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15" windowHeight="15615"/>
  </bookViews>
  <sheets>
    <sheet name="02-01-01" sheetId="7" r:id="rId1"/>
    <sheet name="Source" sheetId="1" r:id="rId2"/>
    <sheet name="SourceObSm" sheetId="2" r:id="rId3"/>
    <sheet name="SmtRes" sheetId="3" r:id="rId4"/>
    <sheet name="EtalonRes" sheetId="4" r:id="rId5"/>
    <sheet name="SrcPoprs" sheetId="5" r:id="rId6"/>
    <sheet name="SrcKA" sheetId="6" r:id="rId7"/>
  </sheets>
  <definedNames>
    <definedName name="_xlnm.Print_Titles" localSheetId="0">'02-01-01'!$51:$51</definedName>
    <definedName name="_xlnm.Print_Area" localSheetId="0">'02-01-01'!$A$1:$L$480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<sst xmlns="http://schemas.openxmlformats.org/spreadsheetml/2006/main" count="29500" uniqueCount="1032">
  <si>
    <t>Наименование программного продукта</t>
  </si>
  <si>
    <t>Программа для ЭВМ «Программа: «Smeta.RU» версия 12»</t>
  </si>
  <si>
    <t>Наименование редакции сметных нормативов</t>
  </si>
  <si>
    <t>Реквизиты приказа Минстроя России об утверждении дополнений и изменений к сметным нормативам</t>
  </si>
  <si>
    <t xml:space="preserve">Реквизиты письма Минстроя России об индексах изменения сметной стоимости строительства,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строительстве, подготовленного в соответствии с пунктом 85 Методики расчета индексов изменения сметной стоимости строительства, утвержденной приказом Министерства строительства и жилищно-коммунального хозяйства Российской Федерации от 5 июня 2019 г. N 326/пр </t>
  </si>
  <si>
    <t>Письмо Минстроя России от 25.02.2026 № 9859-ИФ/09</t>
  </si>
  <si>
    <t>Реквизиты нормативного правового акта об утверждении оплаты труда, утверждаемый в соответствии с пунктом 22(1) Правилами мониторинга цен, утвержденными постановлением Правительства Российской Федерации от 23 декабря 2016 г. N 1452</t>
  </si>
  <si>
    <t>Приказ ПАО 'РОССЕТИ' от 26.12.2024 № 612</t>
  </si>
  <si>
    <t>Обоснование принятых текущих цен на строительные ресурсы</t>
  </si>
  <si>
    <t>ФГИС ЦС, конъюнктурный анализ</t>
  </si>
  <si>
    <t>Наименование субъекта Российской Федерации</t>
  </si>
  <si>
    <t>Наименование зоны субъекта Российской Федерации</t>
  </si>
  <si>
    <t>(наименование стройки)</t>
  </si>
  <si>
    <t>(наименование объекта капитального строительства)</t>
  </si>
  <si>
    <t>(наименование работ и затрат)</t>
  </si>
  <si>
    <t>Составлен</t>
  </si>
  <si>
    <t>Ресурсно-индексным</t>
  </si>
  <si>
    <t>методом</t>
  </si>
  <si>
    <t>Основание</t>
  </si>
  <si>
    <t>(проектная и (или) иная техническая документация)</t>
  </si>
  <si>
    <t>Составлен(а) в текущем уровне цен на март 2026 года</t>
  </si>
  <si>
    <t>Сметная стоимость</t>
  </si>
  <si>
    <t>тыс. руб.</t>
  </si>
  <si>
    <t>Средства на оплату труда рабочих</t>
  </si>
  <si>
    <t>в том числе:</t>
  </si>
  <si>
    <t>Средства на оплату труда машинистов</t>
  </si>
  <si>
    <t>строительных работ</t>
  </si>
  <si>
    <t xml:space="preserve">Нормативные затраты труда рабочих </t>
  </si>
  <si>
    <t>чел.-ч.</t>
  </si>
  <si>
    <t xml:space="preserve">монтажных работ    </t>
  </si>
  <si>
    <t xml:space="preserve">Нормативные затраты труда машинистов </t>
  </si>
  <si>
    <t xml:space="preserve">оборудования         </t>
  </si>
  <si>
    <t xml:space="preserve">прочих затрат       </t>
  </si>
  <si>
    <t>№ п/п</t>
  </si>
  <si>
    <t>Обоснование</t>
  </si>
  <si>
    <t>Наименование работ и затрат</t>
  </si>
  <si>
    <t>Единица измерения</t>
  </si>
  <si>
    <t>Количество</t>
  </si>
  <si>
    <t>Сметная стоимость, руб.</t>
  </si>
  <si>
    <t>на единицу измерения</t>
  </si>
  <si>
    <t>коэффициенты</t>
  </si>
  <si>
    <t>всего с учетом коэффициентов</t>
  </si>
  <si>
    <t>на единицу измерения в базисном уровне цен</t>
  </si>
  <si>
    <t>индекс</t>
  </si>
  <si>
    <t>на единицу измерения в текущем уровне цен</t>
  </si>
  <si>
    <t>всего в текущем уровне цен</t>
  </si>
  <si>
    <t>Раздел: СМР</t>
  </si>
  <si>
    <t>1</t>
  </si>
  <si>
    <t>ГЭСН 47-01-110-01</t>
  </si>
  <si>
    <t>ЭМ *1,15; ЗТ *1,15; ЗТм *1,15</t>
  </si>
  <si>
    <t>ОТ (ЗТ)</t>
  </si>
  <si>
    <t>1-100-50</t>
  </si>
  <si>
    <t>Средний разряд работы 5,0</t>
  </si>
  <si>
    <t>ЭМ</t>
  </si>
  <si>
    <t>ОТм(ЗТм)</t>
  </si>
  <si>
    <t>91.06.06-012</t>
  </si>
  <si>
    <t>Автогидроподъемники, высота подъема 18 м</t>
  </si>
  <si>
    <t>маш.-ч</t>
  </si>
  <si>
    <t>4-100-050</t>
  </si>
  <si>
    <t>ОТм(ЗТм) Средний разряд машинистов 5</t>
  </si>
  <si>
    <t>Итого прямые затраты</t>
  </si>
  <si>
    <t>ФОТ</t>
  </si>
  <si>
    <t>Пр/812-041.0-1</t>
  </si>
  <si>
    <t>НР Озеленение. Защитные лесонасаждения</t>
  </si>
  <si>
    <t>%</t>
  </si>
  <si>
    <t>Пр/774-041.0</t>
  </si>
  <si>
    <t>СП Озеленение. Защитные лесонасаждения</t>
  </si>
  <si>
    <t>Всего по позиции</t>
  </si>
  <si>
    <t>=</t>
  </si>
  <si>
    <t>3</t>
  </si>
  <si>
    <t>ГЭСН 33-04-016-02</t>
  </si>
  <si>
    <t>1-100-25</t>
  </si>
  <si>
    <t>Средний разряд работы 2,5</t>
  </si>
  <si>
    <t>91.05.05-015</t>
  </si>
  <si>
    <t>Краны на автомобильном ходу, грузоподъемность 16 т</t>
  </si>
  <si>
    <t>4-100-060</t>
  </si>
  <si>
    <t>ОТм(ЗТм) Средний разряд машинистов 6</t>
  </si>
  <si>
    <t>91.15.01-001</t>
  </si>
  <si>
    <t>Прицепы тракторные, грузоподъемность до 2 т</t>
  </si>
  <si>
    <t>91.15.03-014</t>
  </si>
  <si>
    <t>Тракторы на пневмоколесном ходу, мощность 59 кВт (80 л.с.)</t>
  </si>
  <si>
    <t>4-100-040</t>
  </si>
  <si>
    <t>ОТм(ЗТм) Средний разряд машинистов 4</t>
  </si>
  <si>
    <t>Пр/812-027.0-1</t>
  </si>
  <si>
    <t>НР Линии электропередачи</t>
  </si>
  <si>
    <t>Пр/774-027.0</t>
  </si>
  <si>
    <t>СП Линии электропередачи</t>
  </si>
  <si>
    <t>4</t>
  </si>
  <si>
    <t>ГЭСН 33-04-016-05</t>
  </si>
  <si>
    <t>5</t>
  </si>
  <si>
    <t>ГЭСН 33-04-016-06</t>
  </si>
  <si>
    <t>6</t>
  </si>
  <si>
    <t>ГЭСН 33-04-003-01</t>
  </si>
  <si>
    <t>1-100-33</t>
  </si>
  <si>
    <t>Средний разряд работы 3,3</t>
  </si>
  <si>
    <t>91.04.01-031</t>
  </si>
  <si>
    <t>Машины бурильно-крановые на автомобильном ходу, диаметр бурения до 800 мм, глубина бурения до 5 м</t>
  </si>
  <si>
    <t>91.14.02-001</t>
  </si>
  <si>
    <t>Автомобили бортовые, грузоподъемность до 5 т</t>
  </si>
  <si>
    <t>М</t>
  </si>
  <si>
    <t>01.3.01.06-0038</t>
  </si>
  <si>
    <t>Смазка защитная электросетевая</t>
  </si>
  <si>
    <t>кг</t>
  </si>
  <si>
    <t>01.3.01.06-0051</t>
  </si>
  <si>
    <t>Смазка солидол жировой Ж</t>
  </si>
  <si>
    <t>01.7.20.08-0051</t>
  </si>
  <si>
    <t>Ветошь хлопчатобумажная цветная</t>
  </si>
  <si>
    <t>7</t>
  </si>
  <si>
    <t>ГЭСН 33-04-003-02</t>
  </si>
  <si>
    <t>8</t>
  </si>
  <si>
    <t>ГЭСН 33-04-003-03</t>
  </si>
  <si>
    <t>9</t>
  </si>
  <si>
    <t>ГЭСН 33-04-017-01</t>
  </si>
  <si>
    <t>2-100-02</t>
  </si>
  <si>
    <t>Рабочий 2 разряда</t>
  </si>
  <si>
    <t>чел.-ч</t>
  </si>
  <si>
    <t>2-100-03</t>
  </si>
  <si>
    <t>Рабочий 3 разряда</t>
  </si>
  <si>
    <t>2-100-04</t>
  </si>
  <si>
    <t>Рабочий 4 разряда</t>
  </si>
  <si>
    <t>2-100-05</t>
  </si>
  <si>
    <t>Рабочий 5 разряда</t>
  </si>
  <si>
    <t>91.06.03-055</t>
  </si>
  <si>
    <t>Лебедки электрические тяговым усилием 19,62 кН (2 т)</t>
  </si>
  <si>
    <t>91.06.06-011</t>
  </si>
  <si>
    <t>Автогидроподъемники, высота подъема 12 м</t>
  </si>
  <si>
    <t>91.17.04-544</t>
  </si>
  <si>
    <t>Генераторы бензиновые портативные, мощность до 6 кВт</t>
  </si>
  <si>
    <t>10</t>
  </si>
  <si>
    <t>ГЭСН 33-04-017-03</t>
  </si>
  <si>
    <t>11</t>
  </si>
  <si>
    <t>ГЭСНм 08-01-082-01</t>
  </si>
  <si>
    <t>1-100-40</t>
  </si>
  <si>
    <t>Средний разряд работы 4,0</t>
  </si>
  <si>
    <t>11.1</t>
  </si>
  <si>
    <t>Пр/812-049.3-1</t>
  </si>
  <si>
    <t>НР Электротехнические установки: на других объектах</t>
  </si>
  <si>
    <t>Пр/774-049.3</t>
  </si>
  <si>
    <t>СП Электротехнические установки: на других объектах</t>
  </si>
  <si>
    <t>12</t>
  </si>
  <si>
    <t>ГЭСН 15-04-024-08</t>
  </si>
  <si>
    <t>1-100-32</t>
  </si>
  <si>
    <t>Средний разряд работы 3,2</t>
  </si>
  <si>
    <t>91.06.06-048</t>
  </si>
  <si>
    <t>Подъемники одномачтовые, грузоподъемность до 500 кг, высота подъема 45 м</t>
  </si>
  <si>
    <t>4-100-030</t>
  </si>
  <si>
    <t>ОТм(ЗТм) Средний разряд машинистов 3</t>
  </si>
  <si>
    <t>01.7.10.17-0141</t>
  </si>
  <si>
    <t>Пемза</t>
  </si>
  <si>
    <t>01.7.17.11-0011</t>
  </si>
  <si>
    <t>Шкурка шлифовальная двухслойная с зернистостью 40-25</t>
  </si>
  <si>
    <t>м2</t>
  </si>
  <si>
    <t>14.5.11.01-0003</t>
  </si>
  <si>
    <t>Шпатлевка масляно-клеевая</t>
  </si>
  <si>
    <t>т</t>
  </si>
  <si>
    <t>Пр/812-015.0-1</t>
  </si>
  <si>
    <t>НР Отделочные работы</t>
  </si>
  <si>
    <t>Пр/774-015.0</t>
  </si>
  <si>
    <t>СП Отделочные работы</t>
  </si>
  <si>
    <t>13</t>
  </si>
  <si>
    <t>ГЭСН 08-01-003-07</t>
  </si>
  <si>
    <t>1-100-39</t>
  </si>
  <si>
    <t>Средний разряд работы 3,9</t>
  </si>
  <si>
    <t>91.08.04-021</t>
  </si>
  <si>
    <t>Котлы битумные передвижные электрические с центробежной мешалкой, объем загрузочной емкости 400 л</t>
  </si>
  <si>
    <t>01.3.01.03-0002</t>
  </si>
  <si>
    <t>Керосин для технических целей</t>
  </si>
  <si>
    <t>Пр/812-008.0-1</t>
  </si>
  <si>
    <t>НР Конструкции из кирпича и блоков</t>
  </si>
  <si>
    <t>Пр/774-008.0</t>
  </si>
  <si>
    <t>СП Конструкции из кирпича и блоков</t>
  </si>
  <si>
    <t>Итого прямые затраты по разделу</t>
  </si>
  <si>
    <t>в том числе</t>
  </si>
  <si>
    <t xml:space="preserve">  оплата труда</t>
  </si>
  <si>
    <t xml:space="preserve">  эксплуатация машин и механизмов</t>
  </si>
  <si>
    <t xml:space="preserve">  в том числе</t>
  </si>
  <si>
    <t xml:space="preserve">    в том числе</t>
  </si>
  <si>
    <t xml:space="preserve">  оплата труда машинистов (ОТм)</t>
  </si>
  <si>
    <t xml:space="preserve">    доплаты к оплате труда машинистов</t>
  </si>
  <si>
    <t xml:space="preserve">  материальные ресурсы</t>
  </si>
  <si>
    <t xml:space="preserve">    материальные ресурсы без учета дополнительной перевозки</t>
  </si>
  <si>
    <t xml:space="preserve">    дополнительная перевозка материальных ресурсов</t>
  </si>
  <si>
    <t xml:space="preserve">  перевозка</t>
  </si>
  <si>
    <t>Всего ФОТ (справочно)</t>
  </si>
  <si>
    <t>Всего накладные расходы</t>
  </si>
  <si>
    <t>Всего сметная прибыль</t>
  </si>
  <si>
    <t>Итого оборудование</t>
  </si>
  <si>
    <t xml:space="preserve">  оборудование без учета дополнительной перевозки</t>
  </si>
  <si>
    <t xml:space="preserve">  дополнительная перевозка оборудования</t>
  </si>
  <si>
    <t>Итого прочие затраты</t>
  </si>
  <si>
    <t>Итого хозяйственный инвентарь</t>
  </si>
  <si>
    <t>Итого по разделу</t>
  </si>
  <si>
    <t>Справочно</t>
  </si>
  <si>
    <t xml:space="preserve">  материальные ресурсы, отсутствующие в ФРСН</t>
  </si>
  <si>
    <t xml:space="preserve">  оборудование, отсутствующие в ФРСН</t>
  </si>
  <si>
    <t xml:space="preserve">  затраты труда рабочих</t>
  </si>
  <si>
    <t xml:space="preserve">  затраты труда машинистов</t>
  </si>
  <si>
    <t>Раздел: Материалы</t>
  </si>
  <si>
    <t>20</t>
  </si>
  <si>
    <r>
      <rPr>
        <sz val="11"/>
        <rFont val="Arial"/>
        <charset val="204"/>
      </rPr>
      <t>Провод СИП-2 3х50+1х54,6</t>
    </r>
    <r>
      <rPr>
        <i/>
        <sz val="11"/>
        <rFont val="Arial"/>
        <charset val="204"/>
      </rPr>
      <t xml:space="preserve">
289,97 = 276 +  3% Трансп +  2% Заг.скл</t>
    </r>
  </si>
  <si>
    <t>32</t>
  </si>
  <si>
    <r>
      <rPr>
        <sz val="11"/>
        <rFont val="Arial"/>
        <charset val="204"/>
      </rPr>
      <t>Стяжной хомут E260</t>
    </r>
    <r>
      <rPr>
        <i/>
        <sz val="11"/>
        <rFont val="Arial"/>
        <charset val="204"/>
      </rPr>
      <t xml:space="preserve">
15,13 = [17,57 / 1,22] +  3% Трансп +  2% Заг.скл</t>
    </r>
  </si>
  <si>
    <t>33</t>
  </si>
  <si>
    <r>
      <rPr>
        <sz val="11"/>
        <rFont val="Arial"/>
        <charset val="204"/>
      </rPr>
      <t>Зажим  PC 481</t>
    </r>
    <r>
      <rPr>
        <i/>
        <sz val="11"/>
        <rFont val="Arial"/>
        <charset val="204"/>
      </rPr>
      <t xml:space="preserve">
1 048,92 = [1 218,05 / 1,22] +  3% Трансп +  2% Заг.скл</t>
    </r>
  </si>
  <si>
    <t>34</t>
  </si>
  <si>
    <r>
      <rPr>
        <sz val="11"/>
        <rFont val="Arial"/>
        <charset val="204"/>
      </rPr>
      <t>Стойка СВ 95-3</t>
    </r>
    <r>
      <rPr>
        <i/>
        <sz val="11"/>
        <rFont val="Arial"/>
        <charset val="204"/>
      </rPr>
      <t xml:space="preserve">
12 593,29 = 11 986,76 +  3% Трансп +  2% Заг.скл</t>
    </r>
  </si>
  <si>
    <t>37</t>
  </si>
  <si>
    <r>
      <rPr>
        <sz val="11"/>
        <rFont val="Arial"/>
        <charset val="204"/>
      </rPr>
      <t>Эмаль аэрозольная термостойкая, белая 520мл</t>
    </r>
    <r>
      <rPr>
        <i/>
        <sz val="11"/>
        <rFont val="Arial"/>
        <charset val="204"/>
      </rPr>
      <t xml:space="preserve">
809,80 = [940,38 / 1,22] +  3% Трансп +  2% Заг.скл</t>
    </r>
  </si>
  <si>
    <t>38</t>
  </si>
  <si>
    <r>
      <rPr>
        <sz val="11"/>
        <rFont val="Arial"/>
        <charset val="204"/>
      </rPr>
      <t>Эмаль аэрозольная термостойкая, желтая 520мл</t>
    </r>
    <r>
      <rPr>
        <i/>
        <sz val="11"/>
        <rFont val="Arial"/>
        <charset val="204"/>
      </rPr>
      <t xml:space="preserve">
809,80 = [940,38 / 1,22] +  3% Трансп +  2% Заг.скл</t>
    </r>
  </si>
  <si>
    <t>39</t>
  </si>
  <si>
    <r>
      <rPr>
        <sz val="11"/>
        <rFont val="Arial"/>
        <charset val="204"/>
      </rPr>
      <t>Эмаль аэрозольная термостойкая, черная 520мл</t>
    </r>
    <r>
      <rPr>
        <i/>
        <sz val="11"/>
        <rFont val="Arial"/>
        <charset val="204"/>
      </rPr>
      <t xml:space="preserve">
809,80 = [940,38 / 1,22] +  3% Трансп +  2% Заг.скл</t>
    </r>
  </si>
  <si>
    <t>40</t>
  </si>
  <si>
    <r>
      <rPr>
        <sz val="11"/>
        <rFont val="Arial"/>
        <charset val="204"/>
      </rPr>
      <t>Эмаль ПФ-115 (цвет-голубой)</t>
    </r>
    <r>
      <rPr>
        <i/>
        <sz val="11"/>
        <rFont val="Arial"/>
        <charset val="204"/>
      </rPr>
      <t xml:space="preserve">
339,08 = [393,75 / 1,22] +  3% Трансп +  2% Заг.скл</t>
    </r>
  </si>
  <si>
    <t>41</t>
  </si>
  <si>
    <r>
      <rPr>
        <sz val="11"/>
        <rFont val="Arial"/>
        <charset val="204"/>
      </rPr>
      <t>Мастика гидроизоляционная битумная, цвет черный</t>
    </r>
    <r>
      <rPr>
        <i/>
        <sz val="11"/>
        <rFont val="Arial"/>
        <charset val="204"/>
      </rPr>
      <t xml:space="preserve">
500,16 = [580,8 / 1,22] +  3% Трансп +  2% Заг.скл</t>
    </r>
  </si>
  <si>
    <t>ИТОГИ ПО СМЕТЕ</t>
  </si>
  <si>
    <t>ВСЕГО строительные работы</t>
  </si>
  <si>
    <t>Всего прямые затраты</t>
  </si>
  <si>
    <t xml:space="preserve">  оплата труда (ОТ)</t>
  </si>
  <si>
    <t>ФОТ (справочно)</t>
  </si>
  <si>
    <t>накладные расходы</t>
  </si>
  <si>
    <t>сметная прибыль</t>
  </si>
  <si>
    <t>ВСЕГО монтажные работы</t>
  </si>
  <si>
    <t>ВСЕГО оборудование</t>
  </si>
  <si>
    <t>ВСЕГО прочие затраты</t>
  </si>
  <si>
    <t xml:space="preserve">   прочие затраты</t>
  </si>
  <si>
    <t xml:space="preserve">   прочие перевозки</t>
  </si>
  <si>
    <t xml:space="preserve">   Хозяйственный инвентарь</t>
  </si>
  <si>
    <t>Пусконаладочные работы</t>
  </si>
  <si>
    <t>ВСЕГО по смете</t>
  </si>
  <si>
    <t>Всего оборудование</t>
  </si>
  <si>
    <t>Всего прочие затраты</t>
  </si>
  <si>
    <t>Smeta.RU  (495) 974-1589</t>
  </si>
  <si>
    <t>_PS_</t>
  </si>
  <si>
    <t>Smeta.RU</t>
  </si>
  <si>
    <t/>
  </si>
  <si>
    <t>Строительство ЛЭП-0,4 кВ от сущ. ВЛ-0,38 кВ с ТП-380, ПС №695 «Крутыши», в т.ч. ПИР,МО, Ступинский р-н, Вальцово д, д.13 Ю8-25-302-285381(601783)</t>
  </si>
  <si>
    <t>Родионов О.Е.</t>
  </si>
  <si>
    <t>Генеральный директор</t>
  </si>
  <si>
    <t>Трощенков А.Ю.</t>
  </si>
  <si>
    <t>Заместитель директора по капитальному строительству - Начальник УКС</t>
  </si>
  <si>
    <t>ПАО "Россети Московский регион", 115114, г.Москва, 2-й Павелецкий проезд, дом 3, строение 2</t>
  </si>
  <si>
    <t>ООО «Фарад», 390044, г. Рязань, ул. Московское шоссе, д.20 оф.605</t>
  </si>
  <si>
    <t>ПАО "Россети Московский регион", 115114, г.Москва, 2-й Павелецкий проезд, дом 3, строение 2, +7 (495) 662-40-70</t>
  </si>
  <si>
    <t>Сметные нормы списания</t>
  </si>
  <si>
    <t>Коды ценников</t>
  </si>
  <si>
    <t>ФСНБ-2022_И17</t>
  </si>
  <si>
    <t>Версия 1.17.0 для ФСНБ-2022 И17</t>
  </si>
  <si>
    <t>ФСНБ-2022 - Изменения И17</t>
  </si>
  <si>
    <t>Поправки для ФСНБ-2022 от 25.02.2026 г И17 (55/пр) Строительство</t>
  </si>
  <si>
    <t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t>
  </si>
  <si>
    <t>ГСН</t>
  </si>
  <si>
    <t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t>
  </si>
  <si>
    <t>Апрель, 2026 г.</t>
  </si>
  <si>
    <t>ООО «Фарад», 390044, г. Рязань, ул. Московское шоссе, д.20 оф.605, Апрель, 2026 г.</t>
  </si>
  <si>
    <t>75273098</t>
  </si>
  <si>
    <t>12182733</t>
  </si>
  <si>
    <t>09-26-Ф-Ст</t>
  </si>
  <si>
    <t>02-01-01</t>
  </si>
  <si>
    <t>Строительство ВЛИ</t>
  </si>
  <si>
    <t>Новый раздел</t>
  </si>
  <si>
    <t>Демонтажные работы</t>
  </si>
  <si>
    <t>33-04-040-03</t>
  </si>
  <si>
    <t>Демонтаж: 3-х проводов ВЛ 6-10 кВ с одной опоры</t>
  </si>
  <si>
    <t>ШТ</t>
  </si>
  <si>
    <t>ГЭСН-2022, 33-04-040-03, приказ Минстроя России от 18.05.2022 г. № 378/пр</t>
  </si>
  <si>
    <t>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</t>
  </si>
  <si>
    <t>)*1,20)*1,15</t>
  </si>
  <si>
    <t>Общестроительные работы</t>
  </si>
  <si>
    <t>Линии электропередачи</t>
  </si>
  <si>
    <t>ФЕР-33</t>
  </si>
  <si>
    <t>Поправка: 421/пр_2020_прил.10_т.1_п.4_гр.4  Поправка: 421/пр_2020_прил.10_т.1_п.5_гр.5</t>
  </si>
  <si>
    <t>33-04-042-04</t>
  </si>
  <si>
    <t>Демонтаж опор ВЛ 0,38-10 кВ: с приставками одностоечных</t>
  </si>
  <si>
    <t>ГЭСН-2022 доп.11, 33-04-042-04, приказ Минстроя России от 09.08.2024 г. № 524/пр</t>
  </si>
  <si>
    <t>33-04-016-01</t>
  </si>
  <si>
    <t>Развозка конструкций и материалов опор ВЛ 0,38-10 кВ по трассе: одностоечных деревянных опор</t>
  </si>
  <si>
    <t>ГЭСН-2022, 33-04-016-01, приказ Минстроя России от 18.05.2022 г. № 378/пр</t>
  </si>
  <si>
    <t>33-04-016-04</t>
  </si>
  <si>
    <t>Развозка конструкций и материалов опор ВЛ 0,38-10 кВ по трассе: приставок железобетонных</t>
  </si>
  <si>
    <t>ГЭСН-2022, 33-04-016-04, приказ Минстроя России от 18.05.2022 г. № 378/пр</t>
  </si>
  <si>
    <t>33-04-042-01</t>
  </si>
  <si>
    <t>Демонтаж опор ВЛ 0,38-10 кВ: без приставок одностоечных</t>
  </si>
  <si>
    <t>ГЭСН-2022 доп.11, 33-04-042-01, приказ Минстроя России от 09.08.2024 г. № 524/пр</t>
  </si>
  <si>
    <t>33-04-042-02</t>
  </si>
  <si>
    <t>Демонтаж опор ВЛ 0,38-10 кВ: без приставок одностоечных с подкосом</t>
  </si>
  <si>
    <t>ГЭСН-2022 доп.11, 33-04-042-02, приказ Минстроя России от 09.08.2024 г. № 524/пр</t>
  </si>
  <si>
    <t>33-04-016-02</t>
  </si>
  <si>
    <t>Развозка конструкций и материалов опор ВЛ 0,38-10 кВ по трассе: одностоечных железобетонных опор</t>
  </si>
  <si>
    <t>ГЭСН-2022, 33-04-016-02, приказ Минстроя России от 18.05.2022 г. № 378/пр</t>
  </si>
  <si>
    <t>33-04-016-05</t>
  </si>
  <si>
    <t>Развозка конструкций и материалов опор ВЛ 0,38-10 кВ по трассе: материалов оснастки одностоечных опор</t>
  </si>
  <si>
    <t>ГЭСН-2022, 33-04-016-05, приказ Минстроя России от 18.05.2022 г. № 378/пр</t>
  </si>
  <si>
    <t>33-04-016-06</t>
  </si>
  <si>
    <t>Развозка конструкций и материалов опор ВЛ 0,38-10 кВ по трассе: материалов оснастки сложных опор</t>
  </si>
  <si>
    <t>ГЭСН-2022, 33-04-016-06, приказ Минстроя России от 18.05.2022 г. № 378/пр</t>
  </si>
  <si>
    <t>33-04-008-01</t>
  </si>
  <si>
    <t>Подвеска неизолированных проводов ВЛ 0,38 кВ: с помощью механизмов при 20 опорах на км</t>
  </si>
  <si>
    <t>км</t>
  </si>
  <si>
    <t>ГЭСН-2022 доп.17, 33-04-008-01, приказ Минстроя России от 17.02.2026 г. № 91/пр</t>
  </si>
  <si>
    <t>Поправка: 571/пр_2022_п.83_т.2_стр.4_стб.3  Наименование: 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  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</t>
  </si>
  <si>
    <t>)*0</t>
  </si>
  <si>
    <t>)*0,7)*1,20)*1,15</t>
  </si>
  <si>
    <t>Поправка: 571/пр_2022_п.83_т.2_стр.4_стб.3  Поправка: 421/пр_2020_прил.10_т.1_п.4_гр.4  Поправка: 421/пр_2020_прил.10_т.1_п.5_гр.5</t>
  </si>
  <si>
    <t>21.2.01.02</t>
  </si>
  <si>
    <t>Провода неизолированные для воздушных линий электропередач</t>
  </si>
  <si>
    <t>46-05-008-03</t>
  </si>
  <si>
    <t>Монтаж мелких металлоконструкций массой до 10 кг</t>
  </si>
  <si>
    <t>т металлоконструкций</t>
  </si>
  <si>
    <t>ГЭСН-2022, 46-05-008-03, приказ Минстроя России от 18.05.2022 г. № 378/пр</t>
  </si>
  <si>
    <t>Поправка: 571/пр_2022_п.83_т.2_стр.4_стб.3  Наименование: 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</t>
  </si>
  <si>
    <t>)*0,7</t>
  </si>
  <si>
    <t>Работы по реконструкции зданий и сооружений</t>
  </si>
  <si>
    <t>Работы по реконструкции зданий и сооружений: усиление и замена существующих конструкций, возведение отдельных конструктивных элементов</t>
  </si>
  <si>
    <t>ФЕР-46</t>
  </si>
  <si>
    <t>Поправка: 571/пр_2022_п.83_т.2_стр.4_стб.3</t>
  </si>
  <si>
    <t>Пр/812-040.1-1</t>
  </si>
  <si>
    <t>Пр/774-040.1</t>
  </si>
  <si>
    <t>07.2.07.13</t>
  </si>
  <si>
    <t>Конструкции металлические мелкие</t>
  </si>
  <si>
    <t>м08-02-305-04</t>
  </si>
  <si>
    <t>Траверса на опоре</t>
  </si>
  <si>
    <t>ГЭСНм-2022, м08-02-305-04, приказ Минстроя России от 18.05.2022 г. № 378/пр</t>
  </si>
  <si>
    <t>Монтажные работы</t>
  </si>
  <si>
    <t>Электротехнические установки: на других объектах</t>
  </si>
  <si>
    <t>мФЕР-08</t>
  </si>
  <si>
    <t>421/пр_2020_п.75_пп.а</t>
  </si>
  <si>
    <t>Сметная стоимость вспомогательных ненормируемых материальных ресурсов, не учтенная в сметной норме, 2%</t>
  </si>
  <si>
    <t>м08-01-052-01</t>
  </si>
  <si>
    <t>Изолятор опорный напряжением: до 10 кВ, количество точек крепления 1</t>
  </si>
  <si>
    <t>ГЭСНм-2022, м08-01-052-01, приказ Минстроя России от 18.05.2022 г. № 378/пр</t>
  </si>
  <si>
    <t>33-04-040-01</t>
  </si>
  <si>
    <t>Демонтаж: 3-х проводов ВЛ 0,38 кВ с одной опоры</t>
  </si>
  <si>
    <t>ГЭСН-2022, 33-04-040-01, приказ Минстроя России от 18.05.2022 г. № 378/пр</t>
  </si>
  <si>
    <t>33-04-040-02</t>
  </si>
  <si>
    <t>Демонтаж: одного дополнительного провода с одной опоры</t>
  </si>
  <si>
    <t>ГЭСН-2022, 33-04-040-02, приказ Минстроя России от 18.05.2022 г. № 378/пр</t>
  </si>
  <si>
    <t>33-04-041-02</t>
  </si>
  <si>
    <t>Снятие ответвлений ВЛ 0,38 кВ к зданиям при количестве проводов в ответвлении: 2</t>
  </si>
  <si>
    <t>ответвление</t>
  </si>
  <si>
    <t>ГЭСН-2022, 33-04-041-02, приказ Минстроя России от 18.05.2022 г. № 378/пр</t>
  </si>
  <si>
    <t>33-04-041-03</t>
  </si>
  <si>
    <t>Снятие ответвлений ВЛ 0,38 кВ к зданиям при количестве проводов в ответвлении: 4</t>
  </si>
  <si>
    <t>ГЭСН-2022, 33-04-041-03, приказ Минстроя России от 18.05.2022 г. № 378/пр</t>
  </si>
  <si>
    <t>34-02-064-01</t>
  </si>
  <si>
    <t>Установка стоек телефонных: однопарных</t>
  </si>
  <si>
    <t>стойка</t>
  </si>
  <si>
    <t>ГЭСН-2022, 34-02-064-01, приказ Минстроя России от 18.05.2022 г. № 378/пр</t>
  </si>
  <si>
    <t>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  Поправка: 571/пр_2022_т.2_п.4  Наименование: При демонтаже (разборке) металлических конструкций</t>
  </si>
  <si>
    <t>)*1,20)*1,15)*0,7</t>
  </si>
  <si>
    <t>Сооружения связи, радиовещания и телевидения</t>
  </si>
  <si>
    <t>Сооружения связи , радиовещания и телевидения</t>
  </si>
  <si>
    <t>ФЕР-34</t>
  </si>
  <si>
    <t>Поправка: 421/пр_2020_прил.10_т.1_п.4_гр.4  Поправка: 421/пр_2020_прил.10_т.1_п.5_гр.5  Поправка: 571/пр_2022_т.2_п.4</t>
  </si>
  <si>
    <t>Пр/812-028.0-1</t>
  </si>
  <si>
    <t>Пр/774-028.0</t>
  </si>
  <si>
    <t>Сооружения связи, радиовещания и телевидения прокладка и монтаж сетей связи</t>
  </si>
  <si>
    <t>м08-03-572-03</t>
  </si>
  <si>
    <t>Блок управления шкафного исполнения или распределительный пункт (шкаф), устанавливаемый: на стене, высота и ширина до 600х600 мм</t>
  </si>
  <si>
    <t>ГЭСНм-2022, м08-03-572-03, приказ Минстроя России от 18.05.2022 г. № 378/пр</t>
  </si>
  <si>
    <t>Поправка: Мет.421/пр 04.08.20 Пр.10 Т.1 п. 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Мет.421/пр 04.08.20 Пр.10 Т.1 п. 5  Наименование: Производство работ осуществляется в стесненных условиях населенных пунктов  Поправка: 571/пр_2022_т.2_п.4  Наименование: При демонтаже (разборке) металлических конструкций</t>
  </si>
  <si>
    <t>Поправка: Мет.421/пр 04.08.20 Пр.10 Т.1 п. 4  Поправка: Мет.421/пр 04.08.20 Пр.10 Т.1 п. 5  Поправка: 571/пр_2022_т.2_п.4</t>
  </si>
  <si>
    <t>ПЗ</t>
  </si>
  <si>
    <t>Прямые затраты</t>
  </si>
  <si>
    <t>СтМатОб</t>
  </si>
  <si>
    <t>Стоимость материальных ресурсов (всего)</t>
  </si>
  <si>
    <t>СтМатОбЗак</t>
  </si>
  <si>
    <t>Стоимость материалов и оборудования заказчика</t>
  </si>
  <si>
    <t>СтМатОбПод</t>
  </si>
  <si>
    <t>Стоимость материалов и оборудования подрядчика</t>
  </si>
  <si>
    <t>СтМат</t>
  </si>
  <si>
    <t>Стоимость материалов (всего)</t>
  </si>
  <si>
    <t>СтМатЗак</t>
  </si>
  <si>
    <t>Стоимость материалов заказчика</t>
  </si>
  <si>
    <t>СтМатПод</t>
  </si>
  <si>
    <t>Стоимость материалов подрядчика</t>
  </si>
  <si>
    <t>Оборуд</t>
  </si>
  <si>
    <t>Стоимость оборудования (всего)</t>
  </si>
  <si>
    <t>ОборудЗак</t>
  </si>
  <si>
    <t>Стоимость оборудования заказчика</t>
  </si>
  <si>
    <t>ОборудПод</t>
  </si>
  <si>
    <t>Стоимость оборудования подрядчика</t>
  </si>
  <si>
    <t>ЭММ</t>
  </si>
  <si>
    <t>Эксплуатация машин</t>
  </si>
  <si>
    <t>ЭММсНРиСП</t>
  </si>
  <si>
    <t>Эксплуатация машин по ТСН-2001.16</t>
  </si>
  <si>
    <t>ЗПМ</t>
  </si>
  <si>
    <t>ЗП машинистов</t>
  </si>
  <si>
    <t>ОЗП</t>
  </si>
  <si>
    <t>Основная ЗП рабочих</t>
  </si>
  <si>
    <t>ОЗПсНРиСП</t>
  </si>
  <si>
    <t>Основная ЗП рабочих по ТСН-2001.16</t>
  </si>
  <si>
    <t>Строит</t>
  </si>
  <si>
    <t>Строительные работы с НР и СП</t>
  </si>
  <si>
    <t>Монтаж</t>
  </si>
  <si>
    <t>Монтажные работы с НР и СП</t>
  </si>
  <si>
    <t>Прочие</t>
  </si>
  <si>
    <t>Прочие работы с НР и СП</t>
  </si>
  <si>
    <t>ПрочиеЗатр</t>
  </si>
  <si>
    <t>Прочие затраты по ТСН-2001.16</t>
  </si>
  <si>
    <t>ВозврМат</t>
  </si>
  <si>
    <t>Возврат материалов</t>
  </si>
  <si>
    <t>ТрудСтр</t>
  </si>
  <si>
    <t>Трудозатраты строителей</t>
  </si>
  <si>
    <t>ТрудМаш</t>
  </si>
  <si>
    <t>Трудозатраты машинистов</t>
  </si>
  <si>
    <t>ТранспМат</t>
  </si>
  <si>
    <t>Транспорт материалов</t>
  </si>
  <si>
    <t>Перевозка</t>
  </si>
  <si>
    <t>Перевозка грузов</t>
  </si>
  <si>
    <t>НР</t>
  </si>
  <si>
    <t>Накладные расходы</t>
  </si>
  <si>
    <t>СмПриб</t>
  </si>
  <si>
    <t>Сметная прибыль</t>
  </si>
  <si>
    <t>Всего</t>
  </si>
  <si>
    <t>Всего с НР и СП</t>
  </si>
  <si>
    <t>СМР</t>
  </si>
  <si>
    <t>47-01-110-01</t>
  </si>
  <si>
    <t>Спиливание скелетных ветвей деревьев с диаметром ствола до 50 см при количестве срезов: до 20</t>
  </si>
  <si>
    <t>ГЭСН-2022, 47-01-110-01, приказ Минстроя России от 18.05.2022 г. № 378/пр</t>
  </si>
  <si>
    <t>Поправка: 421/пр_2020_прил.10_т.1_п.5_гр.5 Наименование: Производство работ осуществляется в стесненных условиях населенных пунктов</t>
  </si>
  <si>
    <t>*(0,15+1)</t>
  </si>
  <si>
    <t>Озеленение. Защитные лесонасаждения</t>
  </si>
  <si>
    <t>ФЕР-47</t>
  </si>
  <si>
    <t>Поправка: 421/пр_2020_прил.10_т.1_п.5_гр.5</t>
  </si>
  <si>
    <t>2</t>
  </si>
  <si>
    <t>01-02-119-02</t>
  </si>
  <si>
    <t>Расчистка площадей от кустарника и мелколесья вручную: при средней поросли</t>
  </si>
  <si>
    <t>100 м2</t>
  </si>
  <si>
    <t>ГЭСН-2022, 01-02-119-02, приказ Минстроя России от 18.05.2022 г. № 378/пр</t>
  </si>
  <si>
    <t>Земляные работы</t>
  </si>
  <si>
    <t>Земляные работы, выполняемые: по другим видам работ ( подготовительные, сопутствующие, укрепительные )</t>
  </si>
  <si>
    <t>ФЕР-01</t>
  </si>
  <si>
    <t>Пр/812-001.4-1</t>
  </si>
  <si>
    <t>Пр/774-001.4</t>
  </si>
  <si>
    <t>Земляные работы, выполняемые: по другим видам работ (подготовительные, сопутствующие, укрепительные)</t>
  </si>
  <si>
    <t>33-04-003-04</t>
  </si>
  <si>
    <t>Установка железобетонных опор для совместной подвески проводов ВЛ 0,38; 6-10 кВ без приставок: одностоечных</t>
  </si>
  <si>
    <t>ГЭСН-2022 доп.17, 33-04-003-04, приказ Минстроя России от 17.02.2026 г. № 91/пр</t>
  </si>
  <si>
    <t>Поправка: 421/пр_2020_прил.10_т.1_п.5_гр.5 Наименование: Производство работ осуществляется в стесненных условиях населенных пунктов Поправка: 421/пр_2020_прил.10_т.1_п.4_гр.3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</si>
  <si>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*(0,15+0,2+1)</t>
  </si>
  <si>
    <t>Поправка: 421/пр_2020_прил.10_т.1_п.5_гр.5 Поправка: 421/пр_2020_прил.10_т.1_п.4_гр.3</t>
  </si>
  <si>
    <t>33-04-003-01</t>
  </si>
  <si>
    <t>Установка железобетонных опор ВЛ 0,38; 6-10 кВ с траверсами без приставок: одностоечных (укос)</t>
  </si>
  <si>
    <t>ГЭСН-2022 доп.17, 33-04-003-01, приказ Минстроя России от 17.02.2026 г. № 91/пр</t>
  </si>
  <si>
    <t>Установка железобетонных опор ВЛ 0,38; 6-10 кВ с траверсами без приставок: одностоечных</t>
  </si>
  <si>
    <t>33-04-003-02</t>
  </si>
  <si>
    <t>Установка железобетонных опор ВЛ 0,38; 6-10 кВ с траверсами без приставок: одностоечных с одним подкосом</t>
  </si>
  <si>
    <t>ГЭСН-2022 доп.17, 33-04-003-02, приказ Минстроя России от 17.02.2026 г. № 91/пр</t>
  </si>
  <si>
    <t>33-04-003-03</t>
  </si>
  <si>
    <t>Установка железобетонных опор ВЛ 0,38; 6-10 кВ с траверсами без приставок: одностоечных с двумя подкосами</t>
  </si>
  <si>
    <t>ГЭСН-2022 доп.17, 33-04-003-03, приказ Минстроя России от 17.02.2026 г. № 91/пр</t>
  </si>
  <si>
    <t>33-04-003-05</t>
  </si>
  <si>
    <t>Установка железобетонных опор для совместной подвески проводов ВЛ 0,38; 6-10 кВ без приставок: одностоечных с одним подкосом</t>
  </si>
  <si>
    <t>ГЭСН-2022 доп.17, 33-04-003-05, приказ Минстроя России от 17.02.2026 г. № 91/пр</t>
  </si>
  <si>
    <t>33-04-017-01</t>
  </si>
  <si>
    <t>Подвеска провода СИП-2 напряжением от 0,4 кВ до 1 кВ на опорах, при 32 опорах на км линии: с использованием автогидроподъемника</t>
  </si>
  <si>
    <t>1000 м</t>
  </si>
  <si>
    <t>ГЭСН-2022 доп.9, 33-04-017-01, приказ Минстроя России от 16.02.2024 г. № 102/пр</t>
  </si>
  <si>
    <t>1000 М</t>
  </si>
  <si>
    <t>33-04-017-03</t>
  </si>
  <si>
    <t>При изменении количества опор на 1 км ВЛИ добавлять или исключать: к норме 33-04-017-01</t>
  </si>
  <si>
    <t>ГЭСН-2022 доп.9, 33-04-017-03, приказ Минстроя России от 16.02.2024 г. № 102/пр</t>
  </si>
  <si>
    <t>м08-01-082-01</t>
  </si>
  <si>
    <t>Зажим наборный без кожуха</t>
  </si>
  <si>
    <t>100 ШТ</t>
  </si>
  <si>
    <t>ГЭСНм-2022, м08-01-082-01, приказ Минстроя России от 18.05.2022 г. № 378/пр</t>
  </si>
  <si>
    <t>11,1</t>
  </si>
  <si>
    <t>33-04-013-02</t>
  </si>
  <si>
    <t>Устройство ответвлений от ВЛ 0,38 кВ к зданиям: с помощью механизмов при количестве проводов в ответвлении 2</t>
  </si>
  <si>
    <t>ГЭСН-2022 доп.16, 33-04-013-02, приказ Минстроя России от 12.11.2025 г. № 696/пр</t>
  </si>
  <si>
    <t>33-04-013-03</t>
  </si>
  <si>
    <t>Устройство ответвлений от ВЛ 0,38 кВ к зданиям: с помощью механизмов при количестве проводов в ответвлении 4</t>
  </si>
  <si>
    <t>ГЭСН-2022 доп.16, 33-04-013-03, приказ Минстроя России от 12.11.2025 г. № 696/пр</t>
  </si>
  <si>
    <t>м08-03-521-16</t>
  </si>
  <si>
    <t>Рубильник на плите с центральной или боковой рукояткой или управлением штангой, устанавливаемый на металлическом основании,: трехполюсный на ток до 400 А</t>
  </si>
  <si>
    <t>ГЭСНм-2022, м08-03-521-16, приказ Минстроя России от 18.05.2022 г. № 378/пр</t>
  </si>
  <si>
    <t>м08-03-526-03</t>
  </si>
  <si>
    <t>Автомат одно-, двух-, трехполюсный, устанавливаемый на конструкции: на стене или колонне, на ток до 250 А</t>
  </si>
  <si>
    <t>ГЭСНм-2022, м08-03-526-03, приказ Минстроя России от 18.05.2022 г. № 378/пр</t>
  </si>
  <si>
    <t>Поправка: 421/пр_2020_прил.10_т.1_п.5_гр.5  Наименование: Производство работ осуществляется в стесненных условиях населенных пунктов</t>
  </si>
  <si>
    <t>)*1,15</t>
  </si>
  <si>
    <t>46-03-009-08</t>
  </si>
  <si>
    <t>Пробивка в кирпичных стенах отверстий круглых диаметром: свыше 25 до 50 мм при толщине стен свыше 25 до 38 см</t>
  </si>
  <si>
    <t>ГЭСН-2022 доп.4, 46-03-009-08, приказ Минстроя России от 27.12.2022 г. № 1133/пр</t>
  </si>
  <si>
    <t>м08-02-405-05</t>
  </si>
  <si>
    <t>Провод по установленным стальным конструкциям и панелям, сечение: до 240 мм2</t>
  </si>
  <si>
    <t>100 м</t>
  </si>
  <si>
    <t>ГЭСНм-2022, м08-02-405-05, приказ Минстроя России от 18.05.2022 г. № 378/пр</t>
  </si>
  <si>
    <t>м08-02-409-03</t>
  </si>
  <si>
    <t>Труба винипластовая по установленным конструкциям, по стенам и колоннам с креплением скобами, диаметр: до 63 мм</t>
  </si>
  <si>
    <t>ГЭСНм-2022 доп.16, м08-02-409-03, приказ Минстроя России от 12.11.2025 г. № 696/пр</t>
  </si>
  <si>
    <t>м08-02-412-08</t>
  </si>
  <si>
    <t>Затягивание провода в проложенные трубы и металлические рукава первого одножильного или многожильного в общей оплетке, суммарное сечение: до 240 мм2</t>
  </si>
  <si>
    <t>ГЭСНм-2022 доп.9, м08-02-412-08, приказ Минстроя России от 16.02.2024 г. № 102/пр</t>
  </si>
  <si>
    <t>м08-02-147-10</t>
  </si>
  <si>
    <t>Кабель до 35 кВ по установленным конструкциям и лоткам с креплением по всей длине, масса 1 м кабеля: до 1 кг</t>
  </si>
  <si>
    <t>ГЭСНм-2022 доп.7, м08-02-147-10, приказ Минстроя России от 02.08.2023 г. № 551/пр</t>
  </si>
  <si>
    <t>м08-02-405-04</t>
  </si>
  <si>
    <t>Провод по установленным стальным конструкциям и панелям, сечение: до 120 мм2</t>
  </si>
  <si>
    <t>ГЭСНм-2022, м08-02-405-04, приказ Минстроя России от 18.05.2022 г. № 378/пр</t>
  </si>
  <si>
    <t>15-04-024-08</t>
  </si>
  <si>
    <t>Простая окраска масляными составами по штукатурке и сборным конструкциям: стен, подготовленных под окраску</t>
  </si>
  <si>
    <t>ГЭСН-2022 доп.17, 15-04-024-08, приказ Минстроя России от 17.02.2026 г. № 91/пр</t>
  </si>
  <si>
    <t>Отделочные работы</t>
  </si>
  <si>
    <t>ФЕР-15</t>
  </si>
  <si>
    <t>08-01-003-07</t>
  </si>
  <si>
    <t>Гидроизоляция боковая обмазочная битумная в 2 слоя по выровненной поверхности бутовой кладки, кирпичу, бетону</t>
  </si>
  <si>
    <t>ГЭСН-2022 доп.6, 08-01-003-07, приказ Минстроя России от 11.05.2023 г. № 335/пр</t>
  </si>
  <si>
    <t>Конструкции из кирпича и блоков</t>
  </si>
  <si>
    <t>ФЕР-08</t>
  </si>
  <si>
    <t>01-02-057-02</t>
  </si>
  <si>
    <t>Разработка грунта вручную в траншеях глубиной до 2 м без креплений с откосами, группа грунтов: 2 (шурфление)</t>
  </si>
  <si>
    <t>100 м3</t>
  </si>
  <si>
    <t>ГЭСН-2022, 01-02-057-02, приказ Минстроя России от 18.05.2022 г. № 378/пр</t>
  </si>
  <si>
    <t>Земляные работы, выполняемые: ручным способом</t>
  </si>
  <si>
    <t>Пр/812-001.2-1</t>
  </si>
  <si>
    <t>Пр/774-001.2</t>
  </si>
  <si>
    <t>01-02-061-02</t>
  </si>
  <si>
    <t>Засыпка вручную траншей, пазух котлованов и ям, группа грунтов: 2 (шурфление)</t>
  </si>
  <si>
    <t>ГЭСН-2022, 01-02-061-02, приказ Минстроя России от 18.05.2022 г. № 378/пр</t>
  </si>
  <si>
    <t>Заземление</t>
  </si>
  <si>
    <t>14</t>
  </si>
  <si>
    <t>Разработка грунта вручную в траншеях глубиной до 2 м без креплений с откосами, группа грунтов: 2</t>
  </si>
  <si>
    <t>15</t>
  </si>
  <si>
    <t>Засыпка вручную траншей, пазух котлованов и ям, группа грунтов: 2</t>
  </si>
  <si>
    <t>16</t>
  </si>
  <si>
    <t>м08-02-471-04</t>
  </si>
  <si>
    <t>Заземлитель вертикальный из круглой стали диаметром: 16 мм</t>
  </si>
  <si>
    <t>10 ШТ</t>
  </si>
  <si>
    <t>ГЭСНм-2022 доп.8, м08-02-471-04, приказ Минстроя России от 14.11.2023 г. № 817/пр</t>
  </si>
  <si>
    <t>16,1</t>
  </si>
  <si>
    <t>16,2</t>
  </si>
  <si>
    <t>с-ф</t>
  </si>
  <si>
    <t>Сталь круглая D=18 мм</t>
  </si>
  <si>
    <t>м</t>
  </si>
  <si>
    <t>[273,01 / 1,22] +  3% Трансп +  2% Заг.скл</t>
  </si>
  <si>
    <t>17</t>
  </si>
  <si>
    <t>м08-02-472-08</t>
  </si>
  <si>
    <t>Проводник заземляющий открыто по строительным основаниям: из круглой стали диаметром 8 мм</t>
  </si>
  <si>
    <t>ГЭСНм-2022 доп.8, м08-02-472-08, приказ Минстроя России от 14.11.2023 г. № 817/пр</t>
  </si>
  <si>
    <t>17,1</t>
  </si>
  <si>
    <t>17,2</t>
  </si>
  <si>
    <t>Сталь круглая D=6 мм</t>
  </si>
  <si>
    <t>[91 / 1,22] +  3% Трансп +  2% Заг.скл</t>
  </si>
  <si>
    <t>18</t>
  </si>
  <si>
    <t>м08-02-472-01</t>
  </si>
  <si>
    <t>Заземлитель горизонтальный из стали: круглой диаметром 12 мм</t>
  </si>
  <si>
    <t>ГЭСНм-2022 доп.8, м08-02-472-01, приказ Минстроя России от 14.11.2023 г. № 817/пр</t>
  </si>
  <si>
    <t>18,1</t>
  </si>
  <si>
    <t>18,2</t>
  </si>
  <si>
    <t>Сталь круглая D=10 мм</t>
  </si>
  <si>
    <t>[151,67 / 1,22] +  3% Трансп +  2% Заг.скл</t>
  </si>
  <si>
    <t>19</t>
  </si>
  <si>
    <t>13-03-002-15</t>
  </si>
  <si>
    <t>Огрунтовка металлических поверхностей за один раз: лаком БТ-577</t>
  </si>
  <si>
    <t>ГЭСН-2022, 13-03-002-15, приказ Минстроя России от 18.05.2022 г. № 378/пр</t>
  </si>
  <si>
    <t>Защита строительных конструкций и оборудования от коррозии</t>
  </si>
  <si>
    <t>Защита строительных конструкций</t>
  </si>
  <si>
    <t>ФЕР-13</t>
  </si>
  <si>
    <t>Пр/812-013.0-1</t>
  </si>
  <si>
    <t>Пр/774-013.0</t>
  </si>
  <si>
    <t>Оборудование</t>
  </si>
  <si>
    <t>Автоматический выключатель ВА 57-35 3Р 160А</t>
  </si>
  <si>
    <t>шт.</t>
  </si>
  <si>
    <t>оборудование</t>
  </si>
  <si>
    <t>оборудование (03)</t>
  </si>
  <si>
    <t>[12 977,28 / 1,2] +  3% Трансп +  1,2% Заг.скл</t>
  </si>
  <si>
    <t>1,2</t>
  </si>
  <si>
    <t>Материалы</t>
  </si>
  <si>
    <t>Предельная стоимость ПАО "Россети"</t>
  </si>
  <si>
    <t>Провод СИП-2 3х95+1х95</t>
  </si>
  <si>
    <t>Материалы строительные</t>
  </si>
  <si>
    <t>Материалы, изделия и конструкции</t>
  </si>
  <si>
    <t>материалы (03)</t>
  </si>
  <si>
    <t>488 +  3% Трансп +  2% Заг.скл</t>
  </si>
  <si>
    <t>Провод СИП-2 3х70+1х70</t>
  </si>
  <si>
    <t>376 +  3% Трансп +  2% Заг.скл</t>
  </si>
  <si>
    <t>Провод СИП-2 3х50+1х54,6</t>
  </si>
  <si>
    <t>276 +  3% Трансп +  2% Заг.скл</t>
  </si>
  <si>
    <t>Провод СИП-4 4х16</t>
  </si>
  <si>
    <t>[127,26 / 1,2] +  3% Трансп +  2% Заг.скл</t>
  </si>
  <si>
    <t>Провод СИП-4 4х25</t>
  </si>
  <si>
    <t>[175,2 / 1,2] +  3% Трансп +  2% Заг.скл</t>
  </si>
  <si>
    <t>21</t>
  </si>
  <si>
    <t>Зажим Р70</t>
  </si>
  <si>
    <t>[549 / 1,22] +  3% Трансп +  2% Заг.скл</t>
  </si>
  <si>
    <t>22</t>
  </si>
  <si>
    <t>Лента металлическая F 207</t>
  </si>
  <si>
    <t>[191,78 / 1,22] +  3% Трансп +  2% Заг.скл</t>
  </si>
  <si>
    <t>23</t>
  </si>
  <si>
    <t>Скрепа NС 20</t>
  </si>
  <si>
    <t>[40,99 / 1,22] +  3% Трансп +  2% Заг.скл</t>
  </si>
  <si>
    <t>24</t>
  </si>
  <si>
    <t>Бугель NB 20</t>
  </si>
  <si>
    <t>[55,63 / 1,22] +  3% Трансп +  2% Заг.скл</t>
  </si>
  <si>
    <t>Кронштейн анкерный СА2000</t>
  </si>
  <si>
    <t>[503,62 / 1,22] +  3% Трансп +  2% Заг.скл</t>
  </si>
  <si>
    <t>Натяжной зажим РА2200</t>
  </si>
  <si>
    <t>[1 477,18 / 1,22] +  3% Трансп +  2% Заг.скл</t>
  </si>
  <si>
    <t>25</t>
  </si>
  <si>
    <t>Комплект промежуточной подвески ES 1500E</t>
  </si>
  <si>
    <t>[963,31 / 1,22] +  3% Трансп +  2% Заг.скл</t>
  </si>
  <si>
    <t>26</t>
  </si>
  <si>
    <t>Кронштейн анкерный CS 10.3</t>
  </si>
  <si>
    <t>[792,02 / 1,22] +  3% Трансп +  2% Заг.скл</t>
  </si>
  <si>
    <t>27</t>
  </si>
  <si>
    <t>Натяжной зажим РА1500</t>
  </si>
  <si>
    <t>[1 270,75 / 1,22] +  3% Трансп +  2% Заг.скл</t>
  </si>
  <si>
    <t>28</t>
  </si>
  <si>
    <t>Зажим Р72</t>
  </si>
  <si>
    <t>[639,77 / 1,22] +  3% Трансп +  2% Заг.скл</t>
  </si>
  <si>
    <t>29</t>
  </si>
  <si>
    <t>Плашечный зажим CD35</t>
  </si>
  <si>
    <t>[147,96 / 1,22] +  3% Трансп +  2% Заг.скл</t>
  </si>
  <si>
    <t>30</t>
  </si>
  <si>
    <t>Зажим плашечный ПС-2-1</t>
  </si>
  <si>
    <t>[91,68 / 1,22] +  3% Трансп +  2% Заг.скл</t>
  </si>
  <si>
    <t>31</t>
  </si>
  <si>
    <t>Защитный колпачок CE 25.150</t>
  </si>
  <si>
    <t>[38,06 / 1,22] +  3% Трансп +  2% Заг.скл</t>
  </si>
  <si>
    <t>Стяжной хомут E260</t>
  </si>
  <si>
    <t>[17,57 / 1,22] +  3% Трансп +  2% Заг.скл</t>
  </si>
  <si>
    <t>Зажим  PC 481</t>
  </si>
  <si>
    <t>[1 218,05 / 1,22] +  3% Трансп +  2% Заг.скл</t>
  </si>
  <si>
    <t>Стойка СВ 95-3</t>
  </si>
  <si>
    <t>11 986,76 +  3% Трансп +  2% Заг.скл</t>
  </si>
  <si>
    <t>Стойка СВ 110-5</t>
  </si>
  <si>
    <t>15 145,38 +  3% Трансп +  2% Заг.скл</t>
  </si>
  <si>
    <t>35</t>
  </si>
  <si>
    <t>Кронштейн У3</t>
  </si>
  <si>
    <t>[1 862,64 / 1,22] +  3% Трансп +  2% Заг.скл</t>
  </si>
  <si>
    <t>36</t>
  </si>
  <si>
    <t>Заземляющий проводник ЗП6</t>
  </si>
  <si>
    <t>[217,68 / 1,22] +  3% Трансп +  2% Заг.скл</t>
  </si>
  <si>
    <t>Эмаль аэрозольная термостойкая, белая 520мл</t>
  </si>
  <si>
    <t>[940,38 / 1,22] +  3% Трансп +  2% Заг.скл</t>
  </si>
  <si>
    <t>Эмаль аэрозольная термостойкая, желтая 520мл</t>
  </si>
  <si>
    <t>Эмаль аэрозольная термостойкая, черная 520мл</t>
  </si>
  <si>
    <t>Эмаль ПФ-115 (цвет-голубой)</t>
  </si>
  <si>
    <t>[393,75 / 1,22] +  3% Трансп +  2% Заг.скл</t>
  </si>
  <si>
    <t>Мастика гидроизоляционная битумная, цвет черный</t>
  </si>
  <si>
    <t>[580,8 / 1,22] +  3% Трансп +  2% Заг.скл</t>
  </si>
  <si>
    <t>Зажим Р645</t>
  </si>
  <si>
    <t>397,44 +  3% Трансп +  2% Заг.скл</t>
  </si>
  <si>
    <t>Наконечник CPTAUR95</t>
  </si>
  <si>
    <t>325,18 +  3% Трансп +  2% Заг.скл</t>
  </si>
  <si>
    <t>Зажим натяжной  DN 95-120</t>
  </si>
  <si>
    <t>1 241,61 +  3% Трансп +  2% Заг.скл</t>
  </si>
  <si>
    <t>Наконечник CPTAUR70</t>
  </si>
  <si>
    <t>753,99 +  3% Трансп +  2% Заг.скл</t>
  </si>
  <si>
    <t>Крепление фасадное SF50</t>
  </si>
  <si>
    <t>87,34 +  3% Трансп +  2% Заг.скл</t>
  </si>
  <si>
    <t>c-ф</t>
  </si>
  <si>
    <t>Труба гофрированная ПНД d=63 мм</t>
  </si>
  <si>
    <t>326,2 +  3% Трансп +  2% Заг.скл</t>
  </si>
  <si>
    <t>Кронштейн анкерный СА 16</t>
  </si>
  <si>
    <t>53,82 +  3% Трансп +  2% Заг.скл</t>
  </si>
  <si>
    <t>Натяжной зажим DN 123</t>
  </si>
  <si>
    <t>183,54 +  3% Трансп +  2% Заг.скл</t>
  </si>
  <si>
    <t>Дистационный фиксатор BIC-50.90</t>
  </si>
  <si>
    <t>286,59 +  3% Трансп +  2% Заг.скл</t>
  </si>
  <si>
    <t>Стяжка Х-89</t>
  </si>
  <si>
    <t>2 282,76 +  3% Трансп +  2% Заг.скл</t>
  </si>
  <si>
    <t>Ктен_внести!!!!</t>
  </si>
  <si>
    <t>Коэффициент тендерного снижения Ктен</t>
  </si>
  <si>
    <t>Итого СМР</t>
  </si>
  <si>
    <t>и3</t>
  </si>
  <si>
    <t>Временные здания и сооружения 2,5%</t>
  </si>
  <si>
    <t>и4</t>
  </si>
  <si>
    <t>Итого СМР с ВЗиС</t>
  </si>
  <si>
    <t>и5</t>
  </si>
  <si>
    <t>Зимнее удорожание 1,9%</t>
  </si>
  <si>
    <t>и6</t>
  </si>
  <si>
    <t>Итого СМР с ЗУ</t>
  </si>
  <si>
    <t>СМР_Ктен</t>
  </si>
  <si>
    <t>Итого СМР с коэффициентом тендерного снижения Ктен</t>
  </si>
  <si>
    <t>и7</t>
  </si>
  <si>
    <t>ОБ_Ктен</t>
  </si>
  <si>
    <t>Итого оборудование с Ктен</t>
  </si>
  <si>
    <t>и8</t>
  </si>
  <si>
    <t>Итого прочие</t>
  </si>
  <si>
    <t>ПРОЧ_Ктен</t>
  </si>
  <si>
    <t>Итого прочие с Ктен</t>
  </si>
  <si>
    <t>и9</t>
  </si>
  <si>
    <t>Всего по акту</t>
  </si>
  <si>
    <t>09-01-01</t>
  </si>
  <si>
    <t>ПНР ВЛИ</t>
  </si>
  <si>
    <t>ПНР</t>
  </si>
  <si>
    <t>п01-11-010-01</t>
  </si>
  <si>
    <t>Измерение сопротивления растеканию тока: заземлителя</t>
  </si>
  <si>
    <t>измерение</t>
  </si>
  <si>
    <t>ГЭСНп-2022, п01-11-010-01, приказ Минстроя России от 18.05.2022 г. № 378/пр</t>
  </si>
  <si>
    <t>Поправка: Мет.421/пр 04.08.20 Пр.10 Т.4 п. 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</si>
  <si>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*1,2</t>
  </si>
  <si>
    <t>Пусконаладочные работы Электротехнические устройства</t>
  </si>
  <si>
    <t>ФЕРп</t>
  </si>
  <si>
    <t>Поправка: Мет.421/пр 04.08.20 Пр.10 Т.4 п. 3</t>
  </si>
  <si>
    <t>Пр/812-083.0-1</t>
  </si>
  <si>
    <t>Пр/774-083.0</t>
  </si>
  <si>
    <t>п01-11-011-01</t>
  </si>
  <si>
    <t>Проверка наличия цепи между заземлителями и заземленными элементами</t>
  </si>
  <si>
    <t>100 измерений</t>
  </si>
  <si>
    <t>ГЭСНп-2022, п01-11-011-01, приказ Минстроя России от 18.05.2022 г. № 378/пр</t>
  </si>
  <si>
    <t>п01-11-024-01</t>
  </si>
  <si>
    <t>Фазировка электрической линии или трансформатора с сетью напряжением: до 1 кВ</t>
  </si>
  <si>
    <t>ГЭСНп-2022, п01-11-024-01, приказ Минстроя России от 18.05.2022 г. № 378/пр</t>
  </si>
  <si>
    <t>п01-11-028-01</t>
  </si>
  <si>
    <t>Измерение сопротивления изоляции (на линию) мегаомметром кабельных и других линий напряжением до 1 кВ, предназначенных для передачи электроэнергии к распределительным устройствам, щитам, шкафам, коммутационным аппаратам и электропотребителям</t>
  </si>
  <si>
    <t>ГЭСНп-2022, п01-11-028-01, приказ Минстроя России от 18.05.2022 г. № 378/пр</t>
  </si>
  <si>
    <t>п01-11-013-01</t>
  </si>
  <si>
    <t>Замер полного сопротивления цепи "фаза-нуль"</t>
  </si>
  <si>
    <t>ГЭСНп-2022, п01-11-013-01, приказ Минстроя России от 18.05.2022 г. № 378/пр</t>
  </si>
  <si>
    <t>п01-03-002-05</t>
  </si>
  <si>
    <t>Выключатель трехполюсный напряжением до 1 кВ с: электромагнитным, тепловым или комбинированным расцепителем, номинальный ток до 200 А</t>
  </si>
  <si>
    <t>ГЭСНп-2022, п01-03-002-05, приказ Минстроя России от 18.05.2022 г. № 378/пр</t>
  </si>
  <si>
    <t>Поправка: Мет.421/пр 04.08.20 Пр.10 Т.4 п. 3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</si>
  <si>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)*1,2</t>
  </si>
  <si>
    <t>Электротехнические устройства</t>
  </si>
  <si>
    <t>Мет. 421/пр. 04.08.20. пр. 8; п.1</t>
  </si>
  <si>
    <t>СТР_РЕК</t>
  </si>
  <si>
    <t>СТРОИТЕЛЬСТВО и РЕКОНСТРУКЦИЯ  зданий и сооружений всех назначений</t>
  </si>
  <si>
    <t>Строительство и реконструкция</t>
  </si>
  <si>
    <t>РЕМ_ЖИЛ</t>
  </si>
  <si>
    <t>КАП. РЕМ. ЖИЛЫХ И ОБЩЕСТВЕННЫХ ЗДАНИЙ</t>
  </si>
  <si>
    <t>Капитальный ремонт жилых и общественных зданий</t>
  </si>
  <si>
    <t>РЕМ_ПР</t>
  </si>
  <si>
    <t>КАП. РЕМ. ПРОИЗВОДСТВЕННЫХ ЗД. и СООРУЖЕНИЙ,  НАРУЖНЫХ ИНЖЕНЕРНЫХ СЕТЕЙ, УЛИЦ И ДОРОГ МЕСТНОГО ЗНАЧЕНИЯ, ИНЖ,СООРУЖЕНИЙ ( ГИДРОТЕХ,СООРУЖ, МОСТОВ И ПУТЕПРОВОДОВ И Т.П.)</t>
  </si>
  <si>
    <t>Капитальный ремонт прозводственных зданий</t>
  </si>
  <si>
    <t>Территория</t>
  </si>
  <si>
    <t>для территории Российской Федерации, не относящейся к районам Крайнего Севера и приравненным к ним местностям</t>
  </si>
  <si>
    <t>МПРКС</t>
  </si>
  <si>
    <t>для территории Российской Федерации, относящейся к местностям, приравненным к районам Крайнего Севера</t>
  </si>
  <si>
    <t>РКС</t>
  </si>
  <si>
    <t>для территории Российской Федерации, относящейся к районам Крайнего Севера</t>
  </si>
  <si>
    <t>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</si>
  <si>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АЭС.</t>
  </si>
  <si>
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</si>
  <si>
    <t>Сложные объекты</t>
  </si>
  <si>
    <t>СТНДРТ</t>
  </si>
  <si>
    <t>При определении сметной стоимости строительства объектов капитального строительства (за исключением АЭС).</t>
  </si>
  <si>
    <t>АЭС_ПНР</t>
  </si>
  <si>
    <t>При определении сметной стоимости строительства объектов капитального строительства АЭС. Пусконаладочные работы (за исключением технологического оборудования АЭС).</t>
  </si>
  <si>
    <t>АЭС</t>
  </si>
  <si>
    <t>АЭС_ПНР_ТЕХ</t>
  </si>
  <si>
    <t>При определении сметной стоимости строительства объектов капитального строительства АЭС. Пусконаладочные работы технологического оборудования АЭС.</t>
  </si>
  <si>
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</si>
  <si>
    <t>АЭС, ПНР технологического оборудования АЭС.</t>
  </si>
  <si>
    <t>ОПТ/В</t>
  </si>
  <si>
    <t>{вкл}    - Прокладка  МЕЖДУГОРОДНЫХ  ВОЛОКОННО-ОПТИЧЕСКИХ ЛИНИЙ (для ФЕРм10, отд. 6 разд.3)  {выкл} - Прокладка  ГОРОДСКИХ               ВОЛОКОННО-ОПТИЧЕСКИХ ЛИНИЙ  (для ФЕРм10, отд. 6 разд.3)</t>
  </si>
  <si>
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</si>
  <si>
    <t>Прокладка междугородных в/опт. кабелей</t>
  </si>
  <si>
    <t>АВИ</t>
  </si>
  <si>
    <t>(вкл)   -  При работах по ДИСПЕТЧЕРИЗАЦИИ управления движением АВИАТРАНСПОРТОМ {вкл}  (монтажные работы )</t>
  </si>
  <si>
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</si>
  <si>
    <t>Диспетчеризация авиатранспорта</t>
  </si>
  <si>
    <t>ЗАКР</t>
  </si>
  <si>
    <t>{вкл}   -  Обслуживающие и сопутствующие работы в тоннелях при  производстве работ ЗАКРЫТЫМ СПОСОБОМ   {выкл} - Обслуживающие и сопутствующие работы в тоннелях при  производстве работ  ОТКРЫТЫМ</t>
  </si>
  <si>
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</si>
  <si>
    <t>Производство работ закрытым способом (обслуживающие процессы)</t>
  </si>
  <si>
    <t>АВТО_ДРГ</t>
  </si>
  <si>
    <t>{вкл} - НР и СП по п.021.0 "Автомобильные дороги" (раздел 2 нормы 27-02-010-01:07)  {выкл} - НР и СП по п.021.1 Устройство покрытий дорожек, тротуаров, мостовых и площадок и прочее (раздел 2 нормы 27-02-010-01:07)</t>
  </si>
  <si>
    <t>ГОР</t>
  </si>
  <si>
    <t>(вкл) - ФЕРм-08, выполнение работ на горнорудных объектах  (выкл) - ФЕРм-08, выполнение работ на других объектах</t>
  </si>
  <si>
    <t>Выполнение работ на горнорудных объектах</t>
  </si>
  <si>
    <t>ОБ_ПР</t>
  </si>
  <si>
    <t>Объект производственного назначения</t>
  </si>
  <si>
    <t>ОБ_НПР</t>
  </si>
  <si>
    <t>Объект непроизводственного назначения</t>
  </si>
  <si>
    <t>К_НР_РЕМ</t>
  </si>
  <si>
    <t>при ремонте жилых и общественных зданий если  ( если {РЕМ_ЖИЛ}= [вкл.]</t>
  </si>
  <si>
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</si>
  <si>
    <t>п.25</t>
  </si>
  <si>
    <t>К_СП_РЕМ</t>
  </si>
  <si>
    <t>к нормам СП при капитальном ремонте зданий и сооружений всех назначений ( если или {РЕМ_ЖИЛ}=[вкл] , или (РЕМ_ПР}=[вкл] )</t>
  </si>
  <si>
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</si>
  <si>
    <t>п.16</t>
  </si>
  <si>
    <t>К_НР_СЛЖ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</si>
  <si>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объектов атомных электрических станций.  ( если {СЛЖ} = [вкл] )</t>
  </si>
  <si>
    <t>п.27 СЛОЖН</t>
  </si>
  <si>
    <t>К_НР_АЭС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</si>
  <si>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Для объектов атомных электрических станций.  ( если {АЭС} = [вкл] )</t>
  </si>
  <si>
    <t>п.27 АЭС</t>
  </si>
  <si>
    <t>Р_ОКР</t>
  </si>
  <si>
    <t>Разрядность округления результата расчета НР и СП  (с 05.04.2020 - до семи знаков после запятой)</t>
  </si>
  <si>
    <t>Лист_НРиСП</t>
  </si>
  <si>
    <t>Уровень цен</t>
  </si>
  <si>
    <t>Вид цен</t>
  </si>
  <si>
    <t>Московская область, КТЦ к ФСНБ-2022 (ПАО Россети), 1 квартал 2026 г</t>
  </si>
  <si>
    <t>Сборник индексов</t>
  </si>
  <si>
    <t>Московская область к ФСНБ-2022 ФГИС ЦС (ПАО  Россети )</t>
  </si>
  <si>
    <t>Письмо Минстроя России  «О размещении индексов изменения сметной стоимости строительства по группам однородных строительных ресурсов на I квартал 2026 года»</t>
  </si>
  <si>
    <t>Справочная информация</t>
  </si>
  <si>
    <t>Приказ ПАО 'РОССЕТИ'</t>
  </si>
  <si>
    <t>_OBSM_</t>
  </si>
  <si>
    <t>1-100-30</t>
  </si>
  <si>
    <t>Средний разряд работы 3,0</t>
  </si>
  <si>
    <t>4-100-00</t>
  </si>
  <si>
    <t>Затраты труда машинистов</t>
  </si>
  <si>
    <t>ФСЭМ-2022, 91.06.06-011, приказ Минстроя России от 18.05.2022 г. № 378/пр</t>
  </si>
  <si>
    <t>ФСЭМ-2022 доп.7, 91.14.02-001, приказ Минстроя России от 02.08.2023 г. № 551/пр</t>
  </si>
  <si>
    <t>1-100-35</t>
  </si>
  <si>
    <t>Средний разряд работы 3,5</t>
  </si>
  <si>
    <t>ФСЭМ-2022 доп.11, 91.04.01-031, приказ Минстроя России от 07.11.2024 г. № 747/пр</t>
  </si>
  <si>
    <t>ФСЭМ-2022, 91.15.01-001, приказ Минстроя России от 18.05.2022 г. № 378/пр</t>
  </si>
  <si>
    <t>ФСЭМ-2022 доп.11, 91.15.03-014, приказ Минстроя России от 09.08.2024 г. № 524/пр</t>
  </si>
  <si>
    <t>ФСЭМ-2022, 91.05.05-015, приказ Минстроя России от 18.05.2022 г. № 378/пр</t>
  </si>
  <si>
    <t>1-100-36</t>
  </si>
  <si>
    <t>Средний разряд работы 3,6</t>
  </si>
  <si>
    <t>01.3.01.01-0010</t>
  </si>
  <si>
    <t>ФСБЦ-2022 доп.6, 01.3.01.01-0010, приказ Минстроя России от 11.05.2023 г. № 335/пр</t>
  </si>
  <si>
    <t>Бензин-растворитель</t>
  </si>
  <si>
    <t>ФСБЦ-2022 доп.17, 01.3.01.06-0038, приказ Минстроя России от 17.02.2026 г. № 91/пр</t>
  </si>
  <si>
    <t>ФСБЦ-2022 доп.8, 01.7.20.08-0051, приказ Минстроя России от 14.11.2023 г. № 817/пр</t>
  </si>
  <si>
    <t>10.1.02.03-0002</t>
  </si>
  <si>
    <t>ФСБЦ-2022 доп.6, 10.1.02.03-0002, приказ Минстроя России от 11.05.2023 г. № 335/пр</t>
  </si>
  <si>
    <t>Проволока алюминиевая из сплава марки АМЦ, диаметр 3,0-5,8 мм</t>
  </si>
  <si>
    <t>20.1.02.15-0011</t>
  </si>
  <si>
    <t>ФСБЦ-2022, 20.1.02.15-0011, приказ Минстроя России от 18.05.2022 г. № 378/пр</t>
  </si>
  <si>
    <t>Соединитель алюминиевых и сталеалюминиевых проводов (СОАС) 062-3</t>
  </si>
  <si>
    <t>91.17.04-233</t>
  </si>
  <si>
    <t>ФСЭМ-2022, 91.17.04-233, приказ Минстроя России от 18.05.2022 г. № 378/пр</t>
  </si>
  <si>
    <t>Аппараты сварочные для ручной дуговой сварки, сварочный ток до 350 А</t>
  </si>
  <si>
    <t>01.7.03.04-0001</t>
  </si>
  <si>
    <t>ФСБЦ-2022, 01.7.03.04-0001, приказ Минстроя России от 18.05.2022 г. № 378/пр</t>
  </si>
  <si>
    <t>Электроэнергия</t>
  </si>
  <si>
    <t>КВТ-Ч</t>
  </si>
  <si>
    <t>01.7.11.07-0227</t>
  </si>
  <si>
    <t>ФСБЦ-2022, 01.7.11.07-0227, приказ Минстроя России от 18.05.2022 г. № 378/пр</t>
  </si>
  <si>
    <t>Электроды сварочные для сварки низколегированных и углеродистых сталей УОНИ 13/45, Э42А, диаметр 4-5 мм</t>
  </si>
  <si>
    <t>08.3.03.06-0002</t>
  </si>
  <si>
    <t>ФСБЦ-2022, 08.3.03.06-0002, приказ Минстроя России от 18.05.2022 г. № 378/пр</t>
  </si>
  <si>
    <t>Проволока горячекатаная в мотках, диаметр 6,3-6,5 мм</t>
  </si>
  <si>
    <t>01.7.15.03-0042</t>
  </si>
  <si>
    <t>ФСБЦ-2022, 01.7.15.03-0042, приказ Минстроя России от 18.05.2022 г. № 378/пр</t>
  </si>
  <si>
    <t>Болты с гайками и шайбами строительные</t>
  </si>
  <si>
    <t>1-100-28</t>
  </si>
  <si>
    <t>Средний разряд работы 2,8</t>
  </si>
  <si>
    <t>1-100-26</t>
  </si>
  <si>
    <t>Средний разряд работы 2,6</t>
  </si>
  <si>
    <t>1-100-38</t>
  </si>
  <si>
    <t>Средний разряд работы 3,8</t>
  </si>
  <si>
    <t>01.7.20.02-0002</t>
  </si>
  <si>
    <t>ФСБЦ-2022 доп.6, 01.7.20.02-0002, приказ Минстроя России от 11.05.2023 г. № 335/пр</t>
  </si>
  <si>
    <t>Войлок технический грубошерстный для изоляции, темный, толщина 8-10 мм</t>
  </si>
  <si>
    <t>08.3.03.05-0020</t>
  </si>
  <si>
    <t>ФСБЦ-2022, 08.3.03.05-0020, приказ Минстроя России от 18.05.2022 г. № 378/пр</t>
  </si>
  <si>
    <t>Проволока стальная низкоуглеродистая оцинкованная разного назначения, диаметр 6,0 мм</t>
  </si>
  <si>
    <t>14.4.02.04-0142</t>
  </si>
  <si>
    <t>ФСБЦ-2022, 14.4.02.04-0142, приказ Минстроя России от 18.05.2022 г. № 378/пр</t>
  </si>
  <si>
    <t>Краска масляная МА-0115, мумия, сурик железный</t>
  </si>
  <si>
    <t>14.5.02.02-0101</t>
  </si>
  <si>
    <t>ФСБЦ-2022, 14.5.02.02-0101, приказ Минстроя России от 18.05.2022 г. № 378/пр</t>
  </si>
  <si>
    <t>Мастика-замазка защитная на акриловой основе, универсальная</t>
  </si>
  <si>
    <t>14.5.05.01-0011</t>
  </si>
  <si>
    <t>ФСБЦ-2022, 14.5.05.01-0011, приказ Минстроя России от 18.05.2022 г. № 378/пр</t>
  </si>
  <si>
    <t>Олифа комбинированная для отделочных работ внутри помещений</t>
  </si>
  <si>
    <t>22.2.02.17-0003</t>
  </si>
  <si>
    <t>ФСБЦ-2022, 22.2.02.17-0003, приказ Минстроя России от 18.05.2022 г. № 378/пр</t>
  </si>
  <si>
    <t>Стойка телефонная с траверсами, поковками и болтами для крепления, однопарная</t>
  </si>
  <si>
    <t>1-100-42</t>
  </si>
  <si>
    <t>Средний разряд работы 4,2</t>
  </si>
  <si>
    <t>07.2.07.04-0007</t>
  </si>
  <si>
    <t>ФСБЦ-2022, 07.2.07.04-0007, приказ Минстроя России от 18.05.2022 г. № 378/пр</t>
  </si>
  <si>
    <t>Конструкции стальные индивидуального изготовления из сортового проката</t>
  </si>
  <si>
    <t>ФСЭМ-2022, 91.06.06-012, приказ Минстроя России от 18.05.2022 г. № 378/пр</t>
  </si>
  <si>
    <t>ФСБЦ-2022 доп.12, 01.3.01.06-0051, приказ Минстроя России от 07.11.2024 г. № 747/пр</t>
  </si>
  <si>
    <t>ФСЭМ-2022, 91.06.03-055, приказ Минстроя России от 18.05.2022 г. № 378/пр</t>
  </si>
  <si>
    <t>ФСЭМ-2022, 91.17.04-544, приказ Минстроя России от 18.05.2022 г. № 378/пр</t>
  </si>
  <si>
    <t>1-100-47</t>
  </si>
  <si>
    <t>Средний разряд работы 4,7</t>
  </si>
  <si>
    <t>91.21.16-012</t>
  </si>
  <si>
    <t>ФСЭМ-2022, 91.21.16-012, приказ Минстроя России от 18.05.2022 г. № 378/пр</t>
  </si>
  <si>
    <t>Прессы гидравлические с электроприводом</t>
  </si>
  <si>
    <t>01.3.01.02-0002</t>
  </si>
  <si>
    <t>ФСБЦ-2022 доп.8, 01.3.01.02-0002, приказ Минстроя России от 14.11.2023 г. № 817/пр</t>
  </si>
  <si>
    <t>Вазелин технический</t>
  </si>
  <si>
    <t>01.7.02.09-0002</t>
  </si>
  <si>
    <t>ФСБЦ-2022, 01.7.02.09-0002, приказ Минстроя России от 18.05.2022 г. № 378/пр</t>
  </si>
  <si>
    <t>Шпагат бумажный, диаметр 2,5 мм</t>
  </si>
  <si>
    <t>01.7.06.05-0041</t>
  </si>
  <si>
    <t>ФСБЦ-2022, 01.7.06.05-0041, приказ Минстроя России от 18.05.2022 г. № 378/пр</t>
  </si>
  <si>
    <t>Ленты изоляционные хлопчатобумажные прорезиненные для электромонтажных и ремонтных работ, цвет черный, ширина 20 мм, толщина 0,35 мм</t>
  </si>
  <si>
    <t>01.7.20.04-0005</t>
  </si>
  <si>
    <t>ФСБЦ-2022, 01.7.20.04-0005, приказ Минстроя России от 18.05.2022 г. № 378/пр</t>
  </si>
  <si>
    <t>Нитки швейные армированные</t>
  </si>
  <si>
    <t>14.4.03.06-0001</t>
  </si>
  <si>
    <t>ФСБЦ-2022 доп.9, 14.4.03.06-0001, приказ Минстроя России от 16.02.2024 г. № 102/пр</t>
  </si>
  <si>
    <t>Лак электроизоляционный МЛ-92</t>
  </si>
  <si>
    <t>1-100-45</t>
  </si>
  <si>
    <t>Средний разряд работы 4,5</t>
  </si>
  <si>
    <t>01.7.15.07-0014</t>
  </si>
  <si>
    <t>ФСБЦ-2022, 01.7.15.07-0014, приказ Минстроя России от 18.05.2022 г. № 378/пр</t>
  </si>
  <si>
    <t>Дюбели распорные полипропиленовые</t>
  </si>
  <si>
    <t>20.1.02.23-0082</t>
  </si>
  <si>
    <t>ФСБЦ-2022, 20.1.02.23-0082, приказ Минстроя России от 18.05.2022 г. № 378/пр</t>
  </si>
  <si>
    <t>Перемычки гибкие, тип ПГС-50</t>
  </si>
  <si>
    <t>91.18.01-508</t>
  </si>
  <si>
    <t>ФСЭМ-2022 доп.3, 91.18.01-508, приказ Минстроя России от 26.10.2022 г. № 905/пр</t>
  </si>
  <si>
    <t>Компрессоры винтовые передвижные с электродвигателем, давление до 1 МПа (10 атм), производительность до 5 м3/мин</t>
  </si>
  <si>
    <t>01.7.02.07-0011</t>
  </si>
  <si>
    <t>ФСБЦ-2022 доп.12, 01.7.02.07-0011, приказ Минстроя России от 07.11.2024 г. № 747/пр</t>
  </si>
  <si>
    <t>Прессшпан листовой, марка А</t>
  </si>
  <si>
    <t>01.7.15.04-0011</t>
  </si>
  <si>
    <t>ФСБЦ-2022, 01.7.15.04-0011, приказ Минстроя России от 18.05.2022 г. № 378/пр</t>
  </si>
  <si>
    <t>Винты стальные с полукруглой головкой, длина 50 мм</t>
  </si>
  <si>
    <t>14.1.02.01-0002</t>
  </si>
  <si>
    <t>ФСБЦ-2022, 14.1.02.01-0002, приказ Минстроя России от 18.05.2022 г. № 378/пр</t>
  </si>
  <si>
    <t>Клей, марка БМК-5к</t>
  </si>
  <si>
    <t>01.7.07.20-0002</t>
  </si>
  <si>
    <t>ФСБЦ-2022, 01.7.07.20-0002, приказ Минстроя России от 18.05.2022 г. № 378/пр</t>
  </si>
  <si>
    <t>Тальк молотый, сорт I</t>
  </si>
  <si>
    <t>20.2.01.05-0014</t>
  </si>
  <si>
    <t>ФСБЦ-2022 доп.11, 20.2.01.05-0014, приказ Минстроя России от 09.08.2024 г. № 524/пр</t>
  </si>
  <si>
    <t>Гильзы кабельные медные 240 мм</t>
  </si>
  <si>
    <t>20.2.02.01-0017</t>
  </si>
  <si>
    <t>ФСБЦ-2022 доп.9, 20.2.02.01-0017, приказ Минстроя России от 16.02.2024 г. № 102/пр</t>
  </si>
  <si>
    <t>Втулки полипропиленовые, диаметр 82 мм</t>
  </si>
  <si>
    <t>1000 ШТ</t>
  </si>
  <si>
    <t>91.06.01-003</t>
  </si>
  <si>
    <t>ФСЭМ-2022, 91.06.01-003, приказ Минстроя России от 18.05.2022 г. № 378/пр</t>
  </si>
  <si>
    <t>Домкраты гидравлические, грузоподъемность 63-100 т</t>
  </si>
  <si>
    <t>91.06.03-061</t>
  </si>
  <si>
    <t>ФСЭМ-2022, 91.06.03-061, приказ Минстроя России от 18.05.2022 г. № 378/пр</t>
  </si>
  <si>
    <t>Лебедки электрические тяговым усилием до 12,26 кН (1,25 т)</t>
  </si>
  <si>
    <t>01.7.06.07-0002</t>
  </si>
  <si>
    <t>ФСБЦ-2022, 01.7.06.07-0002, приказ Минстроя России от 18.05.2022 г. № 378/пр</t>
  </si>
  <si>
    <t>Ленты монтажные из пластмассы для бандажирования проводов, скрепляются пластмассовыми кнопками, ширина 10 мм</t>
  </si>
  <si>
    <t>10 м</t>
  </si>
  <si>
    <t>01.7.15.14-0165</t>
  </si>
  <si>
    <t>ФСБЦ-2022 доп.2, 01.7.15.14-0165, приказ Минстроя России от 26.08.2022 г. № 703/пр</t>
  </si>
  <si>
    <t>Шурупы самонарезающие стальные с полукруглой головкой и прямым шлицем, остроконечные, диаметр 4 мм, длина 40 мм</t>
  </si>
  <si>
    <t>10.3.02.03-0011</t>
  </si>
  <si>
    <t>ФСБЦ-2022, 10.3.02.03-0011, приказ Минстроя России от 18.05.2022 г. № 378/пр</t>
  </si>
  <si>
    <t>Припои оловянно-свинцовые бессурьмянистые, марка ПОС30</t>
  </si>
  <si>
    <t>14.4.03.03-0002</t>
  </si>
  <si>
    <t>ФСБЦ-2022 доп.4, 14.4.03.03-0002, приказ Минстроя России от 27.12.2022 г. № 1133/пр</t>
  </si>
  <si>
    <t>Лак битумный БТ-123</t>
  </si>
  <si>
    <t>ФСЭМ-2022, 91.06.06-048, приказ Минстроя России от 18.05.2022 г. № 378/пр</t>
  </si>
  <si>
    <t>ФСБЦ-2022, 01.7.10.17-0141, приказ Минстроя России от 18.05.2022 г. № 378/пр</t>
  </si>
  <si>
    <t>ФСБЦ-2022, 01.7.17.11-0011, приказ Минстроя России от 18.05.2022 г. № 378/пр</t>
  </si>
  <si>
    <t>ФСБЦ-2022, 14.5.11.01-0003, приказ Минстроя России от 18.05.2022 г. № 378/пр</t>
  </si>
  <si>
    <t>ФСЭМ-2022, 91.08.04-021, приказ Минстроя России от 18.05.2022 г. № 378/пр</t>
  </si>
  <si>
    <t>ФСБЦ-2022 доп.8, 01.3.01.03-0002, приказ Минстроя России от 14.11.2023 г. № 817/пр</t>
  </si>
  <si>
    <t>1-100-20</t>
  </si>
  <si>
    <t>Средний разряд работы 2,0</t>
  </si>
  <si>
    <t>1-100-15</t>
  </si>
  <si>
    <t>Средний разряд работы 1,5</t>
  </si>
  <si>
    <t>14.4.01.09-0427</t>
  </si>
  <si>
    <t>ФСБЦ-2022 доп.8, 14.4.01.09-0427, приказ Минстроя России от 14.11.2023 г. № 817/пр</t>
  </si>
  <si>
    <t>Грунтовка эпоксидная антикоррозионная с содержанием цинка для защиты металлических поверхностей, расход 0,20-0,39 кг/м2</t>
  </si>
  <si>
    <t>1-100-49</t>
  </si>
  <si>
    <t>Средний разряд работы 4,9</t>
  </si>
  <si>
    <t>91.06.03-060</t>
  </si>
  <si>
    <t>ФСЭМ-2022, 91.06.03-060, приказ Минстроя России от 18.05.2022 г. № 378/пр</t>
  </si>
  <si>
    <t>Лебедки электрические тяговым усилием до 5,79 кН (0,59 т)</t>
  </si>
  <si>
    <t>91.06.05-011</t>
  </si>
  <si>
    <t>ФСЭМ-2022, 91.06.05-011, приказ Минстроя России от 18.05.2022 г. № 378/пр</t>
  </si>
  <si>
    <t>Погрузчики одноковшовые универсальные фронтальные пневмоколесные, номинальная вместимость основного ковша 2,6 м3, грузоподъемность 5 т</t>
  </si>
  <si>
    <t>91.21.01-012</t>
  </si>
  <si>
    <t>ФСЭМ-2022 доп.11, 91.21.01-012, приказ Минстроя России от 09.08.2024 г. № 524/пр</t>
  </si>
  <si>
    <t>Агрегаты окрасочные высокого давления для окраски поверхностей конструкций, мощность 1 кВт</t>
  </si>
  <si>
    <t>14.5.09.11-0102</t>
  </si>
  <si>
    <t>ФСБЦ-2022, 14.5.09.11-0102, приказ Минстроя России от 18.05.2022 г. № 378/пр</t>
  </si>
  <si>
    <t>Уайт-спирит</t>
  </si>
  <si>
    <t>2-100-06</t>
  </si>
  <si>
    <t>Рабочий 6 разряда</t>
  </si>
  <si>
    <t>3-200-03</t>
  </si>
  <si>
    <t>Инженер III категории</t>
  </si>
  <si>
    <t>3-100-02</t>
  </si>
  <si>
    <t>Техник II категории</t>
  </si>
  <si>
    <t>14.4.02.04</t>
  </si>
  <si>
    <t>Краска масляная</t>
  </si>
  <si>
    <t>05.1.02.07</t>
  </si>
  <si>
    <t>Стойка железобетонная вибрированная для опор</t>
  </si>
  <si>
    <t>07.2.02.05</t>
  </si>
  <si>
    <t>Траверсы стальные</t>
  </si>
  <si>
    <t>Хомуты стальные</t>
  </si>
  <si>
    <t>08.3.04.02</t>
  </si>
  <si>
    <t>Сталь стержневая диаметром до 10 мм</t>
  </si>
  <si>
    <t>14.4.02.04-0182</t>
  </si>
  <si>
    <t>ФСБЦ-2022 доп.17, 14.4.02.04-0182, приказ Минстроя России от 17.02.2026 г. № 91/пр</t>
  </si>
  <si>
    <t>Краска масляная МА-15, цветная</t>
  </si>
  <si>
    <t>14.4.03.03-0102</t>
  </si>
  <si>
    <t>ФСБЦ-2022 доп.4, 14.4.03.03-0102, приказ Минстроя России от 27.12.2022 г. № 1133/пр</t>
  </si>
  <si>
    <t>Лак битумный БТ-577</t>
  </si>
  <si>
    <t>20.2.02.04-0006</t>
  </si>
  <si>
    <t>ФСБЦ-2022, 20.2.02.04-0006, приказ Минстроя России от 18.05.2022 г. № 378/пр</t>
  </si>
  <si>
    <t>Колпачки полиэтиленовые К-6</t>
  </si>
  <si>
    <t>22.2.01.04</t>
  </si>
  <si>
    <t>Изоляторы штыревые</t>
  </si>
  <si>
    <t>22.2.02.21</t>
  </si>
  <si>
    <t>Штыри</t>
  </si>
  <si>
    <t>22.2.02.23</t>
  </si>
  <si>
    <t>Металлические плакаты</t>
  </si>
  <si>
    <t>22.2.02.07</t>
  </si>
  <si>
    <t>Детали крепления</t>
  </si>
  <si>
    <t>20.1.01.01</t>
  </si>
  <si>
    <t>Комплект линейной арматуры для крепления СИП-2 на опоре ВЛИ</t>
  </si>
  <si>
    <t>20.1.01.11</t>
  </si>
  <si>
    <t>Комплект линейной арматуры для устройства заземлений на опорах ВЛИ</t>
  </si>
  <si>
    <t>21.2.01.01</t>
  </si>
  <si>
    <t>Провода самонесущие изолированные для ВЛИ</t>
  </si>
  <si>
    <t>08.3.07.01-0052</t>
  </si>
  <si>
    <t>ФСБЦ-2022 доп.4, 08.3.07.01-0052, приказ Минстроя России от 27.12.2022 г. № 1133/пр</t>
  </si>
  <si>
    <t>Прокат стальной горячекатаный полосовой, марки стали Ст3сп, Ст3пс, размеры 50х5 мм</t>
  </si>
  <si>
    <t>20.5.04.03-0002</t>
  </si>
  <si>
    <t>ФСБЦ-2022, 20.5.04.03-0002, приказ Минстроя России от 18.05.2022 г. № 378/пр</t>
  </si>
  <si>
    <t>Зажимы наборные проходные ЗН24-4П25</t>
  </si>
  <si>
    <t>Изоляторы линейные штыревые фарфоровые</t>
  </si>
  <si>
    <t>22.2.02.09</t>
  </si>
  <si>
    <t>Крюки</t>
  </si>
  <si>
    <t>Краски для внутренних работ масляные готовые к применению</t>
  </si>
  <si>
    <t>14.5.05.01</t>
  </si>
  <si>
    <t>Олифы комбинированные</t>
  </si>
  <si>
    <t>01.2.01.02</t>
  </si>
  <si>
    <t>Битум</t>
  </si>
  <si>
    <t>01.2.03.03</t>
  </si>
  <si>
    <t>Мастика</t>
  </si>
  <si>
    <t>08.3.05.02-0021</t>
  </si>
  <si>
    <t>ФСБЦ-2022, 08.3.05.02-0021, приказ Минстроя России от 18.05.2022 г. № 378/пр</t>
  </si>
  <si>
    <t>Прокат листовой горячекатаный, марки стали Ст3сп, Ст3пс, ширина 1200-3000 мм, толщина 1-8 мм</t>
  </si>
  <si>
    <t>*1,15</t>
  </si>
  <si>
    <t>421/пр_2020_прил.10_т.1_п.5_гр.5</t>
  </si>
  <si>
    <t>Производство работ осуществляется в стесненных условиях населенных пунктов</t>
  </si>
  <si>
    <t>Методика 421/пр (Строительство)</t>
  </si>
  <si>
    <t>*1,20</t>
  </si>
  <si>
    <t>421/пр_2020_прил.10_т.1_п.4_гр.3</t>
  </si>
  <si>
    <t>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</si>
  <si>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Мет.421/пр 04.08.20 Пр.10 Т.4 п. 3</t>
  </si>
  <si>
    <t>Методика 421/пр (Пусконаладка)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</si>
</sst>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#\ ##0.00000;[Red]\-\ #\ ##0.00000"/>
    <numFmt numFmtId="182" formatCode="#\ ##0.00;[Red]\-\ #\ ##0.00"/>
    <numFmt numFmtId="183" formatCode="#\ ##0.00#####;[Red]\-\ #\ ##0.00#####"/>
    <numFmt numFmtId="184" formatCode="0.0000"/>
  </numFmts>
  <fonts count="47">
    <font>
      <sz val="10"/>
      <name val="Arial"/>
      <charset val="204"/>
    </font>
    <font>
      <b/>
      <sz val="10"/>
      <color indexed="12"/>
      <name val="Arial"/>
      <charset val="204"/>
    </font>
    <font>
      <sz val="10"/>
      <color indexed="12"/>
      <name val="Arial"/>
      <charset val="204"/>
    </font>
    <font>
      <sz val="10"/>
      <color indexed="14"/>
      <name val="Arial"/>
      <charset val="204"/>
    </font>
    <font>
      <b/>
      <sz val="10"/>
      <color indexed="20"/>
      <name val="Arial"/>
      <charset val="204"/>
    </font>
    <font>
      <sz val="10"/>
      <color indexed="17"/>
      <name val="Arial"/>
      <charset val="204"/>
    </font>
    <font>
      <sz val="10"/>
      <color indexed="16"/>
      <name val="Arial"/>
      <charset val="204"/>
    </font>
    <font>
      <b/>
      <sz val="10"/>
      <color indexed="16"/>
      <name val="Arial"/>
      <charset val="204"/>
    </font>
    <font>
      <sz val="10"/>
      <color indexed="18"/>
      <name val="Arial"/>
      <charset val="204"/>
    </font>
    <font>
      <b/>
      <sz val="10"/>
      <color indexed="17"/>
      <name val="Arial"/>
      <charset val="204"/>
    </font>
    <font>
      <sz val="9"/>
      <name val="Arial"/>
      <charset val="204"/>
    </font>
    <font>
      <sz val="10"/>
      <color rgb="FF000000"/>
      <name val="Arial"/>
      <charset val="204"/>
    </font>
    <font>
      <sz val="10"/>
      <color rgb="FF000000"/>
      <name val="Arial Cyr"/>
      <charset val="204"/>
    </font>
    <font>
      <b/>
      <sz val="12"/>
      <color rgb="FF000000"/>
      <name val="Arial"/>
      <charset val="204"/>
    </font>
    <font>
      <i/>
      <sz val="9"/>
      <color rgb="FF000000"/>
      <name val="Arial"/>
      <charset val="204"/>
    </font>
    <font>
      <sz val="11"/>
      <color rgb="FF000000"/>
      <name val="Arial"/>
      <charset val="204"/>
    </font>
    <font>
      <b/>
      <sz val="11"/>
      <color rgb="FF000000"/>
      <name val="Arial"/>
      <charset val="204"/>
    </font>
    <font>
      <b/>
      <sz val="14"/>
      <color rgb="FF000000"/>
      <name val="Arial"/>
      <charset val="204"/>
    </font>
    <font>
      <b/>
      <sz val="10"/>
      <color rgb="FF000000"/>
      <name val="Arial"/>
      <charset val="204"/>
    </font>
    <font>
      <i/>
      <sz val="10"/>
      <color rgb="FF000000"/>
      <name val="Arial"/>
      <charset val="204"/>
    </font>
    <font>
      <sz val="10"/>
      <name val="Arial"/>
      <charset val="204"/>
    </font>
    <font>
      <b/>
      <sz val="13"/>
      <name val="Arial"/>
      <charset val="204"/>
    </font>
    <font>
      <sz val="11"/>
      <name val="Arial"/>
      <charset val="204"/>
    </font>
    <font>
      <i/>
      <sz val="11"/>
      <name val="Arial"/>
      <charset val="204"/>
    </font>
    <font>
      <i/>
      <sz val="10"/>
      <name val="Arial"/>
      <charset val="204"/>
    </font>
    <font>
      <b/>
      <sz val="11"/>
      <name val="Arial"/>
      <charset val="204"/>
    </font>
    <font>
      <b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27" fillId="0" borderId="0" applyFont="0" applyFill="0" applyBorder="0" applyAlignment="0" applyProtection="0">
      <alignment vertical="center"/>
    </xf>
    <xf numFmtId="177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178" fontId="27" fillId="0" borderId="0" applyFont="0" applyFill="0" applyBorder="0" applyAlignment="0" applyProtection="0">
      <alignment vertical="center"/>
    </xf>
    <xf numFmtId="179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2" borderId="13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" borderId="16" applyNumberFormat="0" applyAlignment="0" applyProtection="0">
      <alignment vertical="center"/>
    </xf>
    <xf numFmtId="0" fontId="37" fillId="4" borderId="17" applyNumberFormat="0" applyAlignment="0" applyProtection="0">
      <alignment vertical="center"/>
    </xf>
    <xf numFmtId="0" fontId="38" fillId="4" borderId="16" applyNumberFormat="0" applyAlignment="0" applyProtection="0">
      <alignment vertical="center"/>
    </xf>
    <xf numFmtId="0" fontId="39" fillId="5" borderId="18" applyNumberForma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</cellStyleXfs>
  <cellXfs count="8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NumberFormat="1" applyFont="1" applyAlignment="1">
      <alignment horizontal="left" vertical="top" wrapText="1"/>
    </xf>
    <xf numFmtId="0" fontId="11" fillId="0" borderId="1" xfId="0" applyNumberFormat="1" applyFont="1" applyBorder="1" applyAlignment="1">
      <alignment horizontal="left" vertical="top" wrapText="1"/>
    </xf>
    <xf numFmtId="0" fontId="11" fillId="0" borderId="0" xfId="0" applyNumberFormat="1" applyFont="1" applyAlignment="1">
      <alignment vertical="top" wrapText="1"/>
    </xf>
    <xf numFmtId="0" fontId="11" fillId="0" borderId="2" xfId="0" applyNumberFormat="1" applyFont="1" applyBorder="1" applyAlignment="1">
      <alignment vertical="top"/>
    </xf>
    <xf numFmtId="0" fontId="11" fillId="0" borderId="2" xfId="0" applyNumberFormat="1" applyFont="1" applyBorder="1" applyAlignment="1">
      <alignment horizontal="left" vertical="top" wrapText="1"/>
    </xf>
    <xf numFmtId="0" fontId="12" fillId="0" borderId="0" xfId="0" applyNumberFormat="1" applyFont="1" applyAlignment="1"/>
    <xf numFmtId="0" fontId="12" fillId="0" borderId="2" xfId="0" applyNumberFormat="1" applyFont="1" applyBorder="1" applyAlignment="1"/>
    <xf numFmtId="0" fontId="13" fillId="0" borderId="1" xfId="0" applyNumberFormat="1" applyFont="1" applyBorder="1" applyAlignment="1">
      <alignment horizontal="center" wrapText="1"/>
    </xf>
    <xf numFmtId="0" fontId="14" fillId="0" borderId="2" xfId="0" applyNumberFormat="1" applyFont="1" applyBorder="1" applyAlignment="1">
      <alignment horizontal="center" vertical="top" wrapText="1"/>
    </xf>
    <xf numFmtId="0" fontId="15" fillId="0" borderId="0" xfId="0" applyNumberFormat="1" applyFont="1" applyAlignment="1"/>
    <xf numFmtId="0" fontId="15" fillId="0" borderId="0" xfId="0" applyNumberFormat="1" applyFont="1" applyAlignment="1">
      <alignment wrapText="1"/>
    </xf>
    <xf numFmtId="0" fontId="13" fillId="0" borderId="0" xfId="0" applyNumberFormat="1" applyFont="1" applyAlignment="1">
      <alignment horizontal="center" wrapText="1"/>
    </xf>
    <xf numFmtId="0" fontId="16" fillId="0" borderId="0" xfId="0" applyNumberFormat="1" applyFont="1" applyAlignment="1">
      <alignment vertical="center" wrapText="1"/>
    </xf>
    <xf numFmtId="0" fontId="16" fillId="0" borderId="0" xfId="0" applyNumberFormat="1" applyFont="1" applyAlignment="1">
      <alignment horizontal="center" wrapText="1"/>
    </xf>
    <xf numFmtId="0" fontId="17" fillId="0" borderId="1" xfId="0" applyNumberFormat="1" applyFont="1" applyBorder="1" applyAlignment="1">
      <alignment horizontal="center" wrapText="1"/>
    </xf>
    <xf numFmtId="0" fontId="11" fillId="0" borderId="0" xfId="0" applyNumberFormat="1" applyFont="1" applyAlignment="1"/>
    <xf numFmtId="0" fontId="11" fillId="0" borderId="1" xfId="0" applyNumberFormat="1" applyFont="1" applyBorder="1" applyAlignment="1">
      <alignment horizontal="center"/>
    </xf>
    <xf numFmtId="0" fontId="11" fillId="0" borderId="2" xfId="0" applyNumberFormat="1" applyFont="1" applyBorder="1" applyAlignment="1"/>
    <xf numFmtId="0" fontId="11" fillId="0" borderId="1" xfId="0" applyNumberFormat="1" applyFont="1" applyBorder="1" applyAlignment="1">
      <alignment horizontal="left" wrapText="1"/>
    </xf>
    <xf numFmtId="0" fontId="11" fillId="0" borderId="0" xfId="0" applyNumberFormat="1" applyFont="1" applyAlignment="1">
      <alignment horizontal="left" wrapText="1"/>
    </xf>
    <xf numFmtId="0" fontId="11" fillId="0" borderId="0" xfId="0" applyNumberFormat="1" applyFont="1" applyAlignment="1">
      <alignment wrapText="1"/>
    </xf>
    <xf numFmtId="0" fontId="18" fillId="0" borderId="0" xfId="0" applyNumberFormat="1" applyFont="1" applyAlignment="1"/>
    <xf numFmtId="180" fontId="15" fillId="0" borderId="0" xfId="0" applyNumberFormat="1" applyFont="1" applyAlignment="1"/>
    <xf numFmtId="181" fontId="11" fillId="0" borderId="0" xfId="0" applyNumberFormat="1" applyFont="1" applyAlignment="1">
      <alignment horizontal="right"/>
    </xf>
    <xf numFmtId="182" fontId="11" fillId="0" borderId="0" xfId="0" applyNumberFormat="1" applyFont="1" applyAlignment="1">
      <alignment horizontal="right"/>
    </xf>
    <xf numFmtId="0" fontId="11" fillId="0" borderId="0" xfId="0" applyNumberFormat="1" applyFont="1" applyAlignment="1">
      <alignment horizontal="right"/>
    </xf>
    <xf numFmtId="0" fontId="19" fillId="0" borderId="0" xfId="0" applyNumberFormat="1" applyFont="1" applyAlignment="1"/>
    <xf numFmtId="182" fontId="11" fillId="0" borderId="0" xfId="0" applyNumberFormat="1" applyFont="1" applyAlignment="1"/>
    <xf numFmtId="0" fontId="15" fillId="0" borderId="1" xfId="0" applyNumberFormat="1" applyFont="1" applyBorder="1" applyAlignment="1"/>
    <xf numFmtId="0" fontId="11" fillId="0" borderId="3" xfId="0" applyNumberFormat="1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 wrapText="1"/>
    </xf>
    <xf numFmtId="0" fontId="11" fillId="0" borderId="5" xfId="0" applyNumberFormat="1" applyFont="1" applyBorder="1" applyAlignment="1">
      <alignment horizontal="center" vertical="center" wrapText="1"/>
    </xf>
    <xf numFmtId="0" fontId="11" fillId="0" borderId="6" xfId="0" applyNumberFormat="1" applyFont="1" applyBorder="1" applyAlignment="1">
      <alignment horizontal="center" vertical="center" wrapText="1"/>
    </xf>
    <xf numFmtId="0" fontId="11" fillId="0" borderId="7" xfId="0" applyNumberFormat="1" applyFont="1" applyBorder="1" applyAlignment="1">
      <alignment horizontal="center" vertical="center" wrapText="1"/>
    </xf>
    <xf numFmtId="0" fontId="11" fillId="0" borderId="0" xfId="0" applyNumberFormat="1" applyFont="1" applyBorder="1" applyAlignment="1">
      <alignment horizontal="center" vertical="center" wrapText="1"/>
    </xf>
    <xf numFmtId="0" fontId="11" fillId="0" borderId="8" xfId="0" applyNumberFormat="1" applyFont="1" applyBorder="1" applyAlignment="1">
      <alignment horizontal="center" vertical="center" wrapText="1"/>
    </xf>
    <xf numFmtId="0" fontId="11" fillId="0" borderId="9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center" vertical="center" wrapText="1"/>
    </xf>
    <xf numFmtId="0" fontId="11" fillId="0" borderId="11" xfId="0" applyNumberFormat="1" applyFont="1" applyBorder="1" applyAlignment="1">
      <alignment horizontal="center" vertical="center" wrapText="1"/>
    </xf>
    <xf numFmtId="0" fontId="11" fillId="0" borderId="12" xfId="0" applyNumberFormat="1" applyFont="1" applyBorder="1" applyAlignment="1">
      <alignment horizontal="center" vertical="center" wrapText="1"/>
    </xf>
    <xf numFmtId="0" fontId="20" fillId="0" borderId="12" xfId="0" applyNumberFormat="1" applyFont="1" applyBorder="1" applyAlignment="1">
      <alignment horizontal="center" vertical="center" wrapText="1"/>
    </xf>
    <xf numFmtId="0" fontId="11" fillId="0" borderId="12" xfId="0" applyNumberFormat="1" applyFont="1" applyBorder="1" applyAlignment="1">
      <alignment horizontal="center"/>
    </xf>
    <xf numFmtId="0" fontId="21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3" fillId="0" borderId="0" xfId="0" applyFont="1" applyAlignment="1">
      <alignment horizontal="right" vertical="top" wrapText="1"/>
    </xf>
    <xf numFmtId="0" fontId="22" fillId="0" borderId="0" xfId="0" applyFont="1" applyAlignment="1">
      <alignment horizontal="right" vertical="top"/>
    </xf>
    <xf numFmtId="182" fontId="22" fillId="0" borderId="0" xfId="0" applyNumberFormat="1" applyFont="1" applyAlignment="1">
      <alignment horizontal="right" vertical="top"/>
    </xf>
    <xf numFmtId="0" fontId="24" fillId="0" borderId="0" xfId="0" applyFont="1" applyAlignment="1">
      <alignment vertical="top" wrapText="1"/>
    </xf>
    <xf numFmtId="0" fontId="22" fillId="0" borderId="0" xfId="0" applyFont="1" applyAlignment="1">
      <alignment horizontal="left" vertical="top"/>
    </xf>
    <xf numFmtId="183" fontId="22" fillId="0" borderId="0" xfId="0" applyNumberFormat="1" applyFont="1" applyAlignment="1">
      <alignment horizontal="right" vertical="top"/>
    </xf>
    <xf numFmtId="0" fontId="22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right" vertical="top" wrapText="1"/>
    </xf>
    <xf numFmtId="0" fontId="22" fillId="0" borderId="1" xfId="0" applyFont="1" applyBorder="1" applyAlignment="1">
      <alignment horizontal="right" vertical="top"/>
    </xf>
    <xf numFmtId="182" fontId="22" fillId="0" borderId="1" xfId="0" applyNumberFormat="1" applyFont="1" applyBorder="1" applyAlignment="1">
      <alignment horizontal="right" vertical="top"/>
    </xf>
    <xf numFmtId="0" fontId="25" fillId="0" borderId="0" xfId="0" applyFont="1" applyAlignment="1">
      <alignment horizontal="left" vertical="top" wrapText="1"/>
    </xf>
    <xf numFmtId="182" fontId="12" fillId="0" borderId="0" xfId="0" applyNumberFormat="1" applyFont="1" applyAlignment="1"/>
    <xf numFmtId="183" fontId="12" fillId="0" borderId="0" xfId="0" applyNumberFormat="1" applyFont="1" applyAlignment="1"/>
    <xf numFmtId="184" fontId="11" fillId="0" borderId="0" xfId="0" applyNumberFormat="1" applyFont="1" applyAlignment="1">
      <alignment horizontal="right"/>
    </xf>
    <xf numFmtId="0" fontId="15" fillId="0" borderId="12" xfId="0" applyNumberFormat="1" applyFont="1" applyBorder="1" applyAlignment="1">
      <alignment horizontal="center"/>
    </xf>
    <xf numFmtId="0" fontId="22" fillId="0" borderId="0" xfId="0" applyFont="1" applyAlignment="1">
      <alignment horizontal="right" vertical="top" wrapText="1"/>
    </xf>
    <xf numFmtId="182" fontId="25" fillId="0" borderId="0" xfId="0" applyNumberFormat="1" applyFont="1" applyAlignment="1">
      <alignment horizontal="right" vertical="top"/>
    </xf>
    <xf numFmtId="0" fontId="22" fillId="0" borderId="1" xfId="0" applyFont="1" applyBorder="1" applyAlignment="1">
      <alignment horizontal="right" vertical="top" wrapText="1"/>
    </xf>
    <xf numFmtId="182" fontId="25" fillId="0" borderId="0" xfId="0" applyNumberFormat="1" applyFont="1" applyAlignment="1">
      <alignment horizontal="left" vertical="top"/>
    </xf>
    <xf numFmtId="182" fontId="25" fillId="0" borderId="2" xfId="0" applyNumberFormat="1" applyFont="1" applyBorder="1" applyAlignment="1">
      <alignment horizontal="right" vertical="top"/>
    </xf>
    <xf numFmtId="182" fontId="0" fillId="0" borderId="0" xfId="0" applyNumberFormat="1"/>
    <xf numFmtId="0" fontId="25" fillId="0" borderId="0" xfId="0" applyFont="1" applyAlignment="1">
      <alignment vertical="top"/>
    </xf>
    <xf numFmtId="0" fontId="26" fillId="0" borderId="0" xfId="0" applyFont="1" applyAlignment="1">
      <alignment horizontal="left" vertical="top" wrapText="1"/>
    </xf>
    <xf numFmtId="0" fontId="22" fillId="0" borderId="0" xfId="0" applyFont="1" applyAlignment="1">
      <alignment vertical="top"/>
    </xf>
    <xf numFmtId="0" fontId="20" fillId="0" borderId="0" xfId="0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25" fillId="0" borderId="0" xfId="0" applyFont="1" applyAlignment="1">
      <alignment horizontal="right" vertical="top"/>
    </xf>
    <xf numFmtId="0" fontId="25" fillId="0" borderId="2" xfId="0" applyFont="1" applyBorder="1" applyAlignment="1">
      <alignment vertical="top"/>
    </xf>
    <xf numFmtId="0" fontId="26" fillId="0" borderId="2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right" vertical="top"/>
    </xf>
    <xf numFmtId="0" fontId="22" fillId="0" borderId="0" xfId="0" applyFont="1" applyAlignment="1" quotePrefix="1">
      <alignment horizontal="left" vertical="top" wrapText="1"/>
    </xf>
    <xf numFmtId="0" fontId="22" fillId="0" borderId="1" xfId="0" applyFont="1" applyBorder="1" applyAlignment="1" quotePrefix="1">
      <alignment horizontal="left" vertical="top" wrapText="1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FF"/>
      <color rgb="000000FF"/>
      <color rgb="00800080"/>
      <color rgb="00800000"/>
      <color rgb="00008000"/>
      <color rgb="0000008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O478"/>
  <sheetViews>
    <sheetView tabSelected="1" topLeftCell="A19" workbookViewId="0">
      <selection activeCell="E54" sqref="E54"/>
    </sheetView>
  </sheetViews>
  <sheetFormatPr defaultColWidth="9" defaultRowHeight="12.75"/>
  <cols>
    <col min="1" max="1" width="5.71428571428571" customWidth="1"/>
    <col min="2" max="2" width="20.7142857142857" customWidth="1"/>
    <col min="3" max="3" width="40.7142857142857" customWidth="1"/>
    <col min="4" max="4" width="10.7142857142857" customWidth="1"/>
    <col min="5" max="12" width="15.7142857142857" customWidth="1"/>
    <col min="15" max="91" width="9" hidden="1" customWidth="1"/>
    <col min="92" max="92" width="198.714285714286" hidden="1" customWidth="1"/>
    <col min="93" max="93" width="108.714285714286" hidden="1" customWidth="1"/>
    <col min="94" max="101" width="9" hidden="1" customWidth="1"/>
  </cols>
  <sheetData>
    <row r="1" spans="1:1">
      <c r="A1" s="10" t="str">
        <f>Source!B1</f>
        <v>Smeta.RU  (495) 974-1589</v>
      </c>
    </row>
    <row r="2" customHeight="1" spans="1:12">
      <c r="A2" s="11" t="s">
        <v>0</v>
      </c>
      <c r="B2" s="11"/>
      <c r="C2" s="11"/>
      <c r="D2" s="11"/>
      <c r="E2" s="11"/>
      <c r="F2" s="12" t="s">
        <v>1</v>
      </c>
      <c r="G2" s="12"/>
      <c r="H2" s="12"/>
      <c r="I2" s="12"/>
      <c r="J2" s="12"/>
      <c r="K2" s="12"/>
      <c r="L2" s="12"/>
    </row>
    <row r="3" customHeight="1" spans="1:12">
      <c r="A3" s="13"/>
      <c r="B3" s="13"/>
      <c r="C3" s="13"/>
      <c r="D3" s="13"/>
      <c r="E3" s="13"/>
      <c r="F3" s="14"/>
      <c r="G3" s="14"/>
      <c r="H3" s="14"/>
      <c r="I3" s="14"/>
      <c r="J3" s="14"/>
      <c r="K3" s="14"/>
      <c r="L3" s="14"/>
    </row>
    <row r="4" ht="25.5" spans="1:93">
      <c r="A4" s="11" t="s">
        <v>2</v>
      </c>
      <c r="B4" s="11"/>
      <c r="C4" s="11"/>
      <c r="D4" s="11"/>
      <c r="E4" s="11"/>
      <c r="F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  <c r="G4" s="12"/>
      <c r="H4" s="12"/>
      <c r="I4" s="12"/>
      <c r="J4" s="12"/>
      <c r="K4" s="12"/>
      <c r="L4" s="12"/>
      <c r="CO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</row>
    <row r="5" customHeight="1" spans="1:12">
      <c r="A5" s="13"/>
      <c r="B5" s="13"/>
      <c r="C5" s="13"/>
      <c r="D5" s="13"/>
      <c r="E5" s="13"/>
      <c r="F5" s="14"/>
      <c r="G5" s="14"/>
      <c r="H5" s="14"/>
      <c r="I5" s="14"/>
      <c r="J5" s="14"/>
      <c r="K5" s="14"/>
      <c r="L5" s="14"/>
    </row>
    <row r="6" ht="127.5" spans="1:93">
      <c r="A6" s="11" t="s">
        <v>3</v>
      </c>
      <c r="B6" s="11"/>
      <c r="C6" s="11"/>
      <c r="D6" s="11"/>
      <c r="E6" s="11"/>
      <c r="F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  <c r="G6" s="12"/>
      <c r="H6" s="12"/>
      <c r="I6" s="12"/>
      <c r="J6" s="12"/>
      <c r="K6" s="12"/>
      <c r="L6" s="12"/>
      <c r="CO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</row>
    <row r="7" customHeight="1" spans="1:12">
      <c r="A7" s="13"/>
      <c r="B7" s="13"/>
      <c r="C7" s="13"/>
      <c r="D7" s="13"/>
      <c r="E7" s="13"/>
      <c r="F7" s="14"/>
      <c r="G7" s="14"/>
      <c r="H7" s="14"/>
      <c r="I7" s="14"/>
      <c r="J7" s="14"/>
      <c r="K7" s="14"/>
      <c r="L7" s="14"/>
    </row>
    <row r="8" ht="76.5" customHeight="1" spans="1:12">
      <c r="A8" s="11" t="s">
        <v>4</v>
      </c>
      <c r="B8" s="11"/>
      <c r="C8" s="11"/>
      <c r="D8" s="11"/>
      <c r="E8" s="11"/>
      <c r="F8" s="12" t="s">
        <v>5</v>
      </c>
      <c r="G8" s="12"/>
      <c r="H8" s="12"/>
      <c r="I8" s="12"/>
      <c r="J8" s="12"/>
      <c r="K8" s="12"/>
      <c r="L8" s="12"/>
    </row>
    <row r="9" customHeight="1" spans="1:12">
      <c r="A9" s="13"/>
      <c r="B9" s="13"/>
      <c r="C9" s="13"/>
      <c r="D9" s="13"/>
      <c r="E9" s="13"/>
      <c r="F9" s="14"/>
      <c r="G9" s="14"/>
      <c r="H9" s="14"/>
      <c r="I9" s="14"/>
      <c r="J9" s="14"/>
      <c r="K9" s="14"/>
      <c r="L9" s="14"/>
    </row>
    <row r="10" ht="38.25" customHeight="1" spans="1:12">
      <c r="A10" s="11" t="s">
        <v>6</v>
      </c>
      <c r="B10" s="11"/>
      <c r="C10" s="11"/>
      <c r="D10" s="11"/>
      <c r="E10" s="11"/>
      <c r="F10" s="12" t="s">
        <v>7</v>
      </c>
      <c r="G10" s="12"/>
      <c r="H10" s="12"/>
      <c r="I10" s="12"/>
      <c r="J10" s="12"/>
      <c r="K10" s="12"/>
      <c r="L10" s="12"/>
    </row>
    <row r="11" customHeight="1" spans="1:12">
      <c r="A11" s="11"/>
      <c r="B11" s="11"/>
      <c r="C11" s="11"/>
      <c r="D11" s="11"/>
      <c r="E11" s="11"/>
      <c r="F11" s="15"/>
      <c r="G11" s="15"/>
      <c r="H11" s="15"/>
      <c r="I11" s="15"/>
      <c r="J11" s="15"/>
      <c r="K11" s="15"/>
      <c r="L11" s="15"/>
    </row>
    <row r="12" customHeight="1" spans="1:12">
      <c r="A12" s="11" t="s">
        <v>8</v>
      </c>
      <c r="B12" s="11"/>
      <c r="C12" s="11"/>
      <c r="D12" s="11"/>
      <c r="E12" s="11"/>
      <c r="F12" s="12" t="s">
        <v>9</v>
      </c>
      <c r="G12" s="12"/>
      <c r="H12" s="12"/>
      <c r="I12" s="12"/>
      <c r="J12" s="12"/>
      <c r="K12" s="12"/>
      <c r="L12" s="12"/>
    </row>
    <row r="13" customHeight="1" spans="1:12">
      <c r="A13" s="11"/>
      <c r="B13" s="11"/>
      <c r="C13" s="11"/>
      <c r="D13" s="11"/>
      <c r="E13" s="11"/>
      <c r="F13" s="15"/>
      <c r="G13" s="15"/>
      <c r="H13" s="15"/>
      <c r="I13" s="15"/>
      <c r="J13" s="15"/>
      <c r="K13" s="15"/>
      <c r="L13" s="15"/>
    </row>
    <row r="14" customHeight="1" spans="1:12">
      <c r="A14" s="11" t="s">
        <v>10</v>
      </c>
      <c r="B14" s="11"/>
      <c r="C14" s="11"/>
      <c r="D14" s="11"/>
      <c r="E14" s="11"/>
      <c r="F14" s="12" t="str">
        <f>IF(Source!CZ12&lt;&gt;"",Source!CZ12,"")</f>
        <v/>
      </c>
      <c r="G14" s="12"/>
      <c r="H14" s="12"/>
      <c r="I14" s="12"/>
      <c r="J14" s="12"/>
      <c r="K14" s="12"/>
      <c r="L14" s="12"/>
    </row>
    <row r="15" customHeight="1" spans="1:12">
      <c r="A15" s="11"/>
      <c r="B15" s="11"/>
      <c r="C15" s="11"/>
      <c r="D15" s="11"/>
      <c r="E15" s="11"/>
      <c r="F15" s="15"/>
      <c r="G15" s="15"/>
      <c r="H15" s="15"/>
      <c r="I15" s="15"/>
      <c r="J15" s="15"/>
      <c r="K15" s="15"/>
      <c r="L15" s="14"/>
    </row>
    <row r="16" customHeight="1" spans="1:12">
      <c r="A16" s="11" t="s">
        <v>11</v>
      </c>
      <c r="B16" s="11"/>
      <c r="C16" s="11"/>
      <c r="D16" s="11"/>
      <c r="E16" s="11"/>
      <c r="F16" s="12" t="str">
        <f>IF(Source!DA12&lt;&gt;"",Source!DA12,"")</f>
        <v/>
      </c>
      <c r="G16" s="12"/>
      <c r="H16" s="12"/>
      <c r="I16" s="12"/>
      <c r="J16" s="12"/>
      <c r="K16" s="12"/>
      <c r="L16" s="12"/>
    </row>
    <row r="17" customHeight="1" spans="1:12">
      <c r="A17" s="16"/>
      <c r="B17" s="16"/>
      <c r="C17" s="16"/>
      <c r="D17" s="16"/>
      <c r="E17" s="16"/>
      <c r="F17" s="17"/>
      <c r="G17" s="17"/>
      <c r="H17" s="17"/>
      <c r="I17" s="17"/>
      <c r="J17" s="17"/>
      <c r="K17" s="17"/>
      <c r="L17" s="17"/>
    </row>
    <row r="18" customHeight="1" spans="1:1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</row>
    <row r="19" ht="15.75" customHeight="1" spans="1:1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ht="14.25" customHeight="1" spans="1:12">
      <c r="A20" s="19" t="s">
        <v>12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</row>
    <row r="21" ht="14.25" customHeight="1" spans="1:1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</row>
    <row r="22" ht="15.75" spans="1:92">
      <c r="A22" s="18" t="str">
        <f>IF(Source!G12&lt;&gt;"Новый объект",Source!G12,"")</f>
        <v>Строительство ЛЭП-0,4 кВ от сущ. ВЛ-0,38 кВ с ТП-380, ПС №695 «Крутыши», в т.ч. ПИР,МО, Ступинский р-н, Вальцово д, д.13 Ю8-25-302-285381(601783)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CN22" s="18" t="str">
        <f>IF(Source!G12&lt;&gt;"Новый объект",Source!G12,"")</f>
        <v>Строительство ЛЭП-0,4 кВ от сущ. ВЛ-0,38 кВ с ТП-380, ПС №695 «Крутыши», в т.ч. ПИР,МО, Ступинский р-н, Вальцово д, д.13 Ю8-25-302-285381(601783)</v>
      </c>
    </row>
    <row r="23" ht="14.25" customHeight="1" spans="1:12">
      <c r="A23" s="19" t="s">
        <v>13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</row>
    <row r="24" ht="14.25" customHeight="1" spans="1:12">
      <c r="A24" s="20"/>
      <c r="B24" s="20"/>
      <c r="C24" s="20"/>
      <c r="D24" s="20"/>
      <c r="E24" s="20"/>
      <c r="F24" s="21"/>
      <c r="G24" s="21"/>
      <c r="H24" s="21"/>
      <c r="I24" s="21"/>
      <c r="J24" s="21"/>
      <c r="K24" s="21"/>
      <c r="L24" s="21"/>
    </row>
    <row r="25" ht="15.75" customHeight="1" spans="1:12">
      <c r="A25" s="22" t="str">
        <f>CONCATENATE("ЛОКАЛЬНАЯ СМЕТА № ",Source!L20," ",Source!CM20)</f>
        <v>ЛОКАЛЬНАЯ СМЕТА № 02-01-01 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</row>
    <row r="26" ht="15" customHeight="1" spans="1:12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3"/>
    </row>
    <row r="27" ht="18" customHeight="1" spans="1:12">
      <c r="A27" s="25" t="str">
        <f>IF(Source!G20&lt;&gt;"Новая локальная смета",Source!G20,"")</f>
        <v>Строительство ВЛИ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</row>
    <row r="28" ht="14.25" customHeight="1" spans="1:12">
      <c r="A28" s="19" t="s">
        <v>14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</row>
    <row r="29" ht="14.25" customHeight="1" spans="1:1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</row>
    <row r="30" ht="14.25" customHeight="1" spans="1:1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</row>
    <row r="31" customHeight="1" spans="1:12">
      <c r="A31" s="26" t="s">
        <v>15</v>
      </c>
      <c r="B31" s="26"/>
      <c r="C31" s="27" t="s">
        <v>16</v>
      </c>
      <c r="D31" s="26" t="s">
        <v>17</v>
      </c>
      <c r="E31" s="26"/>
      <c r="F31" s="26"/>
      <c r="G31" s="26"/>
      <c r="H31" s="26"/>
      <c r="I31" s="26"/>
      <c r="J31" s="26"/>
      <c r="K31" s="26"/>
      <c r="L31" s="26"/>
    </row>
    <row r="32" customHeight="1" spans="1:12">
      <c r="A32" s="26"/>
      <c r="B32" s="26"/>
      <c r="C32" s="28"/>
      <c r="D32" s="26"/>
      <c r="E32" s="26"/>
      <c r="F32" s="26"/>
      <c r="G32" s="26"/>
      <c r="H32" s="26"/>
      <c r="I32" s="26"/>
      <c r="J32" s="26"/>
      <c r="K32" s="26"/>
      <c r="L32" s="26"/>
    </row>
    <row r="33" customHeight="1" spans="1:12">
      <c r="A33" s="26" t="s">
        <v>18</v>
      </c>
      <c r="B33" s="26"/>
      <c r="C33" s="29"/>
      <c r="D33" s="29"/>
      <c r="E33" s="29"/>
      <c r="F33" s="29"/>
      <c r="G33" s="29"/>
      <c r="H33" s="29"/>
      <c r="I33" s="29"/>
      <c r="J33" s="29"/>
      <c r="K33" s="29"/>
      <c r="L33" s="29"/>
    </row>
    <row r="34" customHeight="1" spans="1:12">
      <c r="A34" s="30"/>
      <c r="B34" s="31"/>
      <c r="C34" s="19" t="s">
        <v>19</v>
      </c>
      <c r="D34" s="19"/>
      <c r="E34" s="19"/>
      <c r="F34" s="19"/>
      <c r="G34" s="19"/>
      <c r="H34" s="19"/>
      <c r="I34" s="19"/>
      <c r="J34" s="19"/>
      <c r="K34" s="19"/>
      <c r="L34" s="19"/>
    </row>
    <row r="35" ht="14.25" customHeight="1" spans="1:1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</row>
    <row r="36" ht="14.25" customHeight="1" spans="1:12">
      <c r="A36" s="32" t="s">
        <v>20</v>
      </c>
      <c r="B36" s="20"/>
      <c r="C36" s="20"/>
      <c r="D36" s="33"/>
      <c r="E36" s="20"/>
      <c r="F36" s="20"/>
      <c r="G36" s="20"/>
      <c r="H36" s="20"/>
      <c r="I36" s="20"/>
      <c r="J36" s="20"/>
      <c r="K36" s="20"/>
      <c r="L36" s="20"/>
    </row>
    <row r="37" ht="14.25" customHeight="1" spans="1:1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</row>
    <row r="38" ht="14.25" customHeight="1" spans="1:12">
      <c r="A38" s="32" t="s">
        <v>21</v>
      </c>
      <c r="B38" s="20"/>
      <c r="C38" s="34">
        <f ca="1">C41+C42+C43+C44</f>
        <v>330.94496</v>
      </c>
      <c r="D38" s="34"/>
      <c r="E38" s="26" t="s">
        <v>22</v>
      </c>
      <c r="F38" s="16"/>
      <c r="G38" s="16"/>
      <c r="H38" s="16"/>
      <c r="I38" s="16"/>
      <c r="J38" s="16"/>
      <c r="K38" s="16"/>
      <c r="L38" s="20"/>
    </row>
    <row r="39" ht="14.25" customHeight="1" spans="1:12">
      <c r="A39" s="32"/>
      <c r="B39" s="20"/>
      <c r="C39" s="35"/>
      <c r="D39" s="36"/>
      <c r="E39" s="26"/>
      <c r="F39" s="16"/>
      <c r="G39" s="26" t="s">
        <v>23</v>
      </c>
      <c r="H39" s="20"/>
      <c r="I39" s="26"/>
      <c r="J39" s="26"/>
      <c r="K39" s="68">
        <f>ROUND(SUM(AR52:AR479)/1000,2)</f>
        <v>50.73</v>
      </c>
      <c r="L39" s="26" t="s">
        <v>22</v>
      </c>
    </row>
    <row r="40" ht="14.25" customHeight="1" spans="1:12">
      <c r="A40" s="20"/>
      <c r="B40" s="37" t="s">
        <v>24</v>
      </c>
      <c r="C40" s="38"/>
      <c r="D40" s="20"/>
      <c r="E40" s="26"/>
      <c r="F40" s="16"/>
      <c r="G40" s="26" t="s">
        <v>25</v>
      </c>
      <c r="H40" s="20"/>
      <c r="I40" s="26"/>
      <c r="J40" s="26"/>
      <c r="K40" s="68">
        <f>ROUND(SUM(AT52:AT479)/1000,2)</f>
        <v>17.43</v>
      </c>
      <c r="L40" s="26" t="s">
        <v>22</v>
      </c>
    </row>
    <row r="41" ht="14.25" customHeight="1" spans="1:12">
      <c r="A41" s="20"/>
      <c r="B41" s="32" t="s">
        <v>26</v>
      </c>
      <c r="C41" s="34">
        <f ca="1">ROUND((Source!F452)/1000,5)</f>
        <v>307.69864</v>
      </c>
      <c r="D41" s="34"/>
      <c r="E41" s="26" t="s">
        <v>22</v>
      </c>
      <c r="F41" s="16"/>
      <c r="G41" s="26" t="s">
        <v>27</v>
      </c>
      <c r="H41" s="20"/>
      <c r="I41" s="26"/>
      <c r="J41" s="36"/>
      <c r="K41" s="69">
        <f ca="1">Source!F457</f>
        <v>63.677156</v>
      </c>
      <c r="L41" s="26" t="s">
        <v>28</v>
      </c>
    </row>
    <row r="42" ht="14.25" customHeight="1" spans="1:12">
      <c r="A42" s="20"/>
      <c r="B42" s="32" t="s">
        <v>29</v>
      </c>
      <c r="C42" s="34">
        <f ca="1">ROUND((Source!F453)/1000,5)</f>
        <v>23.24632</v>
      </c>
      <c r="D42" s="34"/>
      <c r="E42" s="26" t="s">
        <v>22</v>
      </c>
      <c r="F42" s="16"/>
      <c r="G42" s="26" t="s">
        <v>30</v>
      </c>
      <c r="H42" s="20"/>
      <c r="I42" s="26"/>
      <c r="J42" s="70"/>
      <c r="K42" s="69">
        <f ca="1">Source!F458</f>
        <v>19.3045808</v>
      </c>
      <c r="L42" s="26" t="s">
        <v>28</v>
      </c>
    </row>
    <row r="43" ht="14.25" customHeight="1" spans="1:12">
      <c r="A43" s="20"/>
      <c r="B43" s="32" t="s">
        <v>31</v>
      </c>
      <c r="C43" s="35">
        <f>ROUND((Source!F444)/1000,2)</f>
        <v>0</v>
      </c>
      <c r="D43" s="36"/>
      <c r="E43" s="26" t="s">
        <v>22</v>
      </c>
      <c r="F43" s="16"/>
      <c r="G43" s="26"/>
      <c r="H43" s="26"/>
      <c r="I43" s="26"/>
      <c r="J43" s="26"/>
      <c r="K43" s="16"/>
      <c r="L43" s="26"/>
    </row>
    <row r="44" ht="14.25" customHeight="1" spans="1:12">
      <c r="A44" s="20"/>
      <c r="B44" s="32" t="s">
        <v>32</v>
      </c>
      <c r="C44" s="35">
        <f ca="1">ROUND((Source!F454)/1000,2)</f>
        <v>0</v>
      </c>
      <c r="D44" s="36"/>
      <c r="E44" s="26" t="s">
        <v>22</v>
      </c>
      <c r="F44" s="16"/>
      <c r="G44" s="26"/>
      <c r="H44" s="26"/>
      <c r="I44" s="26"/>
      <c r="J44" s="26"/>
      <c r="K44" s="16"/>
      <c r="L44" s="26"/>
    </row>
    <row r="45" ht="14.25" customHeight="1" spans="1:12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</row>
    <row r="46" customHeight="1" spans="1:12">
      <c r="A46" s="40" t="s">
        <v>33</v>
      </c>
      <c r="B46" s="40" t="s">
        <v>34</v>
      </c>
      <c r="C46" s="40" t="s">
        <v>35</v>
      </c>
      <c r="D46" s="40" t="s">
        <v>36</v>
      </c>
      <c r="E46" s="41" t="s">
        <v>37</v>
      </c>
      <c r="F46" s="42"/>
      <c r="G46" s="43"/>
      <c r="H46" s="41" t="s">
        <v>38</v>
      </c>
      <c r="I46" s="42"/>
      <c r="J46" s="42"/>
      <c r="K46" s="42"/>
      <c r="L46" s="43"/>
    </row>
    <row r="47" customHeight="1" spans="1:12">
      <c r="A47" s="44"/>
      <c r="B47" s="44"/>
      <c r="C47" s="44"/>
      <c r="D47" s="44"/>
      <c r="E47" s="45"/>
      <c r="F47" s="46"/>
      <c r="G47" s="47"/>
      <c r="H47" s="45"/>
      <c r="I47" s="46"/>
      <c r="J47" s="46"/>
      <c r="K47" s="46"/>
      <c r="L47" s="47"/>
    </row>
    <row r="48" customHeight="1" spans="1:12">
      <c r="A48" s="44"/>
      <c r="B48" s="44"/>
      <c r="C48" s="44"/>
      <c r="D48" s="44"/>
      <c r="E48" s="45"/>
      <c r="F48" s="46"/>
      <c r="G48" s="47"/>
      <c r="H48" s="45"/>
      <c r="I48" s="46"/>
      <c r="J48" s="46"/>
      <c r="K48" s="46"/>
      <c r="L48" s="47"/>
    </row>
    <row r="49" customHeight="1" spans="1:12">
      <c r="A49" s="44"/>
      <c r="B49" s="44"/>
      <c r="C49" s="44"/>
      <c r="D49" s="44"/>
      <c r="E49" s="48"/>
      <c r="F49" s="49"/>
      <c r="G49" s="50"/>
      <c r="H49" s="48"/>
      <c r="I49" s="49"/>
      <c r="J49" s="49"/>
      <c r="K49" s="49"/>
      <c r="L49" s="50"/>
    </row>
    <row r="50" ht="51" customHeight="1" spans="1:12">
      <c r="A50" s="51"/>
      <c r="B50" s="51"/>
      <c r="C50" s="51"/>
      <c r="D50" s="51"/>
      <c r="E50" s="52" t="s">
        <v>39</v>
      </c>
      <c r="F50" s="52" t="s">
        <v>40</v>
      </c>
      <c r="G50" s="53" t="s">
        <v>41</v>
      </c>
      <c r="H50" s="52" t="s">
        <v>42</v>
      </c>
      <c r="I50" s="52" t="s">
        <v>43</v>
      </c>
      <c r="J50" s="52" t="s">
        <v>44</v>
      </c>
      <c r="K50" s="52" t="s">
        <v>40</v>
      </c>
      <c r="L50" s="52" t="s">
        <v>45</v>
      </c>
    </row>
    <row r="51" ht="14.25" customHeight="1" spans="1:12">
      <c r="A51" s="54">
        <v>1</v>
      </c>
      <c r="B51" s="54">
        <v>2</v>
      </c>
      <c r="C51" s="54">
        <v>3</v>
      </c>
      <c r="D51" s="54">
        <v>4</v>
      </c>
      <c r="E51" s="54">
        <v>5</v>
      </c>
      <c r="F51" s="54">
        <v>6</v>
      </c>
      <c r="G51" s="54">
        <v>7</v>
      </c>
      <c r="H51" s="54">
        <v>8</v>
      </c>
      <c r="I51" s="54">
        <v>9</v>
      </c>
      <c r="J51" s="54">
        <v>10</v>
      </c>
      <c r="K51" s="71">
        <v>11</v>
      </c>
      <c r="L51" s="71">
        <v>12</v>
      </c>
    </row>
    <row r="53" ht="16.5" spans="1:12">
      <c r="A53" s="55" t="s">
        <v>46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</row>
    <row r="54" ht="42.75" spans="1:12">
      <c r="A54" s="88" t="s">
        <v>47</v>
      </c>
      <c r="B54" s="56" t="s">
        <v>48</v>
      </c>
      <c r="C54" s="56" t="str">
        <f>Source!G111</f>
        <v>Спиливание скелетных ветвей деревьев с диаметром ствола до 50 см при количестве срезов: до 20</v>
      </c>
      <c r="D54" s="57" t="str">
        <f>Source!H111</f>
        <v>ШТ</v>
      </c>
      <c r="E54" s="58">
        <f>Source!K111</f>
        <v>3</v>
      </c>
      <c r="F54" s="58"/>
      <c r="G54" s="58">
        <f>Source!I111</f>
        <v>3</v>
      </c>
      <c r="H54" s="59"/>
      <c r="I54" s="72"/>
      <c r="J54" s="59"/>
      <c r="K54" s="72"/>
      <c r="L54" s="59"/>
    </row>
    <row r="55" spans="3:12">
      <c r="C55" s="60" t="s">
        <v>49</v>
      </c>
      <c r="D55" s="60"/>
      <c r="E55" s="60"/>
      <c r="F55" s="60"/>
      <c r="G55" s="60"/>
      <c r="H55" s="60"/>
      <c r="I55" s="60"/>
      <c r="J55" s="60"/>
      <c r="K55" s="60"/>
      <c r="L55" s="60"/>
    </row>
    <row r="56" ht="15" spans="1:12">
      <c r="A56" s="61"/>
      <c r="B56" s="58">
        <v>1</v>
      </c>
      <c r="C56" s="61" t="s">
        <v>50</v>
      </c>
      <c r="D56" s="57" t="s">
        <v>28</v>
      </c>
      <c r="E56" s="62"/>
      <c r="F56" s="58"/>
      <c r="G56" s="58">
        <f ca="1">Source!U111</f>
        <v>9.936</v>
      </c>
      <c r="H56" s="58"/>
      <c r="I56" s="58"/>
      <c r="J56" s="58"/>
      <c r="K56" s="58"/>
      <c r="L56" s="73">
        <f>SUM(L57:L57)-SUMIF(CE57:CE57,1,L57:L57)</f>
        <v>9269.79</v>
      </c>
    </row>
    <row r="57" ht="14.25" spans="1:12">
      <c r="A57" s="56"/>
      <c r="B57" s="56" t="s">
        <v>51</v>
      </c>
      <c r="C57" s="56" t="s">
        <v>52</v>
      </c>
      <c r="D57" s="57" t="s">
        <v>28</v>
      </c>
      <c r="E57" s="58">
        <v>2.88</v>
      </c>
      <c r="F57" s="58">
        <f>ROUND((0.15+1),7)</f>
        <v>1.15</v>
      </c>
      <c r="G57" s="58">
        <f>SmtRes!CX199</f>
        <v>9.936</v>
      </c>
      <c r="H57" s="59"/>
      <c r="I57" s="72"/>
      <c r="J57" s="59">
        <f>SmtRes!CZ199</f>
        <v>932.95</v>
      </c>
      <c r="K57" s="72"/>
      <c r="L57" s="59">
        <f>SmtRes!DI199</f>
        <v>9269.79</v>
      </c>
    </row>
    <row r="58" ht="15" spans="1:12">
      <c r="A58" s="61"/>
      <c r="B58" s="58">
        <v>2</v>
      </c>
      <c r="C58" s="61" t="s">
        <v>53</v>
      </c>
      <c r="D58" s="57"/>
      <c r="E58" s="62"/>
      <c r="F58" s="58"/>
      <c r="G58" s="58"/>
      <c r="H58" s="58"/>
      <c r="I58" s="58"/>
      <c r="J58" s="58"/>
      <c r="K58" s="58"/>
      <c r="L58" s="73">
        <f>SUM(L59:L61)-SUMIF(CE59:CE61,1,L59:L61)</f>
        <v>4496.68</v>
      </c>
    </row>
    <row r="59" ht="15" spans="1:83">
      <c r="A59" s="61"/>
      <c r="B59" s="58"/>
      <c r="C59" s="61" t="s">
        <v>54</v>
      </c>
      <c r="D59" s="57" t="s">
        <v>28</v>
      </c>
      <c r="E59" s="62"/>
      <c r="F59" s="58"/>
      <c r="G59" s="58">
        <f ca="1">Source!V111</f>
        <v>4.83</v>
      </c>
      <c r="H59" s="58"/>
      <c r="I59" s="58"/>
      <c r="J59" s="58"/>
      <c r="K59" s="58"/>
      <c r="L59" s="73">
        <f>SUMIF(CE60:CE61,1,L60:L61)</f>
        <v>4506.15</v>
      </c>
      <c r="CE59">
        <v>1</v>
      </c>
    </row>
    <row r="60" ht="28.5" spans="1:12">
      <c r="A60" s="56"/>
      <c r="B60" s="56" t="s">
        <v>55</v>
      </c>
      <c r="C60" s="56" t="s">
        <v>56</v>
      </c>
      <c r="D60" s="57" t="s">
        <v>57</v>
      </c>
      <c r="E60" s="58">
        <v>1.4</v>
      </c>
      <c r="F60" s="58">
        <f>ROUND((0.15+1),7)</f>
        <v>1.15</v>
      </c>
      <c r="G60" s="58">
        <f>SmtRes!CX201</f>
        <v>4.83</v>
      </c>
      <c r="H60" s="59"/>
      <c r="I60" s="72"/>
      <c r="J60" s="59">
        <f>SmtRes!CZ201</f>
        <v>930.99</v>
      </c>
      <c r="K60" s="72"/>
      <c r="L60" s="59">
        <f>SmtRes!DG201</f>
        <v>4496.68</v>
      </c>
    </row>
    <row r="61" ht="28.5" spans="1:83">
      <c r="A61" s="56"/>
      <c r="B61" s="56" t="s">
        <v>58</v>
      </c>
      <c r="C61" s="56" t="s">
        <v>59</v>
      </c>
      <c r="D61" s="57" t="s">
        <v>28</v>
      </c>
      <c r="E61" s="58">
        <f>SmtRes!DO201*SmtRes!AT201</f>
        <v>1.4</v>
      </c>
      <c r="F61" s="58">
        <f>ROUND((0.15+1),7)</f>
        <v>1.15</v>
      </c>
      <c r="G61" s="58">
        <f>ROUND(E61*F61*G54,7)</f>
        <v>4.83</v>
      </c>
      <c r="H61" s="59"/>
      <c r="I61" s="72"/>
      <c r="J61" s="59">
        <f>ROUND(SmtRes!AG201/SmtRes!DO201,2)</f>
        <v>932.95</v>
      </c>
      <c r="K61" s="72"/>
      <c r="L61" s="59">
        <f>SmtRes!DH201</f>
        <v>4506.15</v>
      </c>
      <c r="CE61">
        <v>1</v>
      </c>
    </row>
    <row r="62" ht="14.25" spans="1:12">
      <c r="A62" s="56"/>
      <c r="B62" s="56" t="str">
        <f>EtalonRes!I202</f>
        <v>14.4.02.04</v>
      </c>
      <c r="C62" s="63" t="str">
        <f>EtalonRes!K202</f>
        <v>Краска масляная</v>
      </c>
      <c r="D62" s="64" t="str">
        <f>EtalonRes!O202</f>
        <v>кг</v>
      </c>
      <c r="E62" s="65">
        <f>EtalonRes!X202</f>
        <v>0.03</v>
      </c>
      <c r="F62" s="65"/>
      <c r="G62" s="65">
        <f>ROUND(EtalonRes!AG202*Source!I111,7)</f>
        <v>0.09</v>
      </c>
      <c r="H62" s="66"/>
      <c r="I62" s="74"/>
      <c r="J62" s="66"/>
      <c r="K62" s="74"/>
      <c r="L62" s="66"/>
    </row>
    <row r="63" ht="15" spans="1:12">
      <c r="A63" s="56"/>
      <c r="B63" s="56"/>
      <c r="C63" s="67" t="s">
        <v>60</v>
      </c>
      <c r="D63" s="57"/>
      <c r="E63" s="58"/>
      <c r="F63" s="58"/>
      <c r="G63" s="58"/>
      <c r="H63" s="59"/>
      <c r="I63" s="72"/>
      <c r="J63" s="59"/>
      <c r="K63" s="72"/>
      <c r="L63" s="59">
        <f>L56+L58+L59</f>
        <v>18272.62</v>
      </c>
    </row>
    <row r="64" ht="14.25" spans="1:12">
      <c r="A64" s="56"/>
      <c r="B64" s="56"/>
      <c r="C64" s="56" t="s">
        <v>61</v>
      </c>
      <c r="D64" s="57"/>
      <c r="E64" s="58"/>
      <c r="F64" s="58"/>
      <c r="G64" s="58"/>
      <c r="H64" s="59"/>
      <c r="I64" s="72"/>
      <c r="J64" s="59"/>
      <c r="K64" s="72"/>
      <c r="L64" s="59">
        <f>SUM(AR54:AR67)+SUM(AS54:AS67)+SUM(AT54:AT67)+SUM(AU54:AU67)+SUM(AV54:AV67)</f>
        <v>13775.94</v>
      </c>
    </row>
    <row r="65" ht="28.5" spans="1:12">
      <c r="A65" s="56"/>
      <c r="B65" s="56" t="s">
        <v>62</v>
      </c>
      <c r="C65" s="56" t="s">
        <v>63</v>
      </c>
      <c r="D65" s="57" t="s">
        <v>64</v>
      </c>
      <c r="E65" s="58">
        <f>Source!BZ111</f>
        <v>103</v>
      </c>
      <c r="F65" s="58"/>
      <c r="G65" s="58">
        <f>Source!AT111</f>
        <v>103</v>
      </c>
      <c r="H65" s="59"/>
      <c r="I65" s="72"/>
      <c r="J65" s="59"/>
      <c r="K65" s="72"/>
      <c r="L65" s="59">
        <f ca="1">SUM(AZ54:AZ67)</f>
        <v>14189.22</v>
      </c>
    </row>
    <row r="66" ht="28.5" spans="1:12">
      <c r="A66" s="63"/>
      <c r="B66" s="63" t="s">
        <v>65</v>
      </c>
      <c r="C66" s="63" t="s">
        <v>66</v>
      </c>
      <c r="D66" s="64" t="s">
        <v>64</v>
      </c>
      <c r="E66" s="65">
        <f>Source!CA111</f>
        <v>72</v>
      </c>
      <c r="F66" s="65"/>
      <c r="G66" s="65">
        <f>Source!AU111</f>
        <v>72</v>
      </c>
      <c r="H66" s="66"/>
      <c r="I66" s="74"/>
      <c r="J66" s="66"/>
      <c r="K66" s="74"/>
      <c r="L66" s="66">
        <f ca="1">SUM(BA54:BA67)</f>
        <v>9918.68</v>
      </c>
    </row>
    <row r="67" ht="15" spans="3:82">
      <c r="C67" s="75" t="s">
        <v>67</v>
      </c>
      <c r="D67" s="75"/>
      <c r="E67" s="75"/>
      <c r="F67" s="75"/>
      <c r="G67" s="75"/>
      <c r="H67" s="75"/>
      <c r="I67" s="76">
        <f ca="1">IF(E54&lt;&gt;0,K67/E54,0)</f>
        <v>14126.84</v>
      </c>
      <c r="J67" s="76"/>
      <c r="K67" s="76">
        <f ca="1">L56+L58+L65+L66+L59</f>
        <v>42380.52</v>
      </c>
      <c r="L67" s="76"/>
      <c r="AD67">
        <f ca="1">ROUND((Source!AT111/100)*((ROUND(SUMIF(SmtRes!AQ199:SmtRes!AQ201,"=1",SmtRes!AD199:SmtRes!AD201)*Source!I111,2)+ROUND(SUMIF(SmtRes!AQ199:SmtRes!AQ201,"=1",SmtRes!AC199:SmtRes!AC201)*Source!I111,2))),2)</f>
        <v>5765.63</v>
      </c>
      <c r="AE67">
        <f ca="1">ROUND((Source!AU111/100)*((ROUND(SUMIF(SmtRes!AQ199:SmtRes!AQ201,"=1",SmtRes!AD199:SmtRes!AD201)*Source!I111,2)+ROUND(SUMIF(SmtRes!AQ199:SmtRes!AQ201,"=1",SmtRes!AC199:SmtRes!AC201)*Source!I111,2))),2)</f>
        <v>4030.34</v>
      </c>
      <c r="AN67" s="77">
        <f ca="1">L56+L58+L65+L66+L59</f>
        <v>42380.52</v>
      </c>
      <c r="AO67" s="77">
        <f>L58</f>
        <v>4496.68</v>
      </c>
      <c r="AQ67" t="s">
        <v>68</v>
      </c>
      <c r="AR67" s="77">
        <f>L56</f>
        <v>9269.79</v>
      </c>
      <c r="AT67" s="77">
        <f>L59</f>
        <v>4506.15</v>
      </c>
      <c r="AV67" t="s">
        <v>68</v>
      </c>
      <c r="AW67">
        <f>0</f>
        <v>0</v>
      </c>
      <c r="AZ67">
        <f ca="1">Source!X111</f>
        <v>14189.22</v>
      </c>
      <c r="BA67">
        <f ca="1">Source!Y111</f>
        <v>9918.68</v>
      </c>
      <c r="CD67">
        <v>1</v>
      </c>
    </row>
    <row r="68" ht="42.75" spans="1:12">
      <c r="A68" s="88" t="s">
        <v>69</v>
      </c>
      <c r="B68" s="56" t="s">
        <v>70</v>
      </c>
      <c r="C68" s="56" t="str">
        <f>Source!G115</f>
        <v>Развозка конструкций и материалов опор ВЛ 0,38-10 кВ по трассе: одностоечных железобетонных опор</v>
      </c>
      <c r="D68" s="57" t="str">
        <f>Source!H115</f>
        <v>ШТ</v>
      </c>
      <c r="E68" s="58">
        <f>Source!K115</f>
        <v>6</v>
      </c>
      <c r="F68" s="58"/>
      <c r="G68" s="58">
        <f>Source!I115</f>
        <v>6</v>
      </c>
      <c r="H68" s="59"/>
      <c r="I68" s="72"/>
      <c r="J68" s="59"/>
      <c r="K68" s="72"/>
      <c r="L68" s="59"/>
    </row>
    <row r="69" spans="3:12">
      <c r="C69" s="60" t="s">
        <v>49</v>
      </c>
      <c r="D69" s="60"/>
      <c r="E69" s="60"/>
      <c r="F69" s="60"/>
      <c r="G69" s="60"/>
      <c r="H69" s="60"/>
      <c r="I69" s="60"/>
      <c r="J69" s="60"/>
      <c r="K69" s="60"/>
      <c r="L69" s="60"/>
    </row>
    <row r="70" ht="15" spans="1:12">
      <c r="A70" s="61"/>
      <c r="B70" s="58">
        <v>1</v>
      </c>
      <c r="C70" s="61" t="s">
        <v>50</v>
      </c>
      <c r="D70" s="57" t="s">
        <v>28</v>
      </c>
      <c r="E70" s="62"/>
      <c r="F70" s="58"/>
      <c r="G70" s="58">
        <f ca="1">Source!U115</f>
        <v>3.036</v>
      </c>
      <c r="H70" s="58"/>
      <c r="I70" s="58"/>
      <c r="J70" s="58"/>
      <c r="K70" s="58"/>
      <c r="L70" s="73">
        <f>SUM(L71:L71)-SUMIF(CE71:CE71,1,L71:L71)</f>
        <v>2096.72</v>
      </c>
    </row>
    <row r="71" ht="14.25" spans="1:12">
      <c r="A71" s="56"/>
      <c r="B71" s="56" t="s">
        <v>71</v>
      </c>
      <c r="C71" s="56" t="s">
        <v>72</v>
      </c>
      <c r="D71" s="57" t="s">
        <v>28</v>
      </c>
      <c r="E71" s="58">
        <v>0.44</v>
      </c>
      <c r="F71" s="58">
        <f>ROUND((0.15+1),7)</f>
        <v>1.15</v>
      </c>
      <c r="G71" s="58">
        <f>SmtRes!CX207</f>
        <v>3.036</v>
      </c>
      <c r="H71" s="59"/>
      <c r="I71" s="72"/>
      <c r="J71" s="59">
        <f>SmtRes!CZ207</f>
        <v>690.62</v>
      </c>
      <c r="K71" s="72"/>
      <c r="L71" s="59">
        <f>SmtRes!DI207</f>
        <v>2096.72</v>
      </c>
    </row>
    <row r="72" ht="15" spans="1:12">
      <c r="A72" s="61"/>
      <c r="B72" s="58">
        <v>2</v>
      </c>
      <c r="C72" s="61" t="s">
        <v>53</v>
      </c>
      <c r="D72" s="57"/>
      <c r="E72" s="62"/>
      <c r="F72" s="58"/>
      <c r="G72" s="58"/>
      <c r="H72" s="58"/>
      <c r="I72" s="58"/>
      <c r="J72" s="58"/>
      <c r="K72" s="58"/>
      <c r="L72" s="73">
        <f>SUM(L73:L78)-SUMIF(CE73:CE78,1,L73:L78)</f>
        <v>3766.52</v>
      </c>
    </row>
    <row r="73" ht="15" spans="1:83">
      <c r="A73" s="61"/>
      <c r="B73" s="58"/>
      <c r="C73" s="61" t="s">
        <v>54</v>
      </c>
      <c r="D73" s="57" t="s">
        <v>28</v>
      </c>
      <c r="E73" s="62"/>
      <c r="F73" s="58"/>
      <c r="G73" s="58">
        <f ca="1">Source!V115</f>
        <v>3.312</v>
      </c>
      <c r="H73" s="58"/>
      <c r="I73" s="58"/>
      <c r="J73" s="58"/>
      <c r="K73" s="58"/>
      <c r="L73" s="73">
        <f>SUMIF(CE74:CE78,1,L74:L78)</f>
        <v>3150.12</v>
      </c>
      <c r="CE73">
        <v>1</v>
      </c>
    </row>
    <row r="74" ht="28.5" spans="1:12">
      <c r="A74" s="56"/>
      <c r="B74" s="56" t="s">
        <v>73</v>
      </c>
      <c r="C74" s="56" t="s">
        <v>74</v>
      </c>
      <c r="D74" s="57" t="s">
        <v>57</v>
      </c>
      <c r="E74" s="58">
        <v>0.24</v>
      </c>
      <c r="F74" s="58">
        <f>ROUND((0.15+1),7)</f>
        <v>1.15</v>
      </c>
      <c r="G74" s="58">
        <f>SmtRes!CX209</f>
        <v>1.656</v>
      </c>
      <c r="H74" s="59"/>
      <c r="I74" s="72"/>
      <c r="J74" s="59">
        <f>SmtRes!CZ209</f>
        <v>1626.29</v>
      </c>
      <c r="K74" s="72"/>
      <c r="L74" s="59">
        <f>SmtRes!DG209</f>
        <v>2693.14</v>
      </c>
    </row>
    <row r="75" ht="28.5" spans="1:83">
      <c r="A75" s="56"/>
      <c r="B75" s="56" t="s">
        <v>75</v>
      </c>
      <c r="C75" s="56" t="s">
        <v>76</v>
      </c>
      <c r="D75" s="57" t="s">
        <v>28</v>
      </c>
      <c r="E75" s="58">
        <f>SmtRes!DO209*SmtRes!AT209</f>
        <v>0.24</v>
      </c>
      <c r="F75" s="58">
        <f>ROUND((0.15+1),7)</f>
        <v>1.15</v>
      </c>
      <c r="G75" s="58">
        <f>ROUND(E75*F75*G68,7)</f>
        <v>1.656</v>
      </c>
      <c r="H75" s="59"/>
      <c r="I75" s="72"/>
      <c r="J75" s="59">
        <f>ROUND(SmtRes!AG209/SmtRes!DO209,2)</f>
        <v>1090.46</v>
      </c>
      <c r="K75" s="72"/>
      <c r="L75" s="59">
        <f>SmtRes!DH209</f>
        <v>1805.8</v>
      </c>
      <c r="CE75">
        <v>1</v>
      </c>
    </row>
    <row r="76" ht="28.5" spans="1:12">
      <c r="A76" s="56"/>
      <c r="B76" s="56" t="s">
        <v>77</v>
      </c>
      <c r="C76" s="56" t="s">
        <v>78</v>
      </c>
      <c r="D76" s="57" t="s">
        <v>57</v>
      </c>
      <c r="E76" s="58">
        <v>0.24</v>
      </c>
      <c r="F76" s="58">
        <f>ROUND((0.15+1),7)</f>
        <v>1.15</v>
      </c>
      <c r="G76" s="58">
        <f>SmtRes!CX210</f>
        <v>1.656</v>
      </c>
      <c r="H76" s="59"/>
      <c r="I76" s="72"/>
      <c r="J76" s="59">
        <f>SmtRes!CZ210</f>
        <v>13.86</v>
      </c>
      <c r="K76" s="72"/>
      <c r="L76" s="59">
        <f>SmtRes!DG210</f>
        <v>22.95</v>
      </c>
    </row>
    <row r="77" ht="28.5" spans="1:12">
      <c r="A77" s="56"/>
      <c r="B77" s="56" t="s">
        <v>79</v>
      </c>
      <c r="C77" s="56" t="s">
        <v>80</v>
      </c>
      <c r="D77" s="57" t="s">
        <v>57</v>
      </c>
      <c r="E77" s="58">
        <v>0.24</v>
      </c>
      <c r="F77" s="58">
        <f>ROUND((0.15+1),7)</f>
        <v>1.15</v>
      </c>
      <c r="G77" s="58">
        <f>SmtRes!CX211</f>
        <v>1.656</v>
      </c>
      <c r="H77" s="59">
        <f>SmtRes!CZ211</f>
        <v>487.94</v>
      </c>
      <c r="I77" s="72">
        <f>SmtRes!AJ211</f>
        <v>1.3</v>
      </c>
      <c r="J77" s="59">
        <f>ROUND(H77*I77,2)</f>
        <v>634.32</v>
      </c>
      <c r="K77" s="72"/>
      <c r="L77" s="59">
        <f>SmtRes!DG211</f>
        <v>1050.43</v>
      </c>
    </row>
    <row r="78" ht="28.5" spans="1:83">
      <c r="A78" s="56"/>
      <c r="B78" s="56" t="s">
        <v>81</v>
      </c>
      <c r="C78" s="63" t="s">
        <v>82</v>
      </c>
      <c r="D78" s="64" t="s">
        <v>28</v>
      </c>
      <c r="E78" s="65">
        <f>SmtRes!DO211*SmtRes!AT211</f>
        <v>0.24</v>
      </c>
      <c r="F78" s="65">
        <f>ROUND((0.15+1),7)</f>
        <v>1.15</v>
      </c>
      <c r="G78" s="65">
        <f>ROUND(E78*F78*G68,7)</f>
        <v>1.656</v>
      </c>
      <c r="H78" s="66"/>
      <c r="I78" s="74"/>
      <c r="J78" s="66">
        <f>ROUND(SmtRes!AG211/SmtRes!DO211,2)</f>
        <v>811.79</v>
      </c>
      <c r="K78" s="74"/>
      <c r="L78" s="66">
        <f>SmtRes!DH211</f>
        <v>1344.32</v>
      </c>
      <c r="CE78">
        <v>1</v>
      </c>
    </row>
    <row r="79" ht="15" spans="1:12">
      <c r="A79" s="56"/>
      <c r="B79" s="56"/>
      <c r="C79" s="67" t="s">
        <v>60</v>
      </c>
      <c r="D79" s="57"/>
      <c r="E79" s="58"/>
      <c r="F79" s="58"/>
      <c r="G79" s="58"/>
      <c r="H79" s="59"/>
      <c r="I79" s="72"/>
      <c r="J79" s="59"/>
      <c r="K79" s="72"/>
      <c r="L79" s="59">
        <f>L70+L72+L73</f>
        <v>9013.36</v>
      </c>
    </row>
    <row r="80" ht="14.25" spans="1:12">
      <c r="A80" s="56"/>
      <c r="B80" s="56"/>
      <c r="C80" s="56" t="s">
        <v>61</v>
      </c>
      <c r="D80" s="57"/>
      <c r="E80" s="58"/>
      <c r="F80" s="58"/>
      <c r="G80" s="58"/>
      <c r="H80" s="59"/>
      <c r="I80" s="72"/>
      <c r="J80" s="59"/>
      <c r="K80" s="72"/>
      <c r="L80" s="59">
        <f>SUM(AR68:AR83)+SUM(AS68:AS83)+SUM(AT68:AT83)+SUM(AU68:AU83)+SUM(AV68:AV83)</f>
        <v>5246.84</v>
      </c>
    </row>
    <row r="81" ht="14.25" spans="1:12">
      <c r="A81" s="56"/>
      <c r="B81" s="56" t="s">
        <v>83</v>
      </c>
      <c r="C81" s="56" t="s">
        <v>84</v>
      </c>
      <c r="D81" s="57" t="s">
        <v>64</v>
      </c>
      <c r="E81" s="58">
        <f>Source!BZ115</f>
        <v>103</v>
      </c>
      <c r="F81" s="58"/>
      <c r="G81" s="58">
        <f>Source!AT115</f>
        <v>103</v>
      </c>
      <c r="H81" s="59"/>
      <c r="I81" s="72"/>
      <c r="J81" s="59"/>
      <c r="K81" s="72"/>
      <c r="L81" s="59">
        <f ca="1">SUM(AZ68:AZ83)</f>
        <v>5404.25</v>
      </c>
    </row>
    <row r="82" ht="14.25" spans="1:12">
      <c r="A82" s="63"/>
      <c r="B82" s="63" t="s">
        <v>85</v>
      </c>
      <c r="C82" s="63" t="s">
        <v>86</v>
      </c>
      <c r="D82" s="64" t="s">
        <v>64</v>
      </c>
      <c r="E82" s="65">
        <f>Source!CA115</f>
        <v>60</v>
      </c>
      <c r="F82" s="65"/>
      <c r="G82" s="65">
        <f>Source!AU115</f>
        <v>60</v>
      </c>
      <c r="H82" s="66"/>
      <c r="I82" s="74"/>
      <c r="J82" s="66"/>
      <c r="K82" s="74"/>
      <c r="L82" s="66">
        <f ca="1">SUM(BA68:BA83)</f>
        <v>3148.1</v>
      </c>
    </row>
    <row r="83" ht="15" spans="3:82">
      <c r="C83" s="75" t="s">
        <v>67</v>
      </c>
      <c r="D83" s="75"/>
      <c r="E83" s="75"/>
      <c r="F83" s="75"/>
      <c r="G83" s="75"/>
      <c r="H83" s="75"/>
      <c r="I83" s="76">
        <f ca="1">IF(E68&lt;&gt;0,K83/E68,0)</f>
        <v>2927.61833333333</v>
      </c>
      <c r="J83" s="76"/>
      <c r="K83" s="76">
        <f ca="1">L70+L72+L81+L82+L73</f>
        <v>17565.71</v>
      </c>
      <c r="L83" s="76"/>
      <c r="AD83">
        <f ca="1">ROUND((Source!AT115/100)*((ROUND(SUMIF(SmtRes!AQ207:SmtRes!AQ211,"=1",SmtRes!AD207:SmtRes!AD211)*Source!I115,2)+ROUND(SUMIF(SmtRes!AQ207:SmtRes!AQ211,"=1",SmtRes!AC207:SmtRes!AC211)*Source!I115,2))),2)</f>
        <v>16023.94</v>
      </c>
      <c r="AE83">
        <f ca="1">ROUND((Source!AU115/100)*((ROUND(SUMIF(SmtRes!AQ207:SmtRes!AQ211,"=1",SmtRes!AD207:SmtRes!AD211)*Source!I115,2)+ROUND(SUMIF(SmtRes!AQ207:SmtRes!AQ211,"=1",SmtRes!AC207:SmtRes!AC211)*Source!I115,2))),2)</f>
        <v>9334.33</v>
      </c>
      <c r="AN83" s="77">
        <f ca="1">L70+L72+L81+L82+L73</f>
        <v>17565.71</v>
      </c>
      <c r="AO83" s="77">
        <f>L72</f>
        <v>3766.52</v>
      </c>
      <c r="AQ83" t="s">
        <v>68</v>
      </c>
      <c r="AR83" s="77">
        <f>L70</f>
        <v>2096.72</v>
      </c>
      <c r="AT83" s="77">
        <f>L73</f>
        <v>3150.12</v>
      </c>
      <c r="AV83" t="s">
        <v>68</v>
      </c>
      <c r="AW83">
        <f>0</f>
        <v>0</v>
      </c>
      <c r="AZ83">
        <f ca="1">Source!X115</f>
        <v>5404.25</v>
      </c>
      <c r="BA83">
        <f ca="1">Source!Y115</f>
        <v>3148.1</v>
      </c>
      <c r="CD83">
        <v>1</v>
      </c>
    </row>
    <row r="84" ht="57" spans="1:12">
      <c r="A84" s="88" t="s">
        <v>87</v>
      </c>
      <c r="B84" s="56" t="s">
        <v>88</v>
      </c>
      <c r="C84" s="56" t="str">
        <f>Source!G119</f>
        <v>Развозка конструкций и материалов опор ВЛ 0,38-10 кВ по трассе: материалов оснастки одностоечных опор</v>
      </c>
      <c r="D84" s="57" t="str">
        <f>Source!H119</f>
        <v>ШТ</v>
      </c>
      <c r="E84" s="58">
        <f>Source!K119</f>
        <v>1</v>
      </c>
      <c r="F84" s="58"/>
      <c r="G84" s="58">
        <f>Source!I119</f>
        <v>1</v>
      </c>
      <c r="H84" s="59"/>
      <c r="I84" s="72"/>
      <c r="J84" s="59"/>
      <c r="K84" s="72"/>
      <c r="L84" s="59"/>
    </row>
    <row r="85" spans="3:12">
      <c r="C85" s="60" t="s">
        <v>49</v>
      </c>
      <c r="D85" s="60"/>
      <c r="E85" s="60"/>
      <c r="F85" s="60"/>
      <c r="G85" s="60"/>
      <c r="H85" s="60"/>
      <c r="I85" s="60"/>
      <c r="J85" s="60"/>
      <c r="K85" s="60"/>
      <c r="L85" s="60"/>
    </row>
    <row r="86" ht="15" spans="1:12">
      <c r="A86" s="61"/>
      <c r="B86" s="58">
        <v>1</v>
      </c>
      <c r="C86" s="61" t="s">
        <v>50</v>
      </c>
      <c r="D86" s="57" t="s">
        <v>28</v>
      </c>
      <c r="E86" s="62"/>
      <c r="F86" s="58"/>
      <c r="G86" s="58">
        <f ca="1">Source!U119</f>
        <v>0.2875</v>
      </c>
      <c r="H86" s="58"/>
      <c r="I86" s="58"/>
      <c r="J86" s="58"/>
      <c r="K86" s="58"/>
      <c r="L86" s="73">
        <f>SUM(L87:L87)-SUMIF(CE87:CE87,1,L87:L87)</f>
        <v>198.55</v>
      </c>
    </row>
    <row r="87" ht="14.25" spans="1:12">
      <c r="A87" s="56"/>
      <c r="B87" s="56" t="s">
        <v>71</v>
      </c>
      <c r="C87" s="56" t="s">
        <v>72</v>
      </c>
      <c r="D87" s="57" t="s">
        <v>28</v>
      </c>
      <c r="E87" s="58">
        <v>0.25</v>
      </c>
      <c r="F87" s="58">
        <f>ROUND((0.15+1),7)</f>
        <v>1.15</v>
      </c>
      <c r="G87" s="58">
        <f>SmtRes!CX227</f>
        <v>0.2875</v>
      </c>
      <c r="H87" s="59"/>
      <c r="I87" s="72"/>
      <c r="J87" s="59">
        <f>SmtRes!CZ227</f>
        <v>690.62</v>
      </c>
      <c r="K87" s="72"/>
      <c r="L87" s="59">
        <f>SmtRes!DI227</f>
        <v>198.55</v>
      </c>
    </row>
    <row r="88" ht="15" spans="1:12">
      <c r="A88" s="61"/>
      <c r="B88" s="58">
        <v>2</v>
      </c>
      <c r="C88" s="61" t="s">
        <v>53</v>
      </c>
      <c r="D88" s="57"/>
      <c r="E88" s="62"/>
      <c r="F88" s="58"/>
      <c r="G88" s="58"/>
      <c r="H88" s="58"/>
      <c r="I88" s="58"/>
      <c r="J88" s="58"/>
      <c r="K88" s="58"/>
      <c r="L88" s="73">
        <f>SUM(L89:L92)-SUMIF(CE89:CE92,1,L89:L92)</f>
        <v>104.36</v>
      </c>
    </row>
    <row r="89" ht="15" spans="1:83">
      <c r="A89" s="61"/>
      <c r="B89" s="58"/>
      <c r="C89" s="61" t="s">
        <v>54</v>
      </c>
      <c r="D89" s="57" t="s">
        <v>28</v>
      </c>
      <c r="E89" s="62"/>
      <c r="F89" s="58"/>
      <c r="G89" s="58">
        <f ca="1">Source!V119</f>
        <v>0.161</v>
      </c>
      <c r="H89" s="58"/>
      <c r="I89" s="58"/>
      <c r="J89" s="58"/>
      <c r="K89" s="58"/>
      <c r="L89" s="73">
        <f>SUMIF(CE90:CE92,1,L90:L92)</f>
        <v>130.7</v>
      </c>
      <c r="CE89">
        <v>1</v>
      </c>
    </row>
    <row r="90" ht="28.5" spans="1:12">
      <c r="A90" s="56"/>
      <c r="B90" s="56" t="s">
        <v>77</v>
      </c>
      <c r="C90" s="56" t="s">
        <v>78</v>
      </c>
      <c r="D90" s="57" t="s">
        <v>57</v>
      </c>
      <c r="E90" s="58">
        <v>0.14</v>
      </c>
      <c r="F90" s="58">
        <f>ROUND((0.15+1),7)</f>
        <v>1.15</v>
      </c>
      <c r="G90" s="58">
        <f>SmtRes!CX229</f>
        <v>0.161</v>
      </c>
      <c r="H90" s="59"/>
      <c r="I90" s="72"/>
      <c r="J90" s="59">
        <f>SmtRes!CZ229</f>
        <v>13.86</v>
      </c>
      <c r="K90" s="72"/>
      <c r="L90" s="59">
        <f>SmtRes!DG229</f>
        <v>2.23</v>
      </c>
    </row>
    <row r="91" ht="28.5" spans="1:12">
      <c r="A91" s="56"/>
      <c r="B91" s="56" t="s">
        <v>79</v>
      </c>
      <c r="C91" s="56" t="s">
        <v>80</v>
      </c>
      <c r="D91" s="57" t="s">
        <v>57</v>
      </c>
      <c r="E91" s="58">
        <v>0.14</v>
      </c>
      <c r="F91" s="58">
        <f>ROUND((0.15+1),7)</f>
        <v>1.15</v>
      </c>
      <c r="G91" s="58">
        <f>SmtRes!CX230</f>
        <v>0.161</v>
      </c>
      <c r="H91" s="59">
        <f>SmtRes!CZ230</f>
        <v>487.94</v>
      </c>
      <c r="I91" s="72">
        <f>SmtRes!AJ230</f>
        <v>1.3</v>
      </c>
      <c r="J91" s="59">
        <f>ROUND(H91*I91,2)</f>
        <v>634.32</v>
      </c>
      <c r="K91" s="72"/>
      <c r="L91" s="59">
        <f>SmtRes!DG230</f>
        <v>102.13</v>
      </c>
    </row>
    <row r="92" ht="28.5" spans="1:83">
      <c r="A92" s="56"/>
      <c r="B92" s="56" t="s">
        <v>81</v>
      </c>
      <c r="C92" s="63" t="s">
        <v>82</v>
      </c>
      <c r="D92" s="64" t="s">
        <v>28</v>
      </c>
      <c r="E92" s="65">
        <f>SmtRes!DO230*SmtRes!AT230</f>
        <v>0.14</v>
      </c>
      <c r="F92" s="65">
        <f>ROUND((0.15+1),7)</f>
        <v>1.15</v>
      </c>
      <c r="G92" s="65">
        <f>ROUND(E92*F92*G84,7)</f>
        <v>0.161</v>
      </c>
      <c r="H92" s="66"/>
      <c r="I92" s="74"/>
      <c r="J92" s="66">
        <f>ROUND(SmtRes!AG230/SmtRes!DO230,2)</f>
        <v>811.79</v>
      </c>
      <c r="K92" s="74"/>
      <c r="L92" s="66">
        <f>SmtRes!DH230</f>
        <v>130.7</v>
      </c>
      <c r="CE92">
        <v>1</v>
      </c>
    </row>
    <row r="93" ht="15" spans="1:12">
      <c r="A93" s="56"/>
      <c r="B93" s="56"/>
      <c r="C93" s="67" t="s">
        <v>60</v>
      </c>
      <c r="D93" s="57"/>
      <c r="E93" s="58"/>
      <c r="F93" s="58"/>
      <c r="G93" s="58"/>
      <c r="H93" s="59"/>
      <c r="I93" s="72"/>
      <c r="J93" s="59"/>
      <c r="K93" s="72"/>
      <c r="L93" s="59">
        <f>L86+L88+L89</f>
        <v>433.61</v>
      </c>
    </row>
    <row r="94" ht="14.25" spans="1:12">
      <c r="A94" s="56"/>
      <c r="B94" s="56"/>
      <c r="C94" s="56" t="s">
        <v>61</v>
      </c>
      <c r="D94" s="57"/>
      <c r="E94" s="58"/>
      <c r="F94" s="58"/>
      <c r="G94" s="58"/>
      <c r="H94" s="59"/>
      <c r="I94" s="72"/>
      <c r="J94" s="59"/>
      <c r="K94" s="72"/>
      <c r="L94" s="59">
        <f>SUM(AR84:AR97)+SUM(AS84:AS97)+SUM(AT84:AT97)+SUM(AU84:AU97)+SUM(AV84:AV97)</f>
        <v>329.25</v>
      </c>
    </row>
    <row r="95" ht="14.25" spans="1:12">
      <c r="A95" s="56"/>
      <c r="B95" s="56" t="s">
        <v>83</v>
      </c>
      <c r="C95" s="56" t="s">
        <v>84</v>
      </c>
      <c r="D95" s="57" t="s">
        <v>64</v>
      </c>
      <c r="E95" s="58">
        <f>Source!BZ119</f>
        <v>103</v>
      </c>
      <c r="F95" s="58"/>
      <c r="G95" s="58">
        <f>Source!AT119</f>
        <v>103</v>
      </c>
      <c r="H95" s="59"/>
      <c r="I95" s="72"/>
      <c r="J95" s="59"/>
      <c r="K95" s="72"/>
      <c r="L95" s="59">
        <f ca="1">SUM(AZ84:AZ97)</f>
        <v>339.13</v>
      </c>
    </row>
    <row r="96" ht="14.25" spans="1:12">
      <c r="A96" s="63"/>
      <c r="B96" s="63" t="s">
        <v>85</v>
      </c>
      <c r="C96" s="63" t="s">
        <v>86</v>
      </c>
      <c r="D96" s="64" t="s">
        <v>64</v>
      </c>
      <c r="E96" s="65">
        <f>Source!CA119</f>
        <v>60</v>
      </c>
      <c r="F96" s="65"/>
      <c r="G96" s="65">
        <f>Source!AU119</f>
        <v>60</v>
      </c>
      <c r="H96" s="66"/>
      <c r="I96" s="74"/>
      <c r="J96" s="66"/>
      <c r="K96" s="74"/>
      <c r="L96" s="66">
        <f ca="1">SUM(BA84:BA97)</f>
        <v>197.55</v>
      </c>
    </row>
    <row r="97" ht="15" spans="3:82">
      <c r="C97" s="75" t="s">
        <v>67</v>
      </c>
      <c r="D97" s="75"/>
      <c r="E97" s="75"/>
      <c r="F97" s="75"/>
      <c r="G97" s="75"/>
      <c r="H97" s="75"/>
      <c r="I97" s="76">
        <f ca="1">IF(E84&lt;&gt;0,K97/E84,0)</f>
        <v>970.29</v>
      </c>
      <c r="J97" s="76"/>
      <c r="K97" s="76">
        <f ca="1">L86+L88+L95+L96+L89</f>
        <v>970.29</v>
      </c>
      <c r="L97" s="76"/>
      <c r="AD97">
        <f ca="1">ROUND((Source!AT119/100)*((ROUND(SUMIF(SmtRes!AQ227:SmtRes!AQ230,"=1",SmtRes!AD227:SmtRes!AD230)*Source!I119,2)+ROUND(SUMIF(SmtRes!AQ227:SmtRes!AQ230,"=1",SmtRes!AC227:SmtRes!AC230)*Source!I119,2))),2)</f>
        <v>1547.48</v>
      </c>
      <c r="AE97">
        <f ca="1">ROUND((Source!AU119/100)*((ROUND(SUMIF(SmtRes!AQ227:SmtRes!AQ230,"=1",SmtRes!AD227:SmtRes!AD230)*Source!I119,2)+ROUND(SUMIF(SmtRes!AQ227:SmtRes!AQ230,"=1",SmtRes!AC227:SmtRes!AC230)*Source!I119,2))),2)</f>
        <v>901.45</v>
      </c>
      <c r="AN97" s="77">
        <f ca="1">L86+L88+L95+L96+L89</f>
        <v>970.29</v>
      </c>
      <c r="AO97" s="77">
        <f>L88</f>
        <v>104.36</v>
      </c>
      <c r="AQ97" t="s">
        <v>68</v>
      </c>
      <c r="AR97" s="77">
        <f>L86</f>
        <v>198.55</v>
      </c>
      <c r="AT97" s="77">
        <f>L89</f>
        <v>130.7</v>
      </c>
      <c r="AV97" t="s">
        <v>68</v>
      </c>
      <c r="AW97">
        <f>0</f>
        <v>0</v>
      </c>
      <c r="AZ97">
        <f ca="1">Source!X119</f>
        <v>339.13</v>
      </c>
      <c r="BA97">
        <f ca="1">Source!Y119</f>
        <v>197.55</v>
      </c>
      <c r="CD97">
        <v>1</v>
      </c>
    </row>
    <row r="98" ht="42.75" spans="1:12">
      <c r="A98" s="88" t="s">
        <v>89</v>
      </c>
      <c r="B98" s="56" t="s">
        <v>90</v>
      </c>
      <c r="C98" s="56" t="str">
        <f>Source!G121</f>
        <v>Развозка конструкций и материалов опор ВЛ 0,38-10 кВ по трассе: материалов оснастки сложных опор</v>
      </c>
      <c r="D98" s="57" t="str">
        <f>Source!H121</f>
        <v>ШТ</v>
      </c>
      <c r="E98" s="58">
        <f>Source!K121</f>
        <v>3</v>
      </c>
      <c r="F98" s="58"/>
      <c r="G98" s="58">
        <f>Source!I121</f>
        <v>3</v>
      </c>
      <c r="H98" s="59"/>
      <c r="I98" s="72"/>
      <c r="J98" s="59"/>
      <c r="K98" s="72"/>
      <c r="L98" s="59"/>
    </row>
    <row r="99" spans="3:12">
      <c r="C99" s="60" t="s">
        <v>49</v>
      </c>
      <c r="D99" s="60"/>
      <c r="E99" s="60"/>
      <c r="F99" s="60"/>
      <c r="G99" s="60"/>
      <c r="H99" s="60"/>
      <c r="I99" s="60"/>
      <c r="J99" s="60"/>
      <c r="K99" s="60"/>
      <c r="L99" s="60"/>
    </row>
    <row r="100" ht="15" spans="1:12">
      <c r="A100" s="61"/>
      <c r="B100" s="58">
        <v>1</v>
      </c>
      <c r="C100" s="61" t="s">
        <v>50</v>
      </c>
      <c r="D100" s="57" t="s">
        <v>28</v>
      </c>
      <c r="E100" s="62"/>
      <c r="F100" s="58"/>
      <c r="G100" s="58">
        <f ca="1">Source!U121</f>
        <v>1.035</v>
      </c>
      <c r="H100" s="58"/>
      <c r="I100" s="58"/>
      <c r="J100" s="58"/>
      <c r="K100" s="58"/>
      <c r="L100" s="73">
        <f>SUM(L101:L101)-SUMIF(CE101:CE101,1,L101:L101)</f>
        <v>714.79</v>
      </c>
    </row>
    <row r="101" ht="14.25" spans="1:12">
      <c r="A101" s="56"/>
      <c r="B101" s="56" t="s">
        <v>71</v>
      </c>
      <c r="C101" s="56" t="s">
        <v>72</v>
      </c>
      <c r="D101" s="57" t="s">
        <v>28</v>
      </c>
      <c r="E101" s="58">
        <v>0.3</v>
      </c>
      <c r="F101" s="58">
        <f>ROUND((0.15+1),7)</f>
        <v>1.15</v>
      </c>
      <c r="G101" s="58">
        <f>SmtRes!CX235</f>
        <v>1.035</v>
      </c>
      <c r="H101" s="59"/>
      <c r="I101" s="72"/>
      <c r="J101" s="59">
        <f>SmtRes!CZ235</f>
        <v>690.62</v>
      </c>
      <c r="K101" s="72"/>
      <c r="L101" s="59">
        <f>SmtRes!DI235</f>
        <v>714.79</v>
      </c>
    </row>
    <row r="102" ht="15" spans="1:12">
      <c r="A102" s="61"/>
      <c r="B102" s="58">
        <v>2</v>
      </c>
      <c r="C102" s="61" t="s">
        <v>53</v>
      </c>
      <c r="D102" s="57"/>
      <c r="E102" s="62"/>
      <c r="F102" s="58"/>
      <c r="G102" s="58"/>
      <c r="H102" s="58"/>
      <c r="I102" s="58"/>
      <c r="J102" s="58"/>
      <c r="K102" s="58"/>
      <c r="L102" s="73">
        <f>SUM(L103:L106)-SUMIF(CE103:CE106,1,L103:L106)</f>
        <v>357.79</v>
      </c>
    </row>
    <row r="103" ht="15" spans="1:83">
      <c r="A103" s="61"/>
      <c r="B103" s="58"/>
      <c r="C103" s="61" t="s">
        <v>54</v>
      </c>
      <c r="D103" s="57" t="s">
        <v>28</v>
      </c>
      <c r="E103" s="62"/>
      <c r="F103" s="58"/>
      <c r="G103" s="58">
        <f ca="1">Source!V121</f>
        <v>0.552</v>
      </c>
      <c r="H103" s="58"/>
      <c r="I103" s="58"/>
      <c r="J103" s="58"/>
      <c r="K103" s="58"/>
      <c r="L103" s="73">
        <f>SUMIF(CE104:CE106,1,L104:L106)</f>
        <v>448.11</v>
      </c>
      <c r="CE103">
        <v>1</v>
      </c>
    </row>
    <row r="104" ht="28.5" spans="1:12">
      <c r="A104" s="56"/>
      <c r="B104" s="56" t="s">
        <v>77</v>
      </c>
      <c r="C104" s="56" t="s">
        <v>78</v>
      </c>
      <c r="D104" s="57" t="s">
        <v>57</v>
      </c>
      <c r="E104" s="58">
        <v>0.16</v>
      </c>
      <c r="F104" s="58">
        <f>ROUND((0.15+1),7)</f>
        <v>1.15</v>
      </c>
      <c r="G104" s="58">
        <f>SmtRes!CX237</f>
        <v>0.552</v>
      </c>
      <c r="H104" s="59"/>
      <c r="I104" s="72"/>
      <c r="J104" s="59">
        <f>SmtRes!CZ237</f>
        <v>13.86</v>
      </c>
      <c r="K104" s="72"/>
      <c r="L104" s="59">
        <f>SmtRes!DG237</f>
        <v>7.65</v>
      </c>
    </row>
    <row r="105" ht="28.5" spans="1:12">
      <c r="A105" s="56"/>
      <c r="B105" s="56" t="s">
        <v>79</v>
      </c>
      <c r="C105" s="56" t="s">
        <v>80</v>
      </c>
      <c r="D105" s="57" t="s">
        <v>57</v>
      </c>
      <c r="E105" s="58">
        <v>0.16</v>
      </c>
      <c r="F105" s="58">
        <f>ROUND((0.15+1),7)</f>
        <v>1.15</v>
      </c>
      <c r="G105" s="58">
        <f>SmtRes!CX238</f>
        <v>0.552</v>
      </c>
      <c r="H105" s="59">
        <f>SmtRes!CZ238</f>
        <v>487.94</v>
      </c>
      <c r="I105" s="72">
        <f>SmtRes!AJ238</f>
        <v>1.3</v>
      </c>
      <c r="J105" s="59">
        <f>ROUND(H105*I105,2)</f>
        <v>634.32</v>
      </c>
      <c r="K105" s="72"/>
      <c r="L105" s="59">
        <f>SmtRes!DG238</f>
        <v>350.14</v>
      </c>
    </row>
    <row r="106" ht="28.5" spans="1:83">
      <c r="A106" s="56"/>
      <c r="B106" s="56" t="s">
        <v>81</v>
      </c>
      <c r="C106" s="63" t="s">
        <v>82</v>
      </c>
      <c r="D106" s="64" t="s">
        <v>28</v>
      </c>
      <c r="E106" s="65">
        <f>SmtRes!DO238*SmtRes!AT238</f>
        <v>0.16</v>
      </c>
      <c r="F106" s="65">
        <f>ROUND((0.15+1),7)</f>
        <v>1.15</v>
      </c>
      <c r="G106" s="65">
        <f>ROUND(E106*F106*G98,7)</f>
        <v>0.552</v>
      </c>
      <c r="H106" s="66"/>
      <c r="I106" s="74"/>
      <c r="J106" s="66">
        <f>ROUND(SmtRes!AG238/SmtRes!DO238,2)</f>
        <v>811.79</v>
      </c>
      <c r="K106" s="74"/>
      <c r="L106" s="66">
        <f>SmtRes!DH238</f>
        <v>448.11</v>
      </c>
      <c r="CE106">
        <v>1</v>
      </c>
    </row>
    <row r="107" ht="15" spans="1:12">
      <c r="A107" s="56"/>
      <c r="B107" s="56"/>
      <c r="C107" s="67" t="s">
        <v>60</v>
      </c>
      <c r="D107" s="57"/>
      <c r="E107" s="58"/>
      <c r="F107" s="58"/>
      <c r="G107" s="58"/>
      <c r="H107" s="59"/>
      <c r="I107" s="72"/>
      <c r="J107" s="59"/>
      <c r="K107" s="72"/>
      <c r="L107" s="59">
        <f>L100+L102+L103</f>
        <v>1520.69</v>
      </c>
    </row>
    <row r="108" ht="14.25" spans="1:12">
      <c r="A108" s="56"/>
      <c r="B108" s="56"/>
      <c r="C108" s="56" t="s">
        <v>61</v>
      </c>
      <c r="D108" s="57"/>
      <c r="E108" s="58"/>
      <c r="F108" s="58"/>
      <c r="G108" s="58"/>
      <c r="H108" s="59"/>
      <c r="I108" s="72"/>
      <c r="J108" s="59"/>
      <c r="K108" s="72"/>
      <c r="L108" s="59">
        <f>SUM(AR98:AR111)+SUM(AS98:AS111)+SUM(AT98:AT111)+SUM(AU98:AU111)+SUM(AV98:AV111)</f>
        <v>1162.9</v>
      </c>
    </row>
    <row r="109" ht="14.25" spans="1:12">
      <c r="A109" s="56"/>
      <c r="B109" s="56" t="s">
        <v>83</v>
      </c>
      <c r="C109" s="56" t="s">
        <v>84</v>
      </c>
      <c r="D109" s="57" t="s">
        <v>64</v>
      </c>
      <c r="E109" s="58">
        <f>Source!BZ121</f>
        <v>103</v>
      </c>
      <c r="F109" s="58"/>
      <c r="G109" s="58">
        <f>Source!AT121</f>
        <v>103</v>
      </c>
      <c r="H109" s="59"/>
      <c r="I109" s="72"/>
      <c r="J109" s="59"/>
      <c r="K109" s="72"/>
      <c r="L109" s="59">
        <f ca="1">SUM(AZ98:AZ111)</f>
        <v>1197.79</v>
      </c>
    </row>
    <row r="110" ht="14.25" spans="1:12">
      <c r="A110" s="63"/>
      <c r="B110" s="63" t="s">
        <v>85</v>
      </c>
      <c r="C110" s="63" t="s">
        <v>86</v>
      </c>
      <c r="D110" s="64" t="s">
        <v>64</v>
      </c>
      <c r="E110" s="65">
        <f>Source!CA121</f>
        <v>60</v>
      </c>
      <c r="F110" s="65"/>
      <c r="G110" s="65">
        <f>Source!AU121</f>
        <v>60</v>
      </c>
      <c r="H110" s="66"/>
      <c r="I110" s="74"/>
      <c r="J110" s="66"/>
      <c r="K110" s="74"/>
      <c r="L110" s="66">
        <f ca="1">SUM(BA98:BA111)</f>
        <v>697.74</v>
      </c>
    </row>
    <row r="111" ht="15" spans="3:82">
      <c r="C111" s="75" t="s">
        <v>67</v>
      </c>
      <c r="D111" s="75"/>
      <c r="E111" s="75"/>
      <c r="F111" s="75"/>
      <c r="G111" s="75"/>
      <c r="H111" s="75"/>
      <c r="I111" s="76">
        <f ca="1">IF(E98&lt;&gt;0,K111/E98,0)</f>
        <v>1138.74</v>
      </c>
      <c r="J111" s="76"/>
      <c r="K111" s="76">
        <f ca="1">L100+L102+L109+L110+L103</f>
        <v>3416.22</v>
      </c>
      <c r="L111" s="76"/>
      <c r="AD111">
        <f ca="1">ROUND((Source!AT121/100)*((ROUND(SUMIF(SmtRes!AQ235:SmtRes!AQ238,"=1",SmtRes!AD235:SmtRes!AD238)*Source!I121,2)+ROUND(SUMIF(SmtRes!AQ235:SmtRes!AQ238,"=1",SmtRes!AC235:SmtRes!AC238)*Source!I121,2))),2)</f>
        <v>4642.45</v>
      </c>
      <c r="AE111">
        <f ca="1">ROUND((Source!AU121/100)*((ROUND(SUMIF(SmtRes!AQ235:SmtRes!AQ238,"=1",SmtRes!AD235:SmtRes!AD238)*Source!I121,2)+ROUND(SUMIF(SmtRes!AQ235:SmtRes!AQ238,"=1",SmtRes!AC235:SmtRes!AC238)*Source!I121,2))),2)</f>
        <v>2704.34</v>
      </c>
      <c r="AN111" s="77">
        <f ca="1">L100+L102+L109+L110+L103</f>
        <v>3416.22</v>
      </c>
      <c r="AO111" s="77">
        <f>L102</f>
        <v>357.79</v>
      </c>
      <c r="AQ111" t="s">
        <v>68</v>
      </c>
      <c r="AR111" s="77">
        <f>L100</f>
        <v>714.79</v>
      </c>
      <c r="AT111" s="77">
        <f>L103</f>
        <v>448.11</v>
      </c>
      <c r="AV111" t="s">
        <v>68</v>
      </c>
      <c r="AW111">
        <f>0</f>
        <v>0</v>
      </c>
      <c r="AZ111">
        <f ca="1">Source!X121</f>
        <v>1197.79</v>
      </c>
      <c r="BA111">
        <f ca="1">Source!Y121</f>
        <v>697.74</v>
      </c>
      <c r="CD111">
        <v>1</v>
      </c>
    </row>
    <row r="112" ht="42.75" spans="1:12">
      <c r="A112" s="88" t="s">
        <v>91</v>
      </c>
      <c r="B112" s="56" t="s">
        <v>92</v>
      </c>
      <c r="C112" s="56" t="str">
        <f>Source!G127</f>
        <v>Установка железобетонных опор ВЛ 0,38; 6-10 кВ с траверсами без приставок: одностоечных</v>
      </c>
      <c r="D112" s="57" t="str">
        <f>Source!H127</f>
        <v>ШТ</v>
      </c>
      <c r="E112" s="58">
        <f>Source!K127</f>
        <v>1</v>
      </c>
      <c r="F112" s="58"/>
      <c r="G112" s="58">
        <f>Source!I127</f>
        <v>1</v>
      </c>
      <c r="H112" s="59"/>
      <c r="I112" s="72"/>
      <c r="J112" s="59"/>
      <c r="K112" s="72"/>
      <c r="L112" s="59"/>
    </row>
    <row r="113" spans="3:12">
      <c r="C113" s="60" t="s">
        <v>49</v>
      </c>
      <c r="D113" s="60"/>
      <c r="E113" s="60"/>
      <c r="F113" s="60"/>
      <c r="G113" s="60"/>
      <c r="H113" s="60"/>
      <c r="I113" s="60"/>
      <c r="J113" s="60"/>
      <c r="K113" s="60"/>
      <c r="L113" s="60"/>
    </row>
    <row r="114" ht="15" spans="1:12">
      <c r="A114" s="61"/>
      <c r="B114" s="58">
        <v>1</v>
      </c>
      <c r="C114" s="61" t="s">
        <v>50</v>
      </c>
      <c r="D114" s="57" t="s">
        <v>28</v>
      </c>
      <c r="E114" s="62"/>
      <c r="F114" s="58"/>
      <c r="G114" s="58">
        <f ca="1">Source!U127</f>
        <v>3.519</v>
      </c>
      <c r="H114" s="58"/>
      <c r="I114" s="58"/>
      <c r="J114" s="58"/>
      <c r="K114" s="58"/>
      <c r="L114" s="73">
        <f>SUM(L115:L115)-SUMIF(CE115:CE115,1,L115:L115)</f>
        <v>2632.85</v>
      </c>
    </row>
    <row r="115" ht="14.25" spans="1:12">
      <c r="A115" s="56"/>
      <c r="B115" s="56" t="s">
        <v>93</v>
      </c>
      <c r="C115" s="56" t="s">
        <v>94</v>
      </c>
      <c r="D115" s="57" t="s">
        <v>28</v>
      </c>
      <c r="E115" s="58">
        <v>3.06</v>
      </c>
      <c r="F115" s="58">
        <f>ROUND((0.15+1),7)</f>
        <v>1.15</v>
      </c>
      <c r="G115" s="58">
        <f>SmtRes!CX271</f>
        <v>3.519</v>
      </c>
      <c r="H115" s="59"/>
      <c r="I115" s="72"/>
      <c r="J115" s="59">
        <f>SmtRes!CZ271</f>
        <v>748.18</v>
      </c>
      <c r="K115" s="72"/>
      <c r="L115" s="59">
        <f>SmtRes!DI271</f>
        <v>2632.85</v>
      </c>
    </row>
    <row r="116" ht="15" spans="1:12">
      <c r="A116" s="61"/>
      <c r="B116" s="58">
        <v>2</v>
      </c>
      <c r="C116" s="61" t="s">
        <v>53</v>
      </c>
      <c r="D116" s="57"/>
      <c r="E116" s="62"/>
      <c r="F116" s="58"/>
      <c r="G116" s="58"/>
      <c r="H116" s="58"/>
      <c r="I116" s="58"/>
      <c r="J116" s="58"/>
      <c r="K116" s="58"/>
      <c r="L116" s="73">
        <f>SUM(L117:L121)-SUMIF(CE117:CE121,1,L117:L121)</f>
        <v>2279.99</v>
      </c>
    </row>
    <row r="117" ht="15" spans="1:83">
      <c r="A117" s="61"/>
      <c r="B117" s="58"/>
      <c r="C117" s="61" t="s">
        <v>54</v>
      </c>
      <c r="D117" s="57" t="s">
        <v>28</v>
      </c>
      <c r="E117" s="62"/>
      <c r="F117" s="58"/>
      <c r="G117" s="58">
        <f ca="1">Source!V127</f>
        <v>1.0005</v>
      </c>
      <c r="H117" s="58"/>
      <c r="I117" s="58"/>
      <c r="J117" s="58"/>
      <c r="K117" s="58"/>
      <c r="L117" s="73">
        <f>SUMIF(CE118:CE121,1,L118:L121)</f>
        <v>906.95</v>
      </c>
      <c r="CE117">
        <v>1</v>
      </c>
    </row>
    <row r="118" ht="42.75" spans="1:12">
      <c r="A118" s="56"/>
      <c r="B118" s="56" t="s">
        <v>95</v>
      </c>
      <c r="C118" s="56" t="s">
        <v>96</v>
      </c>
      <c r="D118" s="57" t="s">
        <v>57</v>
      </c>
      <c r="E118" s="58">
        <v>0.68</v>
      </c>
      <c r="F118" s="58">
        <f>ROUND((0.15+1),7)</f>
        <v>1.15</v>
      </c>
      <c r="G118" s="58">
        <f>SmtRes!CX273</f>
        <v>0.782</v>
      </c>
      <c r="H118" s="59">
        <f>SmtRes!CZ273</f>
        <v>2088.77</v>
      </c>
      <c r="I118" s="72">
        <f>SmtRes!AJ273</f>
        <v>1.31</v>
      </c>
      <c r="J118" s="59">
        <f>ROUND(H118*I118,2)</f>
        <v>2736.29</v>
      </c>
      <c r="K118" s="72"/>
      <c r="L118" s="59">
        <f>SmtRes!DG273</f>
        <v>2139.78</v>
      </c>
    </row>
    <row r="119" ht="28.5" spans="1:83">
      <c r="A119" s="56"/>
      <c r="B119" s="56" t="s">
        <v>58</v>
      </c>
      <c r="C119" s="56" t="s">
        <v>59</v>
      </c>
      <c r="D119" s="57" t="s">
        <v>28</v>
      </c>
      <c r="E119" s="58">
        <f>SmtRes!DO273*SmtRes!AT273</f>
        <v>0.68</v>
      </c>
      <c r="F119" s="58">
        <f>ROUND((0.15+1),7)</f>
        <v>1.15</v>
      </c>
      <c r="G119" s="58">
        <f>ROUND(E119*F119*G112,7)</f>
        <v>0.782</v>
      </c>
      <c r="H119" s="59"/>
      <c r="I119" s="72"/>
      <c r="J119" s="59">
        <f>ROUND(SmtRes!AG273/SmtRes!DO273,2)</f>
        <v>932.95</v>
      </c>
      <c r="K119" s="72"/>
      <c r="L119" s="59">
        <f>SmtRes!DH273</f>
        <v>729.57</v>
      </c>
      <c r="CE119">
        <v>1</v>
      </c>
    </row>
    <row r="120" ht="28.5" spans="1:12">
      <c r="A120" s="56"/>
      <c r="B120" s="56" t="s">
        <v>97</v>
      </c>
      <c r="C120" s="56" t="s">
        <v>98</v>
      </c>
      <c r="D120" s="57" t="s">
        <v>57</v>
      </c>
      <c r="E120" s="58">
        <v>0.19</v>
      </c>
      <c r="F120" s="58">
        <f>ROUND((0.15+1),7)</f>
        <v>1.15</v>
      </c>
      <c r="G120" s="58">
        <f>SmtRes!CX274</f>
        <v>0.2185</v>
      </c>
      <c r="H120" s="59"/>
      <c r="I120" s="72"/>
      <c r="J120" s="59">
        <f>SmtRes!CZ274</f>
        <v>641.7</v>
      </c>
      <c r="K120" s="72"/>
      <c r="L120" s="59">
        <f>SmtRes!DG274</f>
        <v>140.21</v>
      </c>
    </row>
    <row r="121" ht="28.5" spans="1:83">
      <c r="A121" s="56"/>
      <c r="B121" s="56" t="s">
        <v>81</v>
      </c>
      <c r="C121" s="56" t="s">
        <v>82</v>
      </c>
      <c r="D121" s="57" t="s">
        <v>28</v>
      </c>
      <c r="E121" s="58">
        <f>SmtRes!DO274*SmtRes!AT274</f>
        <v>0.19</v>
      </c>
      <c r="F121" s="58">
        <f>ROUND((0.15+1),7)</f>
        <v>1.15</v>
      </c>
      <c r="G121" s="58">
        <f>ROUND(E121*F121*G112,7)</f>
        <v>0.2185</v>
      </c>
      <c r="H121" s="59"/>
      <c r="I121" s="72"/>
      <c r="J121" s="59">
        <f>ROUND(SmtRes!AG274/SmtRes!DO274,2)</f>
        <v>811.79</v>
      </c>
      <c r="K121" s="72"/>
      <c r="L121" s="59">
        <f>SmtRes!DH274</f>
        <v>177.38</v>
      </c>
      <c r="CE121">
        <v>1</v>
      </c>
    </row>
    <row r="122" ht="15" spans="1:12">
      <c r="A122" s="61"/>
      <c r="B122" s="58">
        <v>4</v>
      </c>
      <c r="C122" s="61" t="s">
        <v>99</v>
      </c>
      <c r="D122" s="57"/>
      <c r="E122" s="62"/>
      <c r="F122" s="58"/>
      <c r="G122" s="58"/>
      <c r="H122" s="58"/>
      <c r="I122" s="58"/>
      <c r="J122" s="58"/>
      <c r="K122" s="58"/>
      <c r="L122" s="73">
        <f>SUM(L123:L125)-SUMIF(CE123:CE125,1,L123:L125)</f>
        <v>34.21</v>
      </c>
    </row>
    <row r="123" ht="14.25" spans="1:12">
      <c r="A123" s="56"/>
      <c r="B123" s="56" t="s">
        <v>100</v>
      </c>
      <c r="C123" s="56" t="s">
        <v>101</v>
      </c>
      <c r="D123" s="57" t="s">
        <v>102</v>
      </c>
      <c r="E123" s="58">
        <v>0.1</v>
      </c>
      <c r="F123" s="58"/>
      <c r="G123" s="58">
        <f>SmtRes!CX275</f>
        <v>0.1</v>
      </c>
      <c r="H123" s="59">
        <f>SmtRes!CZ275</f>
        <v>185.43</v>
      </c>
      <c r="I123" s="72">
        <f>SmtRes!AI275</f>
        <v>1.6</v>
      </c>
      <c r="J123" s="59">
        <f>ROUND(H123*I123,2)</f>
        <v>296.69</v>
      </c>
      <c r="K123" s="72"/>
      <c r="L123" s="59">
        <f>SmtRes!DF275</f>
        <v>29.67</v>
      </c>
    </row>
    <row r="124" ht="14.25" spans="1:12">
      <c r="A124" s="56"/>
      <c r="B124" s="56" t="s">
        <v>103</v>
      </c>
      <c r="C124" s="56" t="s">
        <v>104</v>
      </c>
      <c r="D124" s="57" t="s">
        <v>102</v>
      </c>
      <c r="E124" s="58">
        <v>0.03</v>
      </c>
      <c r="F124" s="58"/>
      <c r="G124" s="58">
        <f>SmtRes!CX276</f>
        <v>0.03</v>
      </c>
      <c r="H124" s="59">
        <f>SmtRes!CZ276</f>
        <v>58.53</v>
      </c>
      <c r="I124" s="72">
        <f>SmtRes!AI276</f>
        <v>1.6</v>
      </c>
      <c r="J124" s="59">
        <f>ROUND(H124*I124,2)</f>
        <v>93.65</v>
      </c>
      <c r="K124" s="72"/>
      <c r="L124" s="59">
        <f>SmtRes!DF276</f>
        <v>2.81</v>
      </c>
    </row>
    <row r="125" ht="14.25" spans="1:12">
      <c r="A125" s="56"/>
      <c r="B125" s="56" t="s">
        <v>105</v>
      </c>
      <c r="C125" s="56" t="s">
        <v>106</v>
      </c>
      <c r="D125" s="57" t="s">
        <v>102</v>
      </c>
      <c r="E125" s="58">
        <v>0.02</v>
      </c>
      <c r="F125" s="58"/>
      <c r="G125" s="58">
        <f>SmtRes!CX277</f>
        <v>0.02</v>
      </c>
      <c r="H125" s="59">
        <f>SmtRes!CZ277</f>
        <v>56.11</v>
      </c>
      <c r="I125" s="72">
        <f>SmtRes!AI277</f>
        <v>1.54</v>
      </c>
      <c r="J125" s="59">
        <f>ROUND(H125*I125,2)</f>
        <v>86.41</v>
      </c>
      <c r="K125" s="72"/>
      <c r="L125" s="59">
        <f>SmtRes!DF277</f>
        <v>1.73</v>
      </c>
    </row>
    <row r="126" ht="28.5" spans="1:12">
      <c r="A126" s="56"/>
      <c r="B126" s="56" t="str">
        <f>EtalonRes!I325</f>
        <v>05.1.02.07</v>
      </c>
      <c r="C126" s="56" t="str">
        <f>EtalonRes!K325</f>
        <v>Стойка железобетонная вибрированная для опор</v>
      </c>
      <c r="D126" s="57" t="str">
        <f>EtalonRes!O325</f>
        <v>ШТ</v>
      </c>
      <c r="E126" s="58">
        <f>EtalonRes!X325</f>
        <v>0</v>
      </c>
      <c r="F126" s="58"/>
      <c r="G126" s="58">
        <f>ROUND(EtalonRes!AG325*Source!I127,7)</f>
        <v>0</v>
      </c>
      <c r="H126" s="59"/>
      <c r="I126" s="72"/>
      <c r="J126" s="59"/>
      <c r="K126" s="72"/>
      <c r="L126" s="59"/>
    </row>
    <row r="127" ht="14.25" spans="1:12">
      <c r="A127" s="56"/>
      <c r="B127" s="56" t="str">
        <f>EtalonRes!I326</f>
        <v>07.2.02.05</v>
      </c>
      <c r="C127" s="56" t="str">
        <f>EtalonRes!K326</f>
        <v>Траверсы стальные</v>
      </c>
      <c r="D127" s="57" t="str">
        <f>EtalonRes!O326</f>
        <v>т</v>
      </c>
      <c r="E127" s="58">
        <f>EtalonRes!X326</f>
        <v>0</v>
      </c>
      <c r="F127" s="58"/>
      <c r="G127" s="58">
        <f>ROUND(EtalonRes!AG326*Source!I127,7)</f>
        <v>0</v>
      </c>
      <c r="H127" s="59"/>
      <c r="I127" s="72"/>
      <c r="J127" s="59"/>
      <c r="K127" s="72"/>
      <c r="L127" s="59"/>
    </row>
    <row r="128" ht="14.25" spans="1:12">
      <c r="A128" s="56"/>
      <c r="B128" s="56" t="str">
        <f>EtalonRes!I327</f>
        <v>07.2.07.13</v>
      </c>
      <c r="C128" s="56" t="str">
        <f>EtalonRes!K327</f>
        <v>Хомуты стальные</v>
      </c>
      <c r="D128" s="57" t="str">
        <f>EtalonRes!O327</f>
        <v>кг</v>
      </c>
      <c r="E128" s="58">
        <f>EtalonRes!X327</f>
        <v>0</v>
      </c>
      <c r="F128" s="58"/>
      <c r="G128" s="58">
        <f>ROUND(EtalonRes!AG327*Source!I127,7)</f>
        <v>0</v>
      </c>
      <c r="H128" s="59"/>
      <c r="I128" s="72"/>
      <c r="J128" s="59"/>
      <c r="K128" s="72"/>
      <c r="L128" s="59"/>
    </row>
    <row r="129" ht="14.25" spans="1:12">
      <c r="A129" s="56"/>
      <c r="B129" s="56" t="str">
        <f>EtalonRes!I328</f>
        <v>08.3.04.02</v>
      </c>
      <c r="C129" s="56" t="str">
        <f>EtalonRes!K328</f>
        <v>Сталь стержневая диаметром до 10 мм</v>
      </c>
      <c r="D129" s="57" t="str">
        <f>EtalonRes!O328</f>
        <v>т</v>
      </c>
      <c r="E129" s="58">
        <f>EtalonRes!X328</f>
        <v>0</v>
      </c>
      <c r="F129" s="58"/>
      <c r="G129" s="58">
        <f>ROUND(EtalonRes!AG328*Source!I127,7)</f>
        <v>0</v>
      </c>
      <c r="H129" s="59"/>
      <c r="I129" s="72"/>
      <c r="J129" s="59"/>
      <c r="K129" s="72"/>
      <c r="L129" s="59"/>
    </row>
    <row r="130" ht="14.25" spans="1:12">
      <c r="A130" s="56"/>
      <c r="B130" s="56" t="str">
        <f>EtalonRes!I332</f>
        <v>22.2.01.04</v>
      </c>
      <c r="C130" s="56" t="str">
        <f>EtalonRes!K332</f>
        <v>Изоляторы штыревые</v>
      </c>
      <c r="D130" s="57" t="str">
        <f>EtalonRes!O332</f>
        <v>ШТ</v>
      </c>
      <c r="E130" s="58">
        <f>EtalonRes!X332</f>
        <v>0</v>
      </c>
      <c r="F130" s="58"/>
      <c r="G130" s="58">
        <f>ROUND(EtalonRes!AG332*Source!I127,7)</f>
        <v>0</v>
      </c>
      <c r="H130" s="59"/>
      <c r="I130" s="72"/>
      <c r="J130" s="59"/>
      <c r="K130" s="72"/>
      <c r="L130" s="59"/>
    </row>
    <row r="131" ht="14.25" spans="1:12">
      <c r="A131" s="56"/>
      <c r="B131" s="56" t="str">
        <f>EtalonRes!I333</f>
        <v>22.2.02.21</v>
      </c>
      <c r="C131" s="56" t="str">
        <f>EtalonRes!K333</f>
        <v>Штыри</v>
      </c>
      <c r="D131" s="57" t="str">
        <f>EtalonRes!O333</f>
        <v>ШТ</v>
      </c>
      <c r="E131" s="58">
        <f>EtalonRes!X333</f>
        <v>0</v>
      </c>
      <c r="F131" s="58"/>
      <c r="G131" s="58">
        <f>ROUND(EtalonRes!AG333*Source!I127,7)</f>
        <v>0</v>
      </c>
      <c r="H131" s="59"/>
      <c r="I131" s="72"/>
      <c r="J131" s="59"/>
      <c r="K131" s="72"/>
      <c r="L131" s="59"/>
    </row>
    <row r="132" ht="14.25" spans="1:12">
      <c r="A132" s="56"/>
      <c r="B132" s="56" t="str">
        <f>EtalonRes!I334</f>
        <v>22.2.02.23</v>
      </c>
      <c r="C132" s="63" t="str">
        <f>EtalonRes!K334</f>
        <v>Металлические плакаты</v>
      </c>
      <c r="D132" s="64" t="str">
        <f>EtalonRes!O334</f>
        <v>ШТ</v>
      </c>
      <c r="E132" s="65">
        <f>EtalonRes!X334</f>
        <v>0</v>
      </c>
      <c r="F132" s="65"/>
      <c r="G132" s="65">
        <f>ROUND(EtalonRes!AG334*Source!I127,7)</f>
        <v>0</v>
      </c>
      <c r="H132" s="66"/>
      <c r="I132" s="74"/>
      <c r="J132" s="66"/>
      <c r="K132" s="74"/>
      <c r="L132" s="66"/>
    </row>
    <row r="133" ht="15" spans="1:12">
      <c r="A133" s="56"/>
      <c r="B133" s="56"/>
      <c r="C133" s="67" t="s">
        <v>60</v>
      </c>
      <c r="D133" s="57"/>
      <c r="E133" s="58"/>
      <c r="F133" s="58"/>
      <c r="G133" s="58"/>
      <c r="H133" s="59"/>
      <c r="I133" s="72"/>
      <c r="J133" s="59"/>
      <c r="K133" s="72"/>
      <c r="L133" s="59">
        <f>L114+L116+L117+L122</f>
        <v>5854</v>
      </c>
    </row>
    <row r="134" ht="14.25" spans="1:12">
      <c r="A134" s="56"/>
      <c r="B134" s="56"/>
      <c r="C134" s="56" t="s">
        <v>61</v>
      </c>
      <c r="D134" s="57"/>
      <c r="E134" s="58"/>
      <c r="F134" s="58"/>
      <c r="G134" s="58"/>
      <c r="H134" s="59"/>
      <c r="I134" s="72"/>
      <c r="J134" s="59"/>
      <c r="K134" s="72"/>
      <c r="L134" s="59">
        <f>SUM(AR112:AR137)+SUM(AS112:AS137)+SUM(AT112:AT137)+SUM(AU112:AU137)+SUM(AV112:AV137)</f>
        <v>3539.8</v>
      </c>
    </row>
    <row r="135" ht="14.25" spans="1:12">
      <c r="A135" s="56"/>
      <c r="B135" s="56" t="s">
        <v>83</v>
      </c>
      <c r="C135" s="56" t="s">
        <v>84</v>
      </c>
      <c r="D135" s="57" t="s">
        <v>64</v>
      </c>
      <c r="E135" s="58">
        <f>Source!BZ127</f>
        <v>103</v>
      </c>
      <c r="F135" s="58"/>
      <c r="G135" s="58">
        <f>Source!AT127</f>
        <v>103</v>
      </c>
      <c r="H135" s="59"/>
      <c r="I135" s="72"/>
      <c r="J135" s="59"/>
      <c r="K135" s="72"/>
      <c r="L135" s="59">
        <f ca="1">SUM(AZ112:AZ137)</f>
        <v>3645.99</v>
      </c>
    </row>
    <row r="136" ht="14.25" spans="1:12">
      <c r="A136" s="63"/>
      <c r="B136" s="63" t="s">
        <v>85</v>
      </c>
      <c r="C136" s="63" t="s">
        <v>86</v>
      </c>
      <c r="D136" s="64" t="s">
        <v>64</v>
      </c>
      <c r="E136" s="65">
        <f>Source!CA127</f>
        <v>60</v>
      </c>
      <c r="F136" s="65"/>
      <c r="G136" s="65">
        <f>Source!AU127</f>
        <v>60</v>
      </c>
      <c r="H136" s="66"/>
      <c r="I136" s="74"/>
      <c r="J136" s="66"/>
      <c r="K136" s="74"/>
      <c r="L136" s="66">
        <f ca="1">SUM(BA112:BA137)</f>
        <v>2123.88</v>
      </c>
    </row>
    <row r="137" ht="15" spans="3:82">
      <c r="C137" s="75" t="s">
        <v>67</v>
      </c>
      <c r="D137" s="75"/>
      <c r="E137" s="75"/>
      <c r="F137" s="75"/>
      <c r="G137" s="75"/>
      <c r="H137" s="75"/>
      <c r="I137" s="76">
        <f ca="1">IF(E112&lt;&gt;0,K137/E112,0)</f>
        <v>11623.87</v>
      </c>
      <c r="J137" s="76"/>
      <c r="K137" s="76">
        <f ca="1">L114+L116+L122+L135+L136+L117</f>
        <v>11623.87</v>
      </c>
      <c r="L137" s="76"/>
      <c r="AD137">
        <f ca="1">ROUND((Source!AT127/100)*((ROUND(SUMIF(SmtRes!AQ271:SmtRes!AQ277,"=1",SmtRes!AD271:SmtRes!AD277)*Source!I127,2)+ROUND(SUMIF(SmtRes!AQ271:SmtRes!AQ277,"=1",SmtRes!AC271:SmtRes!AC277)*Source!I127,2))),2)</f>
        <v>2567.71</v>
      </c>
      <c r="AE137">
        <f ca="1">ROUND((Source!AU127/100)*((ROUND(SUMIF(SmtRes!AQ271:SmtRes!AQ277,"=1",SmtRes!AD271:SmtRes!AD277)*Source!I127,2)+ROUND(SUMIF(SmtRes!AQ271:SmtRes!AQ277,"=1",SmtRes!AC271:SmtRes!AC277)*Source!I127,2))),2)</f>
        <v>1495.75</v>
      </c>
      <c r="AN137" s="77">
        <f ca="1">L114+L116+L122+L135+L136+L117</f>
        <v>11623.87</v>
      </c>
      <c r="AO137" s="77">
        <f>L116</f>
        <v>2279.99</v>
      </c>
      <c r="AQ137" t="s">
        <v>68</v>
      </c>
      <c r="AR137" s="77">
        <f>L114</f>
        <v>2632.85</v>
      </c>
      <c r="AT137" s="77">
        <f>L117</f>
        <v>906.95</v>
      </c>
      <c r="AV137" t="s">
        <v>68</v>
      </c>
      <c r="AW137" s="77">
        <f>L122</f>
        <v>34.21</v>
      </c>
      <c r="AZ137">
        <f ca="1">Source!X127</f>
        <v>3645.99</v>
      </c>
      <c r="BA137">
        <f ca="1">Source!Y127</f>
        <v>2123.88</v>
      </c>
      <c r="CD137">
        <v>1</v>
      </c>
    </row>
    <row r="138" ht="57" spans="1:12">
      <c r="A138" s="88" t="s">
        <v>107</v>
      </c>
      <c r="B138" s="56" t="s">
        <v>108</v>
      </c>
      <c r="C138" s="56" t="str">
        <f>Source!G129</f>
        <v>Установка железобетонных опор ВЛ 0,38; 6-10 кВ с траверсами без приставок: одностоечных с одним подкосом</v>
      </c>
      <c r="D138" s="57" t="str">
        <f>Source!H129</f>
        <v>ШТ</v>
      </c>
      <c r="E138" s="58">
        <f>Source!K129</f>
        <v>1</v>
      </c>
      <c r="F138" s="58"/>
      <c r="G138" s="58">
        <f>Source!I129</f>
        <v>1</v>
      </c>
      <c r="H138" s="59"/>
      <c r="I138" s="72"/>
      <c r="J138" s="59"/>
      <c r="K138" s="72"/>
      <c r="L138" s="59"/>
    </row>
    <row r="139" spans="3:12">
      <c r="C139" s="60" t="s">
        <v>49</v>
      </c>
      <c r="D139" s="60"/>
      <c r="E139" s="60"/>
      <c r="F139" s="60"/>
      <c r="G139" s="60"/>
      <c r="H139" s="60"/>
      <c r="I139" s="60"/>
      <c r="J139" s="60"/>
      <c r="K139" s="60"/>
      <c r="L139" s="60"/>
    </row>
    <row r="140" ht="15" spans="1:12">
      <c r="A140" s="61"/>
      <c r="B140" s="58">
        <v>1</v>
      </c>
      <c r="C140" s="61" t="s">
        <v>50</v>
      </c>
      <c r="D140" s="57" t="s">
        <v>28</v>
      </c>
      <c r="E140" s="62"/>
      <c r="F140" s="58"/>
      <c r="G140" s="58">
        <f ca="1">Source!U129</f>
        <v>6.877</v>
      </c>
      <c r="H140" s="58"/>
      <c r="I140" s="58"/>
      <c r="J140" s="58"/>
      <c r="K140" s="58"/>
      <c r="L140" s="73">
        <f>SUM(L141:L141)-SUMIF(CE141:CE141,1,L141:L141)</f>
        <v>5145.23</v>
      </c>
    </row>
    <row r="141" ht="14.25" spans="1:12">
      <c r="A141" s="56"/>
      <c r="B141" s="56" t="s">
        <v>93</v>
      </c>
      <c r="C141" s="56" t="s">
        <v>94</v>
      </c>
      <c r="D141" s="57" t="s">
        <v>28</v>
      </c>
      <c r="E141" s="58">
        <v>5.98</v>
      </c>
      <c r="F141" s="58">
        <f>ROUND((0.15+1),7)</f>
        <v>1.15</v>
      </c>
      <c r="G141" s="58">
        <f>SmtRes!CX285</f>
        <v>6.877</v>
      </c>
      <c r="H141" s="59"/>
      <c r="I141" s="72"/>
      <c r="J141" s="59">
        <f>SmtRes!CZ285</f>
        <v>748.18</v>
      </c>
      <c r="K141" s="72"/>
      <c r="L141" s="59">
        <f>SmtRes!DI285</f>
        <v>5145.23</v>
      </c>
    </row>
    <row r="142" ht="15" spans="1:12">
      <c r="A142" s="61"/>
      <c r="B142" s="58">
        <v>2</v>
      </c>
      <c r="C142" s="61" t="s">
        <v>53</v>
      </c>
      <c r="D142" s="57"/>
      <c r="E142" s="62"/>
      <c r="F142" s="58"/>
      <c r="G142" s="58"/>
      <c r="H142" s="58"/>
      <c r="I142" s="58"/>
      <c r="J142" s="58"/>
      <c r="K142" s="58"/>
      <c r="L142" s="73">
        <f>SUM(L143:L147)-SUMIF(CE143:CE147,1,L143:L147)</f>
        <v>5329.95</v>
      </c>
    </row>
    <row r="143" ht="15" spans="1:83">
      <c r="A143" s="61"/>
      <c r="B143" s="58"/>
      <c r="C143" s="61" t="s">
        <v>54</v>
      </c>
      <c r="D143" s="57" t="s">
        <v>28</v>
      </c>
      <c r="E143" s="62"/>
      <c r="F143" s="58"/>
      <c r="G143" s="58">
        <f ca="1">Source!V129</f>
        <v>2.3</v>
      </c>
      <c r="H143" s="58"/>
      <c r="I143" s="58"/>
      <c r="J143" s="58"/>
      <c r="K143" s="58"/>
      <c r="L143" s="73">
        <f>SUMIF(CE144:CE147,1,L144:L147)</f>
        <v>2090.05</v>
      </c>
      <c r="CE143">
        <v>1</v>
      </c>
    </row>
    <row r="144" ht="42.75" spans="1:12">
      <c r="A144" s="56"/>
      <c r="B144" s="56" t="s">
        <v>95</v>
      </c>
      <c r="C144" s="56" t="s">
        <v>96</v>
      </c>
      <c r="D144" s="57" t="s">
        <v>57</v>
      </c>
      <c r="E144" s="58">
        <v>1.6</v>
      </c>
      <c r="F144" s="58">
        <f>ROUND((0.15+1),7)</f>
        <v>1.15</v>
      </c>
      <c r="G144" s="58">
        <f>SmtRes!CX287</f>
        <v>1.84</v>
      </c>
      <c r="H144" s="59">
        <f>SmtRes!CZ287</f>
        <v>2088.77</v>
      </c>
      <c r="I144" s="72">
        <f>SmtRes!AJ287</f>
        <v>1.31</v>
      </c>
      <c r="J144" s="59">
        <f>ROUND(H144*I144,2)</f>
        <v>2736.29</v>
      </c>
      <c r="K144" s="72"/>
      <c r="L144" s="59">
        <f>SmtRes!DG287</f>
        <v>5034.77</v>
      </c>
    </row>
    <row r="145" ht="28.5" spans="1:83">
      <c r="A145" s="56"/>
      <c r="B145" s="56" t="s">
        <v>58</v>
      </c>
      <c r="C145" s="56" t="s">
        <v>59</v>
      </c>
      <c r="D145" s="57" t="s">
        <v>28</v>
      </c>
      <c r="E145" s="58">
        <f>SmtRes!DO287*SmtRes!AT287</f>
        <v>1.6</v>
      </c>
      <c r="F145" s="58">
        <f>ROUND((0.15+1),7)</f>
        <v>1.15</v>
      </c>
      <c r="G145" s="58">
        <f>ROUND(E145*F145*G138,7)</f>
        <v>1.84</v>
      </c>
      <c r="H145" s="59"/>
      <c r="I145" s="72"/>
      <c r="J145" s="59">
        <f>ROUND(SmtRes!AG287/SmtRes!DO287,2)</f>
        <v>932.95</v>
      </c>
      <c r="K145" s="72"/>
      <c r="L145" s="59">
        <f>SmtRes!DH287</f>
        <v>1716.63</v>
      </c>
      <c r="CE145">
        <v>1</v>
      </c>
    </row>
    <row r="146" ht="28.5" spans="1:12">
      <c r="A146" s="56"/>
      <c r="B146" s="56" t="s">
        <v>97</v>
      </c>
      <c r="C146" s="56" t="s">
        <v>98</v>
      </c>
      <c r="D146" s="57" t="s">
        <v>57</v>
      </c>
      <c r="E146" s="58">
        <v>0.4</v>
      </c>
      <c r="F146" s="58">
        <f>ROUND((0.15+1),7)</f>
        <v>1.15</v>
      </c>
      <c r="G146" s="58">
        <f>SmtRes!CX288</f>
        <v>0.46</v>
      </c>
      <c r="H146" s="59"/>
      <c r="I146" s="72"/>
      <c r="J146" s="59">
        <f>SmtRes!CZ288</f>
        <v>641.7</v>
      </c>
      <c r="K146" s="72"/>
      <c r="L146" s="59">
        <f>SmtRes!DG288</f>
        <v>295.18</v>
      </c>
    </row>
    <row r="147" ht="28.5" spans="1:83">
      <c r="A147" s="56"/>
      <c r="B147" s="56" t="s">
        <v>81</v>
      </c>
      <c r="C147" s="56" t="s">
        <v>82</v>
      </c>
      <c r="D147" s="57" t="s">
        <v>28</v>
      </c>
      <c r="E147" s="58">
        <f>SmtRes!DO288*SmtRes!AT288</f>
        <v>0.4</v>
      </c>
      <c r="F147" s="58">
        <f>ROUND((0.15+1),7)</f>
        <v>1.15</v>
      </c>
      <c r="G147" s="58">
        <f>ROUND(E147*F147*G138,7)</f>
        <v>0.46</v>
      </c>
      <c r="H147" s="59"/>
      <c r="I147" s="72"/>
      <c r="J147" s="59">
        <f>ROUND(SmtRes!AG288/SmtRes!DO288,2)</f>
        <v>811.79</v>
      </c>
      <c r="K147" s="72"/>
      <c r="L147" s="59">
        <f>SmtRes!DH288</f>
        <v>373.42</v>
      </c>
      <c r="CE147">
        <v>1</v>
      </c>
    </row>
    <row r="148" ht="15" spans="1:12">
      <c r="A148" s="61"/>
      <c r="B148" s="58">
        <v>4</v>
      </c>
      <c r="C148" s="61" t="s">
        <v>99</v>
      </c>
      <c r="D148" s="57"/>
      <c r="E148" s="62"/>
      <c r="F148" s="58"/>
      <c r="G148" s="58"/>
      <c r="H148" s="58"/>
      <c r="I148" s="58"/>
      <c r="J148" s="58"/>
      <c r="K148" s="58"/>
      <c r="L148" s="73">
        <f>SUM(L149:L151)-SUMIF(CE149:CE151,1,L149:L151)</f>
        <v>34.21</v>
      </c>
    </row>
    <row r="149" ht="14.25" spans="1:12">
      <c r="A149" s="56"/>
      <c r="B149" s="56" t="s">
        <v>100</v>
      </c>
      <c r="C149" s="56" t="s">
        <v>101</v>
      </c>
      <c r="D149" s="57" t="s">
        <v>102</v>
      </c>
      <c r="E149" s="58">
        <v>0.1</v>
      </c>
      <c r="F149" s="58"/>
      <c r="G149" s="58">
        <f>SmtRes!CX289</f>
        <v>0.1</v>
      </c>
      <c r="H149" s="59">
        <f>SmtRes!CZ289</f>
        <v>185.43</v>
      </c>
      <c r="I149" s="72">
        <f>SmtRes!AI289</f>
        <v>1.6</v>
      </c>
      <c r="J149" s="59">
        <f>ROUND(H149*I149,2)</f>
        <v>296.69</v>
      </c>
      <c r="K149" s="72"/>
      <c r="L149" s="59">
        <f>SmtRes!DF289</f>
        <v>29.67</v>
      </c>
    </row>
    <row r="150" ht="14.25" spans="1:12">
      <c r="A150" s="56"/>
      <c r="B150" s="56" t="s">
        <v>103</v>
      </c>
      <c r="C150" s="56" t="s">
        <v>104</v>
      </c>
      <c r="D150" s="57" t="s">
        <v>102</v>
      </c>
      <c r="E150" s="58">
        <v>0.03</v>
      </c>
      <c r="F150" s="58"/>
      <c r="G150" s="58">
        <f>SmtRes!CX290</f>
        <v>0.03</v>
      </c>
      <c r="H150" s="59">
        <f>SmtRes!CZ290</f>
        <v>58.53</v>
      </c>
      <c r="I150" s="72">
        <f>SmtRes!AI290</f>
        <v>1.6</v>
      </c>
      <c r="J150" s="59">
        <f>ROUND(H150*I150,2)</f>
        <v>93.65</v>
      </c>
      <c r="K150" s="72"/>
      <c r="L150" s="59">
        <f>SmtRes!DF290</f>
        <v>2.81</v>
      </c>
    </row>
    <row r="151" ht="14.25" spans="1:12">
      <c r="A151" s="56"/>
      <c r="B151" s="56" t="s">
        <v>105</v>
      </c>
      <c r="C151" s="56" t="s">
        <v>106</v>
      </c>
      <c r="D151" s="57" t="s">
        <v>102</v>
      </c>
      <c r="E151" s="58">
        <v>0.02</v>
      </c>
      <c r="F151" s="58"/>
      <c r="G151" s="58">
        <f>SmtRes!CX291</f>
        <v>0.02</v>
      </c>
      <c r="H151" s="59">
        <f>SmtRes!CZ291</f>
        <v>56.11</v>
      </c>
      <c r="I151" s="72">
        <f>SmtRes!AI291</f>
        <v>1.54</v>
      </c>
      <c r="J151" s="59">
        <f>ROUND(H151*I151,2)</f>
        <v>86.41</v>
      </c>
      <c r="K151" s="72"/>
      <c r="L151" s="59">
        <f>SmtRes!DF291</f>
        <v>1.73</v>
      </c>
    </row>
    <row r="152" ht="28.5" spans="1:12">
      <c r="A152" s="56"/>
      <c r="B152" s="56" t="str">
        <f>EtalonRes!I361</f>
        <v>05.1.02.07</v>
      </c>
      <c r="C152" s="56" t="str">
        <f>EtalonRes!K361</f>
        <v>Стойка железобетонная вибрированная для опор</v>
      </c>
      <c r="D152" s="57" t="str">
        <f>EtalonRes!O361</f>
        <v>ШТ</v>
      </c>
      <c r="E152" s="58">
        <f>EtalonRes!X361</f>
        <v>0</v>
      </c>
      <c r="F152" s="58"/>
      <c r="G152" s="58">
        <f>ROUND(EtalonRes!AG361*Source!I129,7)</f>
        <v>0</v>
      </c>
      <c r="H152" s="59"/>
      <c r="I152" s="72"/>
      <c r="J152" s="59"/>
      <c r="K152" s="72"/>
      <c r="L152" s="59"/>
    </row>
    <row r="153" ht="14.25" spans="1:12">
      <c r="A153" s="56"/>
      <c r="B153" s="56" t="str">
        <f>EtalonRes!I362</f>
        <v>07.2.02.05</v>
      </c>
      <c r="C153" s="56" t="str">
        <f>EtalonRes!K362</f>
        <v>Траверсы стальные</v>
      </c>
      <c r="D153" s="57" t="str">
        <f>EtalonRes!O362</f>
        <v>т</v>
      </c>
      <c r="E153" s="58">
        <f>EtalonRes!X362</f>
        <v>0</v>
      </c>
      <c r="F153" s="58"/>
      <c r="G153" s="58">
        <f>ROUND(EtalonRes!AG362*Source!I129,7)</f>
        <v>0</v>
      </c>
      <c r="H153" s="59"/>
      <c r="I153" s="72"/>
      <c r="J153" s="59"/>
      <c r="K153" s="72"/>
      <c r="L153" s="59"/>
    </row>
    <row r="154" ht="14.25" spans="1:12">
      <c r="A154" s="56"/>
      <c r="B154" s="56" t="str">
        <f>EtalonRes!I363</f>
        <v>07.2.07.13</v>
      </c>
      <c r="C154" s="56" t="str">
        <f>EtalonRes!K363</f>
        <v>Хомуты стальные</v>
      </c>
      <c r="D154" s="57" t="str">
        <f>EtalonRes!O363</f>
        <v>кг</v>
      </c>
      <c r="E154" s="58">
        <f>EtalonRes!X363</f>
        <v>0</v>
      </c>
      <c r="F154" s="58"/>
      <c r="G154" s="58">
        <f>ROUND(EtalonRes!AG363*Source!I129,7)</f>
        <v>0</v>
      </c>
      <c r="H154" s="59"/>
      <c r="I154" s="72"/>
      <c r="J154" s="59"/>
      <c r="K154" s="72"/>
      <c r="L154" s="59"/>
    </row>
    <row r="155" ht="14.25" spans="1:12">
      <c r="A155" s="56"/>
      <c r="B155" s="56" t="str">
        <f>EtalonRes!I364</f>
        <v>08.3.04.02</v>
      </c>
      <c r="C155" s="56" t="str">
        <f>EtalonRes!K364</f>
        <v>Сталь стержневая диаметром до 10 мм</v>
      </c>
      <c r="D155" s="57" t="str">
        <f>EtalonRes!O364</f>
        <v>т</v>
      </c>
      <c r="E155" s="58">
        <f>EtalonRes!X364</f>
        <v>0</v>
      </c>
      <c r="F155" s="58"/>
      <c r="G155" s="58">
        <f>ROUND(EtalonRes!AG364*Source!I129,7)</f>
        <v>0</v>
      </c>
      <c r="H155" s="59"/>
      <c r="I155" s="72"/>
      <c r="J155" s="59"/>
      <c r="K155" s="72"/>
      <c r="L155" s="59"/>
    </row>
    <row r="156" ht="14.25" spans="1:12">
      <c r="A156" s="56"/>
      <c r="B156" s="56" t="str">
        <f>EtalonRes!I368</f>
        <v>22.2.01.04</v>
      </c>
      <c r="C156" s="56" t="str">
        <f>EtalonRes!K368</f>
        <v>Изоляторы штыревые</v>
      </c>
      <c r="D156" s="57" t="str">
        <f>EtalonRes!O368</f>
        <v>ШТ</v>
      </c>
      <c r="E156" s="58">
        <f>EtalonRes!X368</f>
        <v>0</v>
      </c>
      <c r="F156" s="58"/>
      <c r="G156" s="58">
        <f>ROUND(EtalonRes!AG368*Source!I129,7)</f>
        <v>0</v>
      </c>
      <c r="H156" s="59"/>
      <c r="I156" s="72"/>
      <c r="J156" s="59"/>
      <c r="K156" s="72"/>
      <c r="L156" s="59"/>
    </row>
    <row r="157" ht="14.25" spans="1:12">
      <c r="A157" s="56"/>
      <c r="B157" s="56" t="str">
        <f>EtalonRes!I369</f>
        <v>22.2.02.07</v>
      </c>
      <c r="C157" s="56" t="str">
        <f>EtalonRes!K369</f>
        <v>Детали крепления</v>
      </c>
      <c r="D157" s="57" t="str">
        <f>EtalonRes!O369</f>
        <v>кг</v>
      </c>
      <c r="E157" s="58">
        <f>EtalonRes!X369</f>
        <v>0</v>
      </c>
      <c r="F157" s="58"/>
      <c r="G157" s="58">
        <f>ROUND(EtalonRes!AG369*Source!I129,7)</f>
        <v>0</v>
      </c>
      <c r="H157" s="59"/>
      <c r="I157" s="72"/>
      <c r="J157" s="59"/>
      <c r="K157" s="72"/>
      <c r="L157" s="59"/>
    </row>
    <row r="158" ht="14.25" spans="1:12">
      <c r="A158" s="56"/>
      <c r="B158" s="56" t="str">
        <f>EtalonRes!I370</f>
        <v>22.2.02.21</v>
      </c>
      <c r="C158" s="56" t="str">
        <f>EtalonRes!K370</f>
        <v>Штыри</v>
      </c>
      <c r="D158" s="57" t="str">
        <f>EtalonRes!O370</f>
        <v>ШТ</v>
      </c>
      <c r="E158" s="58">
        <f>EtalonRes!X370</f>
        <v>0</v>
      </c>
      <c r="F158" s="58"/>
      <c r="G158" s="58">
        <f>ROUND(EtalonRes!AG370*Source!I129,7)</f>
        <v>0</v>
      </c>
      <c r="H158" s="59"/>
      <c r="I158" s="72"/>
      <c r="J158" s="59"/>
      <c r="K158" s="72"/>
      <c r="L158" s="59"/>
    </row>
    <row r="159" ht="14.25" spans="1:12">
      <c r="A159" s="56"/>
      <c r="B159" s="56" t="str">
        <f>EtalonRes!I371</f>
        <v>22.2.02.23</v>
      </c>
      <c r="C159" s="63" t="str">
        <f>EtalonRes!K371</f>
        <v>Металлические плакаты</v>
      </c>
      <c r="D159" s="64" t="str">
        <f>EtalonRes!O371</f>
        <v>ШТ</v>
      </c>
      <c r="E159" s="65">
        <f>EtalonRes!X371</f>
        <v>0</v>
      </c>
      <c r="F159" s="65"/>
      <c r="G159" s="65">
        <f>ROUND(EtalonRes!AG371*Source!I129,7)</f>
        <v>0</v>
      </c>
      <c r="H159" s="66"/>
      <c r="I159" s="74"/>
      <c r="J159" s="66"/>
      <c r="K159" s="74"/>
      <c r="L159" s="66"/>
    </row>
    <row r="160" ht="15" spans="1:12">
      <c r="A160" s="56"/>
      <c r="B160" s="56"/>
      <c r="C160" s="67" t="s">
        <v>60</v>
      </c>
      <c r="D160" s="57"/>
      <c r="E160" s="58"/>
      <c r="F160" s="58"/>
      <c r="G160" s="58"/>
      <c r="H160" s="59"/>
      <c r="I160" s="72"/>
      <c r="J160" s="59"/>
      <c r="K160" s="72"/>
      <c r="L160" s="59">
        <f>L140+L142+L143+L148</f>
        <v>12599.44</v>
      </c>
    </row>
    <row r="161" ht="14.25" spans="1:12">
      <c r="A161" s="56"/>
      <c r="B161" s="56"/>
      <c r="C161" s="56" t="s">
        <v>61</v>
      </c>
      <c r="D161" s="57"/>
      <c r="E161" s="58"/>
      <c r="F161" s="58"/>
      <c r="G161" s="58"/>
      <c r="H161" s="59"/>
      <c r="I161" s="72"/>
      <c r="J161" s="59"/>
      <c r="K161" s="72"/>
      <c r="L161" s="59">
        <f>SUM(AR138:AR164)+SUM(AS138:AS164)+SUM(AT138:AT164)+SUM(AU138:AU164)+SUM(AV138:AV164)</f>
        <v>7235.28</v>
      </c>
    </row>
    <row r="162" ht="14.25" spans="1:12">
      <c r="A162" s="56"/>
      <c r="B162" s="56" t="s">
        <v>83</v>
      </c>
      <c r="C162" s="56" t="s">
        <v>84</v>
      </c>
      <c r="D162" s="57" t="s">
        <v>64</v>
      </c>
      <c r="E162" s="58">
        <f>Source!BZ129</f>
        <v>103</v>
      </c>
      <c r="F162" s="58"/>
      <c r="G162" s="58">
        <f>Source!AT129</f>
        <v>103</v>
      </c>
      <c r="H162" s="59"/>
      <c r="I162" s="72"/>
      <c r="J162" s="59"/>
      <c r="K162" s="72"/>
      <c r="L162" s="59">
        <f ca="1">SUM(AZ138:AZ164)</f>
        <v>7452.34</v>
      </c>
    </row>
    <row r="163" ht="14.25" spans="1:12">
      <c r="A163" s="63"/>
      <c r="B163" s="63" t="s">
        <v>85</v>
      </c>
      <c r="C163" s="63" t="s">
        <v>86</v>
      </c>
      <c r="D163" s="64" t="s">
        <v>64</v>
      </c>
      <c r="E163" s="65">
        <f>Source!CA129</f>
        <v>60</v>
      </c>
      <c r="F163" s="65"/>
      <c r="G163" s="65">
        <f>Source!AU129</f>
        <v>60</v>
      </c>
      <c r="H163" s="66"/>
      <c r="I163" s="74"/>
      <c r="J163" s="66"/>
      <c r="K163" s="74"/>
      <c r="L163" s="66">
        <f ca="1">SUM(BA138:BA164)</f>
        <v>4341.17</v>
      </c>
    </row>
    <row r="164" ht="15" spans="3:82">
      <c r="C164" s="75" t="s">
        <v>67</v>
      </c>
      <c r="D164" s="75"/>
      <c r="E164" s="75"/>
      <c r="F164" s="75"/>
      <c r="G164" s="75"/>
      <c r="H164" s="75"/>
      <c r="I164" s="76">
        <f ca="1">IF(E138&lt;&gt;0,K164/E138,0)</f>
        <v>24392.95</v>
      </c>
      <c r="J164" s="76"/>
      <c r="K164" s="76">
        <f ca="1">L140+L142+L148+L162+L163+L143</f>
        <v>24392.95</v>
      </c>
      <c r="L164" s="76"/>
      <c r="AD164">
        <f ca="1">ROUND((Source!AT129/100)*((ROUND(SUMIF(SmtRes!AQ285:SmtRes!AQ291,"=1",SmtRes!AD285:SmtRes!AD291)*Source!I129,2)+ROUND(SUMIF(SmtRes!AQ285:SmtRes!AQ291,"=1",SmtRes!AC285:SmtRes!AC291)*Source!I129,2))),2)</f>
        <v>2567.71</v>
      </c>
      <c r="AE164">
        <f ca="1">ROUND((Source!AU129/100)*((ROUND(SUMIF(SmtRes!AQ285:SmtRes!AQ291,"=1",SmtRes!AD285:SmtRes!AD291)*Source!I129,2)+ROUND(SUMIF(SmtRes!AQ285:SmtRes!AQ291,"=1",SmtRes!AC285:SmtRes!AC291)*Source!I129,2))),2)</f>
        <v>1495.75</v>
      </c>
      <c r="AN164" s="77">
        <f ca="1">L140+L142+L148+L162+L163+L143</f>
        <v>24392.95</v>
      </c>
      <c r="AO164" s="77">
        <f>L142</f>
        <v>5329.95</v>
      </c>
      <c r="AQ164" t="s">
        <v>68</v>
      </c>
      <c r="AR164" s="77">
        <f>L140</f>
        <v>5145.23</v>
      </c>
      <c r="AT164" s="77">
        <f>L143</f>
        <v>2090.05</v>
      </c>
      <c r="AV164" t="s">
        <v>68</v>
      </c>
      <c r="AW164" s="77">
        <f>L148</f>
        <v>34.21</v>
      </c>
      <c r="AZ164">
        <f ca="1">Source!X129</f>
        <v>7452.34</v>
      </c>
      <c r="BA164">
        <f ca="1">Source!Y129</f>
        <v>4341.17</v>
      </c>
      <c r="CD164">
        <v>1</v>
      </c>
    </row>
    <row r="165" ht="57" spans="1:12">
      <c r="A165" s="88" t="s">
        <v>109</v>
      </c>
      <c r="B165" s="56" t="s">
        <v>110</v>
      </c>
      <c r="C165" s="56" t="str">
        <f>Source!G131</f>
        <v>Установка железобетонных опор ВЛ 0,38; 6-10 кВ с траверсами без приставок: одностоечных с двумя подкосами</v>
      </c>
      <c r="D165" s="57" t="str">
        <f>Source!H131</f>
        <v>ШТ</v>
      </c>
      <c r="E165" s="58">
        <f>Source!K131</f>
        <v>1</v>
      </c>
      <c r="F165" s="58"/>
      <c r="G165" s="58">
        <f>Source!I131</f>
        <v>1</v>
      </c>
      <c r="H165" s="59"/>
      <c r="I165" s="72"/>
      <c r="J165" s="59"/>
      <c r="K165" s="72"/>
      <c r="L165" s="59"/>
    </row>
    <row r="166" spans="3:12">
      <c r="C166" s="60" t="s">
        <v>49</v>
      </c>
      <c r="D166" s="60"/>
      <c r="E166" s="60"/>
      <c r="F166" s="60"/>
      <c r="G166" s="60"/>
      <c r="H166" s="60"/>
      <c r="I166" s="60"/>
      <c r="J166" s="60"/>
      <c r="K166" s="60"/>
      <c r="L166" s="60"/>
    </row>
    <row r="167" ht="15" spans="1:12">
      <c r="A167" s="61"/>
      <c r="B167" s="58">
        <v>1</v>
      </c>
      <c r="C167" s="61" t="s">
        <v>50</v>
      </c>
      <c r="D167" s="57" t="s">
        <v>28</v>
      </c>
      <c r="E167" s="62"/>
      <c r="F167" s="58"/>
      <c r="G167" s="58">
        <f ca="1">Source!U131</f>
        <v>10.35</v>
      </c>
      <c r="H167" s="58"/>
      <c r="I167" s="58"/>
      <c r="J167" s="58"/>
      <c r="K167" s="58"/>
      <c r="L167" s="73">
        <f>SUM(L168:L168)-SUMIF(CE168:CE168,1,L168:L168)</f>
        <v>7743.66</v>
      </c>
    </row>
    <row r="168" ht="14.25" spans="1:12">
      <c r="A168" s="56"/>
      <c r="B168" s="56" t="s">
        <v>93</v>
      </c>
      <c r="C168" s="56" t="s">
        <v>94</v>
      </c>
      <c r="D168" s="57" t="s">
        <v>28</v>
      </c>
      <c r="E168" s="58">
        <v>9</v>
      </c>
      <c r="F168" s="58">
        <f>ROUND((0.15+1),7)</f>
        <v>1.15</v>
      </c>
      <c r="G168" s="58">
        <f>SmtRes!CX299</f>
        <v>10.35</v>
      </c>
      <c r="H168" s="59"/>
      <c r="I168" s="72"/>
      <c r="J168" s="59">
        <f>SmtRes!CZ299</f>
        <v>748.18</v>
      </c>
      <c r="K168" s="72"/>
      <c r="L168" s="59">
        <f>SmtRes!DI299</f>
        <v>7743.66</v>
      </c>
    </row>
    <row r="169" ht="15" spans="1:12">
      <c r="A169" s="61"/>
      <c r="B169" s="58">
        <v>2</v>
      </c>
      <c r="C169" s="61" t="s">
        <v>53</v>
      </c>
      <c r="D169" s="57"/>
      <c r="E169" s="62"/>
      <c r="F169" s="58"/>
      <c r="G169" s="58"/>
      <c r="H169" s="58"/>
      <c r="I169" s="58"/>
      <c r="J169" s="58"/>
      <c r="K169" s="58"/>
      <c r="L169" s="73">
        <f>SUM(L170:L174)-SUMIF(CE170:CE174,1,L170:L174)</f>
        <v>8631.66</v>
      </c>
    </row>
    <row r="170" ht="15" spans="1:83">
      <c r="A170" s="61"/>
      <c r="B170" s="58"/>
      <c r="C170" s="61" t="s">
        <v>54</v>
      </c>
      <c r="D170" s="57" t="s">
        <v>28</v>
      </c>
      <c r="E170" s="62"/>
      <c r="F170" s="58"/>
      <c r="G170" s="58">
        <f ca="1">Source!V131</f>
        <v>3.6915</v>
      </c>
      <c r="H170" s="58"/>
      <c r="I170" s="58"/>
      <c r="J170" s="58"/>
      <c r="K170" s="58"/>
      <c r="L170" s="73">
        <f>SUMIF(CE171:CE174,1,L171:L174)</f>
        <v>3358.99</v>
      </c>
      <c r="CE170">
        <v>1</v>
      </c>
    </row>
    <row r="171" ht="42.75" spans="1:12">
      <c r="A171" s="56"/>
      <c r="B171" s="56" t="s">
        <v>95</v>
      </c>
      <c r="C171" s="56" t="s">
        <v>96</v>
      </c>
      <c r="D171" s="57" t="s">
        <v>57</v>
      </c>
      <c r="E171" s="58">
        <v>2.6</v>
      </c>
      <c r="F171" s="58">
        <f>ROUND((0.15+1),7)</f>
        <v>1.15</v>
      </c>
      <c r="G171" s="58">
        <f>SmtRes!CX301</f>
        <v>2.99</v>
      </c>
      <c r="H171" s="59">
        <f>SmtRes!CZ301</f>
        <v>2088.77</v>
      </c>
      <c r="I171" s="72">
        <f>SmtRes!AJ301</f>
        <v>1.31</v>
      </c>
      <c r="J171" s="59">
        <f>ROUND(H171*I171,2)</f>
        <v>2736.29</v>
      </c>
      <c r="K171" s="72"/>
      <c r="L171" s="59">
        <f>SmtRes!DG301</f>
        <v>8181.51</v>
      </c>
    </row>
    <row r="172" ht="28.5" spans="1:83">
      <c r="A172" s="56"/>
      <c r="B172" s="56" t="s">
        <v>58</v>
      </c>
      <c r="C172" s="56" t="s">
        <v>59</v>
      </c>
      <c r="D172" s="57" t="s">
        <v>28</v>
      </c>
      <c r="E172" s="58">
        <f>SmtRes!DO301*SmtRes!AT301</f>
        <v>2.6</v>
      </c>
      <c r="F172" s="58">
        <f>ROUND((0.15+1),7)</f>
        <v>1.15</v>
      </c>
      <c r="G172" s="58">
        <f>ROUND(E172*F172*G165,7)</f>
        <v>2.99</v>
      </c>
      <c r="H172" s="59"/>
      <c r="I172" s="72"/>
      <c r="J172" s="59">
        <f>ROUND(SmtRes!AG301/SmtRes!DO301,2)</f>
        <v>932.95</v>
      </c>
      <c r="K172" s="72"/>
      <c r="L172" s="59">
        <f>SmtRes!DH301</f>
        <v>2789.52</v>
      </c>
      <c r="CE172">
        <v>1</v>
      </c>
    </row>
    <row r="173" ht="28.5" spans="1:12">
      <c r="A173" s="56"/>
      <c r="B173" s="56" t="s">
        <v>97</v>
      </c>
      <c r="C173" s="56" t="s">
        <v>98</v>
      </c>
      <c r="D173" s="57" t="s">
        <v>57</v>
      </c>
      <c r="E173" s="58">
        <v>0.61</v>
      </c>
      <c r="F173" s="58">
        <f>ROUND((0.15+1),7)</f>
        <v>1.15</v>
      </c>
      <c r="G173" s="58">
        <f>SmtRes!CX302</f>
        <v>0.7015</v>
      </c>
      <c r="H173" s="59"/>
      <c r="I173" s="72"/>
      <c r="J173" s="59">
        <f>SmtRes!CZ302</f>
        <v>641.7</v>
      </c>
      <c r="K173" s="72"/>
      <c r="L173" s="59">
        <f>SmtRes!DG302</f>
        <v>450.15</v>
      </c>
    </row>
    <row r="174" ht="28.5" spans="1:83">
      <c r="A174" s="56"/>
      <c r="B174" s="56" t="s">
        <v>81</v>
      </c>
      <c r="C174" s="56" t="s">
        <v>82</v>
      </c>
      <c r="D174" s="57" t="s">
        <v>28</v>
      </c>
      <c r="E174" s="58">
        <f>SmtRes!DO302*SmtRes!AT302</f>
        <v>0.61</v>
      </c>
      <c r="F174" s="58">
        <f>ROUND((0.15+1),7)</f>
        <v>1.15</v>
      </c>
      <c r="G174" s="58">
        <f>ROUND(E174*F174*G165,7)</f>
        <v>0.7015</v>
      </c>
      <c r="H174" s="59"/>
      <c r="I174" s="72"/>
      <c r="J174" s="59">
        <f>ROUND(SmtRes!AG302/SmtRes!DO302,2)</f>
        <v>811.79</v>
      </c>
      <c r="K174" s="72"/>
      <c r="L174" s="59">
        <f>SmtRes!DH302</f>
        <v>569.47</v>
      </c>
      <c r="CE174">
        <v>1</v>
      </c>
    </row>
    <row r="175" ht="15" spans="1:12">
      <c r="A175" s="61"/>
      <c r="B175" s="58">
        <v>4</v>
      </c>
      <c r="C175" s="61" t="s">
        <v>99</v>
      </c>
      <c r="D175" s="57"/>
      <c r="E175" s="62"/>
      <c r="F175" s="58"/>
      <c r="G175" s="58"/>
      <c r="H175" s="58"/>
      <c r="I175" s="58"/>
      <c r="J175" s="58"/>
      <c r="K175" s="58"/>
      <c r="L175" s="73">
        <f>SUM(L176:L178)-SUMIF(CE176:CE178,1,L176:L178)</f>
        <v>34.21</v>
      </c>
    </row>
    <row r="176" ht="14.25" spans="1:12">
      <c r="A176" s="56"/>
      <c r="B176" s="56" t="s">
        <v>100</v>
      </c>
      <c r="C176" s="56" t="s">
        <v>101</v>
      </c>
      <c r="D176" s="57" t="s">
        <v>102</v>
      </c>
      <c r="E176" s="58">
        <v>0.1</v>
      </c>
      <c r="F176" s="58"/>
      <c r="G176" s="58">
        <f>SmtRes!CX303</f>
        <v>0.1</v>
      </c>
      <c r="H176" s="59">
        <f>SmtRes!CZ303</f>
        <v>185.43</v>
      </c>
      <c r="I176" s="72">
        <f>SmtRes!AI303</f>
        <v>1.6</v>
      </c>
      <c r="J176" s="59">
        <f>ROUND(H176*I176,2)</f>
        <v>296.69</v>
      </c>
      <c r="K176" s="72"/>
      <c r="L176" s="59">
        <f>SmtRes!DF303</f>
        <v>29.67</v>
      </c>
    </row>
    <row r="177" ht="14.25" spans="1:12">
      <c r="A177" s="56"/>
      <c r="B177" s="56" t="s">
        <v>103</v>
      </c>
      <c r="C177" s="56" t="s">
        <v>104</v>
      </c>
      <c r="D177" s="57" t="s">
        <v>102</v>
      </c>
      <c r="E177" s="58">
        <v>0.03</v>
      </c>
      <c r="F177" s="58"/>
      <c r="G177" s="58">
        <f>SmtRes!CX304</f>
        <v>0.03</v>
      </c>
      <c r="H177" s="59">
        <f>SmtRes!CZ304</f>
        <v>58.53</v>
      </c>
      <c r="I177" s="72">
        <f>SmtRes!AI304</f>
        <v>1.6</v>
      </c>
      <c r="J177" s="59">
        <f>ROUND(H177*I177,2)</f>
        <v>93.65</v>
      </c>
      <c r="K177" s="72"/>
      <c r="L177" s="59">
        <f>SmtRes!DF304</f>
        <v>2.81</v>
      </c>
    </row>
    <row r="178" ht="14.25" spans="1:12">
      <c r="A178" s="56"/>
      <c r="B178" s="56" t="s">
        <v>105</v>
      </c>
      <c r="C178" s="56" t="s">
        <v>106</v>
      </c>
      <c r="D178" s="57" t="s">
        <v>102</v>
      </c>
      <c r="E178" s="58">
        <v>0.02</v>
      </c>
      <c r="F178" s="58"/>
      <c r="G178" s="58">
        <f>SmtRes!CX305</f>
        <v>0.02</v>
      </c>
      <c r="H178" s="59">
        <f>SmtRes!CZ305</f>
        <v>56.11</v>
      </c>
      <c r="I178" s="72">
        <f>SmtRes!AI305</f>
        <v>1.54</v>
      </c>
      <c r="J178" s="59">
        <f>ROUND(H178*I178,2)</f>
        <v>86.41</v>
      </c>
      <c r="K178" s="72"/>
      <c r="L178" s="59">
        <f>SmtRes!DF305</f>
        <v>1.73</v>
      </c>
    </row>
    <row r="179" ht="28.5" spans="1:12">
      <c r="A179" s="56"/>
      <c r="B179" s="56" t="str">
        <f>EtalonRes!I399</f>
        <v>05.1.02.07</v>
      </c>
      <c r="C179" s="56" t="str">
        <f>EtalonRes!K399</f>
        <v>Стойка железобетонная вибрированная для опор</v>
      </c>
      <c r="D179" s="57" t="str">
        <f>EtalonRes!O399</f>
        <v>ШТ</v>
      </c>
      <c r="E179" s="58">
        <f>EtalonRes!X399</f>
        <v>0</v>
      </c>
      <c r="F179" s="58"/>
      <c r="G179" s="58">
        <f>ROUND(EtalonRes!AG399*Source!I131,7)</f>
        <v>0</v>
      </c>
      <c r="H179" s="59"/>
      <c r="I179" s="72"/>
      <c r="J179" s="59"/>
      <c r="K179" s="72"/>
      <c r="L179" s="59"/>
    </row>
    <row r="180" ht="14.25" spans="1:12">
      <c r="A180" s="56"/>
      <c r="B180" s="56" t="str">
        <f>EtalonRes!I400</f>
        <v>07.2.02.05</v>
      </c>
      <c r="C180" s="56" t="str">
        <f>EtalonRes!K400</f>
        <v>Траверсы стальные</v>
      </c>
      <c r="D180" s="57" t="str">
        <f>EtalonRes!O400</f>
        <v>т</v>
      </c>
      <c r="E180" s="58">
        <f>EtalonRes!X400</f>
        <v>0</v>
      </c>
      <c r="F180" s="58"/>
      <c r="G180" s="58">
        <f>ROUND(EtalonRes!AG400*Source!I131,7)</f>
        <v>0</v>
      </c>
      <c r="H180" s="59"/>
      <c r="I180" s="72"/>
      <c r="J180" s="59"/>
      <c r="K180" s="72"/>
      <c r="L180" s="59"/>
    </row>
    <row r="181" ht="14.25" spans="1:12">
      <c r="A181" s="56"/>
      <c r="B181" s="56" t="str">
        <f>EtalonRes!I401</f>
        <v>07.2.07.13</v>
      </c>
      <c r="C181" s="56" t="str">
        <f>EtalonRes!K401</f>
        <v>Хомуты стальные</v>
      </c>
      <c r="D181" s="57" t="str">
        <f>EtalonRes!O401</f>
        <v>кг</v>
      </c>
      <c r="E181" s="58">
        <f>EtalonRes!X401</f>
        <v>0</v>
      </c>
      <c r="F181" s="58"/>
      <c r="G181" s="58">
        <f>ROUND(EtalonRes!AG401*Source!I131,7)</f>
        <v>0</v>
      </c>
      <c r="H181" s="59"/>
      <c r="I181" s="72"/>
      <c r="J181" s="59"/>
      <c r="K181" s="72"/>
      <c r="L181" s="59"/>
    </row>
    <row r="182" ht="14.25" spans="1:12">
      <c r="A182" s="56"/>
      <c r="B182" s="56" t="str">
        <f>EtalonRes!I402</f>
        <v>08.3.04.02</v>
      </c>
      <c r="C182" s="56" t="str">
        <f>EtalonRes!K402</f>
        <v>Сталь стержневая диаметром до 10 мм</v>
      </c>
      <c r="D182" s="57" t="str">
        <f>EtalonRes!O402</f>
        <v>т</v>
      </c>
      <c r="E182" s="58">
        <f>EtalonRes!X402</f>
        <v>0</v>
      </c>
      <c r="F182" s="58"/>
      <c r="G182" s="58">
        <f>ROUND(EtalonRes!AG402*Source!I131,7)</f>
        <v>0</v>
      </c>
      <c r="H182" s="59"/>
      <c r="I182" s="72"/>
      <c r="J182" s="59"/>
      <c r="K182" s="72"/>
      <c r="L182" s="59"/>
    </row>
    <row r="183" ht="14.25" spans="1:12">
      <c r="A183" s="56"/>
      <c r="B183" s="56" t="str">
        <f>EtalonRes!I406</f>
        <v>22.2.01.04</v>
      </c>
      <c r="C183" s="56" t="str">
        <f>EtalonRes!K406</f>
        <v>Изоляторы штыревые</v>
      </c>
      <c r="D183" s="57" t="str">
        <f>EtalonRes!O406</f>
        <v>ШТ</v>
      </c>
      <c r="E183" s="58">
        <f>EtalonRes!X406</f>
        <v>0</v>
      </c>
      <c r="F183" s="58"/>
      <c r="G183" s="58">
        <f>ROUND(EtalonRes!AG406*Source!I131,7)</f>
        <v>0</v>
      </c>
      <c r="H183" s="59"/>
      <c r="I183" s="72"/>
      <c r="J183" s="59"/>
      <c r="K183" s="72"/>
      <c r="L183" s="59"/>
    </row>
    <row r="184" ht="14.25" spans="1:12">
      <c r="A184" s="56"/>
      <c r="B184" s="56" t="str">
        <f>EtalonRes!I407</f>
        <v>22.2.02.07</v>
      </c>
      <c r="C184" s="56" t="str">
        <f>EtalonRes!K407</f>
        <v>Детали крепления</v>
      </c>
      <c r="D184" s="57" t="str">
        <f>EtalonRes!O407</f>
        <v>кг</v>
      </c>
      <c r="E184" s="58">
        <f>EtalonRes!X407</f>
        <v>0</v>
      </c>
      <c r="F184" s="58"/>
      <c r="G184" s="58">
        <f>ROUND(EtalonRes!AG407*Source!I131,7)</f>
        <v>0</v>
      </c>
      <c r="H184" s="59"/>
      <c r="I184" s="72"/>
      <c r="J184" s="59"/>
      <c r="K184" s="72"/>
      <c r="L184" s="59"/>
    </row>
    <row r="185" ht="14.25" spans="1:12">
      <c r="A185" s="56"/>
      <c r="B185" s="56" t="str">
        <f>EtalonRes!I408</f>
        <v>22.2.02.21</v>
      </c>
      <c r="C185" s="56" t="str">
        <f>EtalonRes!K408</f>
        <v>Штыри</v>
      </c>
      <c r="D185" s="57" t="str">
        <f>EtalonRes!O408</f>
        <v>ШТ</v>
      </c>
      <c r="E185" s="58">
        <f>EtalonRes!X408</f>
        <v>0</v>
      </c>
      <c r="F185" s="58"/>
      <c r="G185" s="58">
        <f>ROUND(EtalonRes!AG408*Source!I131,7)</f>
        <v>0</v>
      </c>
      <c r="H185" s="59"/>
      <c r="I185" s="72"/>
      <c r="J185" s="59"/>
      <c r="K185" s="72"/>
      <c r="L185" s="59"/>
    </row>
    <row r="186" ht="14.25" spans="1:12">
      <c r="A186" s="56"/>
      <c r="B186" s="56" t="str">
        <f>EtalonRes!I409</f>
        <v>22.2.02.23</v>
      </c>
      <c r="C186" s="63" t="str">
        <f>EtalonRes!K409</f>
        <v>Металлические плакаты</v>
      </c>
      <c r="D186" s="64" t="str">
        <f>EtalonRes!O409</f>
        <v>ШТ</v>
      </c>
      <c r="E186" s="65">
        <f>EtalonRes!X409</f>
        <v>0</v>
      </c>
      <c r="F186" s="65"/>
      <c r="G186" s="65">
        <f>ROUND(EtalonRes!AG409*Source!I131,7)</f>
        <v>0</v>
      </c>
      <c r="H186" s="66"/>
      <c r="I186" s="74"/>
      <c r="J186" s="66"/>
      <c r="K186" s="74"/>
      <c r="L186" s="66"/>
    </row>
    <row r="187" ht="15" spans="1:12">
      <c r="A187" s="56"/>
      <c r="B187" s="56"/>
      <c r="C187" s="67" t="s">
        <v>60</v>
      </c>
      <c r="D187" s="57"/>
      <c r="E187" s="58"/>
      <c r="F187" s="58"/>
      <c r="G187" s="58"/>
      <c r="H187" s="59"/>
      <c r="I187" s="72"/>
      <c r="J187" s="59"/>
      <c r="K187" s="72"/>
      <c r="L187" s="59">
        <f>L167+L169+L170+L175</f>
        <v>19768.52</v>
      </c>
    </row>
    <row r="188" ht="14.25" spans="1:12">
      <c r="A188" s="56"/>
      <c r="B188" s="56"/>
      <c r="C188" s="56" t="s">
        <v>61</v>
      </c>
      <c r="D188" s="57"/>
      <c r="E188" s="58"/>
      <c r="F188" s="58"/>
      <c r="G188" s="58"/>
      <c r="H188" s="59"/>
      <c r="I188" s="72"/>
      <c r="J188" s="59"/>
      <c r="K188" s="72"/>
      <c r="L188" s="59">
        <f>SUM(AR165:AR191)+SUM(AS165:AS191)+SUM(AT165:AT191)+SUM(AU165:AU191)+SUM(AV165:AV191)</f>
        <v>11102.65</v>
      </c>
    </row>
    <row r="189" ht="14.25" spans="1:12">
      <c r="A189" s="56"/>
      <c r="B189" s="56" t="s">
        <v>83</v>
      </c>
      <c r="C189" s="56" t="s">
        <v>84</v>
      </c>
      <c r="D189" s="57" t="s">
        <v>64</v>
      </c>
      <c r="E189" s="58">
        <f>Source!BZ131</f>
        <v>103</v>
      </c>
      <c r="F189" s="58"/>
      <c r="G189" s="58">
        <f>Source!AT131</f>
        <v>103</v>
      </c>
      <c r="H189" s="59"/>
      <c r="I189" s="72"/>
      <c r="J189" s="59"/>
      <c r="K189" s="72"/>
      <c r="L189" s="59">
        <f ca="1">SUM(AZ165:AZ191)</f>
        <v>11435.73</v>
      </c>
    </row>
    <row r="190" ht="14.25" spans="1:12">
      <c r="A190" s="63"/>
      <c r="B190" s="63" t="s">
        <v>85</v>
      </c>
      <c r="C190" s="63" t="s">
        <v>86</v>
      </c>
      <c r="D190" s="64" t="s">
        <v>64</v>
      </c>
      <c r="E190" s="65">
        <f>Source!CA131</f>
        <v>60</v>
      </c>
      <c r="F190" s="65"/>
      <c r="G190" s="65">
        <f>Source!AU131</f>
        <v>60</v>
      </c>
      <c r="H190" s="66"/>
      <c r="I190" s="74"/>
      <c r="J190" s="66"/>
      <c r="K190" s="74"/>
      <c r="L190" s="66">
        <f ca="1">SUM(BA165:BA191)</f>
        <v>6661.59</v>
      </c>
    </row>
    <row r="191" ht="15" spans="3:82">
      <c r="C191" s="75" t="s">
        <v>67</v>
      </c>
      <c r="D191" s="75"/>
      <c r="E191" s="75"/>
      <c r="F191" s="75"/>
      <c r="G191" s="75"/>
      <c r="H191" s="75"/>
      <c r="I191" s="76">
        <f ca="1">IF(E165&lt;&gt;0,K191/E165,0)</f>
        <v>37865.84</v>
      </c>
      <c r="J191" s="76"/>
      <c r="K191" s="76">
        <f ca="1">L167+L169+L175+L189+L190+L170</f>
        <v>37865.84</v>
      </c>
      <c r="L191" s="76"/>
      <c r="AD191">
        <f ca="1">ROUND((Source!AT131/100)*((ROUND(SUMIF(SmtRes!AQ299:SmtRes!AQ305,"=1",SmtRes!AD299:SmtRes!AD305)*Source!I131,2)+ROUND(SUMIF(SmtRes!AQ299:SmtRes!AQ305,"=1",SmtRes!AC299:SmtRes!AC305)*Source!I131,2))),2)</f>
        <v>2567.71</v>
      </c>
      <c r="AE191">
        <f ca="1">ROUND((Source!AU131/100)*((ROUND(SUMIF(SmtRes!AQ299:SmtRes!AQ305,"=1",SmtRes!AD299:SmtRes!AD305)*Source!I131,2)+ROUND(SUMIF(SmtRes!AQ299:SmtRes!AQ305,"=1",SmtRes!AC299:SmtRes!AC305)*Source!I131,2))),2)</f>
        <v>1495.75</v>
      </c>
      <c r="AN191" s="77">
        <f ca="1">L167+L169+L175+L189+L190+L170</f>
        <v>37865.84</v>
      </c>
      <c r="AO191" s="77">
        <f>L169</f>
        <v>8631.66</v>
      </c>
      <c r="AQ191" t="s">
        <v>68</v>
      </c>
      <c r="AR191" s="77">
        <f>L167</f>
        <v>7743.66</v>
      </c>
      <c r="AT191" s="77">
        <f>L170</f>
        <v>3358.99</v>
      </c>
      <c r="AV191" t="s">
        <v>68</v>
      </c>
      <c r="AW191" s="77">
        <f>L175</f>
        <v>34.21</v>
      </c>
      <c r="AZ191">
        <f ca="1">Source!X131</f>
        <v>11435.73</v>
      </c>
      <c r="BA191">
        <f ca="1">Source!Y131</f>
        <v>6661.59</v>
      </c>
      <c r="CD191">
        <v>1</v>
      </c>
    </row>
    <row r="192" ht="57" spans="1:12">
      <c r="A192" s="88" t="s">
        <v>111</v>
      </c>
      <c r="B192" s="56" t="s">
        <v>112</v>
      </c>
      <c r="C192" s="56" t="str">
        <f>Source!G141</f>
        <v>Подвеска провода СИП-2 напряжением от 0,4 кВ до 1 кВ на опорах, при 32 опорах на км линии: с использованием автогидроподъемника</v>
      </c>
      <c r="D192" s="57" t="str">
        <f>Source!H141</f>
        <v>1000 м</v>
      </c>
      <c r="E192" s="58">
        <f>Source!K141</f>
        <v>0.1</v>
      </c>
      <c r="F192" s="58"/>
      <c r="G192" s="58">
        <f>Source!I141</f>
        <v>0.1</v>
      </c>
      <c r="H192" s="59"/>
      <c r="I192" s="72"/>
      <c r="J192" s="59"/>
      <c r="K192" s="72"/>
      <c r="L192" s="59"/>
    </row>
    <row r="193" spans="3:12">
      <c r="C193" s="60" t="s">
        <v>49</v>
      </c>
      <c r="D193" s="60"/>
      <c r="E193" s="60"/>
      <c r="F193" s="60"/>
      <c r="G193" s="60"/>
      <c r="H193" s="60"/>
      <c r="I193" s="60"/>
      <c r="J193" s="60"/>
      <c r="K193" s="60"/>
      <c r="L193" s="60"/>
    </row>
    <row r="194" ht="15" spans="1:12">
      <c r="A194" s="61"/>
      <c r="B194" s="58">
        <v>1</v>
      </c>
      <c r="C194" s="61" t="s">
        <v>50</v>
      </c>
      <c r="D194" s="57" t="s">
        <v>28</v>
      </c>
      <c r="E194" s="62"/>
      <c r="F194" s="58"/>
      <c r="G194" s="58">
        <f ca="1">Source!U141</f>
        <v>10.9388</v>
      </c>
      <c r="H194" s="58"/>
      <c r="I194" s="58"/>
      <c r="J194" s="58"/>
      <c r="K194" s="58"/>
      <c r="L194" s="73">
        <f>SUM(L195:L198)-SUMIF(CE195:CE198,1,L195:L198)</f>
        <v>8694.84</v>
      </c>
    </row>
    <row r="195" ht="14.25" spans="1:12">
      <c r="A195" s="56"/>
      <c r="B195" s="56" t="s">
        <v>113</v>
      </c>
      <c r="C195" s="56" t="s">
        <v>114</v>
      </c>
      <c r="D195" s="57" t="s">
        <v>115</v>
      </c>
      <c r="E195" s="58">
        <v>0.99</v>
      </c>
      <c r="F195" s="58">
        <f>ROUND((0.15+1),7)</f>
        <v>1.15</v>
      </c>
      <c r="G195" s="58">
        <f>SmtRes!CX371</f>
        <v>0.11385</v>
      </c>
      <c r="H195" s="59"/>
      <c r="I195" s="72"/>
      <c r="J195" s="59">
        <f>SmtRes!CZ371</f>
        <v>660.33</v>
      </c>
      <c r="K195" s="72"/>
      <c r="L195" s="59">
        <f>SmtRes!DI371</f>
        <v>75.18</v>
      </c>
    </row>
    <row r="196" ht="14.25" spans="1:12">
      <c r="A196" s="56"/>
      <c r="B196" s="56" t="s">
        <v>116</v>
      </c>
      <c r="C196" s="56" t="s">
        <v>117</v>
      </c>
      <c r="D196" s="57" t="s">
        <v>115</v>
      </c>
      <c r="E196" s="58">
        <v>47.29</v>
      </c>
      <c r="F196" s="58">
        <f>ROUND((0.15+1),7)</f>
        <v>1.15</v>
      </c>
      <c r="G196" s="58">
        <f>SmtRes!CX372</f>
        <v>5.43835</v>
      </c>
      <c r="H196" s="59"/>
      <c r="I196" s="72"/>
      <c r="J196" s="59">
        <f>SmtRes!CZ372</f>
        <v>720.91</v>
      </c>
      <c r="K196" s="72"/>
      <c r="L196" s="59">
        <f>SmtRes!DI372</f>
        <v>3920.56</v>
      </c>
    </row>
    <row r="197" ht="14.25" spans="1:12">
      <c r="A197" s="56"/>
      <c r="B197" s="56" t="s">
        <v>118</v>
      </c>
      <c r="C197" s="56" t="s">
        <v>119</v>
      </c>
      <c r="D197" s="57" t="s">
        <v>115</v>
      </c>
      <c r="E197" s="58">
        <v>23.42</v>
      </c>
      <c r="F197" s="58">
        <f>ROUND((0.15+1),7)</f>
        <v>1.15</v>
      </c>
      <c r="G197" s="58">
        <f>SmtRes!CX373</f>
        <v>2.6933</v>
      </c>
      <c r="H197" s="59"/>
      <c r="I197" s="72"/>
      <c r="J197" s="59">
        <f>SmtRes!CZ373</f>
        <v>811.79</v>
      </c>
      <c r="K197" s="72"/>
      <c r="L197" s="59">
        <f>SmtRes!DI373</f>
        <v>2186.39</v>
      </c>
    </row>
    <row r="198" ht="14.25" spans="1:12">
      <c r="A198" s="56"/>
      <c r="B198" s="56" t="s">
        <v>120</v>
      </c>
      <c r="C198" s="56" t="s">
        <v>121</v>
      </c>
      <c r="D198" s="57" t="s">
        <v>115</v>
      </c>
      <c r="E198" s="58">
        <v>23.42</v>
      </c>
      <c r="F198" s="58">
        <f>ROUND((0.15+1),7)</f>
        <v>1.15</v>
      </c>
      <c r="G198" s="58">
        <f>SmtRes!CX374</f>
        <v>2.6933</v>
      </c>
      <c r="H198" s="59"/>
      <c r="I198" s="72"/>
      <c r="J198" s="59">
        <f>SmtRes!CZ374</f>
        <v>932.95</v>
      </c>
      <c r="K198" s="72"/>
      <c r="L198" s="59">
        <f>SmtRes!DI374</f>
        <v>2512.71</v>
      </c>
    </row>
    <row r="199" ht="15" spans="1:12">
      <c r="A199" s="61"/>
      <c r="B199" s="58">
        <v>2</v>
      </c>
      <c r="C199" s="61" t="s">
        <v>53</v>
      </c>
      <c r="D199" s="57"/>
      <c r="E199" s="62"/>
      <c r="F199" s="58"/>
      <c r="G199" s="58"/>
      <c r="H199" s="58"/>
      <c r="I199" s="58"/>
      <c r="J199" s="58"/>
      <c r="K199" s="58"/>
      <c r="L199" s="73">
        <f>SUM(L200:L209)-SUMIF(CE200:CE209,1,L200:L209)</f>
        <v>1527.19</v>
      </c>
    </row>
    <row r="200" ht="15" spans="1:83">
      <c r="A200" s="61"/>
      <c r="B200" s="58"/>
      <c r="C200" s="61" t="s">
        <v>54</v>
      </c>
      <c r="D200" s="57" t="s">
        <v>28</v>
      </c>
      <c r="E200" s="62"/>
      <c r="F200" s="58"/>
      <c r="G200" s="58">
        <f ca="1">Source!V141</f>
        <v>2.86235</v>
      </c>
      <c r="H200" s="58"/>
      <c r="I200" s="58"/>
      <c r="J200" s="58"/>
      <c r="K200" s="58"/>
      <c r="L200" s="73">
        <f>SUMIF(CE201:CE209,1,L201:L209)</f>
        <v>2347.66</v>
      </c>
      <c r="CE200">
        <v>1</v>
      </c>
    </row>
    <row r="201" ht="28.5" spans="1:12">
      <c r="A201" s="56"/>
      <c r="B201" s="56" t="s">
        <v>73</v>
      </c>
      <c r="C201" s="56" t="s">
        <v>74</v>
      </c>
      <c r="D201" s="57" t="s">
        <v>57</v>
      </c>
      <c r="E201" s="58">
        <v>0.75</v>
      </c>
      <c r="F201" s="58">
        <f t="shared" ref="F201:F209" si="0">ROUND((0.15+1),7)</f>
        <v>1.15</v>
      </c>
      <c r="G201" s="58">
        <f>SmtRes!CX376</f>
        <v>0.08625</v>
      </c>
      <c r="H201" s="59"/>
      <c r="I201" s="72"/>
      <c r="J201" s="59">
        <f>SmtRes!CZ376</f>
        <v>1626.29</v>
      </c>
      <c r="K201" s="72"/>
      <c r="L201" s="59">
        <f>SmtRes!DG376</f>
        <v>140.27</v>
      </c>
    </row>
    <row r="202" ht="28.5" spans="1:83">
      <c r="A202" s="56"/>
      <c r="B202" s="56" t="s">
        <v>75</v>
      </c>
      <c r="C202" s="56" t="s">
        <v>76</v>
      </c>
      <c r="D202" s="57" t="s">
        <v>28</v>
      </c>
      <c r="E202" s="58">
        <f>SmtRes!DO376*SmtRes!AT376</f>
        <v>0.75</v>
      </c>
      <c r="F202" s="58">
        <f t="shared" si="0"/>
        <v>1.15</v>
      </c>
      <c r="G202" s="58">
        <f>ROUND(E202*F202*G192,7)</f>
        <v>0.08625</v>
      </c>
      <c r="H202" s="59"/>
      <c r="I202" s="72"/>
      <c r="J202" s="59">
        <f>ROUND(SmtRes!AG376/SmtRes!DO376,2)</f>
        <v>1090.46</v>
      </c>
      <c r="K202" s="72"/>
      <c r="L202" s="59">
        <f>SmtRes!DH376</f>
        <v>94.05</v>
      </c>
      <c r="CE202">
        <v>1</v>
      </c>
    </row>
    <row r="203" ht="28.5" spans="1:12">
      <c r="A203" s="56"/>
      <c r="B203" s="56" t="s">
        <v>122</v>
      </c>
      <c r="C203" s="56" t="s">
        <v>123</v>
      </c>
      <c r="D203" s="57" t="s">
        <v>57</v>
      </c>
      <c r="E203" s="58">
        <v>0.81</v>
      </c>
      <c r="F203" s="58">
        <f t="shared" si="0"/>
        <v>1.15</v>
      </c>
      <c r="G203" s="58">
        <f>SmtRes!CX377</f>
        <v>0.09315</v>
      </c>
      <c r="H203" s="59">
        <f>SmtRes!CZ377</f>
        <v>11.45</v>
      </c>
      <c r="I203" s="72">
        <f>SmtRes!AJ377</f>
        <v>1.48</v>
      </c>
      <c r="J203" s="59">
        <f>ROUND(H203*I203,2)</f>
        <v>16.95</v>
      </c>
      <c r="K203" s="72"/>
      <c r="L203" s="59">
        <f>SmtRes!DG377</f>
        <v>1.58</v>
      </c>
    </row>
    <row r="204" ht="28.5" spans="1:12">
      <c r="A204" s="56"/>
      <c r="B204" s="56" t="s">
        <v>124</v>
      </c>
      <c r="C204" s="56" t="s">
        <v>125</v>
      </c>
      <c r="D204" s="57" t="s">
        <v>57</v>
      </c>
      <c r="E204" s="58">
        <v>22.74</v>
      </c>
      <c r="F204" s="58">
        <f t="shared" si="0"/>
        <v>1.15</v>
      </c>
      <c r="G204" s="58">
        <f>SmtRes!CX378</f>
        <v>2.6151</v>
      </c>
      <c r="H204" s="59">
        <f>SmtRes!CZ378</f>
        <v>346.73</v>
      </c>
      <c r="I204" s="72">
        <f>SmtRes!AJ378</f>
        <v>1.46</v>
      </c>
      <c r="J204" s="59">
        <f>ROUND(H204*I204,2)</f>
        <v>506.23</v>
      </c>
      <c r="K204" s="72"/>
      <c r="L204" s="59">
        <f>SmtRes!DG378</f>
        <v>1323.84</v>
      </c>
    </row>
    <row r="205" ht="28.5" spans="1:83">
      <c r="A205" s="56"/>
      <c r="B205" s="56" t="s">
        <v>81</v>
      </c>
      <c r="C205" s="56" t="s">
        <v>82</v>
      </c>
      <c r="D205" s="57" t="s">
        <v>28</v>
      </c>
      <c r="E205" s="58">
        <f>SmtRes!DO378*SmtRes!AT378</f>
        <v>22.74</v>
      </c>
      <c r="F205" s="58">
        <f t="shared" si="0"/>
        <v>1.15</v>
      </c>
      <c r="G205" s="58">
        <f>ROUND(E205*F205*G192,7)</f>
        <v>2.6151</v>
      </c>
      <c r="H205" s="59"/>
      <c r="I205" s="72"/>
      <c r="J205" s="59">
        <f>ROUND(SmtRes!AG378/SmtRes!DO378,2)</f>
        <v>811.79</v>
      </c>
      <c r="K205" s="72"/>
      <c r="L205" s="59">
        <f>SmtRes!DH378</f>
        <v>2122.91</v>
      </c>
      <c r="CE205">
        <v>1</v>
      </c>
    </row>
    <row r="206" ht="28.5" spans="1:12">
      <c r="A206" s="56"/>
      <c r="B206" s="56" t="s">
        <v>97</v>
      </c>
      <c r="C206" s="56" t="s">
        <v>98</v>
      </c>
      <c r="D206" s="57" t="s">
        <v>57</v>
      </c>
      <c r="E206" s="58">
        <v>0.59</v>
      </c>
      <c r="F206" s="58">
        <f t="shared" si="0"/>
        <v>1.15</v>
      </c>
      <c r="G206" s="58">
        <f>SmtRes!CX379</f>
        <v>0.06785</v>
      </c>
      <c r="H206" s="59"/>
      <c r="I206" s="72"/>
      <c r="J206" s="59">
        <f>SmtRes!CZ379</f>
        <v>641.7</v>
      </c>
      <c r="K206" s="72"/>
      <c r="L206" s="59">
        <f>SmtRes!DG379</f>
        <v>43.54</v>
      </c>
    </row>
    <row r="207" ht="28.5" spans="1:83">
      <c r="A207" s="56"/>
      <c r="B207" s="56" t="s">
        <v>81</v>
      </c>
      <c r="C207" s="56" t="s">
        <v>82</v>
      </c>
      <c r="D207" s="57" t="s">
        <v>28</v>
      </c>
      <c r="E207" s="58">
        <f>SmtRes!DO379*SmtRes!AT379</f>
        <v>0.59</v>
      </c>
      <c r="F207" s="58">
        <f t="shared" si="0"/>
        <v>1.15</v>
      </c>
      <c r="G207" s="58">
        <f>ROUND(E207*F207*G192,7)</f>
        <v>0.06785</v>
      </c>
      <c r="H207" s="59"/>
      <c r="I207" s="72"/>
      <c r="J207" s="59">
        <f>ROUND(SmtRes!AG379/SmtRes!DO379,2)</f>
        <v>811.79</v>
      </c>
      <c r="K207" s="72"/>
      <c r="L207" s="59">
        <f>SmtRes!DH379</f>
        <v>55.08</v>
      </c>
      <c r="CE207">
        <v>1</v>
      </c>
    </row>
    <row r="208" ht="28.5" spans="1:12">
      <c r="A208" s="56"/>
      <c r="B208" s="56" t="s">
        <v>126</v>
      </c>
      <c r="C208" s="56" t="s">
        <v>127</v>
      </c>
      <c r="D208" s="57" t="s">
        <v>57</v>
      </c>
      <c r="E208" s="58">
        <v>0.81</v>
      </c>
      <c r="F208" s="58">
        <f t="shared" si="0"/>
        <v>1.15</v>
      </c>
      <c r="G208" s="58">
        <f>SmtRes!CX380</f>
        <v>0.09315</v>
      </c>
      <c r="H208" s="59"/>
      <c r="I208" s="72"/>
      <c r="J208" s="59">
        <f>SmtRes!CZ380</f>
        <v>192.86</v>
      </c>
      <c r="K208" s="72"/>
      <c r="L208" s="59">
        <f>SmtRes!DG380</f>
        <v>17.96</v>
      </c>
    </row>
    <row r="209" ht="28.5" spans="1:83">
      <c r="A209" s="56"/>
      <c r="B209" s="56" t="s">
        <v>81</v>
      </c>
      <c r="C209" s="56" t="s">
        <v>82</v>
      </c>
      <c r="D209" s="57" t="s">
        <v>28</v>
      </c>
      <c r="E209" s="58">
        <f>SmtRes!DO380*SmtRes!AT380</f>
        <v>0.81</v>
      </c>
      <c r="F209" s="58">
        <f t="shared" si="0"/>
        <v>1.15</v>
      </c>
      <c r="G209" s="58">
        <f>ROUND(E209*F209*G192,7)</f>
        <v>0.09315</v>
      </c>
      <c r="H209" s="59"/>
      <c r="I209" s="72"/>
      <c r="J209" s="59">
        <f>ROUND(SmtRes!AG380/SmtRes!DO380,2)</f>
        <v>811.79</v>
      </c>
      <c r="K209" s="72"/>
      <c r="L209" s="59">
        <f>SmtRes!DH380</f>
        <v>75.62</v>
      </c>
      <c r="CE209">
        <v>1</v>
      </c>
    </row>
    <row r="210" ht="28.5" spans="1:12">
      <c r="A210" s="56"/>
      <c r="B210" s="56" t="str">
        <f>EtalonRes!I553</f>
        <v>20.1.01.01</v>
      </c>
      <c r="C210" s="56" t="str">
        <f>EtalonRes!K553</f>
        <v>Комплект линейной арматуры для крепления СИП-2 на опоре ВЛИ</v>
      </c>
      <c r="D210" s="57" t="str">
        <f>EtalonRes!O553</f>
        <v>ШТ</v>
      </c>
      <c r="E210" s="58">
        <f>EtalonRes!X553</f>
        <v>0</v>
      </c>
      <c r="F210" s="58"/>
      <c r="G210" s="58">
        <f>ROUND(EtalonRes!AG553*Source!I141,7)</f>
        <v>0</v>
      </c>
      <c r="H210" s="59"/>
      <c r="I210" s="72"/>
      <c r="J210" s="59"/>
      <c r="K210" s="72"/>
      <c r="L210" s="59"/>
    </row>
    <row r="211" ht="28.5" spans="1:12">
      <c r="A211" s="56"/>
      <c r="B211" s="56" t="str">
        <f>EtalonRes!I554</f>
        <v>20.1.01.11</v>
      </c>
      <c r="C211" s="56" t="str">
        <f>EtalonRes!K554</f>
        <v>Комплект линейной арматуры для устройства заземлений на опорах ВЛИ</v>
      </c>
      <c r="D211" s="57" t="str">
        <f>EtalonRes!O554</f>
        <v>ШТ</v>
      </c>
      <c r="E211" s="58">
        <f>EtalonRes!X554</f>
        <v>0</v>
      </c>
      <c r="F211" s="58"/>
      <c r="G211" s="58">
        <f>ROUND(EtalonRes!AG554*Source!I141,7)</f>
        <v>0</v>
      </c>
      <c r="H211" s="59"/>
      <c r="I211" s="72"/>
      <c r="J211" s="59"/>
      <c r="K211" s="72"/>
      <c r="L211" s="59"/>
    </row>
    <row r="212" ht="28.5" spans="1:12">
      <c r="A212" s="56"/>
      <c r="B212" s="56" t="str">
        <f>EtalonRes!I555</f>
        <v>21.2.01.01</v>
      </c>
      <c r="C212" s="63" t="str">
        <f>EtalonRes!K555</f>
        <v>Провода самонесущие изолированные для ВЛИ</v>
      </c>
      <c r="D212" s="64" t="str">
        <f>EtalonRes!O555</f>
        <v>1000 м</v>
      </c>
      <c r="E212" s="65">
        <f>EtalonRes!X555</f>
        <v>0</v>
      </c>
      <c r="F212" s="65"/>
      <c r="G212" s="65">
        <f>ROUND(EtalonRes!AG555*Source!I141,7)</f>
        <v>0</v>
      </c>
      <c r="H212" s="66"/>
      <c r="I212" s="74"/>
      <c r="J212" s="66"/>
      <c r="K212" s="74"/>
      <c r="L212" s="66"/>
    </row>
    <row r="213" ht="15" spans="1:12">
      <c r="A213" s="56"/>
      <c r="B213" s="56"/>
      <c r="C213" s="67" t="s">
        <v>60</v>
      </c>
      <c r="D213" s="57"/>
      <c r="E213" s="58"/>
      <c r="F213" s="58"/>
      <c r="G213" s="58"/>
      <c r="H213" s="59"/>
      <c r="I213" s="72"/>
      <c r="J213" s="59"/>
      <c r="K213" s="72"/>
      <c r="L213" s="59">
        <f>L194+L199+L200</f>
        <v>12569.69</v>
      </c>
    </row>
    <row r="214" ht="14.25" spans="1:12">
      <c r="A214" s="56"/>
      <c r="B214" s="56"/>
      <c r="C214" s="56" t="s">
        <v>61</v>
      </c>
      <c r="D214" s="57"/>
      <c r="E214" s="58"/>
      <c r="F214" s="58"/>
      <c r="G214" s="58"/>
      <c r="H214" s="59"/>
      <c r="I214" s="72"/>
      <c r="J214" s="59"/>
      <c r="K214" s="72"/>
      <c r="L214" s="59">
        <f>SUM(AR192:AR217)+SUM(AS192:AS217)+SUM(AT192:AT217)+SUM(AU192:AU217)+SUM(AV192:AV217)</f>
        <v>11042.5</v>
      </c>
    </row>
    <row r="215" ht="14.25" spans="1:12">
      <c r="A215" s="56"/>
      <c r="B215" s="56" t="s">
        <v>83</v>
      </c>
      <c r="C215" s="56" t="s">
        <v>84</v>
      </c>
      <c r="D215" s="57" t="s">
        <v>64</v>
      </c>
      <c r="E215" s="58">
        <f>Source!BZ141</f>
        <v>103</v>
      </c>
      <c r="F215" s="58"/>
      <c r="G215" s="58">
        <f>Source!AT141</f>
        <v>103</v>
      </c>
      <c r="H215" s="59"/>
      <c r="I215" s="72"/>
      <c r="J215" s="59"/>
      <c r="K215" s="72"/>
      <c r="L215" s="59">
        <f ca="1">SUM(AZ192:AZ217)</f>
        <v>11373.78</v>
      </c>
    </row>
    <row r="216" ht="14.25" spans="1:12">
      <c r="A216" s="63"/>
      <c r="B216" s="63" t="s">
        <v>85</v>
      </c>
      <c r="C216" s="63" t="s">
        <v>86</v>
      </c>
      <c r="D216" s="64" t="s">
        <v>64</v>
      </c>
      <c r="E216" s="65">
        <f>Source!CA141</f>
        <v>60</v>
      </c>
      <c r="F216" s="65"/>
      <c r="G216" s="65">
        <f>Source!AU141</f>
        <v>60</v>
      </c>
      <c r="H216" s="66"/>
      <c r="I216" s="74"/>
      <c r="J216" s="66"/>
      <c r="K216" s="74"/>
      <c r="L216" s="66">
        <f ca="1">SUM(BA192:BA217)</f>
        <v>6625.5</v>
      </c>
    </row>
    <row r="217" ht="15" spans="3:82">
      <c r="C217" s="75" t="s">
        <v>67</v>
      </c>
      <c r="D217" s="75"/>
      <c r="E217" s="75"/>
      <c r="F217" s="75"/>
      <c r="G217" s="75"/>
      <c r="H217" s="75"/>
      <c r="I217" s="76">
        <f ca="1">IF(E192&lt;&gt;0,K217/E192,0)</f>
        <v>305689.7</v>
      </c>
      <c r="J217" s="76"/>
      <c r="K217" s="76">
        <f ca="1">L194+L199+L215+L216+L200</f>
        <v>30568.97</v>
      </c>
      <c r="L217" s="76"/>
      <c r="AD217">
        <f ca="1">ROUND((Source!AT141/100)*((ROUND(SUMIF(SmtRes!AQ371:SmtRes!AQ380,"=1",SmtRes!AD371:SmtRes!AD380)*Source!I141,2)+ROUND(SUMIF(SmtRes!AQ371:SmtRes!AQ380,"=1",SmtRes!AC371:SmtRes!AC380)*Source!I141,2))),2)</f>
        <v>685.14</v>
      </c>
      <c r="AE217">
        <f ca="1">ROUND((Source!AU141/100)*((ROUND(SUMIF(SmtRes!AQ371:SmtRes!AQ380,"=1",SmtRes!AD371:SmtRes!AD380)*Source!I141,2)+ROUND(SUMIF(SmtRes!AQ371:SmtRes!AQ380,"=1",SmtRes!AC371:SmtRes!AC380)*Source!I141,2))),2)</f>
        <v>399.11</v>
      </c>
      <c r="AN217" s="77">
        <f ca="1">L194+L199+L215+L216+L200</f>
        <v>30568.97</v>
      </c>
      <c r="AO217" s="77">
        <f>L199</f>
        <v>1527.19</v>
      </c>
      <c r="AQ217" t="s">
        <v>68</v>
      </c>
      <c r="AR217" s="77">
        <f>L194</f>
        <v>8694.84</v>
      </c>
      <c r="AT217" s="77">
        <f>L200</f>
        <v>2347.66</v>
      </c>
      <c r="AV217" t="s">
        <v>68</v>
      </c>
      <c r="AW217">
        <f>0</f>
        <v>0</v>
      </c>
      <c r="AZ217">
        <f ca="1">Source!X141</f>
        <v>11373.78</v>
      </c>
      <c r="BA217">
        <f ca="1">Source!Y141</f>
        <v>6625.5</v>
      </c>
      <c r="CD217">
        <v>1</v>
      </c>
    </row>
    <row r="218" ht="42.75" spans="1:12">
      <c r="A218" s="88" t="s">
        <v>128</v>
      </c>
      <c r="B218" s="56" t="s">
        <v>129</v>
      </c>
      <c r="C218" s="56" t="str">
        <f>Source!G145</f>
        <v>При изменении количества опор на 1 км ВЛИ добавлять или исключать: к норме 33-04-017-01</v>
      </c>
      <c r="D218" s="57" t="str">
        <f>Source!H145</f>
        <v>ШТ</v>
      </c>
      <c r="E218" s="58">
        <f>Source!K145</f>
        <v>1</v>
      </c>
      <c r="F218" s="58"/>
      <c r="G218" s="58">
        <f>Source!I145</f>
        <v>1</v>
      </c>
      <c r="H218" s="59"/>
      <c r="I218" s="72"/>
      <c r="J218" s="59"/>
      <c r="K218" s="72"/>
      <c r="L218" s="59"/>
    </row>
    <row r="219" spans="3:12">
      <c r="C219" s="60" t="s">
        <v>49</v>
      </c>
      <c r="D219" s="60"/>
      <c r="E219" s="60"/>
      <c r="F219" s="60"/>
      <c r="G219" s="60"/>
      <c r="H219" s="60"/>
      <c r="I219" s="60"/>
      <c r="J219" s="60"/>
      <c r="K219" s="60"/>
      <c r="L219" s="60"/>
    </row>
    <row r="220" ht="15" spans="1:12">
      <c r="A220" s="61"/>
      <c r="B220" s="58">
        <v>1</v>
      </c>
      <c r="C220" s="61" t="s">
        <v>50</v>
      </c>
      <c r="D220" s="57" t="s">
        <v>28</v>
      </c>
      <c r="E220" s="62"/>
      <c r="F220" s="58"/>
      <c r="G220" s="58">
        <f ca="1">Source!U145</f>
        <v>2.0815</v>
      </c>
      <c r="H220" s="58"/>
      <c r="I220" s="58"/>
      <c r="J220" s="58"/>
      <c r="K220" s="58"/>
      <c r="L220" s="73">
        <f>SUM(L221:L223)-SUMIF(CE221:CE223,1,L221:L223)</f>
        <v>1657.33</v>
      </c>
    </row>
    <row r="221" ht="14.25" spans="1:12">
      <c r="A221" s="56"/>
      <c r="B221" s="56" t="s">
        <v>116</v>
      </c>
      <c r="C221" s="56" t="s">
        <v>117</v>
      </c>
      <c r="D221" s="57" t="s">
        <v>115</v>
      </c>
      <c r="E221" s="58">
        <v>0.91</v>
      </c>
      <c r="F221" s="58">
        <f>ROUND((0.15+1),7)</f>
        <v>1.15</v>
      </c>
      <c r="G221" s="58">
        <f>SmtRes!CX411</f>
        <v>1.0465</v>
      </c>
      <c r="H221" s="59"/>
      <c r="I221" s="72"/>
      <c r="J221" s="59">
        <f>SmtRes!CZ411</f>
        <v>720.91</v>
      </c>
      <c r="K221" s="72"/>
      <c r="L221" s="59">
        <f>SmtRes!DI411</f>
        <v>754.43</v>
      </c>
    </row>
    <row r="222" ht="14.25" spans="1:12">
      <c r="A222" s="56"/>
      <c r="B222" s="56" t="s">
        <v>118</v>
      </c>
      <c r="C222" s="56" t="s">
        <v>119</v>
      </c>
      <c r="D222" s="57" t="s">
        <v>115</v>
      </c>
      <c r="E222" s="58">
        <v>0.45</v>
      </c>
      <c r="F222" s="58">
        <f>ROUND((0.15+1),7)</f>
        <v>1.15</v>
      </c>
      <c r="G222" s="58">
        <f>SmtRes!CX412</f>
        <v>0.5175</v>
      </c>
      <c r="H222" s="59"/>
      <c r="I222" s="72"/>
      <c r="J222" s="59">
        <f>SmtRes!CZ412</f>
        <v>811.79</v>
      </c>
      <c r="K222" s="72"/>
      <c r="L222" s="59">
        <f>SmtRes!DI412</f>
        <v>420.1</v>
      </c>
    </row>
    <row r="223" ht="14.25" spans="1:12">
      <c r="A223" s="56"/>
      <c r="B223" s="56" t="s">
        <v>120</v>
      </c>
      <c r="C223" s="56" t="s">
        <v>121</v>
      </c>
      <c r="D223" s="57" t="s">
        <v>115</v>
      </c>
      <c r="E223" s="58">
        <v>0.45</v>
      </c>
      <c r="F223" s="58">
        <f>ROUND((0.15+1),7)</f>
        <v>1.15</v>
      </c>
      <c r="G223" s="58">
        <f>SmtRes!CX413</f>
        <v>0.5175</v>
      </c>
      <c r="H223" s="59"/>
      <c r="I223" s="72"/>
      <c r="J223" s="59">
        <f>SmtRes!CZ413</f>
        <v>932.95</v>
      </c>
      <c r="K223" s="72"/>
      <c r="L223" s="59">
        <f>SmtRes!DI413</f>
        <v>482.8</v>
      </c>
    </row>
    <row r="224" ht="15" spans="1:12">
      <c r="A224" s="61"/>
      <c r="B224" s="58">
        <v>2</v>
      </c>
      <c r="C224" s="61" t="s">
        <v>53</v>
      </c>
      <c r="D224" s="57"/>
      <c r="E224" s="62"/>
      <c r="F224" s="58"/>
      <c r="G224" s="58"/>
      <c r="H224" s="58"/>
      <c r="I224" s="58"/>
      <c r="J224" s="58"/>
      <c r="K224" s="58"/>
      <c r="L224" s="73">
        <f>SUM(L225:L227)-SUMIF(CE225:CE227,1,L225:L227)</f>
        <v>256.15</v>
      </c>
    </row>
    <row r="225" ht="15" spans="1:83">
      <c r="A225" s="61"/>
      <c r="B225" s="58"/>
      <c r="C225" s="61" t="s">
        <v>54</v>
      </c>
      <c r="D225" s="57" t="s">
        <v>28</v>
      </c>
      <c r="E225" s="62"/>
      <c r="F225" s="58"/>
      <c r="G225" s="58">
        <f ca="1">Source!V145</f>
        <v>0.506</v>
      </c>
      <c r="H225" s="58"/>
      <c r="I225" s="58"/>
      <c r="J225" s="58"/>
      <c r="K225" s="58"/>
      <c r="L225" s="73">
        <f>SUMIF(CE226:CE227,1,L226:L227)</f>
        <v>410.77</v>
      </c>
      <c r="CE225">
        <v>1</v>
      </c>
    </row>
    <row r="226" ht="28.5" spans="1:12">
      <c r="A226" s="56"/>
      <c r="B226" s="56" t="s">
        <v>124</v>
      </c>
      <c r="C226" s="56" t="s">
        <v>125</v>
      </c>
      <c r="D226" s="57" t="s">
        <v>57</v>
      </c>
      <c r="E226" s="58">
        <v>0.44</v>
      </c>
      <c r="F226" s="58">
        <f>ROUND((0.15+1),7)</f>
        <v>1.15</v>
      </c>
      <c r="G226" s="58">
        <f>SmtRes!CX415</f>
        <v>0.506</v>
      </c>
      <c r="H226" s="59">
        <f>SmtRes!CZ415</f>
        <v>346.73</v>
      </c>
      <c r="I226" s="72">
        <f>SmtRes!AJ415</f>
        <v>1.46</v>
      </c>
      <c r="J226" s="59">
        <f>ROUND(H226*I226,2)</f>
        <v>506.23</v>
      </c>
      <c r="K226" s="72"/>
      <c r="L226" s="59">
        <f>SmtRes!DG415</f>
        <v>256.15</v>
      </c>
    </row>
    <row r="227" ht="28.5" spans="1:83">
      <c r="A227" s="56"/>
      <c r="B227" s="56" t="s">
        <v>81</v>
      </c>
      <c r="C227" s="56" t="s">
        <v>82</v>
      </c>
      <c r="D227" s="57" t="s">
        <v>28</v>
      </c>
      <c r="E227" s="58">
        <f>SmtRes!DO415*SmtRes!AT415</f>
        <v>0.44</v>
      </c>
      <c r="F227" s="58">
        <f>ROUND((0.15+1),7)</f>
        <v>1.15</v>
      </c>
      <c r="G227" s="58">
        <f>ROUND(E227*F227*G218,7)</f>
        <v>0.506</v>
      </c>
      <c r="H227" s="59"/>
      <c r="I227" s="72"/>
      <c r="J227" s="59">
        <f>ROUND(SmtRes!AG415/SmtRes!DO415,2)</f>
        <v>811.79</v>
      </c>
      <c r="K227" s="72"/>
      <c r="L227" s="59">
        <f>SmtRes!DH415</f>
        <v>410.77</v>
      </c>
      <c r="CE227">
        <v>1</v>
      </c>
    </row>
    <row r="228" ht="28.5" spans="1:12">
      <c r="A228" s="56"/>
      <c r="B228" s="56" t="str">
        <f>EtalonRes!I600</f>
        <v>20.1.01.01</v>
      </c>
      <c r="C228" s="56" t="str">
        <f>EtalonRes!K600</f>
        <v>Комплект линейной арматуры для крепления СИП-2 на опоре ВЛИ</v>
      </c>
      <c r="D228" s="57" t="str">
        <f>EtalonRes!O600</f>
        <v>ШТ</v>
      </c>
      <c r="E228" s="58">
        <f>EtalonRes!X600</f>
        <v>0</v>
      </c>
      <c r="F228" s="58"/>
      <c r="G228" s="58">
        <f>ROUND(EtalonRes!AG600*Source!I145,7)</f>
        <v>0</v>
      </c>
      <c r="H228" s="59"/>
      <c r="I228" s="72"/>
      <c r="J228" s="59"/>
      <c r="K228" s="72"/>
      <c r="L228" s="59"/>
    </row>
    <row r="229" ht="28.5" spans="1:12">
      <c r="A229" s="56"/>
      <c r="B229" s="56" t="str">
        <f>EtalonRes!I601</f>
        <v>20.1.01.11</v>
      </c>
      <c r="C229" s="63" t="str">
        <f>EtalonRes!K601</f>
        <v>Комплект линейной арматуры для устройства заземлений на опорах ВЛИ</v>
      </c>
      <c r="D229" s="64" t="str">
        <f>EtalonRes!O601</f>
        <v>ШТ</v>
      </c>
      <c r="E229" s="65">
        <f>EtalonRes!X601</f>
        <v>0</v>
      </c>
      <c r="F229" s="65"/>
      <c r="G229" s="65">
        <f>ROUND(EtalonRes!AG601*Source!I145,7)</f>
        <v>0</v>
      </c>
      <c r="H229" s="66"/>
      <c r="I229" s="74"/>
      <c r="J229" s="66"/>
      <c r="K229" s="74"/>
      <c r="L229" s="66"/>
    </row>
    <row r="230" ht="15" spans="1:12">
      <c r="A230" s="56"/>
      <c r="B230" s="56"/>
      <c r="C230" s="67" t="s">
        <v>60</v>
      </c>
      <c r="D230" s="57"/>
      <c r="E230" s="58"/>
      <c r="F230" s="58"/>
      <c r="G230" s="58"/>
      <c r="H230" s="59"/>
      <c r="I230" s="72"/>
      <c r="J230" s="59"/>
      <c r="K230" s="72"/>
      <c r="L230" s="59">
        <f>L220+L224+L225</f>
        <v>2324.25</v>
      </c>
    </row>
    <row r="231" ht="14.25" spans="1:12">
      <c r="A231" s="56"/>
      <c r="B231" s="56"/>
      <c r="C231" s="56" t="s">
        <v>61</v>
      </c>
      <c r="D231" s="57"/>
      <c r="E231" s="58"/>
      <c r="F231" s="58"/>
      <c r="G231" s="58"/>
      <c r="H231" s="59"/>
      <c r="I231" s="72"/>
      <c r="J231" s="59"/>
      <c r="K231" s="72"/>
      <c r="L231" s="59">
        <f>SUM(AR218:AR234)+SUM(AS218:AS234)+SUM(AT218:AT234)+SUM(AU218:AU234)+SUM(AV218:AV234)</f>
        <v>2068.1</v>
      </c>
    </row>
    <row r="232" ht="14.25" spans="1:12">
      <c r="A232" s="56"/>
      <c r="B232" s="56" t="s">
        <v>83</v>
      </c>
      <c r="C232" s="56" t="s">
        <v>84</v>
      </c>
      <c r="D232" s="57" t="s">
        <v>64</v>
      </c>
      <c r="E232" s="58">
        <f>Source!BZ145</f>
        <v>103</v>
      </c>
      <c r="F232" s="58"/>
      <c r="G232" s="58">
        <f>Source!AT145</f>
        <v>103</v>
      </c>
      <c r="H232" s="59"/>
      <c r="I232" s="72"/>
      <c r="J232" s="59"/>
      <c r="K232" s="72"/>
      <c r="L232" s="59">
        <f ca="1">SUM(AZ218:AZ234)</f>
        <v>2130.14</v>
      </c>
    </row>
    <row r="233" ht="14.25" spans="1:12">
      <c r="A233" s="63"/>
      <c r="B233" s="63" t="s">
        <v>85</v>
      </c>
      <c r="C233" s="63" t="s">
        <v>86</v>
      </c>
      <c r="D233" s="64" t="s">
        <v>64</v>
      </c>
      <c r="E233" s="65">
        <f>Source!CA145</f>
        <v>60</v>
      </c>
      <c r="F233" s="65"/>
      <c r="G233" s="65">
        <f>Source!AU145</f>
        <v>60</v>
      </c>
      <c r="H233" s="66"/>
      <c r="I233" s="74"/>
      <c r="J233" s="66"/>
      <c r="K233" s="74"/>
      <c r="L233" s="66">
        <f ca="1">SUM(BA218:BA234)</f>
        <v>1240.86</v>
      </c>
    </row>
    <row r="234" ht="15" spans="3:82">
      <c r="C234" s="75" t="s">
        <v>67</v>
      </c>
      <c r="D234" s="75"/>
      <c r="E234" s="75"/>
      <c r="F234" s="75"/>
      <c r="G234" s="75"/>
      <c r="H234" s="75"/>
      <c r="I234" s="76">
        <f ca="1">IF(E218&lt;&gt;0,K234/E218,0)</f>
        <v>5695.25</v>
      </c>
      <c r="J234" s="76"/>
      <c r="K234" s="76">
        <f ca="1">L220+L224+L232+L233+L225</f>
        <v>5695.25</v>
      </c>
      <c r="L234" s="76"/>
      <c r="AD234">
        <f ca="1">ROUND((Source!AT145/100)*((ROUND(SUMIF(SmtRes!AQ411:SmtRes!AQ415,"=1",SmtRes!AD411:SmtRes!AD415)*Source!I145,2)+ROUND(SUMIF(SmtRes!AQ411:SmtRes!AQ415,"=1",SmtRes!AC411:SmtRes!AC415)*Source!I145,2))),2)</f>
        <v>3375.76</v>
      </c>
      <c r="AE234">
        <f ca="1">ROUND((Source!AU145/100)*((ROUND(SUMIF(SmtRes!AQ411:SmtRes!AQ415,"=1",SmtRes!AD411:SmtRes!AD415)*Source!I145,2)+ROUND(SUMIF(SmtRes!AQ411:SmtRes!AQ415,"=1",SmtRes!AC411:SmtRes!AC415)*Source!I145,2))),2)</f>
        <v>1966.46</v>
      </c>
      <c r="AN234" s="77">
        <f ca="1">L220+L224+L232+L233+L225</f>
        <v>5695.25</v>
      </c>
      <c r="AO234" s="77">
        <f>L224</f>
        <v>256.15</v>
      </c>
      <c r="AQ234" t="s">
        <v>68</v>
      </c>
      <c r="AR234" s="77">
        <f>L220</f>
        <v>1657.33</v>
      </c>
      <c r="AT234" s="77">
        <f>L225</f>
        <v>410.77</v>
      </c>
      <c r="AV234" t="s">
        <v>68</v>
      </c>
      <c r="AW234">
        <f>0</f>
        <v>0</v>
      </c>
      <c r="AZ234">
        <f ca="1">Source!X145</f>
        <v>2130.14</v>
      </c>
      <c r="BA234">
        <f ca="1">Source!Y145</f>
        <v>1240.86</v>
      </c>
      <c r="CD234">
        <v>1</v>
      </c>
    </row>
    <row r="235" ht="28.5" spans="1:12">
      <c r="A235" s="88" t="s">
        <v>130</v>
      </c>
      <c r="B235" s="56" t="s">
        <v>131</v>
      </c>
      <c r="C235" s="56" t="str">
        <f>Source!G147</f>
        <v>Зажим наборный без кожуха</v>
      </c>
      <c r="D235" s="57" t="str">
        <f>Source!H147</f>
        <v>100 ШТ</v>
      </c>
      <c r="E235" s="58">
        <f>Source!K147</f>
        <v>0.24</v>
      </c>
      <c r="F235" s="58"/>
      <c r="G235" s="58">
        <f>Source!I147</f>
        <v>0.24</v>
      </c>
      <c r="H235" s="59"/>
      <c r="I235" s="72"/>
      <c r="J235" s="59"/>
      <c r="K235" s="72"/>
      <c r="L235" s="59"/>
    </row>
    <row r="236" spans="3:12">
      <c r="C236" s="60" t="s">
        <v>49</v>
      </c>
      <c r="D236" s="60"/>
      <c r="E236" s="60"/>
      <c r="F236" s="60"/>
      <c r="G236" s="60"/>
      <c r="H236" s="60"/>
      <c r="I236" s="60"/>
      <c r="J236" s="60"/>
      <c r="K236" s="60"/>
      <c r="L236" s="60"/>
    </row>
    <row r="237" ht="15" spans="1:12">
      <c r="A237" s="61"/>
      <c r="B237" s="58">
        <v>1</v>
      </c>
      <c r="C237" s="61" t="s">
        <v>50</v>
      </c>
      <c r="D237" s="57" t="s">
        <v>28</v>
      </c>
      <c r="E237" s="62"/>
      <c r="F237" s="58"/>
      <c r="G237" s="58">
        <f ca="1">Source!U147</f>
        <v>11.3712</v>
      </c>
      <c r="H237" s="58"/>
      <c r="I237" s="58"/>
      <c r="J237" s="58"/>
      <c r="K237" s="58"/>
      <c r="L237" s="73">
        <f>SUM(L238:L238)-SUMIF(CE238:CE238,1,L238:L238)</f>
        <v>9231.03</v>
      </c>
    </row>
    <row r="238" ht="14.25" spans="1:12">
      <c r="A238" s="56"/>
      <c r="B238" s="56" t="s">
        <v>132</v>
      </c>
      <c r="C238" s="56" t="s">
        <v>133</v>
      </c>
      <c r="D238" s="57" t="s">
        <v>28</v>
      </c>
      <c r="E238" s="58">
        <v>41.2</v>
      </c>
      <c r="F238" s="58">
        <f>ROUND((0.15+1),7)</f>
        <v>1.15</v>
      </c>
      <c r="G238" s="58">
        <f>SmtRes!CX421</f>
        <v>11.3712</v>
      </c>
      <c r="H238" s="59"/>
      <c r="I238" s="72"/>
      <c r="J238" s="59">
        <f>SmtRes!CZ421</f>
        <v>811.79</v>
      </c>
      <c r="K238" s="72"/>
      <c r="L238" s="59">
        <f>SmtRes!DI421</f>
        <v>9231.03</v>
      </c>
    </row>
    <row r="239" ht="15" spans="1:12">
      <c r="A239" s="61"/>
      <c r="B239" s="58">
        <v>2</v>
      </c>
      <c r="C239" s="61" t="s">
        <v>53</v>
      </c>
      <c r="D239" s="57"/>
      <c r="E239" s="62"/>
      <c r="F239" s="58"/>
      <c r="G239" s="58"/>
      <c r="H239" s="58"/>
      <c r="I239" s="58"/>
      <c r="J239" s="58"/>
      <c r="K239" s="58"/>
      <c r="L239" s="73">
        <f>SUM(L240:L244)-SUMIF(CE240:CE244,1,L240:L244)</f>
        <v>62.6</v>
      </c>
    </row>
    <row r="240" ht="15" spans="1:83">
      <c r="A240" s="61"/>
      <c r="B240" s="58"/>
      <c r="C240" s="61" t="s">
        <v>54</v>
      </c>
      <c r="D240" s="57" t="s">
        <v>28</v>
      </c>
      <c r="E240" s="62"/>
      <c r="F240" s="58"/>
      <c r="G240" s="58">
        <f ca="1">Source!V147</f>
        <v>0.0552</v>
      </c>
      <c r="H240" s="58"/>
      <c r="I240" s="58"/>
      <c r="J240" s="58"/>
      <c r="K240" s="58"/>
      <c r="L240" s="73">
        <f>SUMIF(CE241:CE244,1,L241:L244)</f>
        <v>52.51</v>
      </c>
      <c r="CE240">
        <v>1</v>
      </c>
    </row>
    <row r="241" ht="28.5" spans="1:12">
      <c r="A241" s="56"/>
      <c r="B241" s="56" t="s">
        <v>73</v>
      </c>
      <c r="C241" s="56" t="s">
        <v>74</v>
      </c>
      <c r="D241" s="57" t="s">
        <v>57</v>
      </c>
      <c r="E241" s="58">
        <v>0.1</v>
      </c>
      <c r="F241" s="58">
        <f>ROUND((0.15+1),7)</f>
        <v>1.15</v>
      </c>
      <c r="G241" s="58">
        <f>SmtRes!CX423</f>
        <v>0.0276</v>
      </c>
      <c r="H241" s="59"/>
      <c r="I241" s="72"/>
      <c r="J241" s="59">
        <f>SmtRes!CZ423</f>
        <v>1626.29</v>
      </c>
      <c r="K241" s="72"/>
      <c r="L241" s="59">
        <f>SmtRes!DG423</f>
        <v>44.89</v>
      </c>
    </row>
    <row r="242" ht="28.5" spans="1:83">
      <c r="A242" s="56"/>
      <c r="B242" s="56" t="s">
        <v>75</v>
      </c>
      <c r="C242" s="56" t="s">
        <v>76</v>
      </c>
      <c r="D242" s="57" t="s">
        <v>28</v>
      </c>
      <c r="E242" s="58">
        <f>SmtRes!DO423*SmtRes!AT423</f>
        <v>0.1</v>
      </c>
      <c r="F242" s="58">
        <f>ROUND((0.15+1),7)</f>
        <v>1.15</v>
      </c>
      <c r="G242" s="58">
        <f>ROUND(E242*F242*G235,7)</f>
        <v>0.0276</v>
      </c>
      <c r="H242" s="59"/>
      <c r="I242" s="72"/>
      <c r="J242" s="59">
        <f>ROUND(SmtRes!AG423/SmtRes!DO423,2)</f>
        <v>1090.46</v>
      </c>
      <c r="K242" s="72"/>
      <c r="L242" s="59">
        <f>SmtRes!DH423</f>
        <v>30.1</v>
      </c>
      <c r="CE242">
        <v>1</v>
      </c>
    </row>
    <row r="243" ht="28.5" spans="1:12">
      <c r="A243" s="56"/>
      <c r="B243" s="56" t="s">
        <v>97</v>
      </c>
      <c r="C243" s="56" t="s">
        <v>98</v>
      </c>
      <c r="D243" s="57" t="s">
        <v>57</v>
      </c>
      <c r="E243" s="58">
        <v>0.1</v>
      </c>
      <c r="F243" s="58">
        <f>ROUND((0.15+1),7)</f>
        <v>1.15</v>
      </c>
      <c r="G243" s="58">
        <f>SmtRes!CX424</f>
        <v>0.0276</v>
      </c>
      <c r="H243" s="59"/>
      <c r="I243" s="72"/>
      <c r="J243" s="59">
        <f>SmtRes!CZ424</f>
        <v>641.7</v>
      </c>
      <c r="K243" s="72"/>
      <c r="L243" s="59">
        <f>SmtRes!DG424</f>
        <v>17.71</v>
      </c>
    </row>
    <row r="244" ht="28.5" spans="1:83">
      <c r="A244" s="56"/>
      <c r="B244" s="56" t="s">
        <v>81</v>
      </c>
      <c r="C244" s="63" t="s">
        <v>82</v>
      </c>
      <c r="D244" s="64" t="s">
        <v>28</v>
      </c>
      <c r="E244" s="65">
        <f>SmtRes!DO424*SmtRes!AT424</f>
        <v>0.1</v>
      </c>
      <c r="F244" s="65">
        <f>ROUND((0.15+1),7)</f>
        <v>1.15</v>
      </c>
      <c r="G244" s="65">
        <f>ROUND(E244*F244*G235,7)</f>
        <v>0.0276</v>
      </c>
      <c r="H244" s="66"/>
      <c r="I244" s="74"/>
      <c r="J244" s="66">
        <f>ROUND(SmtRes!AG424/SmtRes!DO424,2)</f>
        <v>811.79</v>
      </c>
      <c r="K244" s="74"/>
      <c r="L244" s="66">
        <f>SmtRes!DH424</f>
        <v>22.41</v>
      </c>
      <c r="CE244">
        <v>1</v>
      </c>
    </row>
    <row r="245" ht="15" spans="1:12">
      <c r="A245" s="56"/>
      <c r="B245" s="56"/>
      <c r="C245" s="67" t="s">
        <v>60</v>
      </c>
      <c r="D245" s="57"/>
      <c r="E245" s="58"/>
      <c r="F245" s="58"/>
      <c r="G245" s="58"/>
      <c r="H245" s="59"/>
      <c r="I245" s="72"/>
      <c r="J245" s="59"/>
      <c r="K245" s="72"/>
      <c r="L245" s="59">
        <f>L237+L239+L240</f>
        <v>9346.14</v>
      </c>
    </row>
    <row r="246" ht="57" spans="1:82">
      <c r="A246" s="88" t="s">
        <v>134</v>
      </c>
      <c r="B246" s="56" t="str">
        <f>Source!F149</f>
        <v>421/пр_2020_п.75_пп.а</v>
      </c>
      <c r="C246" s="56" t="str">
        <f>Source!G149</f>
        <v>Сметная стоимость вспомогательных ненормируемых материальных ресурсов, не учтенная в сметной норме, 2%</v>
      </c>
      <c r="D246" s="57" t="str">
        <f>Source!H149</f>
        <v>%</v>
      </c>
      <c r="E246" s="58">
        <f>SmtRes!AT425</f>
        <v>2</v>
      </c>
      <c r="F246" s="58"/>
      <c r="G246" s="58">
        <f>Source!I149</f>
        <v>2</v>
      </c>
      <c r="H246" s="59"/>
      <c r="I246" s="72"/>
      <c r="J246" s="59"/>
      <c r="K246" s="72"/>
      <c r="L246" s="59">
        <f ca="1">Source!P149</f>
        <v>160.54</v>
      </c>
      <c r="AD246">
        <f>ROUND((Source!AT149/100)*((ROUND(0*Source!I149,2)+ROUND(0*Source!I149,2))),2)</f>
        <v>0</v>
      </c>
      <c r="AE246">
        <f>ROUND((Source!AU149/100)*((ROUND(0*Source!I149,2)+ROUND(0*Source!I149,2))),2)</f>
        <v>0</v>
      </c>
      <c r="AN246">
        <f ca="1">L246</f>
        <v>160.54</v>
      </c>
      <c r="AW246">
        <f ca="1">L246</f>
        <v>160.54</v>
      </c>
      <c r="AZ246">
        <f>Source!X149</f>
        <v>0</v>
      </c>
      <c r="BA246">
        <f>Source!Y149</f>
        <v>0</v>
      </c>
      <c r="CD246">
        <v>2</v>
      </c>
    </row>
    <row r="247" ht="14.25" spans="1:12">
      <c r="A247" s="56"/>
      <c r="B247" s="56"/>
      <c r="C247" s="56" t="s">
        <v>61</v>
      </c>
      <c r="D247" s="57"/>
      <c r="E247" s="58"/>
      <c r="F247" s="58"/>
      <c r="G247" s="58"/>
      <c r="H247" s="59"/>
      <c r="I247" s="72"/>
      <c r="J247" s="59"/>
      <c r="K247" s="72"/>
      <c r="L247" s="59">
        <f>SUM(AR235:AR250)+SUM(AS235:AS250)+SUM(AT235:AT250)+SUM(AU235:AU250)+SUM(AV235:AV250)</f>
        <v>9283.54</v>
      </c>
    </row>
    <row r="248" ht="28.5" spans="1:12">
      <c r="A248" s="56"/>
      <c r="B248" s="56" t="s">
        <v>135</v>
      </c>
      <c r="C248" s="56" t="s">
        <v>136</v>
      </c>
      <c r="D248" s="57" t="s">
        <v>64</v>
      </c>
      <c r="E248" s="58">
        <f>Source!BZ147</f>
        <v>97</v>
      </c>
      <c r="F248" s="58"/>
      <c r="G248" s="58">
        <f>Source!AT147</f>
        <v>97</v>
      </c>
      <c r="H248" s="59"/>
      <c r="I248" s="72"/>
      <c r="J248" s="59"/>
      <c r="K248" s="72"/>
      <c r="L248" s="59">
        <f ca="1">SUM(AZ235:AZ250)</f>
        <v>9005.03</v>
      </c>
    </row>
    <row r="249" ht="28.5" spans="1:12">
      <c r="A249" s="63"/>
      <c r="B249" s="63" t="s">
        <v>137</v>
      </c>
      <c r="C249" s="63" t="s">
        <v>138</v>
      </c>
      <c r="D249" s="64" t="s">
        <v>64</v>
      </c>
      <c r="E249" s="65">
        <f>Source!CA147</f>
        <v>51</v>
      </c>
      <c r="F249" s="65"/>
      <c r="G249" s="65">
        <f>Source!AU147</f>
        <v>51</v>
      </c>
      <c r="H249" s="66"/>
      <c r="I249" s="74"/>
      <c r="J249" s="66"/>
      <c r="K249" s="74"/>
      <c r="L249" s="66">
        <f ca="1">SUM(BA235:BA250)</f>
        <v>4734.61</v>
      </c>
    </row>
    <row r="250" ht="15" spans="3:82">
      <c r="C250" s="75" t="s">
        <v>67</v>
      </c>
      <c r="D250" s="75"/>
      <c r="E250" s="75"/>
      <c r="F250" s="75"/>
      <c r="G250" s="75"/>
      <c r="H250" s="75"/>
      <c r="I250" s="76">
        <f ca="1">IF(E235&lt;&gt;0,K250/E235,0)</f>
        <v>96859.6666666667</v>
      </c>
      <c r="J250" s="76"/>
      <c r="K250" s="76">
        <f ca="1">L237+L239+L248+L249+L240+SUM(L246:L246)</f>
        <v>23246.32</v>
      </c>
      <c r="L250" s="76"/>
      <c r="AD250">
        <f ca="1">ROUND((Source!AT147/100)*((ROUND(SUMIF(SmtRes!AQ421:SmtRes!AQ425,"=1",SmtRes!AD421:SmtRes!AD425)*Source!I147,2)+ROUND(SUMIF(SmtRes!AQ421:SmtRes!AQ425,"=1",SmtRes!AC421:SmtRes!AC425)*Source!I147,2))),2)</f>
        <v>631.83</v>
      </c>
      <c r="AE250">
        <f ca="1">ROUND((Source!AU147/100)*((ROUND(SUMIF(SmtRes!AQ421:SmtRes!AQ425,"=1",SmtRes!AD421:SmtRes!AD425)*Source!I147,2)+ROUND(SUMIF(SmtRes!AQ421:SmtRes!AQ425,"=1",SmtRes!AC421:SmtRes!AC425)*Source!I147,2))),2)</f>
        <v>332.2</v>
      </c>
      <c r="AN250" s="77">
        <f ca="1">L237+L239+L248+L249+L240</f>
        <v>23085.78</v>
      </c>
      <c r="AO250" s="77">
        <f>L239</f>
        <v>62.6</v>
      </c>
      <c r="AQ250" t="s">
        <v>68</v>
      </c>
      <c r="AR250" s="77">
        <f>L237</f>
        <v>9231.03</v>
      </c>
      <c r="AT250" s="77">
        <f>L240</f>
        <v>52.51</v>
      </c>
      <c r="AV250" t="s">
        <v>68</v>
      </c>
      <c r="AW250">
        <f>0</f>
        <v>0</v>
      </c>
      <c r="AZ250">
        <f ca="1">Source!X147</f>
        <v>9005.03</v>
      </c>
      <c r="BA250">
        <f ca="1">Source!Y147</f>
        <v>4734.61</v>
      </c>
      <c r="CD250">
        <v>2</v>
      </c>
    </row>
    <row r="251" ht="42.75" spans="1:12">
      <c r="A251" s="88" t="s">
        <v>139</v>
      </c>
      <c r="B251" s="56" t="s">
        <v>140</v>
      </c>
      <c r="C251" s="56" t="str">
        <f>Source!G185</f>
        <v>Простая окраска масляными составами по штукатурке и сборным конструкциям: стен, подготовленных под окраску</v>
      </c>
      <c r="D251" s="57" t="str">
        <f>Source!H185</f>
        <v>100 м2</v>
      </c>
      <c r="E251" s="58">
        <f>Source!K185</f>
        <v>0.0432</v>
      </c>
      <c r="F251" s="58"/>
      <c r="G251" s="58">
        <f>Source!I185</f>
        <v>0.0432</v>
      </c>
      <c r="H251" s="59"/>
      <c r="I251" s="72"/>
      <c r="J251" s="59"/>
      <c r="K251" s="72"/>
      <c r="L251" s="59"/>
    </row>
    <row r="252" spans="3:12">
      <c r="C252" s="60" t="s">
        <v>49</v>
      </c>
      <c r="D252" s="60"/>
      <c r="E252" s="60"/>
      <c r="F252" s="60"/>
      <c r="G252" s="60"/>
      <c r="H252" s="60"/>
      <c r="I252" s="60"/>
      <c r="J252" s="60"/>
      <c r="K252" s="60"/>
      <c r="L252" s="60"/>
    </row>
    <row r="253" ht="15" spans="1:12">
      <c r="A253" s="61"/>
      <c r="B253" s="58">
        <v>1</v>
      </c>
      <c r="C253" s="61" t="s">
        <v>50</v>
      </c>
      <c r="D253" s="57" t="s">
        <v>28</v>
      </c>
      <c r="E253" s="62"/>
      <c r="F253" s="58"/>
      <c r="G253" s="58">
        <f ca="1">Source!U185</f>
        <v>0.953856</v>
      </c>
      <c r="H253" s="58"/>
      <c r="I253" s="58"/>
      <c r="J253" s="58"/>
      <c r="K253" s="58"/>
      <c r="L253" s="73">
        <f>SUM(L254:L254)-SUMIF(CE254:CE254,1,L254:L254)</f>
        <v>704.99</v>
      </c>
    </row>
    <row r="254" ht="14.25" spans="1:12">
      <c r="A254" s="56"/>
      <c r="B254" s="56" t="s">
        <v>141</v>
      </c>
      <c r="C254" s="56" t="s">
        <v>142</v>
      </c>
      <c r="D254" s="57" t="s">
        <v>28</v>
      </c>
      <c r="E254" s="58">
        <v>19.2</v>
      </c>
      <c r="F254" s="58">
        <f>ROUND((0.15+1),7)</f>
        <v>1.15</v>
      </c>
      <c r="G254" s="58">
        <f>SmtRes!CX619</f>
        <v>0.953856</v>
      </c>
      <c r="H254" s="59"/>
      <c r="I254" s="72"/>
      <c r="J254" s="59">
        <f>SmtRes!CZ619</f>
        <v>739.09</v>
      </c>
      <c r="K254" s="72"/>
      <c r="L254" s="59">
        <f>SmtRes!DI619</f>
        <v>704.99</v>
      </c>
    </row>
    <row r="255" ht="15" spans="1:12">
      <c r="A255" s="61"/>
      <c r="B255" s="58">
        <v>2</v>
      </c>
      <c r="C255" s="61" t="s">
        <v>53</v>
      </c>
      <c r="D255" s="57"/>
      <c r="E255" s="62"/>
      <c r="F255" s="58"/>
      <c r="G255" s="58"/>
      <c r="H255" s="58"/>
      <c r="I255" s="58"/>
      <c r="J255" s="58"/>
      <c r="K255" s="58"/>
      <c r="L255" s="73">
        <f>SUM(L256:L260)-SUMIF(CE256:CE260,1,L256:L260)</f>
        <v>1.62</v>
      </c>
    </row>
    <row r="256" ht="15" spans="1:83">
      <c r="A256" s="61"/>
      <c r="B256" s="58"/>
      <c r="C256" s="61" t="s">
        <v>54</v>
      </c>
      <c r="D256" s="57" t="s">
        <v>28</v>
      </c>
      <c r="E256" s="62"/>
      <c r="F256" s="58"/>
      <c r="G256" s="58">
        <f ca="1">Source!V185</f>
        <v>0.0029808</v>
      </c>
      <c r="H256" s="58"/>
      <c r="I256" s="58"/>
      <c r="J256" s="58"/>
      <c r="K256" s="58"/>
      <c r="L256" s="73">
        <f>SUMIF(CE257:CE260,1,L257:L260)</f>
        <v>2.38</v>
      </c>
      <c r="CE256">
        <v>1</v>
      </c>
    </row>
    <row r="257" ht="42.75" spans="1:12">
      <c r="A257" s="56"/>
      <c r="B257" s="56" t="s">
        <v>143</v>
      </c>
      <c r="C257" s="56" t="s">
        <v>144</v>
      </c>
      <c r="D257" s="57" t="s">
        <v>57</v>
      </c>
      <c r="E257" s="58">
        <v>0.01</v>
      </c>
      <c r="F257" s="58">
        <f>ROUND((0.15+1),7)</f>
        <v>1.15</v>
      </c>
      <c r="G257" s="58">
        <f>SmtRes!CX621</f>
        <v>0.0004968</v>
      </c>
      <c r="H257" s="59">
        <f>SmtRes!CZ621</f>
        <v>37.32</v>
      </c>
      <c r="I257" s="72">
        <f>SmtRes!AJ621</f>
        <v>1.55</v>
      </c>
      <c r="J257" s="59">
        <f>ROUND(H257*I257,2)</f>
        <v>57.85</v>
      </c>
      <c r="K257" s="72"/>
      <c r="L257" s="59">
        <f>SmtRes!DG621</f>
        <v>0.03</v>
      </c>
    </row>
    <row r="258" ht="28.5" spans="1:83">
      <c r="A258" s="56"/>
      <c r="B258" s="56" t="s">
        <v>145</v>
      </c>
      <c r="C258" s="56" t="s">
        <v>146</v>
      </c>
      <c r="D258" s="57" t="s">
        <v>28</v>
      </c>
      <c r="E258" s="58">
        <f>SmtRes!DO621*SmtRes!AT621</f>
        <v>0.01</v>
      </c>
      <c r="F258" s="58">
        <f>ROUND((0.15+1),7)</f>
        <v>1.15</v>
      </c>
      <c r="G258" s="58">
        <f>ROUND(E258*F258*G251,7)</f>
        <v>0.0004968</v>
      </c>
      <c r="H258" s="59"/>
      <c r="I258" s="72"/>
      <c r="J258" s="59">
        <f>ROUND(SmtRes!AG621/SmtRes!DO621,2)</f>
        <v>720.91</v>
      </c>
      <c r="K258" s="72"/>
      <c r="L258" s="59">
        <f>SmtRes!DH621</f>
        <v>0.36</v>
      </c>
      <c r="CE258">
        <v>1</v>
      </c>
    </row>
    <row r="259" ht="28.5" spans="1:12">
      <c r="A259" s="56"/>
      <c r="B259" s="56" t="s">
        <v>97</v>
      </c>
      <c r="C259" s="56" t="s">
        <v>98</v>
      </c>
      <c r="D259" s="57" t="s">
        <v>57</v>
      </c>
      <c r="E259" s="58">
        <v>0.05</v>
      </c>
      <c r="F259" s="58">
        <f>ROUND((0.15+1),7)</f>
        <v>1.15</v>
      </c>
      <c r="G259" s="58">
        <f>SmtRes!CX622</f>
        <v>0.002484</v>
      </c>
      <c r="H259" s="59"/>
      <c r="I259" s="72"/>
      <c r="J259" s="59">
        <f>SmtRes!CZ622</f>
        <v>641.7</v>
      </c>
      <c r="K259" s="72"/>
      <c r="L259" s="59">
        <f>SmtRes!DG622</f>
        <v>1.59</v>
      </c>
    </row>
    <row r="260" ht="28.5" spans="1:83">
      <c r="A260" s="56"/>
      <c r="B260" s="56" t="s">
        <v>81</v>
      </c>
      <c r="C260" s="56" t="s">
        <v>82</v>
      </c>
      <c r="D260" s="57" t="s">
        <v>28</v>
      </c>
      <c r="E260" s="58">
        <f>SmtRes!DO622*SmtRes!AT622</f>
        <v>0.05</v>
      </c>
      <c r="F260" s="58">
        <f>ROUND((0.15+1),7)</f>
        <v>1.15</v>
      </c>
      <c r="G260" s="58">
        <f>ROUND(E260*F260*G251,7)</f>
        <v>0.002484</v>
      </c>
      <c r="H260" s="59"/>
      <c r="I260" s="72"/>
      <c r="J260" s="59">
        <f>ROUND(SmtRes!AG622/SmtRes!DO622,2)</f>
        <v>811.79</v>
      </c>
      <c r="K260" s="72"/>
      <c r="L260" s="59">
        <f>SmtRes!DH622</f>
        <v>2.02</v>
      </c>
      <c r="CE260">
        <v>1</v>
      </c>
    </row>
    <row r="261" ht="15" spans="1:12">
      <c r="A261" s="61"/>
      <c r="B261" s="58">
        <v>4</v>
      </c>
      <c r="C261" s="61" t="s">
        <v>99</v>
      </c>
      <c r="D261" s="57"/>
      <c r="E261" s="62"/>
      <c r="F261" s="58"/>
      <c r="G261" s="58"/>
      <c r="H261" s="58"/>
      <c r="I261" s="58"/>
      <c r="J261" s="58"/>
      <c r="K261" s="58"/>
      <c r="L261" s="73">
        <f>SUM(L262:L265)-SUMIF(CE262:CE265,1,L262:L265)</f>
        <v>67.22</v>
      </c>
    </row>
    <row r="262" ht="14.25" spans="1:12">
      <c r="A262" s="56"/>
      <c r="B262" s="56" t="s">
        <v>147</v>
      </c>
      <c r="C262" s="56" t="s">
        <v>148</v>
      </c>
      <c r="D262" s="57" t="s">
        <v>102</v>
      </c>
      <c r="E262" s="58">
        <v>0.24</v>
      </c>
      <c r="F262" s="58"/>
      <c r="G262" s="58">
        <f>SmtRes!CX623</f>
        <v>0.010368</v>
      </c>
      <c r="H262" s="59">
        <f>SmtRes!CZ623</f>
        <v>2507.62</v>
      </c>
      <c r="I262" s="72">
        <f>SmtRes!AI623</f>
        <v>1.32</v>
      </c>
      <c r="J262" s="59">
        <f>ROUND(H262*I262,2)</f>
        <v>3310.06</v>
      </c>
      <c r="K262" s="72"/>
      <c r="L262" s="59">
        <f>SmtRes!DF623</f>
        <v>34.32</v>
      </c>
    </row>
    <row r="263" ht="28.5" spans="1:12">
      <c r="A263" s="56"/>
      <c r="B263" s="56" t="s">
        <v>149</v>
      </c>
      <c r="C263" s="56" t="s">
        <v>150</v>
      </c>
      <c r="D263" s="57" t="s">
        <v>151</v>
      </c>
      <c r="E263" s="58">
        <v>0.8</v>
      </c>
      <c r="F263" s="58"/>
      <c r="G263" s="58">
        <f>SmtRes!CX624</f>
        <v>0.03456</v>
      </c>
      <c r="H263" s="59">
        <f>SmtRes!CZ624</f>
        <v>531.44</v>
      </c>
      <c r="I263" s="72">
        <f>SmtRes!AI624</f>
        <v>1.32</v>
      </c>
      <c r="J263" s="59">
        <f>ROUND(H263*I263,2)</f>
        <v>701.5</v>
      </c>
      <c r="K263" s="72"/>
      <c r="L263" s="59">
        <f>SmtRes!DF624</f>
        <v>24.24</v>
      </c>
    </row>
    <row r="264" ht="14.25" spans="1:12">
      <c r="A264" s="56"/>
      <c r="B264" s="56" t="s">
        <v>105</v>
      </c>
      <c r="C264" s="56" t="s">
        <v>106</v>
      </c>
      <c r="D264" s="57" t="s">
        <v>102</v>
      </c>
      <c r="E264" s="58">
        <v>0.21</v>
      </c>
      <c r="F264" s="58"/>
      <c r="G264" s="58">
        <f>SmtRes!CX625</f>
        <v>0.009072</v>
      </c>
      <c r="H264" s="59">
        <f>SmtRes!CZ625</f>
        <v>56.11</v>
      </c>
      <c r="I264" s="72">
        <f>SmtRes!AI625</f>
        <v>1.54</v>
      </c>
      <c r="J264" s="59">
        <f>ROUND(H264*I264,2)</f>
        <v>86.41</v>
      </c>
      <c r="K264" s="72"/>
      <c r="L264" s="59">
        <f>SmtRes!DF625</f>
        <v>0.78</v>
      </c>
    </row>
    <row r="265" ht="14.25" spans="1:12">
      <c r="A265" s="56"/>
      <c r="B265" s="56" t="s">
        <v>152</v>
      </c>
      <c r="C265" s="56" t="s">
        <v>153</v>
      </c>
      <c r="D265" s="57" t="s">
        <v>154</v>
      </c>
      <c r="E265" s="58">
        <v>0.005</v>
      </c>
      <c r="F265" s="58"/>
      <c r="G265" s="58">
        <f>SmtRes!CX626</f>
        <v>0.000216</v>
      </c>
      <c r="H265" s="59">
        <f>SmtRes!CZ626</f>
        <v>24995.33</v>
      </c>
      <c r="I265" s="72">
        <f>SmtRes!AI626</f>
        <v>1.46</v>
      </c>
      <c r="J265" s="59">
        <f>ROUND(H265*I265,2)</f>
        <v>36493.18</v>
      </c>
      <c r="K265" s="72"/>
      <c r="L265" s="59">
        <f>SmtRes!DF626</f>
        <v>7.88</v>
      </c>
    </row>
    <row r="266" ht="28.5" spans="1:12">
      <c r="A266" s="56"/>
      <c r="B266" s="56" t="str">
        <f>EtalonRes!I846</f>
        <v>14.4.02.04</v>
      </c>
      <c r="C266" s="56" t="str">
        <f>EtalonRes!K846</f>
        <v>Краски для внутренних работ масляные готовые к применению</v>
      </c>
      <c r="D266" s="57" t="str">
        <f>EtalonRes!O846</f>
        <v>кг</v>
      </c>
      <c r="E266" s="58">
        <f>EtalonRes!X846</f>
        <v>26.7</v>
      </c>
      <c r="F266" s="58"/>
      <c r="G266" s="58">
        <f>ROUND(EtalonRes!AG846*Source!I185,7)</f>
        <v>1.15344</v>
      </c>
      <c r="H266" s="59"/>
      <c r="I266" s="72"/>
      <c r="J266" s="59"/>
      <c r="K266" s="72"/>
      <c r="L266" s="59"/>
    </row>
    <row r="267" ht="14.25" spans="1:12">
      <c r="A267" s="56"/>
      <c r="B267" s="56" t="str">
        <f>EtalonRes!I847</f>
        <v>14.5.05.01</v>
      </c>
      <c r="C267" s="63" t="str">
        <f>EtalonRes!K847</f>
        <v>Олифы комбинированные</v>
      </c>
      <c r="D267" s="64" t="str">
        <f>EtalonRes!O847</f>
        <v>т</v>
      </c>
      <c r="E267" s="65">
        <f>EtalonRes!X847</f>
        <v>0.0103</v>
      </c>
      <c r="F267" s="65"/>
      <c r="G267" s="65">
        <f>ROUND(EtalonRes!AG847*Source!I185,7)</f>
        <v>0.000445</v>
      </c>
      <c r="H267" s="66"/>
      <c r="I267" s="74"/>
      <c r="J267" s="66"/>
      <c r="K267" s="74"/>
      <c r="L267" s="66"/>
    </row>
    <row r="268" ht="15" spans="1:12">
      <c r="A268" s="56"/>
      <c r="B268" s="56"/>
      <c r="C268" s="67" t="s">
        <v>60</v>
      </c>
      <c r="D268" s="57"/>
      <c r="E268" s="58"/>
      <c r="F268" s="58"/>
      <c r="G268" s="58"/>
      <c r="H268" s="59"/>
      <c r="I268" s="72"/>
      <c r="J268" s="59"/>
      <c r="K268" s="72"/>
      <c r="L268" s="59">
        <f>L253+L255+L256+L261</f>
        <v>776.21</v>
      </c>
    </row>
    <row r="269" ht="14.25" spans="1:12">
      <c r="A269" s="56"/>
      <c r="B269" s="56"/>
      <c r="C269" s="56" t="s">
        <v>61</v>
      </c>
      <c r="D269" s="57"/>
      <c r="E269" s="58"/>
      <c r="F269" s="58"/>
      <c r="G269" s="58"/>
      <c r="H269" s="59"/>
      <c r="I269" s="72"/>
      <c r="J269" s="59"/>
      <c r="K269" s="72"/>
      <c r="L269" s="59">
        <f>SUM(AR251:AR272)+SUM(AS251:AS272)+SUM(AT251:AT272)+SUM(AU251:AU272)+SUM(AV251:AV272)</f>
        <v>707.37</v>
      </c>
    </row>
    <row r="270" ht="14.25" spans="1:12">
      <c r="A270" s="56"/>
      <c r="B270" s="56" t="s">
        <v>155</v>
      </c>
      <c r="C270" s="56" t="s">
        <v>156</v>
      </c>
      <c r="D270" s="57" t="s">
        <v>64</v>
      </c>
      <c r="E270" s="58">
        <f>Source!BZ185</f>
        <v>100</v>
      </c>
      <c r="F270" s="58"/>
      <c r="G270" s="58">
        <f>Source!AT185</f>
        <v>100</v>
      </c>
      <c r="H270" s="59"/>
      <c r="I270" s="72"/>
      <c r="J270" s="59"/>
      <c r="K270" s="72"/>
      <c r="L270" s="59">
        <f ca="1">SUM(AZ251:AZ272)</f>
        <v>707.37</v>
      </c>
    </row>
    <row r="271" ht="14.25" spans="1:12">
      <c r="A271" s="63"/>
      <c r="B271" s="63" t="s">
        <v>157</v>
      </c>
      <c r="C271" s="63" t="s">
        <v>158</v>
      </c>
      <c r="D271" s="64" t="s">
        <v>64</v>
      </c>
      <c r="E271" s="65">
        <f>Source!CA185</f>
        <v>49</v>
      </c>
      <c r="F271" s="65"/>
      <c r="G271" s="65">
        <f>Source!AU185</f>
        <v>49</v>
      </c>
      <c r="H271" s="66"/>
      <c r="I271" s="74"/>
      <c r="J271" s="66"/>
      <c r="K271" s="74"/>
      <c r="L271" s="66">
        <f ca="1">SUM(BA251:BA272)</f>
        <v>346.61</v>
      </c>
    </row>
    <row r="272" ht="15" spans="3:82">
      <c r="C272" s="75" t="s">
        <v>67</v>
      </c>
      <c r="D272" s="75"/>
      <c r="E272" s="75"/>
      <c r="F272" s="75"/>
      <c r="G272" s="75"/>
      <c r="H272" s="75"/>
      <c r="I272" s="76">
        <f ca="1">IF(E251&lt;&gt;0,K272/E251,0)</f>
        <v>42365.5092592593</v>
      </c>
      <c r="J272" s="76"/>
      <c r="K272" s="76">
        <f ca="1">L253+L255+L261+L270+L271+L256</f>
        <v>1830.19</v>
      </c>
      <c r="L272" s="76"/>
      <c r="AD272">
        <f ca="1">ROUND((Source!AT185/100)*((ROUND(SUMIF(SmtRes!AQ619:SmtRes!AQ626,"=1",SmtRes!AD619:SmtRes!AD626)*Source!I185,2)+ROUND(SUMIF(SmtRes!AQ619:SmtRes!AQ626,"=1",SmtRes!AC619:SmtRes!AC626)*Source!I185,2))),2)</f>
        <v>98.14</v>
      </c>
      <c r="AE272">
        <f ca="1">ROUND((Source!AU185/100)*((ROUND(SUMIF(SmtRes!AQ619:SmtRes!AQ626,"=1",SmtRes!AD619:SmtRes!AD626)*Source!I185,2)+ROUND(SUMIF(SmtRes!AQ619:SmtRes!AQ626,"=1",SmtRes!AC619:SmtRes!AC626)*Source!I185,2))),2)</f>
        <v>48.09</v>
      </c>
      <c r="AN272" s="77">
        <f ca="1">L253+L255+L261+L270+L271+L256</f>
        <v>1830.19</v>
      </c>
      <c r="AO272" s="77">
        <f>L255</f>
        <v>1.62</v>
      </c>
      <c r="AQ272" t="s">
        <v>68</v>
      </c>
      <c r="AR272" s="77">
        <f>L253</f>
        <v>704.99</v>
      </c>
      <c r="AT272" s="77">
        <f>L256</f>
        <v>2.38</v>
      </c>
      <c r="AV272" t="s">
        <v>68</v>
      </c>
      <c r="AW272" s="77">
        <f>L261</f>
        <v>67.22</v>
      </c>
      <c r="AZ272">
        <f ca="1">Source!X185</f>
        <v>707.37</v>
      </c>
      <c r="BA272">
        <f ca="1">Source!Y185</f>
        <v>346.61</v>
      </c>
      <c r="CD272">
        <v>1</v>
      </c>
    </row>
    <row r="273" ht="57" spans="1:12">
      <c r="A273" s="88" t="s">
        <v>159</v>
      </c>
      <c r="B273" s="56" t="s">
        <v>160</v>
      </c>
      <c r="C273" s="56" t="str">
        <f>Source!G187</f>
        <v>Гидроизоляция боковая обмазочная битумная в 2 слоя по выровненной поверхности бутовой кладки, кирпичу, бетону</v>
      </c>
      <c r="D273" s="57" t="str">
        <f>Source!H187</f>
        <v>100 м2</v>
      </c>
      <c r="E273" s="58">
        <f>Source!K187</f>
        <v>0.135</v>
      </c>
      <c r="F273" s="58"/>
      <c r="G273" s="58">
        <f>Source!I187</f>
        <v>0.135</v>
      </c>
      <c r="H273" s="59"/>
      <c r="I273" s="72"/>
      <c r="J273" s="59"/>
      <c r="K273" s="72"/>
      <c r="L273" s="59"/>
    </row>
    <row r="274" spans="3:12">
      <c r="C274" s="60" t="s">
        <v>49</v>
      </c>
      <c r="D274" s="60"/>
      <c r="E274" s="60"/>
      <c r="F274" s="60"/>
      <c r="G274" s="60"/>
      <c r="H274" s="60"/>
      <c r="I274" s="60"/>
      <c r="J274" s="60"/>
      <c r="K274" s="60"/>
      <c r="L274" s="60"/>
    </row>
    <row r="275" ht="15" spans="1:12">
      <c r="A275" s="61"/>
      <c r="B275" s="58">
        <v>1</v>
      </c>
      <c r="C275" s="61" t="s">
        <v>50</v>
      </c>
      <c r="D275" s="57" t="s">
        <v>28</v>
      </c>
      <c r="E275" s="62"/>
      <c r="F275" s="58"/>
      <c r="G275" s="58">
        <f ca="1">Source!U187</f>
        <v>3.2913</v>
      </c>
      <c r="H275" s="58"/>
      <c r="I275" s="58"/>
      <c r="J275" s="58"/>
      <c r="K275" s="58"/>
      <c r="L275" s="73">
        <f>SUM(L276:L276)-SUMIF(CE276:CE276,1,L276:L276)</f>
        <v>2641.93</v>
      </c>
    </row>
    <row r="276" ht="14.25" spans="1:12">
      <c r="A276" s="56"/>
      <c r="B276" s="56" t="s">
        <v>161</v>
      </c>
      <c r="C276" s="56" t="s">
        <v>162</v>
      </c>
      <c r="D276" s="57" t="s">
        <v>28</v>
      </c>
      <c r="E276" s="58">
        <v>21.2</v>
      </c>
      <c r="F276" s="58">
        <f>ROUND((0.15+1),7)</f>
        <v>1.15</v>
      </c>
      <c r="G276" s="58">
        <f>SmtRes!CX635</f>
        <v>3.2913</v>
      </c>
      <c r="H276" s="59"/>
      <c r="I276" s="72"/>
      <c r="J276" s="59">
        <f>SmtRes!CZ635</f>
        <v>802.7</v>
      </c>
      <c r="K276" s="72"/>
      <c r="L276" s="59">
        <f>SmtRes!DI635</f>
        <v>2641.93</v>
      </c>
    </row>
    <row r="277" ht="15" spans="1:12">
      <c r="A277" s="61"/>
      <c r="B277" s="58">
        <v>2</v>
      </c>
      <c r="C277" s="61" t="s">
        <v>53</v>
      </c>
      <c r="D277" s="57"/>
      <c r="E277" s="62"/>
      <c r="F277" s="58"/>
      <c r="G277" s="58"/>
      <c r="H277" s="58"/>
      <c r="I277" s="58"/>
      <c r="J277" s="58"/>
      <c r="K277" s="58"/>
      <c r="L277" s="73">
        <f>SUM(L278:L281)-SUMIF(CE278:CE281,1,L278:L281)</f>
        <v>61.73</v>
      </c>
    </row>
    <row r="278" ht="15" spans="1:83">
      <c r="A278" s="61"/>
      <c r="B278" s="58"/>
      <c r="C278" s="61" t="s">
        <v>54</v>
      </c>
      <c r="D278" s="57" t="s">
        <v>28</v>
      </c>
      <c r="E278" s="62"/>
      <c r="F278" s="58"/>
      <c r="G278" s="58">
        <f ca="1">Source!V187</f>
        <v>0.03105</v>
      </c>
      <c r="H278" s="58"/>
      <c r="I278" s="58"/>
      <c r="J278" s="58"/>
      <c r="K278" s="58"/>
      <c r="L278" s="73">
        <f>SUMIF(CE279:CE281,1,L279:L281)</f>
        <v>25.21</v>
      </c>
      <c r="CE278">
        <v>1</v>
      </c>
    </row>
    <row r="279" ht="57" spans="1:12">
      <c r="A279" s="56"/>
      <c r="B279" s="56" t="s">
        <v>163</v>
      </c>
      <c r="C279" s="56" t="s">
        <v>164</v>
      </c>
      <c r="D279" s="57" t="s">
        <v>57</v>
      </c>
      <c r="E279" s="58">
        <v>1.95</v>
      </c>
      <c r="F279" s="58">
        <f>ROUND((0.15+1),7)</f>
        <v>1.15</v>
      </c>
      <c r="G279" s="58">
        <f>SmtRes!CX637</f>
        <v>0.3027375</v>
      </c>
      <c r="H279" s="59">
        <f>SmtRes!CZ637</f>
        <v>95.25</v>
      </c>
      <c r="I279" s="72">
        <f>SmtRes!AJ637</f>
        <v>1.45</v>
      </c>
      <c r="J279" s="59">
        <f>ROUND(H279*I279,2)</f>
        <v>138.11</v>
      </c>
      <c r="K279" s="72"/>
      <c r="L279" s="59">
        <f>SmtRes!DG637</f>
        <v>41.81</v>
      </c>
    </row>
    <row r="280" ht="28.5" spans="1:12">
      <c r="A280" s="56"/>
      <c r="B280" s="56" t="s">
        <v>97</v>
      </c>
      <c r="C280" s="56" t="s">
        <v>98</v>
      </c>
      <c r="D280" s="57" t="s">
        <v>57</v>
      </c>
      <c r="E280" s="58">
        <v>0.2</v>
      </c>
      <c r="F280" s="58">
        <f>ROUND((0.15+1),7)</f>
        <v>1.15</v>
      </c>
      <c r="G280" s="58">
        <f>SmtRes!CX638</f>
        <v>0.03105</v>
      </c>
      <c r="H280" s="59"/>
      <c r="I280" s="72"/>
      <c r="J280" s="59">
        <f>SmtRes!CZ638</f>
        <v>641.7</v>
      </c>
      <c r="K280" s="72"/>
      <c r="L280" s="59">
        <f>SmtRes!DG638</f>
        <v>19.92</v>
      </c>
    </row>
    <row r="281" ht="28.5" spans="1:83">
      <c r="A281" s="56"/>
      <c r="B281" s="56" t="s">
        <v>81</v>
      </c>
      <c r="C281" s="56" t="s">
        <v>82</v>
      </c>
      <c r="D281" s="57" t="s">
        <v>28</v>
      </c>
      <c r="E281" s="58">
        <f>SmtRes!DO638*SmtRes!AT638</f>
        <v>0.2</v>
      </c>
      <c r="F281" s="58">
        <f>ROUND((0.15+1),7)</f>
        <v>1.15</v>
      </c>
      <c r="G281" s="58">
        <f>ROUND(E281*F281*G273,7)</f>
        <v>0.03105</v>
      </c>
      <c r="H281" s="59"/>
      <c r="I281" s="72"/>
      <c r="J281" s="59">
        <f>ROUND(SmtRes!AG638/SmtRes!DO638,2)</f>
        <v>811.79</v>
      </c>
      <c r="K281" s="72"/>
      <c r="L281" s="59">
        <f>SmtRes!DH638</f>
        <v>25.21</v>
      </c>
      <c r="CE281">
        <v>1</v>
      </c>
    </row>
    <row r="282" ht="15" spans="1:12">
      <c r="A282" s="61"/>
      <c r="B282" s="58">
        <v>4</v>
      </c>
      <c r="C282" s="61" t="s">
        <v>99</v>
      </c>
      <c r="D282" s="57"/>
      <c r="E282" s="62"/>
      <c r="F282" s="58"/>
      <c r="G282" s="58"/>
      <c r="H282" s="58"/>
      <c r="I282" s="58"/>
      <c r="J282" s="58"/>
      <c r="K282" s="58"/>
      <c r="L282" s="73">
        <f>SUM(L283:L284)-SUMIF(CE283:CE284,1,L283:L284)</f>
        <v>240.94</v>
      </c>
    </row>
    <row r="283" ht="14.25" spans="1:12">
      <c r="A283" s="56"/>
      <c r="B283" s="56" t="s">
        <v>165</v>
      </c>
      <c r="C283" s="56" t="s">
        <v>166</v>
      </c>
      <c r="D283" s="57" t="s">
        <v>154</v>
      </c>
      <c r="E283" s="58">
        <v>0.024</v>
      </c>
      <c r="F283" s="58"/>
      <c r="G283" s="58">
        <f>SmtRes!CX639</f>
        <v>0.00324</v>
      </c>
      <c r="H283" s="59">
        <f>SmtRes!CZ639</f>
        <v>62186.75</v>
      </c>
      <c r="I283" s="72">
        <f>SmtRes!AI639</f>
        <v>1.19</v>
      </c>
      <c r="J283" s="59">
        <f>ROUND(H283*I283,2)</f>
        <v>74002.23</v>
      </c>
      <c r="K283" s="72"/>
      <c r="L283" s="59">
        <f>SmtRes!DF639</f>
        <v>239.77</v>
      </c>
    </row>
    <row r="284" ht="14.25" spans="1:12">
      <c r="A284" s="56"/>
      <c r="B284" s="56" t="s">
        <v>105</v>
      </c>
      <c r="C284" s="56" t="s">
        <v>106</v>
      </c>
      <c r="D284" s="57" t="s">
        <v>102</v>
      </c>
      <c r="E284" s="58">
        <v>0.1</v>
      </c>
      <c r="F284" s="58"/>
      <c r="G284" s="58">
        <f>SmtRes!CX640</f>
        <v>0.0135</v>
      </c>
      <c r="H284" s="59">
        <f>SmtRes!CZ640</f>
        <v>56.11</v>
      </c>
      <c r="I284" s="72">
        <f>SmtRes!AI640</f>
        <v>1.54</v>
      </c>
      <c r="J284" s="59">
        <f>ROUND(H284*I284,2)</f>
        <v>86.41</v>
      </c>
      <c r="K284" s="72"/>
      <c r="L284" s="59">
        <f>SmtRes!DF640</f>
        <v>1.17</v>
      </c>
    </row>
    <row r="285" ht="14.25" spans="1:12">
      <c r="A285" s="56"/>
      <c r="B285" s="56" t="str">
        <f>EtalonRes!I863</f>
        <v>01.2.01.02</v>
      </c>
      <c r="C285" s="56" t="str">
        <f>EtalonRes!K863</f>
        <v>Битум</v>
      </c>
      <c r="D285" s="57" t="str">
        <f>EtalonRes!O863</f>
        <v>т</v>
      </c>
      <c r="E285" s="58">
        <f>EtalonRes!X863</f>
        <v>0.016</v>
      </c>
      <c r="F285" s="58"/>
      <c r="G285" s="58">
        <f>ROUND(EtalonRes!AG863*Source!I187,7)</f>
        <v>0.00216</v>
      </c>
      <c r="H285" s="59"/>
      <c r="I285" s="72"/>
      <c r="J285" s="59"/>
      <c r="K285" s="72"/>
      <c r="L285" s="59"/>
    </row>
    <row r="286" ht="14.25" spans="1:12">
      <c r="A286" s="56"/>
      <c r="B286" s="56" t="str">
        <f>EtalonRes!I864</f>
        <v>01.2.03.03</v>
      </c>
      <c r="C286" s="63" t="str">
        <f>EtalonRes!K864</f>
        <v>Мастика</v>
      </c>
      <c r="D286" s="64" t="str">
        <f>EtalonRes!O864</f>
        <v>т</v>
      </c>
      <c r="E286" s="65">
        <f>EtalonRes!X864</f>
        <v>0.24</v>
      </c>
      <c r="F286" s="65"/>
      <c r="G286" s="65">
        <f>ROUND(EtalonRes!AG864*Source!I187,7)</f>
        <v>0.0324</v>
      </c>
      <c r="H286" s="66"/>
      <c r="I286" s="74"/>
      <c r="J286" s="66"/>
      <c r="K286" s="74"/>
      <c r="L286" s="66"/>
    </row>
    <row r="287" ht="15" spans="1:12">
      <c r="A287" s="56"/>
      <c r="B287" s="56"/>
      <c r="C287" s="67" t="s">
        <v>60</v>
      </c>
      <c r="D287" s="57"/>
      <c r="E287" s="58"/>
      <c r="F287" s="58"/>
      <c r="G287" s="58"/>
      <c r="H287" s="59"/>
      <c r="I287" s="72"/>
      <c r="J287" s="59"/>
      <c r="K287" s="72"/>
      <c r="L287" s="59">
        <f>L275+L277+L278+L282</f>
        <v>2969.81</v>
      </c>
    </row>
    <row r="288" ht="14.25" spans="1:12">
      <c r="A288" s="56"/>
      <c r="B288" s="56"/>
      <c r="C288" s="56" t="s">
        <v>61</v>
      </c>
      <c r="D288" s="57"/>
      <c r="E288" s="58"/>
      <c r="F288" s="58"/>
      <c r="G288" s="58"/>
      <c r="H288" s="59"/>
      <c r="I288" s="72"/>
      <c r="J288" s="59"/>
      <c r="K288" s="72"/>
      <c r="L288" s="59">
        <f>SUM(AR273:AR291)+SUM(AS273:AS291)+SUM(AT273:AT291)+SUM(AU273:AU291)+SUM(AV273:AV291)</f>
        <v>2667.14</v>
      </c>
    </row>
    <row r="289" ht="14.25" spans="1:12">
      <c r="A289" s="56"/>
      <c r="B289" s="56" t="s">
        <v>167</v>
      </c>
      <c r="C289" s="56" t="s">
        <v>168</v>
      </c>
      <c r="D289" s="57" t="s">
        <v>64</v>
      </c>
      <c r="E289" s="58">
        <f>Source!BZ187</f>
        <v>110</v>
      </c>
      <c r="F289" s="58"/>
      <c r="G289" s="58">
        <f>Source!AT187</f>
        <v>110</v>
      </c>
      <c r="H289" s="59"/>
      <c r="I289" s="72"/>
      <c r="J289" s="59"/>
      <c r="K289" s="72"/>
      <c r="L289" s="59">
        <f ca="1">SUM(AZ273:AZ291)</f>
        <v>2933.85</v>
      </c>
    </row>
    <row r="290" ht="14.25" spans="1:12">
      <c r="A290" s="63"/>
      <c r="B290" s="63" t="s">
        <v>169</v>
      </c>
      <c r="C290" s="63" t="s">
        <v>170</v>
      </c>
      <c r="D290" s="64" t="s">
        <v>64</v>
      </c>
      <c r="E290" s="65">
        <f>Source!CA187</f>
        <v>69</v>
      </c>
      <c r="F290" s="65"/>
      <c r="G290" s="65">
        <f>Source!AU187</f>
        <v>69</v>
      </c>
      <c r="H290" s="66"/>
      <c r="I290" s="74"/>
      <c r="J290" s="66"/>
      <c r="K290" s="74"/>
      <c r="L290" s="66">
        <f ca="1">SUM(BA273:BA291)</f>
        <v>1840.33</v>
      </c>
    </row>
    <row r="291" ht="15" spans="3:82">
      <c r="C291" s="75" t="s">
        <v>67</v>
      </c>
      <c r="D291" s="75"/>
      <c r="E291" s="75"/>
      <c r="F291" s="75"/>
      <c r="G291" s="75"/>
      <c r="H291" s="75"/>
      <c r="I291" s="76">
        <f ca="1">IF(E273&lt;&gt;0,K291/E273,0)</f>
        <v>57362.8888888889</v>
      </c>
      <c r="J291" s="76"/>
      <c r="K291" s="76">
        <f ca="1">L275+L277+L282+L289+L290+L278</f>
        <v>7743.99</v>
      </c>
      <c r="L291" s="76"/>
      <c r="AD291">
        <f ca="1">ROUND((Source!AT187/100)*((ROUND(SUMIF(SmtRes!AQ635:SmtRes!AQ640,"=1",SmtRes!AD635:SmtRes!AD640)*Source!I187,2)+ROUND(SUMIF(SmtRes!AQ635:SmtRes!AQ640,"=1",SmtRes!AC635:SmtRes!AC640)*Source!I187,2))),2)</f>
        <v>239.75</v>
      </c>
      <c r="AE291">
        <f ca="1">ROUND((Source!AU187/100)*((ROUND(SUMIF(SmtRes!AQ635:SmtRes!AQ640,"=1",SmtRes!AD635:SmtRes!AD640)*Source!I187,2)+ROUND(SUMIF(SmtRes!AQ635:SmtRes!AQ640,"=1",SmtRes!AC635:SmtRes!AC640)*Source!I187,2))),2)</f>
        <v>150.39</v>
      </c>
      <c r="AN291" s="77">
        <f ca="1">L275+L277+L282+L289+L290+L278</f>
        <v>7743.99</v>
      </c>
      <c r="AO291" s="77">
        <f>L277</f>
        <v>61.73</v>
      </c>
      <c r="AQ291" t="s">
        <v>68</v>
      </c>
      <c r="AR291" s="77">
        <f>L275</f>
        <v>2641.93</v>
      </c>
      <c r="AT291" s="77">
        <f>L278</f>
        <v>25.21</v>
      </c>
      <c r="AV291" t="s">
        <v>68</v>
      </c>
      <c r="AW291" s="77">
        <f>L282</f>
        <v>240.94</v>
      </c>
      <c r="AZ291">
        <f ca="1">Source!X187</f>
        <v>2933.85</v>
      </c>
      <c r="BA291">
        <f ca="1">Source!Y187</f>
        <v>1840.33</v>
      </c>
      <c r="CD291">
        <v>1</v>
      </c>
    </row>
    <row r="293" ht="15" spans="1:12">
      <c r="A293" s="78"/>
      <c r="B293" s="79"/>
      <c r="C293" s="67" t="s">
        <v>171</v>
      </c>
      <c r="D293" s="67"/>
      <c r="E293" s="67"/>
      <c r="F293" s="67"/>
      <c r="G293" s="67"/>
      <c r="H293" s="67"/>
      <c r="I293" s="73"/>
      <c r="J293" s="78"/>
      <c r="K293" s="83"/>
      <c r="L293" s="73">
        <f ca="1">L295+L296+L302+L306</f>
        <v>95608.88</v>
      </c>
    </row>
    <row r="294" ht="14.25" spans="1:12">
      <c r="A294" s="80"/>
      <c r="B294" s="81"/>
      <c r="C294" s="82" t="s">
        <v>172</v>
      </c>
      <c r="D294" s="56"/>
      <c r="E294" s="56"/>
      <c r="F294" s="56"/>
      <c r="G294" s="56"/>
      <c r="H294" s="56"/>
      <c r="I294" s="59"/>
      <c r="J294" s="80"/>
      <c r="K294" s="58"/>
      <c r="L294" s="59"/>
    </row>
    <row r="295" ht="14.25" spans="1:12">
      <c r="A295" s="80"/>
      <c r="B295" s="81"/>
      <c r="C295" s="56" t="s">
        <v>173</v>
      </c>
      <c r="D295" s="56"/>
      <c r="E295" s="56"/>
      <c r="F295" s="56"/>
      <c r="G295" s="56"/>
      <c r="H295" s="56"/>
      <c r="I295" s="59"/>
      <c r="J295" s="80"/>
      <c r="K295" s="58"/>
      <c r="L295" s="59">
        <f>SUM(AR53:AR291)</f>
        <v>50731.71</v>
      </c>
    </row>
    <row r="296" ht="14.25" hidden="1" spans="1:12">
      <c r="A296" s="80"/>
      <c r="B296" s="81"/>
      <c r="C296" s="56" t="s">
        <v>174</v>
      </c>
      <c r="D296" s="56"/>
      <c r="E296" s="56"/>
      <c r="F296" s="56"/>
      <c r="G296" s="56"/>
      <c r="H296" s="56"/>
      <c r="I296" s="59"/>
      <c r="J296" s="80"/>
      <c r="K296" s="58"/>
      <c r="L296" s="59">
        <f>L298+L301+L300</f>
        <v>44305.84</v>
      </c>
    </row>
    <row r="297" ht="14.25" hidden="1" spans="1:12">
      <c r="A297" s="80"/>
      <c r="B297" s="81"/>
      <c r="C297" s="82" t="s">
        <v>175</v>
      </c>
      <c r="D297" s="56"/>
      <c r="E297" s="56"/>
      <c r="F297" s="56"/>
      <c r="G297" s="56"/>
      <c r="H297" s="56"/>
      <c r="I297" s="59"/>
      <c r="J297" s="80"/>
      <c r="K297" s="58"/>
      <c r="L297" s="59"/>
    </row>
    <row r="298" ht="14.25" spans="1:12">
      <c r="A298" s="80"/>
      <c r="B298" s="81"/>
      <c r="C298" s="56" t="s">
        <v>174</v>
      </c>
      <c r="D298" s="56"/>
      <c r="E298" s="56"/>
      <c r="F298" s="56"/>
      <c r="G298" s="56"/>
      <c r="H298" s="56"/>
      <c r="I298" s="59"/>
      <c r="J298" s="80"/>
      <c r="K298" s="58"/>
      <c r="L298" s="59">
        <f>SUM(AO53:AO291)</f>
        <v>26876.24</v>
      </c>
    </row>
    <row r="299" ht="14.25" hidden="1" spans="1:12">
      <c r="A299" s="80"/>
      <c r="B299" s="81"/>
      <c r="C299" s="82" t="s">
        <v>176</v>
      </c>
      <c r="D299" s="56"/>
      <c r="E299" s="56"/>
      <c r="F299" s="56"/>
      <c r="G299" s="56"/>
      <c r="H299" s="56"/>
      <c r="I299" s="59"/>
      <c r="J299" s="80"/>
      <c r="K299" s="58"/>
      <c r="L299" s="59"/>
    </row>
    <row r="300" ht="14.25" spans="1:12">
      <c r="A300" s="80"/>
      <c r="B300" s="81"/>
      <c r="C300" s="56" t="s">
        <v>177</v>
      </c>
      <c r="D300" s="56"/>
      <c r="E300" s="56"/>
      <c r="F300" s="56"/>
      <c r="G300" s="56"/>
      <c r="H300" s="56"/>
      <c r="I300" s="59"/>
      <c r="J300" s="80"/>
      <c r="K300" s="58"/>
      <c r="L300" s="59">
        <f>SUM(AT53:AT291)</f>
        <v>17429.6</v>
      </c>
    </row>
    <row r="301" ht="14.25" hidden="1" spans="1:12">
      <c r="A301" s="80"/>
      <c r="B301" s="81"/>
      <c r="C301" s="56" t="s">
        <v>178</v>
      </c>
      <c r="D301" s="56"/>
      <c r="E301" s="56"/>
      <c r="F301" s="56"/>
      <c r="G301" s="56"/>
      <c r="H301" s="56"/>
      <c r="I301" s="59"/>
      <c r="J301" s="80"/>
      <c r="K301" s="58"/>
      <c r="L301" s="59">
        <f>SUM(AV53:AV291)</f>
        <v>0</v>
      </c>
    </row>
    <row r="302" ht="14.25" spans="1:12">
      <c r="A302" s="80"/>
      <c r="B302" s="81"/>
      <c r="C302" s="56" t="s">
        <v>179</v>
      </c>
      <c r="D302" s="56"/>
      <c r="E302" s="56"/>
      <c r="F302" s="56"/>
      <c r="G302" s="56"/>
      <c r="H302" s="56"/>
      <c r="I302" s="59"/>
      <c r="J302" s="80"/>
      <c r="K302" s="58"/>
      <c r="L302" s="59">
        <f ca="1">L304+L305</f>
        <v>571.33</v>
      </c>
    </row>
    <row r="303" ht="14.25" spans="1:12">
      <c r="A303" s="80"/>
      <c r="B303" s="81"/>
      <c r="C303" s="82" t="s">
        <v>175</v>
      </c>
      <c r="D303" s="56"/>
      <c r="E303" s="56"/>
      <c r="F303" s="56"/>
      <c r="G303" s="56"/>
      <c r="H303" s="56"/>
      <c r="I303" s="59"/>
      <c r="J303" s="80"/>
      <c r="K303" s="58"/>
      <c r="L303" s="59"/>
    </row>
    <row r="304" ht="14.25" spans="1:12">
      <c r="A304" s="80"/>
      <c r="B304" s="81"/>
      <c r="C304" s="56" t="s">
        <v>180</v>
      </c>
      <c r="D304" s="56"/>
      <c r="E304" s="56"/>
      <c r="F304" s="56"/>
      <c r="G304" s="56"/>
      <c r="H304" s="56"/>
      <c r="I304" s="59"/>
      <c r="J304" s="80"/>
      <c r="K304" s="58"/>
      <c r="L304" s="59">
        <f ca="1">SUM(AW53:AW291)-SUM(BK53:BK291)</f>
        <v>571.33</v>
      </c>
    </row>
    <row r="305" ht="14.25" hidden="1" spans="1:12">
      <c r="A305" s="80"/>
      <c r="B305" s="81"/>
      <c r="C305" s="56" t="s">
        <v>181</v>
      </c>
      <c r="D305" s="56"/>
      <c r="E305" s="56"/>
      <c r="F305" s="56"/>
      <c r="G305" s="56"/>
      <c r="H305" s="56"/>
      <c r="I305" s="59"/>
      <c r="J305" s="80"/>
      <c r="K305" s="58"/>
      <c r="L305" s="59">
        <f>SUM(BC53:BC291)</f>
        <v>0</v>
      </c>
    </row>
    <row r="306" ht="14.25" hidden="1" spans="1:12">
      <c r="A306" s="80"/>
      <c r="B306" s="81"/>
      <c r="C306" s="56" t="s">
        <v>182</v>
      </c>
      <c r="D306" s="56"/>
      <c r="E306" s="56"/>
      <c r="F306" s="56"/>
      <c r="G306" s="56"/>
      <c r="H306" s="56"/>
      <c r="I306" s="59"/>
      <c r="J306" s="80"/>
      <c r="K306" s="58"/>
      <c r="L306" s="59">
        <f>SUM(BB53:BB291)</f>
        <v>0</v>
      </c>
    </row>
    <row r="307" ht="14.25" spans="1:12">
      <c r="A307" s="80"/>
      <c r="B307" s="81"/>
      <c r="C307" s="56" t="s">
        <v>183</v>
      </c>
      <c r="D307" s="56"/>
      <c r="E307" s="56"/>
      <c r="F307" s="56"/>
      <c r="G307" s="56"/>
      <c r="H307" s="56"/>
      <c r="I307" s="59"/>
      <c r="J307" s="80"/>
      <c r="K307" s="58"/>
      <c r="L307" s="59">
        <f>SUM(AR53:AR291)+SUM(AT53:AT291)+SUM(AV53:AV291)</f>
        <v>68161.31</v>
      </c>
    </row>
    <row r="308" ht="14.25" spans="1:12">
      <c r="A308" s="80"/>
      <c r="B308" s="81"/>
      <c r="C308" s="56" t="s">
        <v>184</v>
      </c>
      <c r="D308" s="56"/>
      <c r="E308" s="56"/>
      <c r="F308" s="56"/>
      <c r="G308" s="56"/>
      <c r="H308" s="56"/>
      <c r="I308" s="59"/>
      <c r="J308" s="80"/>
      <c r="K308" s="58"/>
      <c r="L308" s="59">
        <f ca="1">SUM(AZ53:AZ291)</f>
        <v>69814.62</v>
      </c>
    </row>
    <row r="309" ht="14.25" spans="1:12">
      <c r="A309" s="80"/>
      <c r="B309" s="81"/>
      <c r="C309" s="56" t="s">
        <v>185</v>
      </c>
      <c r="D309" s="56"/>
      <c r="E309" s="56"/>
      <c r="F309" s="56"/>
      <c r="G309" s="56"/>
      <c r="H309" s="56"/>
      <c r="I309" s="59"/>
      <c r="J309" s="80"/>
      <c r="K309" s="58"/>
      <c r="L309" s="59">
        <f ca="1">SUM(BA53:BA291)</f>
        <v>41876.62</v>
      </c>
    </row>
    <row r="310" ht="14.25" hidden="1" spans="1:12">
      <c r="A310" s="80"/>
      <c r="B310" s="81"/>
      <c r="C310" s="56" t="s">
        <v>186</v>
      </c>
      <c r="D310" s="56"/>
      <c r="E310" s="56"/>
      <c r="F310" s="56"/>
      <c r="G310" s="56"/>
      <c r="H310" s="56"/>
      <c r="I310" s="59"/>
      <c r="J310" s="80"/>
      <c r="K310" s="58"/>
      <c r="L310" s="59">
        <f>L312+L313</f>
        <v>0</v>
      </c>
    </row>
    <row r="311" ht="14.25" hidden="1" spans="1:12">
      <c r="A311" s="80"/>
      <c r="B311" s="81"/>
      <c r="C311" s="82" t="s">
        <v>172</v>
      </c>
      <c r="D311" s="56"/>
      <c r="E311" s="56"/>
      <c r="F311" s="56"/>
      <c r="G311" s="56"/>
      <c r="H311" s="56"/>
      <c r="I311" s="59"/>
      <c r="J311" s="80"/>
      <c r="K311" s="58"/>
      <c r="L311" s="59"/>
    </row>
    <row r="312" ht="14.25" hidden="1" spans="1:12">
      <c r="A312" s="80"/>
      <c r="B312" s="81"/>
      <c r="C312" s="56" t="s">
        <v>187</v>
      </c>
      <c r="D312" s="56"/>
      <c r="E312" s="56"/>
      <c r="F312" s="56"/>
      <c r="G312" s="56"/>
      <c r="H312" s="56"/>
      <c r="I312" s="59"/>
      <c r="J312" s="80"/>
      <c r="K312" s="58"/>
      <c r="L312" s="59">
        <f>SUM(BK53:BK291)</f>
        <v>0</v>
      </c>
    </row>
    <row r="313" ht="14.25" hidden="1" spans="1:12">
      <c r="A313" s="80"/>
      <c r="B313" s="81"/>
      <c r="C313" s="56" t="s">
        <v>188</v>
      </c>
      <c r="D313" s="56"/>
      <c r="E313" s="56"/>
      <c r="F313" s="56"/>
      <c r="G313" s="56"/>
      <c r="H313" s="56"/>
      <c r="I313" s="59"/>
      <c r="J313" s="80"/>
      <c r="K313" s="58"/>
      <c r="L313" s="59">
        <f>SUM(BD53:BD291)</f>
        <v>0</v>
      </c>
    </row>
    <row r="314" ht="14.25" hidden="1" spans="1:12">
      <c r="A314" s="80"/>
      <c r="B314" s="81"/>
      <c r="C314" s="56" t="s">
        <v>189</v>
      </c>
      <c r="D314" s="56"/>
      <c r="E314" s="56"/>
      <c r="F314" s="56"/>
      <c r="G314" s="56"/>
      <c r="H314" s="56"/>
      <c r="I314" s="59"/>
      <c r="J314" s="80"/>
      <c r="K314" s="58"/>
      <c r="L314" s="59"/>
    </row>
    <row r="315" ht="14.25" hidden="1" spans="1:12">
      <c r="A315" s="80"/>
      <c r="B315" s="81"/>
      <c r="C315" s="56" t="s">
        <v>189</v>
      </c>
      <c r="D315" s="56"/>
      <c r="E315" s="56"/>
      <c r="F315" s="56"/>
      <c r="G315" s="56"/>
      <c r="H315" s="56"/>
      <c r="I315" s="59"/>
      <c r="J315" s="80"/>
      <c r="K315" s="58"/>
      <c r="L315" s="59">
        <f>SUM(BQ53:BQ291)</f>
        <v>0</v>
      </c>
    </row>
    <row r="316" ht="14.25" hidden="1" spans="1:12">
      <c r="A316" s="80"/>
      <c r="B316" s="81"/>
      <c r="C316" s="56" t="s">
        <v>190</v>
      </c>
      <c r="D316" s="56"/>
      <c r="E316" s="56"/>
      <c r="F316" s="56"/>
      <c r="G316" s="56"/>
      <c r="H316" s="56"/>
      <c r="I316" s="59"/>
      <c r="J316" s="80"/>
      <c r="K316" s="58"/>
      <c r="L316" s="59">
        <f>SUM(BO53:BO291)</f>
        <v>0</v>
      </c>
    </row>
    <row r="317" ht="15" spans="1:12">
      <c r="A317" s="78"/>
      <c r="B317" s="79"/>
      <c r="C317" s="67" t="s">
        <v>191</v>
      </c>
      <c r="D317" s="67"/>
      <c r="E317" s="67"/>
      <c r="F317" s="67"/>
      <c r="G317" s="67"/>
      <c r="H317" s="67"/>
      <c r="I317" s="73"/>
      <c r="J317" s="78"/>
      <c r="K317" s="83"/>
      <c r="L317" s="73">
        <f ca="1">L293+L308+L309+L310+L315+L316</f>
        <v>207300.12</v>
      </c>
    </row>
    <row r="318" ht="14.25" spans="1:12">
      <c r="A318" s="80"/>
      <c r="B318" s="81"/>
      <c r="C318" s="82" t="s">
        <v>192</v>
      </c>
      <c r="D318" s="56"/>
      <c r="E318" s="56"/>
      <c r="F318" s="56"/>
      <c r="G318" s="56"/>
      <c r="H318" s="56"/>
      <c r="I318" s="59"/>
      <c r="J318" s="80"/>
      <c r="K318" s="58"/>
      <c r="L318" s="59"/>
    </row>
    <row r="319" ht="14.25" hidden="1" spans="1:12">
      <c r="A319" s="80"/>
      <c r="B319" s="81"/>
      <c r="C319" s="56" t="s">
        <v>193</v>
      </c>
      <c r="D319" s="56"/>
      <c r="E319" s="56"/>
      <c r="F319" s="56"/>
      <c r="G319" s="56"/>
      <c r="H319" s="56"/>
      <c r="I319" s="59"/>
      <c r="J319" s="80"/>
      <c r="K319" s="58"/>
      <c r="L319" s="59">
        <f>SUM(AX53:AX291)</f>
        <v>0</v>
      </c>
    </row>
    <row r="320" ht="14.25" hidden="1" spans="1:12">
      <c r="A320" s="80"/>
      <c r="B320" s="81"/>
      <c r="C320" s="56" t="s">
        <v>194</v>
      </c>
      <c r="D320" s="56"/>
      <c r="E320" s="56"/>
      <c r="F320" s="56"/>
      <c r="G320" s="56"/>
      <c r="H320" s="56"/>
      <c r="I320" s="59"/>
      <c r="J320" s="80"/>
      <c r="K320" s="58"/>
      <c r="L320" s="59">
        <f>SUM(AY53:AY291)</f>
        <v>0</v>
      </c>
    </row>
    <row r="321" ht="14.25" spans="1:12">
      <c r="A321" s="80"/>
      <c r="B321" s="81"/>
      <c r="C321" s="56" t="s">
        <v>195</v>
      </c>
      <c r="D321" s="56"/>
      <c r="E321" s="56"/>
      <c r="F321" s="72"/>
      <c r="G321" s="62">
        <f ca="1">Source!F218</f>
        <v>63.677156</v>
      </c>
      <c r="H321" s="80"/>
      <c r="I321" s="80"/>
      <c r="J321" s="80"/>
      <c r="K321" s="80"/>
      <c r="L321" s="80"/>
    </row>
    <row r="322" ht="14.25" spans="1:12">
      <c r="A322" s="80"/>
      <c r="B322" s="81"/>
      <c r="C322" s="56" t="s">
        <v>196</v>
      </c>
      <c r="D322" s="56"/>
      <c r="E322" s="56"/>
      <c r="F322" s="72"/>
      <c r="G322" s="62">
        <f ca="1">Source!F219</f>
        <v>19.3045808</v>
      </c>
      <c r="H322" s="80"/>
      <c r="I322" s="80"/>
      <c r="J322" s="80"/>
      <c r="K322" s="80"/>
      <c r="L322" s="80"/>
    </row>
    <row r="325" ht="16.5" spans="1:12">
      <c r="A325" s="55" t="s">
        <v>197</v>
      </c>
      <c r="B325" s="55"/>
      <c r="C325" s="55"/>
      <c r="D325" s="55"/>
      <c r="E325" s="55"/>
      <c r="F325" s="55"/>
      <c r="G325" s="55"/>
      <c r="H325" s="55"/>
      <c r="I325" s="55"/>
      <c r="J325" s="55"/>
      <c r="K325" s="55"/>
      <c r="L325" s="55"/>
    </row>
    <row r="326" ht="42.75" spans="1:12">
      <c r="A326" s="89" t="s">
        <v>198</v>
      </c>
      <c r="B326" s="63" t="str">
        <f>Source!F330</f>
        <v>Предельная стоимость ПАО "Россети"</v>
      </c>
      <c r="C326" s="63" t="s">
        <v>199</v>
      </c>
      <c r="D326" s="64" t="str">
        <f>Source!H330</f>
        <v>м</v>
      </c>
      <c r="E326" s="65">
        <f>Source!K330</f>
        <v>105</v>
      </c>
      <c r="F326" s="65"/>
      <c r="G326" s="65">
        <f>Source!I330</f>
        <v>105</v>
      </c>
      <c r="H326" s="66"/>
      <c r="I326" s="74"/>
      <c r="J326" s="66">
        <f>Source!AL330</f>
        <v>289.97</v>
      </c>
      <c r="K326" s="74"/>
      <c r="L326" s="66">
        <f>Source!HG330</f>
        <v>30446.85</v>
      </c>
    </row>
    <row r="327" ht="15" spans="3:82">
      <c r="C327" s="75" t="s">
        <v>67</v>
      </c>
      <c r="D327" s="75"/>
      <c r="E327" s="75"/>
      <c r="F327" s="75"/>
      <c r="G327" s="75"/>
      <c r="H327" s="75"/>
      <c r="I327" s="76">
        <f>IF(E326&lt;&gt;0,K327/E326,0)</f>
        <v>289.97</v>
      </c>
      <c r="J327" s="76"/>
      <c r="K327" s="76">
        <f>L326</f>
        <v>30446.85</v>
      </c>
      <c r="L327" s="76"/>
      <c r="AD327">
        <f>ROUND((Source!AT330/100)*((ROUND(ROUND(Source!AO330,2)*Source!I330,2)+ROUND(ROUND(Source!AN330,2)*Source!I330,2))),2)</f>
        <v>0</v>
      </c>
      <c r="AE327">
        <f>ROUND((Source!AU330/100)*((ROUND(ROUND(Source!AO330,2)*Source!I330,2)+ROUND(ROUND(Source!AN330,2)*Source!I330,2))),2)</f>
        <v>0</v>
      </c>
      <c r="AN327" s="77">
        <f>L326</f>
        <v>30446.85</v>
      </c>
      <c r="AO327">
        <f>0</f>
        <v>0</v>
      </c>
      <c r="AQ327" t="s">
        <v>68</v>
      </c>
      <c r="AR327">
        <f>0</f>
        <v>0</v>
      </c>
      <c r="AT327">
        <f>0</f>
        <v>0</v>
      </c>
      <c r="AV327" t="s">
        <v>68</v>
      </c>
      <c r="AW327" s="77">
        <f>L326</f>
        <v>30446.85</v>
      </c>
      <c r="AX327" s="77">
        <f>L326</f>
        <v>30446.85</v>
      </c>
      <c r="AZ327">
        <f>Source!X330</f>
        <v>0</v>
      </c>
      <c r="BA327">
        <f>Source!Y330</f>
        <v>0</v>
      </c>
      <c r="CD327">
        <v>1</v>
      </c>
    </row>
    <row r="328" ht="42.75" spans="1:12">
      <c r="A328" s="89" t="s">
        <v>200</v>
      </c>
      <c r="B328" s="63" t="str">
        <f>Source!F362</f>
        <v>с-ф</v>
      </c>
      <c r="C328" s="63" t="s">
        <v>201</v>
      </c>
      <c r="D328" s="64" t="str">
        <f>Source!H362</f>
        <v>шт.</v>
      </c>
      <c r="E328" s="65">
        <f>Source!K362</f>
        <v>6</v>
      </c>
      <c r="F328" s="65"/>
      <c r="G328" s="65">
        <f>Source!I362</f>
        <v>6</v>
      </c>
      <c r="H328" s="66"/>
      <c r="I328" s="74"/>
      <c r="J328" s="66">
        <f>Source!AL362</f>
        <v>15.13</v>
      </c>
      <c r="K328" s="74"/>
      <c r="L328" s="66">
        <f>Source!HG362</f>
        <v>90.78</v>
      </c>
    </row>
    <row r="329" ht="15" spans="3:82">
      <c r="C329" s="75" t="s">
        <v>67</v>
      </c>
      <c r="D329" s="75"/>
      <c r="E329" s="75"/>
      <c r="F329" s="75"/>
      <c r="G329" s="75"/>
      <c r="H329" s="75"/>
      <c r="I329" s="76">
        <f>IF(E328&lt;&gt;0,K329/E328,0)</f>
        <v>15.13</v>
      </c>
      <c r="J329" s="76"/>
      <c r="K329" s="76">
        <f>L328</f>
        <v>90.78</v>
      </c>
      <c r="L329" s="76"/>
      <c r="AD329">
        <f>ROUND((Source!AT362/100)*((ROUND(ROUND(Source!AO362,2)*Source!I362,2)+ROUND(ROUND(Source!AN362,2)*Source!I362,2))),2)</f>
        <v>0</v>
      </c>
      <c r="AE329">
        <f>ROUND((Source!AU362/100)*((ROUND(ROUND(Source!AO362,2)*Source!I362,2)+ROUND(ROUND(Source!AN362,2)*Source!I362,2))),2)</f>
        <v>0</v>
      </c>
      <c r="AN329" s="77">
        <f>L328</f>
        <v>90.78</v>
      </c>
      <c r="AO329">
        <f>0</f>
        <v>0</v>
      </c>
      <c r="AQ329" t="s">
        <v>68</v>
      </c>
      <c r="AR329">
        <f>0</f>
        <v>0</v>
      </c>
      <c r="AT329">
        <f>0</f>
        <v>0</v>
      </c>
      <c r="AV329" t="s">
        <v>68</v>
      </c>
      <c r="AW329" s="77">
        <f>L328</f>
        <v>90.78</v>
      </c>
      <c r="AX329" s="77">
        <f>L328</f>
        <v>90.78</v>
      </c>
      <c r="AZ329">
        <f>Source!X362</f>
        <v>0</v>
      </c>
      <c r="BA329">
        <f>Source!Y362</f>
        <v>0</v>
      </c>
      <c r="CD329">
        <v>1</v>
      </c>
    </row>
    <row r="330" ht="42.75" spans="1:12">
      <c r="A330" s="89" t="s">
        <v>202</v>
      </c>
      <c r="B330" s="63" t="str">
        <f>Source!F364</f>
        <v>с-ф</v>
      </c>
      <c r="C330" s="63" t="s">
        <v>203</v>
      </c>
      <c r="D330" s="64" t="str">
        <f>Source!H364</f>
        <v>шт.</v>
      </c>
      <c r="E330" s="65">
        <f>Source!K364</f>
        <v>8</v>
      </c>
      <c r="F330" s="65"/>
      <c r="G330" s="65">
        <f>Source!I364</f>
        <v>8</v>
      </c>
      <c r="H330" s="66"/>
      <c r="I330" s="74"/>
      <c r="J330" s="66">
        <f>Source!AL364</f>
        <v>1048.92</v>
      </c>
      <c r="K330" s="74"/>
      <c r="L330" s="66">
        <f>Source!HG364</f>
        <v>8391.36</v>
      </c>
    </row>
    <row r="331" ht="15" spans="3:82">
      <c r="C331" s="75" t="s">
        <v>67</v>
      </c>
      <c r="D331" s="75"/>
      <c r="E331" s="75"/>
      <c r="F331" s="75"/>
      <c r="G331" s="75"/>
      <c r="H331" s="75"/>
      <c r="I331" s="76">
        <f>IF(E330&lt;&gt;0,K331/E330,0)</f>
        <v>1048.92</v>
      </c>
      <c r="J331" s="76"/>
      <c r="K331" s="76">
        <f>L330</f>
        <v>8391.36</v>
      </c>
      <c r="L331" s="76"/>
      <c r="AD331">
        <f>ROUND((Source!AT364/100)*((ROUND(ROUND(Source!AO364,2)*Source!I364,2)+ROUND(ROUND(Source!AN364,2)*Source!I364,2))),2)</f>
        <v>0</v>
      </c>
      <c r="AE331">
        <f>ROUND((Source!AU364/100)*((ROUND(ROUND(Source!AO364,2)*Source!I364,2)+ROUND(ROUND(Source!AN364,2)*Source!I364,2))),2)</f>
        <v>0</v>
      </c>
      <c r="AN331" s="77">
        <f>L330</f>
        <v>8391.36</v>
      </c>
      <c r="AO331">
        <f>0</f>
        <v>0</v>
      </c>
      <c r="AQ331" t="s">
        <v>68</v>
      </c>
      <c r="AR331">
        <f>0</f>
        <v>0</v>
      </c>
      <c r="AT331">
        <f>0</f>
        <v>0</v>
      </c>
      <c r="AV331" t="s">
        <v>68</v>
      </c>
      <c r="AW331" s="77">
        <f>L330</f>
        <v>8391.36</v>
      </c>
      <c r="AX331" s="77">
        <f>L330</f>
        <v>8391.36</v>
      </c>
      <c r="AZ331">
        <f>Source!X364</f>
        <v>0</v>
      </c>
      <c r="BA331">
        <f>Source!Y364</f>
        <v>0</v>
      </c>
      <c r="CD331">
        <v>1</v>
      </c>
    </row>
    <row r="332" ht="42.75" spans="1:12">
      <c r="A332" s="89" t="s">
        <v>204</v>
      </c>
      <c r="B332" s="63" t="str">
        <f>Source!F366</f>
        <v>Предельная стоимость ПАО "Россети"</v>
      </c>
      <c r="C332" s="63" t="s">
        <v>205</v>
      </c>
      <c r="D332" s="64" t="str">
        <f>Source!H366</f>
        <v>шт.</v>
      </c>
      <c r="E332" s="65">
        <f>Source!K366</f>
        <v>6</v>
      </c>
      <c r="F332" s="65"/>
      <c r="G332" s="65">
        <f>Source!I366</f>
        <v>6</v>
      </c>
      <c r="H332" s="66"/>
      <c r="I332" s="74"/>
      <c r="J332" s="66">
        <f>Source!AL366</f>
        <v>12593.29</v>
      </c>
      <c r="K332" s="74"/>
      <c r="L332" s="66">
        <f>Source!HG366</f>
        <v>75559.74</v>
      </c>
    </row>
    <row r="333" ht="15" spans="3:82">
      <c r="C333" s="75" t="s">
        <v>67</v>
      </c>
      <c r="D333" s="75"/>
      <c r="E333" s="75"/>
      <c r="F333" s="75"/>
      <c r="G333" s="75"/>
      <c r="H333" s="75"/>
      <c r="I333" s="76">
        <f>IF(E332&lt;&gt;0,K333/E332,0)</f>
        <v>12593.29</v>
      </c>
      <c r="J333" s="76"/>
      <c r="K333" s="76">
        <f>L332</f>
        <v>75559.74</v>
      </c>
      <c r="L333" s="76"/>
      <c r="AD333">
        <f>ROUND((Source!AT366/100)*((ROUND(ROUND(Source!AO366,2)*Source!I366,2)+ROUND(ROUND(Source!AN366,2)*Source!I366,2))),2)</f>
        <v>0</v>
      </c>
      <c r="AE333">
        <f>ROUND((Source!AU366/100)*((ROUND(ROUND(Source!AO366,2)*Source!I366,2)+ROUND(ROUND(Source!AN366,2)*Source!I366,2))),2)</f>
        <v>0</v>
      </c>
      <c r="AN333" s="77">
        <f>L332</f>
        <v>75559.74</v>
      </c>
      <c r="AO333">
        <f>0</f>
        <v>0</v>
      </c>
      <c r="AQ333" t="s">
        <v>68</v>
      </c>
      <c r="AR333">
        <f>0</f>
        <v>0</v>
      </c>
      <c r="AT333">
        <f>0</f>
        <v>0</v>
      </c>
      <c r="AV333" t="s">
        <v>68</v>
      </c>
      <c r="AW333" s="77">
        <f>L332</f>
        <v>75559.74</v>
      </c>
      <c r="AX333" s="77">
        <f>L332</f>
        <v>75559.74</v>
      </c>
      <c r="AZ333">
        <f>Source!X366</f>
        <v>0</v>
      </c>
      <c r="BA333">
        <f>Source!Y366</f>
        <v>0</v>
      </c>
      <c r="CD333">
        <v>1</v>
      </c>
    </row>
    <row r="334" ht="57" spans="1:12">
      <c r="A334" s="89" t="s">
        <v>206</v>
      </c>
      <c r="B334" s="63" t="str">
        <f>Source!F374</f>
        <v>с-ф</v>
      </c>
      <c r="C334" s="63" t="s">
        <v>207</v>
      </c>
      <c r="D334" s="64" t="str">
        <f>Source!H374</f>
        <v>кг</v>
      </c>
      <c r="E334" s="65">
        <f>Source!K374</f>
        <v>0.132</v>
      </c>
      <c r="F334" s="65"/>
      <c r="G334" s="65">
        <f>Source!I374</f>
        <v>0.132</v>
      </c>
      <c r="H334" s="66"/>
      <c r="I334" s="74"/>
      <c r="J334" s="66">
        <f>Source!AL374</f>
        <v>809.8</v>
      </c>
      <c r="K334" s="74"/>
      <c r="L334" s="66">
        <f>Source!HG374</f>
        <v>106.89</v>
      </c>
    </row>
    <row r="335" ht="15" spans="3:82">
      <c r="C335" s="75" t="s">
        <v>67</v>
      </c>
      <c r="D335" s="75"/>
      <c r="E335" s="75"/>
      <c r="F335" s="75"/>
      <c r="G335" s="75"/>
      <c r="H335" s="75"/>
      <c r="I335" s="76">
        <f>IF(E334&lt;&gt;0,K335/E334,0)</f>
        <v>809.772727272727</v>
      </c>
      <c r="J335" s="76"/>
      <c r="K335" s="76">
        <f>L334</f>
        <v>106.89</v>
      </c>
      <c r="L335" s="76"/>
      <c r="AD335">
        <f>ROUND((Source!AT374/100)*((ROUND(ROUND(Source!AO374,2)*Source!I374,2)+ROUND(ROUND(Source!AN374,2)*Source!I374,2))),2)</f>
        <v>0</v>
      </c>
      <c r="AE335">
        <f>ROUND((Source!AU374/100)*((ROUND(ROUND(Source!AO374,2)*Source!I374,2)+ROUND(ROUND(Source!AN374,2)*Source!I374,2))),2)</f>
        <v>0</v>
      </c>
      <c r="AN335" s="77">
        <f>L334</f>
        <v>106.89</v>
      </c>
      <c r="AO335">
        <f>0</f>
        <v>0</v>
      </c>
      <c r="AQ335" t="s">
        <v>68</v>
      </c>
      <c r="AR335">
        <f>0</f>
        <v>0</v>
      </c>
      <c r="AT335">
        <f>0</f>
        <v>0</v>
      </c>
      <c r="AV335" t="s">
        <v>68</v>
      </c>
      <c r="AW335" s="77">
        <f>L334</f>
        <v>106.89</v>
      </c>
      <c r="AX335" s="77">
        <f>L334</f>
        <v>106.89</v>
      </c>
      <c r="AZ335">
        <f>Source!X374</f>
        <v>0</v>
      </c>
      <c r="BA335">
        <f>Source!Y374</f>
        <v>0</v>
      </c>
      <c r="CD335">
        <v>1</v>
      </c>
    </row>
    <row r="336" ht="57" spans="1:12">
      <c r="A336" s="89" t="s">
        <v>208</v>
      </c>
      <c r="B336" s="63" t="str">
        <f>Source!F376</f>
        <v>с-ф</v>
      </c>
      <c r="C336" s="63" t="s">
        <v>209</v>
      </c>
      <c r="D336" s="64" t="str">
        <f>Source!H376</f>
        <v>кг</v>
      </c>
      <c r="E336" s="65">
        <f>Source!K376</f>
        <v>0.06</v>
      </c>
      <c r="F336" s="65"/>
      <c r="G336" s="65">
        <f>Source!I376</f>
        <v>0.06</v>
      </c>
      <c r="H336" s="66"/>
      <c r="I336" s="74"/>
      <c r="J336" s="66">
        <f>Source!AL376</f>
        <v>809.8</v>
      </c>
      <c r="K336" s="74"/>
      <c r="L336" s="66">
        <f>Source!HG376</f>
        <v>48.59</v>
      </c>
    </row>
    <row r="337" ht="15" spans="3:82">
      <c r="C337" s="75" t="s">
        <v>67</v>
      </c>
      <c r="D337" s="75"/>
      <c r="E337" s="75"/>
      <c r="F337" s="75"/>
      <c r="G337" s="75"/>
      <c r="H337" s="75"/>
      <c r="I337" s="76">
        <f>IF(E336&lt;&gt;0,K337/E336,0)</f>
        <v>809.833333333333</v>
      </c>
      <c r="J337" s="76"/>
      <c r="K337" s="76">
        <f>L336</f>
        <v>48.59</v>
      </c>
      <c r="L337" s="76"/>
      <c r="AD337">
        <f>ROUND((Source!AT376/100)*((ROUND(ROUND(Source!AO376,2)*Source!I376,2)+ROUND(ROUND(Source!AN376,2)*Source!I376,2))),2)</f>
        <v>0</v>
      </c>
      <c r="AE337">
        <f>ROUND((Source!AU376/100)*((ROUND(ROUND(Source!AO376,2)*Source!I376,2)+ROUND(ROUND(Source!AN376,2)*Source!I376,2))),2)</f>
        <v>0</v>
      </c>
      <c r="AN337" s="77">
        <f>L336</f>
        <v>48.59</v>
      </c>
      <c r="AO337">
        <f>0</f>
        <v>0</v>
      </c>
      <c r="AQ337" t="s">
        <v>68</v>
      </c>
      <c r="AR337">
        <f>0</f>
        <v>0</v>
      </c>
      <c r="AT337">
        <f>0</f>
        <v>0</v>
      </c>
      <c r="AV337" t="s">
        <v>68</v>
      </c>
      <c r="AW337" s="77">
        <f>L336</f>
        <v>48.59</v>
      </c>
      <c r="AX337" s="77">
        <f>L336</f>
        <v>48.59</v>
      </c>
      <c r="AZ337">
        <f>Source!X376</f>
        <v>0</v>
      </c>
      <c r="BA337">
        <f>Source!Y376</f>
        <v>0</v>
      </c>
      <c r="CD337">
        <v>1</v>
      </c>
    </row>
    <row r="338" ht="57" spans="1:12">
      <c r="A338" s="89" t="s">
        <v>210</v>
      </c>
      <c r="B338" s="63" t="str">
        <f>Source!F378</f>
        <v>с-ф</v>
      </c>
      <c r="C338" s="63" t="s">
        <v>211</v>
      </c>
      <c r="D338" s="64" t="str">
        <f>Source!H378</f>
        <v>кг</v>
      </c>
      <c r="E338" s="65">
        <f>Source!K378</f>
        <v>0.039</v>
      </c>
      <c r="F338" s="65"/>
      <c r="G338" s="65">
        <f>Source!I378</f>
        <v>0.039</v>
      </c>
      <c r="H338" s="66"/>
      <c r="I338" s="74"/>
      <c r="J338" s="66">
        <f>Source!AL378</f>
        <v>809.8</v>
      </c>
      <c r="K338" s="74"/>
      <c r="L338" s="66">
        <f>Source!HG378</f>
        <v>31.58</v>
      </c>
    </row>
    <row r="339" ht="15" spans="3:82">
      <c r="C339" s="75" t="s">
        <v>67</v>
      </c>
      <c r="D339" s="75"/>
      <c r="E339" s="75"/>
      <c r="F339" s="75"/>
      <c r="G339" s="75"/>
      <c r="H339" s="75"/>
      <c r="I339" s="76">
        <f>IF(E338&lt;&gt;0,K339/E338,0)</f>
        <v>809.74358974359</v>
      </c>
      <c r="J339" s="76"/>
      <c r="K339" s="76">
        <f>L338</f>
        <v>31.58</v>
      </c>
      <c r="L339" s="76"/>
      <c r="AD339">
        <f>ROUND((Source!AT378/100)*((ROUND(ROUND(Source!AO378,2)*Source!I378,2)+ROUND(ROUND(Source!AN378,2)*Source!I378,2))),2)</f>
        <v>0</v>
      </c>
      <c r="AE339">
        <f>ROUND((Source!AU378/100)*((ROUND(ROUND(Source!AO378,2)*Source!I378,2)+ROUND(ROUND(Source!AN378,2)*Source!I378,2))),2)</f>
        <v>0</v>
      </c>
      <c r="AN339" s="77">
        <f>L338</f>
        <v>31.58</v>
      </c>
      <c r="AO339">
        <f>0</f>
        <v>0</v>
      </c>
      <c r="AQ339" t="s">
        <v>68</v>
      </c>
      <c r="AR339">
        <f>0</f>
        <v>0</v>
      </c>
      <c r="AT339">
        <f>0</f>
        <v>0</v>
      </c>
      <c r="AV339" t="s">
        <v>68</v>
      </c>
      <c r="AW339" s="77">
        <f>L338</f>
        <v>31.58</v>
      </c>
      <c r="AX339" s="77">
        <f>L338</f>
        <v>31.58</v>
      </c>
      <c r="AZ339">
        <f>Source!X378</f>
        <v>0</v>
      </c>
      <c r="BA339">
        <f>Source!Y378</f>
        <v>0</v>
      </c>
      <c r="CD339">
        <v>1</v>
      </c>
    </row>
    <row r="340" ht="42.75" spans="1:12">
      <c r="A340" s="89" t="s">
        <v>212</v>
      </c>
      <c r="B340" s="63" t="str">
        <f>Source!F380</f>
        <v>с-ф</v>
      </c>
      <c r="C340" s="63" t="s">
        <v>213</v>
      </c>
      <c r="D340" s="64" t="str">
        <f>Source!H380</f>
        <v>кг</v>
      </c>
      <c r="E340" s="65">
        <f>Source!K380</f>
        <v>0.564</v>
      </c>
      <c r="F340" s="65"/>
      <c r="G340" s="65">
        <f>Source!I380</f>
        <v>0.564</v>
      </c>
      <c r="H340" s="66"/>
      <c r="I340" s="74"/>
      <c r="J340" s="66">
        <f>Source!AL380</f>
        <v>339.08</v>
      </c>
      <c r="K340" s="74"/>
      <c r="L340" s="66">
        <f>Source!HG380</f>
        <v>191.24</v>
      </c>
    </row>
    <row r="341" ht="15" spans="3:82">
      <c r="C341" s="75" t="s">
        <v>67</v>
      </c>
      <c r="D341" s="75"/>
      <c r="E341" s="75"/>
      <c r="F341" s="75"/>
      <c r="G341" s="75"/>
      <c r="H341" s="75"/>
      <c r="I341" s="76">
        <f>IF(E340&lt;&gt;0,K341/E340,0)</f>
        <v>339.078014184397</v>
      </c>
      <c r="J341" s="76"/>
      <c r="K341" s="76">
        <f>L340</f>
        <v>191.24</v>
      </c>
      <c r="L341" s="76"/>
      <c r="AD341">
        <f>ROUND((Source!AT380/100)*((ROUND(ROUND(Source!AO380,2)*Source!I380,2)+ROUND(ROUND(Source!AN380,2)*Source!I380,2))),2)</f>
        <v>0</v>
      </c>
      <c r="AE341">
        <f>ROUND((Source!AU380/100)*((ROUND(ROUND(Source!AO380,2)*Source!I380,2)+ROUND(ROUND(Source!AN380,2)*Source!I380,2))),2)</f>
        <v>0</v>
      </c>
      <c r="AN341" s="77">
        <f>L340</f>
        <v>191.24</v>
      </c>
      <c r="AO341">
        <f>0</f>
        <v>0</v>
      </c>
      <c r="AQ341" t="s">
        <v>68</v>
      </c>
      <c r="AR341">
        <f>0</f>
        <v>0</v>
      </c>
      <c r="AT341">
        <f>0</f>
        <v>0</v>
      </c>
      <c r="AV341" t="s">
        <v>68</v>
      </c>
      <c r="AW341" s="77">
        <f>L340</f>
        <v>191.24</v>
      </c>
      <c r="AX341" s="77">
        <f>L340</f>
        <v>191.24</v>
      </c>
      <c r="AZ341">
        <f>Source!X380</f>
        <v>0</v>
      </c>
      <c r="BA341">
        <f>Source!Y380</f>
        <v>0</v>
      </c>
      <c r="CD341">
        <v>1</v>
      </c>
    </row>
    <row r="342" ht="57" spans="1:12">
      <c r="A342" s="89" t="s">
        <v>214</v>
      </c>
      <c r="B342" s="63" t="str">
        <f>Source!F382</f>
        <v>с-ф</v>
      </c>
      <c r="C342" s="63" t="s">
        <v>215</v>
      </c>
      <c r="D342" s="64" t="str">
        <f>Source!H382</f>
        <v>кг</v>
      </c>
      <c r="E342" s="65">
        <f>Source!K382</f>
        <v>17.55</v>
      </c>
      <c r="F342" s="65"/>
      <c r="G342" s="65">
        <f>Source!I382</f>
        <v>17.55</v>
      </c>
      <c r="H342" s="66"/>
      <c r="I342" s="74"/>
      <c r="J342" s="66">
        <f>Source!AL382</f>
        <v>500.16</v>
      </c>
      <c r="K342" s="74"/>
      <c r="L342" s="66">
        <f>Source!HG382</f>
        <v>8777.81</v>
      </c>
    </row>
    <row r="343" ht="15" spans="3:82">
      <c r="C343" s="75" t="s">
        <v>67</v>
      </c>
      <c r="D343" s="75"/>
      <c r="E343" s="75"/>
      <c r="F343" s="75"/>
      <c r="G343" s="75"/>
      <c r="H343" s="75"/>
      <c r="I343" s="76">
        <f>IF(E342&lt;&gt;0,K343/E342,0)</f>
        <v>500.160113960114</v>
      </c>
      <c r="J343" s="76"/>
      <c r="K343" s="76">
        <f>L342</f>
        <v>8777.81</v>
      </c>
      <c r="L343" s="76"/>
      <c r="AD343">
        <f>ROUND((Source!AT382/100)*((ROUND(ROUND(Source!AO382,2)*Source!I382,2)+ROUND(ROUND(Source!AN382,2)*Source!I382,2))),2)</f>
        <v>0</v>
      </c>
      <c r="AE343">
        <f>ROUND((Source!AU382/100)*((ROUND(ROUND(Source!AO382,2)*Source!I382,2)+ROUND(ROUND(Source!AN382,2)*Source!I382,2))),2)</f>
        <v>0</v>
      </c>
      <c r="AN343" s="77">
        <f>L342</f>
        <v>8777.81</v>
      </c>
      <c r="AO343">
        <f>0</f>
        <v>0</v>
      </c>
      <c r="AQ343" t="s">
        <v>68</v>
      </c>
      <c r="AR343">
        <f>0</f>
        <v>0</v>
      </c>
      <c r="AT343">
        <f>0</f>
        <v>0</v>
      </c>
      <c r="AV343" t="s">
        <v>68</v>
      </c>
      <c r="AW343" s="77">
        <f>L342</f>
        <v>8777.81</v>
      </c>
      <c r="AX343" s="77">
        <f>L342</f>
        <v>8777.81</v>
      </c>
      <c r="AZ343">
        <f>Source!X382</f>
        <v>0</v>
      </c>
      <c r="BA343">
        <f>Source!Y382</f>
        <v>0</v>
      </c>
      <c r="CD343">
        <v>1</v>
      </c>
    </row>
    <row r="345" ht="15" spans="1:12">
      <c r="A345" s="78"/>
      <c r="B345" s="79"/>
      <c r="C345" s="67" t="s">
        <v>171</v>
      </c>
      <c r="D345" s="67"/>
      <c r="E345" s="67"/>
      <c r="F345" s="67"/>
      <c r="G345" s="67"/>
      <c r="H345" s="67"/>
      <c r="I345" s="73"/>
      <c r="J345" s="78"/>
      <c r="K345" s="83"/>
      <c r="L345" s="73">
        <f>L347+L348+L354+L358</f>
        <v>123644.84</v>
      </c>
    </row>
    <row r="346" ht="14.25" spans="1:12">
      <c r="A346" s="80"/>
      <c r="B346" s="81"/>
      <c r="C346" s="82" t="s">
        <v>172</v>
      </c>
      <c r="D346" s="56"/>
      <c r="E346" s="56"/>
      <c r="F346" s="56"/>
      <c r="G346" s="56"/>
      <c r="H346" s="56"/>
      <c r="I346" s="59"/>
      <c r="J346" s="80"/>
      <c r="K346" s="58"/>
      <c r="L346" s="59"/>
    </row>
    <row r="347" ht="14.25" hidden="1" spans="1:12">
      <c r="A347" s="80"/>
      <c r="B347" s="81"/>
      <c r="C347" s="56" t="s">
        <v>173</v>
      </c>
      <c r="D347" s="56"/>
      <c r="E347" s="56"/>
      <c r="F347" s="56"/>
      <c r="G347" s="56"/>
      <c r="H347" s="56"/>
      <c r="I347" s="59"/>
      <c r="J347" s="80"/>
      <c r="K347" s="58"/>
      <c r="L347" s="59">
        <f>SUM(AR325:AR343)</f>
        <v>0</v>
      </c>
    </row>
    <row r="348" ht="14.25" hidden="1" spans="1:12">
      <c r="A348" s="80"/>
      <c r="B348" s="81"/>
      <c r="C348" s="56" t="s">
        <v>174</v>
      </c>
      <c r="D348" s="56"/>
      <c r="E348" s="56"/>
      <c r="F348" s="56"/>
      <c r="G348" s="56"/>
      <c r="H348" s="56"/>
      <c r="I348" s="59"/>
      <c r="J348" s="80"/>
      <c r="K348" s="58"/>
      <c r="L348" s="59">
        <f>L350+L353+L352</f>
        <v>0</v>
      </c>
    </row>
    <row r="349" ht="14.25" hidden="1" spans="1:12">
      <c r="A349" s="80"/>
      <c r="B349" s="81"/>
      <c r="C349" s="82" t="s">
        <v>175</v>
      </c>
      <c r="D349" s="56"/>
      <c r="E349" s="56"/>
      <c r="F349" s="56"/>
      <c r="G349" s="56"/>
      <c r="H349" s="56"/>
      <c r="I349" s="59"/>
      <c r="J349" s="80"/>
      <c r="K349" s="58"/>
      <c r="L349" s="59"/>
    </row>
    <row r="350" ht="14.25" hidden="1" spans="1:12">
      <c r="A350" s="80"/>
      <c r="B350" s="81"/>
      <c r="C350" s="56" t="s">
        <v>174</v>
      </c>
      <c r="D350" s="56"/>
      <c r="E350" s="56"/>
      <c r="F350" s="56"/>
      <c r="G350" s="56"/>
      <c r="H350" s="56"/>
      <c r="I350" s="59"/>
      <c r="J350" s="80"/>
      <c r="K350" s="58"/>
      <c r="L350" s="59">
        <f>SUM(AO325:AO343)</f>
        <v>0</v>
      </c>
    </row>
    <row r="351" ht="14.25" hidden="1" spans="1:12">
      <c r="A351" s="80"/>
      <c r="B351" s="81"/>
      <c r="C351" s="82" t="s">
        <v>176</v>
      </c>
      <c r="D351" s="56"/>
      <c r="E351" s="56"/>
      <c r="F351" s="56"/>
      <c r="G351" s="56"/>
      <c r="H351" s="56"/>
      <c r="I351" s="59"/>
      <c r="J351" s="80"/>
      <c r="K351" s="58"/>
      <c r="L351" s="59"/>
    </row>
    <row r="352" ht="14.25" hidden="1" spans="1:12">
      <c r="A352" s="80"/>
      <c r="B352" s="81"/>
      <c r="C352" s="56" t="s">
        <v>177</v>
      </c>
      <c r="D352" s="56"/>
      <c r="E352" s="56"/>
      <c r="F352" s="56"/>
      <c r="G352" s="56"/>
      <c r="H352" s="56"/>
      <c r="I352" s="59"/>
      <c r="J352" s="80"/>
      <c r="K352" s="58"/>
      <c r="L352" s="59">
        <f>SUM(AT325:AT343)</f>
        <v>0</v>
      </c>
    </row>
    <row r="353" ht="14.25" hidden="1" spans="1:12">
      <c r="A353" s="80"/>
      <c r="B353" s="81"/>
      <c r="C353" s="56" t="s">
        <v>178</v>
      </c>
      <c r="D353" s="56"/>
      <c r="E353" s="56"/>
      <c r="F353" s="56"/>
      <c r="G353" s="56"/>
      <c r="H353" s="56"/>
      <c r="I353" s="59"/>
      <c r="J353" s="80"/>
      <c r="K353" s="58"/>
      <c r="L353" s="59">
        <f>SUM(AV325:AV343)</f>
        <v>0</v>
      </c>
    </row>
    <row r="354" ht="14.25" spans="1:12">
      <c r="A354" s="80"/>
      <c r="B354" s="81"/>
      <c r="C354" s="56" t="s">
        <v>179</v>
      </c>
      <c r="D354" s="56"/>
      <c r="E354" s="56"/>
      <c r="F354" s="56"/>
      <c r="G354" s="56"/>
      <c r="H354" s="56"/>
      <c r="I354" s="59"/>
      <c r="J354" s="80"/>
      <c r="K354" s="58"/>
      <c r="L354" s="59">
        <f>L356+L357</f>
        <v>123644.84</v>
      </c>
    </row>
    <row r="355" ht="14.25" spans="1:12">
      <c r="A355" s="80"/>
      <c r="B355" s="81"/>
      <c r="C355" s="82" t="s">
        <v>175</v>
      </c>
      <c r="D355" s="56"/>
      <c r="E355" s="56"/>
      <c r="F355" s="56"/>
      <c r="G355" s="56"/>
      <c r="H355" s="56"/>
      <c r="I355" s="59"/>
      <c r="J355" s="80"/>
      <c r="K355" s="58"/>
      <c r="L355" s="59"/>
    </row>
    <row r="356" ht="14.25" spans="1:12">
      <c r="A356" s="80"/>
      <c r="B356" s="81"/>
      <c r="C356" s="56" t="s">
        <v>180</v>
      </c>
      <c r="D356" s="56"/>
      <c r="E356" s="56"/>
      <c r="F356" s="56"/>
      <c r="G356" s="56"/>
      <c r="H356" s="56"/>
      <c r="I356" s="59"/>
      <c r="J356" s="80"/>
      <c r="K356" s="58"/>
      <c r="L356" s="59">
        <f>SUM(AW325:AW343)-SUM(BK325:BK343)</f>
        <v>123644.84</v>
      </c>
    </row>
    <row r="357" ht="14.25" hidden="1" spans="1:12">
      <c r="A357" s="80"/>
      <c r="B357" s="81"/>
      <c r="C357" s="56" t="s">
        <v>181</v>
      </c>
      <c r="D357" s="56"/>
      <c r="E357" s="56"/>
      <c r="F357" s="56"/>
      <c r="G357" s="56"/>
      <c r="H357" s="56"/>
      <c r="I357" s="59"/>
      <c r="J357" s="80"/>
      <c r="K357" s="58"/>
      <c r="L357" s="59">
        <f>SUM(BC325:BC343)</f>
        <v>0</v>
      </c>
    </row>
    <row r="358" ht="14.25" hidden="1" spans="1:12">
      <c r="A358" s="80"/>
      <c r="B358" s="81"/>
      <c r="C358" s="56" t="s">
        <v>182</v>
      </c>
      <c r="D358" s="56"/>
      <c r="E358" s="56"/>
      <c r="F358" s="56"/>
      <c r="G358" s="56"/>
      <c r="H358" s="56"/>
      <c r="I358" s="59"/>
      <c r="J358" s="80"/>
      <c r="K358" s="58"/>
      <c r="L358" s="59">
        <f>SUM(BB325:BB343)</f>
        <v>0</v>
      </c>
    </row>
    <row r="359" ht="14.25" hidden="1" spans="1:12">
      <c r="A359" s="80"/>
      <c r="B359" s="81"/>
      <c r="C359" s="56" t="s">
        <v>183</v>
      </c>
      <c r="D359" s="56"/>
      <c r="E359" s="56"/>
      <c r="F359" s="56"/>
      <c r="G359" s="56"/>
      <c r="H359" s="56"/>
      <c r="I359" s="59"/>
      <c r="J359" s="80"/>
      <c r="K359" s="58"/>
      <c r="L359" s="59">
        <f>SUM(AR325:AR343)+SUM(AT325:AT343)+SUM(AV325:AV343)</f>
        <v>0</v>
      </c>
    </row>
    <row r="360" ht="14.25" hidden="1" spans="1:12">
      <c r="A360" s="80"/>
      <c r="B360" s="81"/>
      <c r="C360" s="56" t="s">
        <v>184</v>
      </c>
      <c r="D360" s="56"/>
      <c r="E360" s="56"/>
      <c r="F360" s="56"/>
      <c r="G360" s="56"/>
      <c r="H360" s="56"/>
      <c r="I360" s="59"/>
      <c r="J360" s="80"/>
      <c r="K360" s="58"/>
      <c r="L360" s="59">
        <f>SUM(AZ325:AZ343)</f>
        <v>0</v>
      </c>
    </row>
    <row r="361" ht="14.25" hidden="1" spans="1:12">
      <c r="A361" s="80"/>
      <c r="B361" s="81"/>
      <c r="C361" s="56" t="s">
        <v>185</v>
      </c>
      <c r="D361" s="56"/>
      <c r="E361" s="56"/>
      <c r="F361" s="56"/>
      <c r="G361" s="56"/>
      <c r="H361" s="56"/>
      <c r="I361" s="59"/>
      <c r="J361" s="80"/>
      <c r="K361" s="58"/>
      <c r="L361" s="59">
        <f>SUM(BA325:BA343)</f>
        <v>0</v>
      </c>
    </row>
    <row r="362" ht="14.25" hidden="1" spans="1:12">
      <c r="A362" s="80"/>
      <c r="B362" s="81"/>
      <c r="C362" s="56" t="s">
        <v>186</v>
      </c>
      <c r="D362" s="56"/>
      <c r="E362" s="56"/>
      <c r="F362" s="56"/>
      <c r="G362" s="56"/>
      <c r="H362" s="56"/>
      <c r="I362" s="59"/>
      <c r="J362" s="80"/>
      <c r="K362" s="58"/>
      <c r="L362" s="59">
        <f>L364+L365</f>
        <v>0</v>
      </c>
    </row>
    <row r="363" ht="14.25" hidden="1" spans="1:12">
      <c r="A363" s="80"/>
      <c r="B363" s="81"/>
      <c r="C363" s="82" t="s">
        <v>172</v>
      </c>
      <c r="D363" s="56"/>
      <c r="E363" s="56"/>
      <c r="F363" s="56"/>
      <c r="G363" s="56"/>
      <c r="H363" s="56"/>
      <c r="I363" s="59"/>
      <c r="J363" s="80"/>
      <c r="K363" s="58"/>
      <c r="L363" s="59"/>
    </row>
    <row r="364" ht="14.25" hidden="1" spans="1:12">
      <c r="A364" s="80"/>
      <c r="B364" s="81"/>
      <c r="C364" s="56" t="s">
        <v>187</v>
      </c>
      <c r="D364" s="56"/>
      <c r="E364" s="56"/>
      <c r="F364" s="56"/>
      <c r="G364" s="56"/>
      <c r="H364" s="56"/>
      <c r="I364" s="59"/>
      <c r="J364" s="80"/>
      <c r="K364" s="58"/>
      <c r="L364" s="59">
        <f>SUM(BK325:BK343)</f>
        <v>0</v>
      </c>
    </row>
    <row r="365" ht="14.25" hidden="1" spans="1:12">
      <c r="A365" s="80"/>
      <c r="B365" s="81"/>
      <c r="C365" s="56" t="s">
        <v>188</v>
      </c>
      <c r="D365" s="56"/>
      <c r="E365" s="56"/>
      <c r="F365" s="56"/>
      <c r="G365" s="56"/>
      <c r="H365" s="56"/>
      <c r="I365" s="59"/>
      <c r="J365" s="80"/>
      <c r="K365" s="58"/>
      <c r="L365" s="59">
        <f>SUM(BD325:BD343)</f>
        <v>0</v>
      </c>
    </row>
    <row r="366" ht="14.25" hidden="1" spans="1:12">
      <c r="A366" s="80"/>
      <c r="B366" s="81"/>
      <c r="C366" s="56" t="s">
        <v>189</v>
      </c>
      <c r="D366" s="56"/>
      <c r="E366" s="56"/>
      <c r="F366" s="56"/>
      <c r="G366" s="56"/>
      <c r="H366" s="56"/>
      <c r="I366" s="59"/>
      <c r="J366" s="80"/>
      <c r="K366" s="58"/>
      <c r="L366" s="59"/>
    </row>
    <row r="367" ht="14.25" hidden="1" spans="1:12">
      <c r="A367" s="80"/>
      <c r="B367" s="81"/>
      <c r="C367" s="56" t="s">
        <v>189</v>
      </c>
      <c r="D367" s="56"/>
      <c r="E367" s="56"/>
      <c r="F367" s="56"/>
      <c r="G367" s="56"/>
      <c r="H367" s="56"/>
      <c r="I367" s="59"/>
      <c r="J367" s="80"/>
      <c r="K367" s="58"/>
      <c r="L367" s="59">
        <f>SUM(BQ325:BQ343)</f>
        <v>0</v>
      </c>
    </row>
    <row r="368" ht="14.25" hidden="1" spans="1:12">
      <c r="A368" s="80"/>
      <c r="B368" s="81"/>
      <c r="C368" s="56" t="s">
        <v>190</v>
      </c>
      <c r="D368" s="56"/>
      <c r="E368" s="56"/>
      <c r="F368" s="56"/>
      <c r="G368" s="56"/>
      <c r="H368" s="56"/>
      <c r="I368" s="59"/>
      <c r="J368" s="80"/>
      <c r="K368" s="58"/>
      <c r="L368" s="59">
        <f>SUM(BO325:BO343)</f>
        <v>0</v>
      </c>
    </row>
    <row r="369" ht="15" spans="1:12">
      <c r="A369" s="78"/>
      <c r="B369" s="79"/>
      <c r="C369" s="67" t="s">
        <v>191</v>
      </c>
      <c r="D369" s="67"/>
      <c r="E369" s="67"/>
      <c r="F369" s="67"/>
      <c r="G369" s="67"/>
      <c r="H369" s="67"/>
      <c r="I369" s="73"/>
      <c r="J369" s="78"/>
      <c r="K369" s="83"/>
      <c r="L369" s="73">
        <f>L345+L360+L361+L362+L367+L368</f>
        <v>123644.84</v>
      </c>
    </row>
    <row r="370" ht="14.25" spans="1:12">
      <c r="A370" s="80"/>
      <c r="B370" s="81"/>
      <c r="C370" s="82" t="s">
        <v>192</v>
      </c>
      <c r="D370" s="56"/>
      <c r="E370" s="56"/>
      <c r="F370" s="56"/>
      <c r="G370" s="56"/>
      <c r="H370" s="56"/>
      <c r="I370" s="59"/>
      <c r="J370" s="80"/>
      <c r="K370" s="58"/>
      <c r="L370" s="59"/>
    </row>
    <row r="371" ht="14.25" spans="1:12">
      <c r="A371" s="80"/>
      <c r="B371" s="81"/>
      <c r="C371" s="56" t="s">
        <v>193</v>
      </c>
      <c r="D371" s="56"/>
      <c r="E371" s="56"/>
      <c r="F371" s="56"/>
      <c r="G371" s="56"/>
      <c r="H371" s="56"/>
      <c r="I371" s="59"/>
      <c r="J371" s="80"/>
      <c r="K371" s="58"/>
      <c r="L371" s="59">
        <f>SUM(AX325:AX343)</f>
        <v>123644.84</v>
      </c>
    </row>
    <row r="372" ht="14.25" hidden="1" spans="1:12">
      <c r="A372" s="80"/>
      <c r="B372" s="81"/>
      <c r="C372" s="56" t="s">
        <v>194</v>
      </c>
      <c r="D372" s="56"/>
      <c r="E372" s="56"/>
      <c r="F372" s="56"/>
      <c r="G372" s="56"/>
      <c r="H372" s="56"/>
      <c r="I372" s="59"/>
      <c r="J372" s="80"/>
      <c r="K372" s="58"/>
      <c r="L372" s="59">
        <f>SUM(AY325:AY343)</f>
        <v>0</v>
      </c>
    </row>
    <row r="373" ht="14.25" hidden="1" customHeight="1" spans="1:12">
      <c r="A373" s="80"/>
      <c r="B373" s="81"/>
      <c r="C373" s="56" t="s">
        <v>195</v>
      </c>
      <c r="D373" s="56"/>
      <c r="E373" s="56"/>
      <c r="F373" s="72"/>
      <c r="G373" s="62">
        <f>Source!F427</f>
        <v>0</v>
      </c>
      <c r="H373" s="80"/>
      <c r="I373" s="80"/>
      <c r="J373" s="80"/>
      <c r="K373" s="80"/>
      <c r="L373" s="80"/>
    </row>
    <row r="374" ht="14.25" hidden="1" customHeight="1" spans="1:12">
      <c r="A374" s="80"/>
      <c r="B374" s="81"/>
      <c r="C374" s="56" t="s">
        <v>196</v>
      </c>
      <c r="D374" s="56"/>
      <c r="E374" s="56"/>
      <c r="F374" s="72"/>
      <c r="G374" s="62">
        <f>Source!F428</f>
        <v>0</v>
      </c>
      <c r="H374" s="80"/>
      <c r="I374" s="80"/>
      <c r="J374" s="80"/>
      <c r="K374" s="80"/>
      <c r="L374" s="80"/>
    </row>
    <row r="377" ht="15" spans="1:12">
      <c r="A377" s="84"/>
      <c r="B377" s="85"/>
      <c r="C377" s="86" t="s">
        <v>216</v>
      </c>
      <c r="D377" s="86"/>
      <c r="E377" s="86"/>
      <c r="F377" s="86"/>
      <c r="G377" s="86"/>
      <c r="H377" s="86"/>
      <c r="I377" s="76"/>
      <c r="J377" s="84"/>
      <c r="K377" s="87"/>
      <c r="L377" s="76"/>
    </row>
    <row r="379" ht="15" spans="1:12">
      <c r="A379" s="78"/>
      <c r="B379" s="79"/>
      <c r="C379" s="67" t="s">
        <v>217</v>
      </c>
      <c r="D379" s="67"/>
      <c r="E379" s="67"/>
      <c r="F379" s="67"/>
      <c r="G379" s="67"/>
      <c r="H379" s="67"/>
      <c r="I379" s="73"/>
      <c r="J379" s="78"/>
      <c r="K379" s="83"/>
      <c r="L379" s="73">
        <f ca="1">L381+L396+L397</f>
        <v>307698.64</v>
      </c>
    </row>
    <row r="380" ht="14.25" spans="1:12">
      <c r="A380" s="80"/>
      <c r="B380" s="81"/>
      <c r="C380" s="82" t="s">
        <v>172</v>
      </c>
      <c r="D380" s="56"/>
      <c r="E380" s="56"/>
      <c r="F380" s="56"/>
      <c r="G380" s="56"/>
      <c r="H380" s="56"/>
      <c r="I380" s="59"/>
      <c r="J380" s="80"/>
      <c r="K380" s="58"/>
      <c r="L380" s="59"/>
    </row>
    <row r="381" ht="14.25" spans="1:12">
      <c r="A381" s="80"/>
      <c r="B381" s="81"/>
      <c r="C381" s="56" t="s">
        <v>218</v>
      </c>
      <c r="D381" s="56"/>
      <c r="E381" s="56"/>
      <c r="F381" s="56"/>
      <c r="G381" s="56"/>
      <c r="H381" s="56"/>
      <c r="I381" s="59"/>
      <c r="J381" s="80"/>
      <c r="K381" s="58"/>
      <c r="L381" s="59">
        <f ca="1">L383+L384+L390+L394</f>
        <v>209747.04</v>
      </c>
    </row>
    <row r="382" ht="14.25" spans="1:12">
      <c r="A382" s="80"/>
      <c r="B382" s="81"/>
      <c r="C382" s="82" t="s">
        <v>172</v>
      </c>
      <c r="D382" s="56"/>
      <c r="E382" s="56"/>
      <c r="F382" s="56"/>
      <c r="G382" s="56"/>
      <c r="H382" s="56"/>
      <c r="I382" s="59"/>
      <c r="J382" s="80"/>
      <c r="K382" s="58"/>
      <c r="L382" s="59"/>
    </row>
    <row r="383" ht="14.25" spans="1:12">
      <c r="A383" s="80"/>
      <c r="B383" s="81"/>
      <c r="C383" s="56" t="s">
        <v>219</v>
      </c>
      <c r="D383" s="56"/>
      <c r="E383" s="56"/>
      <c r="F383" s="56"/>
      <c r="G383" s="56"/>
      <c r="H383" s="56"/>
      <c r="I383" s="59"/>
      <c r="J383" s="80"/>
      <c r="K383" s="58"/>
      <c r="L383" s="59">
        <f>SUMIF(CD52:CD375,1,AR52:AR375)</f>
        <v>41500.68</v>
      </c>
    </row>
    <row r="384" ht="14.25" hidden="1" spans="1:12">
      <c r="A384" s="80"/>
      <c r="B384" s="81"/>
      <c r="C384" s="56" t="s">
        <v>174</v>
      </c>
      <c r="D384" s="56"/>
      <c r="E384" s="56"/>
      <c r="F384" s="56"/>
      <c r="G384" s="56"/>
      <c r="H384" s="56"/>
      <c r="I384" s="59"/>
      <c r="J384" s="80"/>
      <c r="K384" s="58"/>
      <c r="L384" s="59">
        <f>L386+L389+L388</f>
        <v>44190.73</v>
      </c>
    </row>
    <row r="385" ht="14.25" hidden="1" spans="1:12">
      <c r="A385" s="80"/>
      <c r="B385" s="81"/>
      <c r="C385" s="82" t="s">
        <v>175</v>
      </c>
      <c r="D385" s="56"/>
      <c r="E385" s="56"/>
      <c r="F385" s="56"/>
      <c r="G385" s="56"/>
      <c r="H385" s="56"/>
      <c r="I385" s="59"/>
      <c r="J385" s="80"/>
      <c r="K385" s="58"/>
      <c r="L385" s="59"/>
    </row>
    <row r="386" ht="14.25" spans="1:12">
      <c r="A386" s="80"/>
      <c r="B386" s="81"/>
      <c r="C386" s="56" t="s">
        <v>174</v>
      </c>
      <c r="D386" s="56"/>
      <c r="E386" s="56"/>
      <c r="F386" s="56"/>
      <c r="G386" s="56"/>
      <c r="H386" s="56"/>
      <c r="I386" s="59"/>
      <c r="J386" s="80"/>
      <c r="K386" s="58"/>
      <c r="L386" s="59">
        <f>SUMIF(CD52:CD375,1,AO52:AO375)</f>
        <v>26813.64</v>
      </c>
    </row>
    <row r="387" ht="14.25" hidden="1" spans="1:12">
      <c r="A387" s="80"/>
      <c r="B387" s="81"/>
      <c r="C387" s="82" t="s">
        <v>176</v>
      </c>
      <c r="D387" s="56"/>
      <c r="E387" s="56"/>
      <c r="F387" s="56"/>
      <c r="G387" s="56"/>
      <c r="H387" s="56"/>
      <c r="I387" s="59"/>
      <c r="J387" s="80"/>
      <c r="K387" s="58"/>
      <c r="L387" s="59"/>
    </row>
    <row r="388" ht="14.25" spans="1:12">
      <c r="A388" s="80"/>
      <c r="B388" s="81"/>
      <c r="C388" s="56" t="s">
        <v>177</v>
      </c>
      <c r="D388" s="56"/>
      <c r="E388" s="56"/>
      <c r="F388" s="56"/>
      <c r="G388" s="56"/>
      <c r="H388" s="56"/>
      <c r="I388" s="59"/>
      <c r="J388" s="80"/>
      <c r="K388" s="58"/>
      <c r="L388" s="59">
        <f>SUMIF(CD52:CD375,1,AT52:AT375)</f>
        <v>17377.09</v>
      </c>
    </row>
    <row r="389" ht="14.25" hidden="1" spans="1:12">
      <c r="A389" s="80"/>
      <c r="B389" s="81"/>
      <c r="C389" s="56" t="s">
        <v>178</v>
      </c>
      <c r="D389" s="56"/>
      <c r="E389" s="56"/>
      <c r="F389" s="56"/>
      <c r="G389" s="56"/>
      <c r="H389" s="56"/>
      <c r="I389" s="59"/>
      <c r="J389" s="80"/>
      <c r="K389" s="58"/>
      <c r="L389" s="59">
        <f>SUMIF(CD52:CD375,1,AV52:AV375)</f>
        <v>0</v>
      </c>
    </row>
    <row r="390" ht="14.25" spans="1:12">
      <c r="A390" s="80"/>
      <c r="B390" s="81"/>
      <c r="C390" s="56" t="s">
        <v>179</v>
      </c>
      <c r="D390" s="56"/>
      <c r="E390" s="56"/>
      <c r="F390" s="56"/>
      <c r="G390" s="56"/>
      <c r="H390" s="56"/>
      <c r="I390" s="59"/>
      <c r="J390" s="80"/>
      <c r="K390" s="58"/>
      <c r="L390" s="59">
        <f ca="1">L392+L393</f>
        <v>124055.63</v>
      </c>
    </row>
    <row r="391" ht="14.25" spans="1:12">
      <c r="A391" s="80"/>
      <c r="B391" s="81"/>
      <c r="C391" s="82" t="s">
        <v>175</v>
      </c>
      <c r="D391" s="56"/>
      <c r="E391" s="56"/>
      <c r="F391" s="56"/>
      <c r="G391" s="56"/>
      <c r="H391" s="56"/>
      <c r="I391" s="59"/>
      <c r="J391" s="80"/>
      <c r="K391" s="58"/>
      <c r="L391" s="59"/>
    </row>
    <row r="392" ht="14.25" spans="1:12">
      <c r="A392" s="80"/>
      <c r="B392" s="81"/>
      <c r="C392" s="56" t="s">
        <v>180</v>
      </c>
      <c r="D392" s="56"/>
      <c r="E392" s="56"/>
      <c r="F392" s="56"/>
      <c r="G392" s="56"/>
      <c r="H392" s="56"/>
      <c r="I392" s="59"/>
      <c r="J392" s="80"/>
      <c r="K392" s="58"/>
      <c r="L392" s="59">
        <f ca="1">SUMIF(CD52:CD375,1,AW52:AW375)-SUMIF(CD52:CD375,1,BK52:BK375)</f>
        <v>124055.63</v>
      </c>
    </row>
    <row r="393" ht="14.25" hidden="1" spans="1:12">
      <c r="A393" s="80"/>
      <c r="B393" s="81"/>
      <c r="C393" s="56" t="s">
        <v>181</v>
      </c>
      <c r="D393" s="56"/>
      <c r="E393" s="56"/>
      <c r="F393" s="56"/>
      <c r="G393" s="56"/>
      <c r="H393" s="56"/>
      <c r="I393" s="59"/>
      <c r="J393" s="80"/>
      <c r="K393" s="58"/>
      <c r="L393" s="59">
        <f>SUMIF(CD52:CD375,1,BC52:BC375)</f>
        <v>0</v>
      </c>
    </row>
    <row r="394" ht="14.25" hidden="1" spans="1:12">
      <c r="A394" s="80"/>
      <c r="B394" s="81"/>
      <c r="C394" s="56" t="s">
        <v>182</v>
      </c>
      <c r="D394" s="56"/>
      <c r="E394" s="56"/>
      <c r="F394" s="56"/>
      <c r="G394" s="56"/>
      <c r="H394" s="56"/>
      <c r="I394" s="59"/>
      <c r="J394" s="80"/>
      <c r="K394" s="58"/>
      <c r="L394" s="59">
        <f>SUMIF(CD52:CD375,1,BB52:BB375)</f>
        <v>0</v>
      </c>
    </row>
    <row r="395" ht="14.25" spans="1:12">
      <c r="A395" s="80"/>
      <c r="B395" s="81"/>
      <c r="C395" s="56" t="s">
        <v>220</v>
      </c>
      <c r="D395" s="56"/>
      <c r="E395" s="56"/>
      <c r="F395" s="56"/>
      <c r="G395" s="56"/>
      <c r="H395" s="56"/>
      <c r="I395" s="59"/>
      <c r="J395" s="80"/>
      <c r="K395" s="58"/>
      <c r="L395" s="59">
        <f>SUMIF(CD52:CD375,1,AR52:AR375)+SUMIF(CD52:CD375,1,AT52:AT375)+SUMIF(CD52:CD375,1,AV52:AV375)</f>
        <v>58877.77</v>
      </c>
    </row>
    <row r="396" ht="14.25" spans="1:12">
      <c r="A396" s="80"/>
      <c r="B396" s="81"/>
      <c r="C396" s="56" t="s">
        <v>221</v>
      </c>
      <c r="D396" s="56"/>
      <c r="E396" s="56"/>
      <c r="F396" s="56"/>
      <c r="G396" s="56"/>
      <c r="H396" s="56"/>
      <c r="I396" s="59"/>
      <c r="J396" s="80"/>
      <c r="K396" s="58"/>
      <c r="L396" s="59">
        <f ca="1">SUMIF(CD52:CD375,1,AZ52:AZ375)</f>
        <v>60809.59</v>
      </c>
    </row>
    <row r="397" ht="14.25" spans="1:12">
      <c r="A397" s="80"/>
      <c r="B397" s="81"/>
      <c r="C397" s="56" t="s">
        <v>222</v>
      </c>
      <c r="D397" s="56"/>
      <c r="E397" s="56"/>
      <c r="F397" s="56"/>
      <c r="G397" s="56"/>
      <c r="H397" s="56"/>
      <c r="I397" s="59"/>
      <c r="J397" s="80"/>
      <c r="K397" s="58"/>
      <c r="L397" s="59">
        <f ca="1">SUMIF(CD52:CD375,1,BA52:BA375)</f>
        <v>37142.01</v>
      </c>
    </row>
    <row r="399" ht="15" spans="1:12">
      <c r="A399" s="78"/>
      <c r="B399" s="79"/>
      <c r="C399" s="67" t="s">
        <v>223</v>
      </c>
      <c r="D399" s="67"/>
      <c r="E399" s="67"/>
      <c r="F399" s="67"/>
      <c r="G399" s="67"/>
      <c r="H399" s="67"/>
      <c r="I399" s="73"/>
      <c r="J399" s="78"/>
      <c r="K399" s="83"/>
      <c r="L399" s="73">
        <f ca="1">L401+L416+L417</f>
        <v>23246.32</v>
      </c>
    </row>
    <row r="400" ht="14.25" spans="1:12">
      <c r="A400" s="80"/>
      <c r="B400" s="81"/>
      <c r="C400" s="82" t="s">
        <v>172</v>
      </c>
      <c r="D400" s="56"/>
      <c r="E400" s="56"/>
      <c r="F400" s="56"/>
      <c r="G400" s="56"/>
      <c r="H400" s="56"/>
      <c r="I400" s="59"/>
      <c r="J400" s="80"/>
      <c r="K400" s="58"/>
      <c r="L400" s="59"/>
    </row>
    <row r="401" ht="14.25" spans="1:12">
      <c r="A401" s="80"/>
      <c r="B401" s="81"/>
      <c r="C401" s="56" t="s">
        <v>218</v>
      </c>
      <c r="D401" s="56"/>
      <c r="E401" s="56"/>
      <c r="F401" s="56"/>
      <c r="G401" s="56"/>
      <c r="H401" s="56"/>
      <c r="I401" s="59"/>
      <c r="J401" s="80"/>
      <c r="K401" s="58"/>
      <c r="L401" s="59">
        <f ca="1">L403+L404+L410+L414</f>
        <v>9506.68</v>
      </c>
    </row>
    <row r="402" ht="14.25" spans="1:12">
      <c r="A402" s="80"/>
      <c r="B402" s="81"/>
      <c r="C402" s="82" t="s">
        <v>172</v>
      </c>
      <c r="D402" s="56"/>
      <c r="E402" s="56"/>
      <c r="F402" s="56"/>
      <c r="G402" s="56"/>
      <c r="H402" s="56"/>
      <c r="I402" s="59"/>
      <c r="J402" s="80"/>
      <c r="K402" s="58"/>
      <c r="L402" s="59"/>
    </row>
    <row r="403" ht="14.25" spans="1:12">
      <c r="A403" s="80"/>
      <c r="B403" s="81"/>
      <c r="C403" s="56" t="s">
        <v>219</v>
      </c>
      <c r="D403" s="56"/>
      <c r="E403" s="56"/>
      <c r="F403" s="56"/>
      <c r="G403" s="56"/>
      <c r="H403" s="56"/>
      <c r="I403" s="59"/>
      <c r="J403" s="80"/>
      <c r="K403" s="58"/>
      <c r="L403" s="59">
        <f>SUMIF(CD52:CD397,2,AR52:AR397)</f>
        <v>9231.03</v>
      </c>
    </row>
    <row r="404" ht="14.25" hidden="1" spans="1:12">
      <c r="A404" s="80"/>
      <c r="B404" s="81"/>
      <c r="C404" s="56" t="s">
        <v>174</v>
      </c>
      <c r="D404" s="56"/>
      <c r="E404" s="56"/>
      <c r="F404" s="56"/>
      <c r="G404" s="56"/>
      <c r="H404" s="56"/>
      <c r="I404" s="59"/>
      <c r="J404" s="80"/>
      <c r="K404" s="58"/>
      <c r="L404" s="59">
        <f>L406+L409+L408</f>
        <v>115.11</v>
      </c>
    </row>
    <row r="405" ht="14.25" hidden="1" spans="1:12">
      <c r="A405" s="80"/>
      <c r="B405" s="81"/>
      <c r="C405" s="82" t="s">
        <v>175</v>
      </c>
      <c r="D405" s="56"/>
      <c r="E405" s="56"/>
      <c r="F405" s="56"/>
      <c r="G405" s="56"/>
      <c r="H405" s="56"/>
      <c r="I405" s="59"/>
      <c r="J405" s="80"/>
      <c r="K405" s="58"/>
      <c r="L405" s="59"/>
    </row>
    <row r="406" ht="14.25" spans="1:12">
      <c r="A406" s="80"/>
      <c r="B406" s="81"/>
      <c r="C406" s="56" t="s">
        <v>174</v>
      </c>
      <c r="D406" s="56"/>
      <c r="E406" s="56"/>
      <c r="F406" s="56"/>
      <c r="G406" s="56"/>
      <c r="H406" s="56"/>
      <c r="I406" s="59"/>
      <c r="J406" s="80"/>
      <c r="K406" s="58"/>
      <c r="L406" s="59">
        <f>SUMIF(CD52:CD397,2,AO52:AO397)</f>
        <v>62.6</v>
      </c>
    </row>
    <row r="407" ht="14.25" hidden="1" spans="1:12">
      <c r="A407" s="80"/>
      <c r="B407" s="81"/>
      <c r="C407" s="82" t="s">
        <v>176</v>
      </c>
      <c r="D407" s="56"/>
      <c r="E407" s="56"/>
      <c r="F407" s="56"/>
      <c r="G407" s="56"/>
      <c r="H407" s="56"/>
      <c r="I407" s="59"/>
      <c r="J407" s="80"/>
      <c r="K407" s="58"/>
      <c r="L407" s="59"/>
    </row>
    <row r="408" ht="14.25" spans="1:12">
      <c r="A408" s="80"/>
      <c r="B408" s="81"/>
      <c r="C408" s="56" t="s">
        <v>177</v>
      </c>
      <c r="D408" s="56"/>
      <c r="E408" s="56"/>
      <c r="F408" s="56"/>
      <c r="G408" s="56"/>
      <c r="H408" s="56"/>
      <c r="I408" s="59"/>
      <c r="J408" s="80"/>
      <c r="K408" s="58"/>
      <c r="L408" s="59">
        <f>SUMIF(CD52:CD397,2,AT52:AT397)</f>
        <v>52.51</v>
      </c>
    </row>
    <row r="409" ht="14.25" hidden="1" spans="1:12">
      <c r="A409" s="80"/>
      <c r="B409" s="81"/>
      <c r="C409" s="56" t="s">
        <v>178</v>
      </c>
      <c r="D409" s="56"/>
      <c r="E409" s="56"/>
      <c r="F409" s="56"/>
      <c r="G409" s="56"/>
      <c r="H409" s="56"/>
      <c r="I409" s="59"/>
      <c r="J409" s="80"/>
      <c r="K409" s="58"/>
      <c r="L409" s="59">
        <f>SUMIF(CD52:CD397,2,AV52:AV397)</f>
        <v>0</v>
      </c>
    </row>
    <row r="410" ht="14.25" spans="1:12">
      <c r="A410" s="80"/>
      <c r="B410" s="81"/>
      <c r="C410" s="56" t="s">
        <v>179</v>
      </c>
      <c r="D410" s="56"/>
      <c r="E410" s="56"/>
      <c r="F410" s="56"/>
      <c r="G410" s="56"/>
      <c r="H410" s="56"/>
      <c r="I410" s="59"/>
      <c r="J410" s="80"/>
      <c r="K410" s="58"/>
      <c r="L410" s="59">
        <f ca="1">L412+L413</f>
        <v>160.54</v>
      </c>
    </row>
    <row r="411" ht="14.25" spans="1:12">
      <c r="A411" s="80"/>
      <c r="B411" s="81"/>
      <c r="C411" s="82" t="s">
        <v>175</v>
      </c>
      <c r="D411" s="56"/>
      <c r="E411" s="56"/>
      <c r="F411" s="56"/>
      <c r="G411" s="56"/>
      <c r="H411" s="56"/>
      <c r="I411" s="59"/>
      <c r="J411" s="80"/>
      <c r="K411" s="58"/>
      <c r="L411" s="59"/>
    </row>
    <row r="412" ht="14.25" spans="1:12">
      <c r="A412" s="80"/>
      <c r="B412" s="81"/>
      <c r="C412" s="56" t="s">
        <v>180</v>
      </c>
      <c r="D412" s="56"/>
      <c r="E412" s="56"/>
      <c r="F412" s="56"/>
      <c r="G412" s="56"/>
      <c r="H412" s="56"/>
      <c r="I412" s="59"/>
      <c r="J412" s="80"/>
      <c r="K412" s="58"/>
      <c r="L412" s="59">
        <f ca="1">SUMIF(CD52:CD397,2,AW52:AW397)-SUMIF(CD52:CD397,2,BK52:BK397)</f>
        <v>160.54</v>
      </c>
    </row>
    <row r="413" ht="14.25" hidden="1" spans="1:12">
      <c r="A413" s="80"/>
      <c r="B413" s="81"/>
      <c r="C413" s="56" t="s">
        <v>181</v>
      </c>
      <c r="D413" s="56"/>
      <c r="E413" s="56"/>
      <c r="F413" s="56"/>
      <c r="G413" s="56"/>
      <c r="H413" s="56"/>
      <c r="I413" s="59"/>
      <c r="J413" s="80"/>
      <c r="K413" s="58"/>
      <c r="L413" s="59">
        <f>SUMIF(CD52:CD397,2,BC52:BC397)</f>
        <v>0</v>
      </c>
    </row>
    <row r="414" ht="14.25" hidden="1" spans="1:12">
      <c r="A414" s="80"/>
      <c r="B414" s="81"/>
      <c r="C414" s="56" t="s">
        <v>182</v>
      </c>
      <c r="D414" s="56"/>
      <c r="E414" s="56"/>
      <c r="F414" s="56"/>
      <c r="G414" s="56"/>
      <c r="H414" s="56"/>
      <c r="I414" s="59"/>
      <c r="J414" s="80"/>
      <c r="K414" s="58"/>
      <c r="L414" s="59">
        <f>SUMIF(CD52:CD397,2,BB52:BB397)</f>
        <v>0</v>
      </c>
    </row>
    <row r="415" ht="14.25" spans="1:12">
      <c r="A415" s="80"/>
      <c r="B415" s="81"/>
      <c r="C415" s="56" t="s">
        <v>220</v>
      </c>
      <c r="D415" s="56"/>
      <c r="E415" s="56"/>
      <c r="F415" s="56"/>
      <c r="G415" s="56"/>
      <c r="H415" s="56"/>
      <c r="I415" s="59"/>
      <c r="J415" s="80"/>
      <c r="K415" s="58"/>
      <c r="L415" s="59">
        <f>SUMIF(CD52:CD397,2,AR52:AR397)+SUMIF(CD52:CD397,2,AT52:AT397)+SUMIF(CD52:CD397,2,AV52:AV397)</f>
        <v>9283.54</v>
      </c>
    </row>
    <row r="416" ht="14.25" spans="1:12">
      <c r="A416" s="80"/>
      <c r="B416" s="81"/>
      <c r="C416" s="56" t="s">
        <v>221</v>
      </c>
      <c r="D416" s="56"/>
      <c r="E416" s="56"/>
      <c r="F416" s="56"/>
      <c r="G416" s="56"/>
      <c r="H416" s="56"/>
      <c r="I416" s="59"/>
      <c r="J416" s="80"/>
      <c r="K416" s="58"/>
      <c r="L416" s="59">
        <f ca="1">SUMIF(CD52:CD397,2,AZ52:AZ397)</f>
        <v>9005.03</v>
      </c>
    </row>
    <row r="417" ht="14.25" spans="1:12">
      <c r="A417" s="80"/>
      <c r="B417" s="81"/>
      <c r="C417" s="56" t="s">
        <v>222</v>
      </c>
      <c r="D417" s="56"/>
      <c r="E417" s="56"/>
      <c r="F417" s="56"/>
      <c r="G417" s="56"/>
      <c r="H417" s="56"/>
      <c r="I417" s="59"/>
      <c r="J417" s="80"/>
      <c r="K417" s="58"/>
      <c r="L417" s="59">
        <f ca="1">SUMIF(CD52:CD397,2,BA52:BA397)</f>
        <v>4734.61</v>
      </c>
    </row>
    <row r="418" hidden="1"/>
    <row r="419" ht="15" hidden="1" spans="1:12">
      <c r="A419" s="78"/>
      <c r="B419" s="79"/>
      <c r="C419" s="67" t="s">
        <v>224</v>
      </c>
      <c r="D419" s="67"/>
      <c r="E419" s="67"/>
      <c r="F419" s="67"/>
      <c r="G419" s="67"/>
      <c r="H419" s="67"/>
      <c r="I419" s="73"/>
      <c r="J419" s="78"/>
      <c r="K419" s="83"/>
      <c r="L419" s="73">
        <f>L421+L422</f>
        <v>0</v>
      </c>
    </row>
    <row r="420" ht="14.25" hidden="1" spans="1:12">
      <c r="A420" s="80"/>
      <c r="B420" s="81"/>
      <c r="C420" s="82" t="s">
        <v>172</v>
      </c>
      <c r="D420" s="56"/>
      <c r="E420" s="56"/>
      <c r="F420" s="56"/>
      <c r="G420" s="56"/>
      <c r="H420" s="56"/>
      <c r="I420" s="59"/>
      <c r="J420" s="80"/>
      <c r="K420" s="58"/>
      <c r="L420" s="59"/>
    </row>
    <row r="421" ht="14.25" hidden="1" spans="1:12">
      <c r="A421" s="80"/>
      <c r="B421" s="81"/>
      <c r="C421" s="56" t="s">
        <v>187</v>
      </c>
      <c r="D421" s="56"/>
      <c r="E421" s="56"/>
      <c r="F421" s="56"/>
      <c r="G421" s="56"/>
      <c r="H421" s="56"/>
      <c r="I421" s="59"/>
      <c r="J421" s="80"/>
      <c r="K421" s="58"/>
      <c r="L421" s="59">
        <f>SUMIF(CD52:CD417,3,BK52:BK417)</f>
        <v>0</v>
      </c>
    </row>
    <row r="422" ht="14.25" hidden="1" spans="1:12">
      <c r="A422" s="80"/>
      <c r="B422" s="81"/>
      <c r="C422" s="56" t="s">
        <v>188</v>
      </c>
      <c r="D422" s="56"/>
      <c r="E422" s="56"/>
      <c r="F422" s="56"/>
      <c r="G422" s="56"/>
      <c r="H422" s="56"/>
      <c r="I422" s="59"/>
      <c r="J422" s="80"/>
      <c r="K422" s="58"/>
      <c r="L422" s="59">
        <f>SUMIF(CD52:CD417,3,BD52:BD417)</f>
        <v>0</v>
      </c>
    </row>
    <row r="423" hidden="1"/>
    <row r="424" ht="15" hidden="1" spans="1:12">
      <c r="A424" s="78"/>
      <c r="B424" s="79"/>
      <c r="C424" s="67" t="s">
        <v>225</v>
      </c>
      <c r="D424" s="67"/>
      <c r="E424" s="67"/>
      <c r="F424" s="67"/>
      <c r="G424" s="67"/>
      <c r="H424" s="67"/>
      <c r="I424" s="73"/>
      <c r="J424" s="78"/>
      <c r="K424" s="83"/>
      <c r="L424" s="73">
        <f ca="1">L432+L447+L448+L426+L427+L428+L429</f>
        <v>0</v>
      </c>
    </row>
    <row r="425" ht="14.25" hidden="1" spans="1:12">
      <c r="A425" s="80"/>
      <c r="B425" s="81"/>
      <c r="C425" s="82" t="s">
        <v>172</v>
      </c>
      <c r="D425" s="56"/>
      <c r="E425" s="56"/>
      <c r="F425" s="56"/>
      <c r="G425" s="56"/>
      <c r="H425" s="56"/>
      <c r="I425" s="59"/>
      <c r="J425" s="80"/>
      <c r="K425" s="58"/>
      <c r="L425" s="59"/>
    </row>
    <row r="426" ht="14.25" hidden="1" spans="1:12">
      <c r="A426" s="80"/>
      <c r="B426" s="81"/>
      <c r="C426" s="56" t="s">
        <v>226</v>
      </c>
      <c r="D426" s="56"/>
      <c r="E426" s="56"/>
      <c r="F426" s="56"/>
      <c r="G426" s="56"/>
      <c r="H426" s="56"/>
      <c r="I426" s="59"/>
      <c r="J426" s="80"/>
      <c r="K426" s="58"/>
      <c r="L426" s="59"/>
    </row>
    <row r="427" ht="14.25" hidden="1" spans="1:12">
      <c r="A427" s="80"/>
      <c r="B427" s="81"/>
      <c r="C427" s="56" t="s">
        <v>226</v>
      </c>
      <c r="D427" s="56"/>
      <c r="E427" s="56"/>
      <c r="F427" s="56"/>
      <c r="G427" s="56"/>
      <c r="H427" s="56"/>
      <c r="I427" s="59"/>
      <c r="J427" s="80"/>
      <c r="K427" s="58"/>
      <c r="L427" s="59">
        <f>SUM(BQ52:BQ422)</f>
        <v>0</v>
      </c>
    </row>
    <row r="428" ht="14.25" hidden="1" spans="1:12">
      <c r="A428" s="80"/>
      <c r="B428" s="81"/>
      <c r="C428" s="56" t="s">
        <v>227</v>
      </c>
      <c r="D428" s="56"/>
      <c r="E428" s="56"/>
      <c r="F428" s="56"/>
      <c r="G428" s="56"/>
      <c r="H428" s="56"/>
      <c r="I428" s="59"/>
      <c r="J428" s="80"/>
      <c r="K428" s="58"/>
      <c r="L428" s="59">
        <f>SUMIF(CD52:CD422,4,BB52:BB422)+SUMIF(CD52:CD422,4,BC52:BC422)+SUMIF(CD52:CD422,4,BD52:BD422)</f>
        <v>0</v>
      </c>
    </row>
    <row r="429" ht="14.25" hidden="1" spans="1:12">
      <c r="A429" s="80"/>
      <c r="B429" s="81"/>
      <c r="C429" s="56" t="s">
        <v>228</v>
      </c>
      <c r="D429" s="56"/>
      <c r="E429" s="56"/>
      <c r="F429" s="56"/>
      <c r="G429" s="56"/>
      <c r="H429" s="56"/>
      <c r="I429" s="59"/>
      <c r="J429" s="80"/>
      <c r="K429" s="58"/>
      <c r="L429" s="59">
        <f>SUM(BO52:BO422)</f>
        <v>0</v>
      </c>
    </row>
    <row r="430" ht="14.25" hidden="1" spans="1:12">
      <c r="A430" s="80"/>
      <c r="B430" s="81"/>
      <c r="C430" s="56" t="s">
        <v>229</v>
      </c>
      <c r="D430" s="56"/>
      <c r="E430" s="56"/>
      <c r="F430" s="56"/>
      <c r="G430" s="56"/>
      <c r="H430" s="56"/>
      <c r="I430" s="59"/>
      <c r="J430" s="80"/>
      <c r="K430" s="58"/>
      <c r="L430" s="59">
        <f ca="1">L432+L447+L448</f>
        <v>0</v>
      </c>
    </row>
    <row r="431" ht="14.25" hidden="1" spans="1:12">
      <c r="A431" s="80"/>
      <c r="B431" s="81"/>
      <c r="C431" s="82" t="s">
        <v>172</v>
      </c>
      <c r="D431" s="56"/>
      <c r="E431" s="56"/>
      <c r="F431" s="56"/>
      <c r="G431" s="56"/>
      <c r="H431" s="56"/>
      <c r="I431" s="59"/>
      <c r="J431" s="80"/>
      <c r="K431" s="58"/>
      <c r="L431" s="59"/>
    </row>
    <row r="432" ht="14.25" hidden="1" spans="1:12">
      <c r="A432" s="80"/>
      <c r="B432" s="81"/>
      <c r="C432" s="56" t="s">
        <v>218</v>
      </c>
      <c r="D432" s="56"/>
      <c r="E432" s="56"/>
      <c r="F432" s="56"/>
      <c r="G432" s="56"/>
      <c r="H432" s="56"/>
      <c r="I432" s="59"/>
      <c r="J432" s="80"/>
      <c r="K432" s="58"/>
      <c r="L432" s="59">
        <f ca="1">L434+L435+L441+L445</f>
        <v>0</v>
      </c>
    </row>
    <row r="433" ht="14.25" hidden="1" spans="1:12">
      <c r="A433" s="80"/>
      <c r="B433" s="81"/>
      <c r="C433" s="82" t="s">
        <v>172</v>
      </c>
      <c r="D433" s="56"/>
      <c r="E433" s="56"/>
      <c r="F433" s="56"/>
      <c r="G433" s="56"/>
      <c r="H433" s="56"/>
      <c r="I433" s="59"/>
      <c r="J433" s="80"/>
      <c r="K433" s="58"/>
      <c r="L433" s="59"/>
    </row>
    <row r="434" ht="14.25" hidden="1" spans="1:12">
      <c r="A434" s="80"/>
      <c r="B434" s="81"/>
      <c r="C434" s="56" t="s">
        <v>219</v>
      </c>
      <c r="D434" s="56"/>
      <c r="E434" s="56"/>
      <c r="F434" s="56"/>
      <c r="G434" s="56"/>
      <c r="H434" s="56"/>
      <c r="I434" s="59"/>
      <c r="J434" s="80"/>
      <c r="K434" s="58"/>
      <c r="L434" s="59">
        <f>SUMIF(CD52:CD422,4,AR52:AR422)</f>
        <v>0</v>
      </c>
    </row>
    <row r="435" ht="14.25" hidden="1" spans="1:12">
      <c r="A435" s="80"/>
      <c r="B435" s="81"/>
      <c r="C435" s="56" t="s">
        <v>174</v>
      </c>
      <c r="D435" s="56"/>
      <c r="E435" s="56"/>
      <c r="F435" s="56"/>
      <c r="G435" s="56"/>
      <c r="H435" s="56"/>
      <c r="I435" s="59"/>
      <c r="J435" s="80"/>
      <c r="K435" s="58"/>
      <c r="L435" s="59">
        <f>L437+L440+L439</f>
        <v>0</v>
      </c>
    </row>
    <row r="436" ht="14.25" hidden="1" spans="1:12">
      <c r="A436" s="80"/>
      <c r="B436" s="81"/>
      <c r="C436" s="82" t="s">
        <v>175</v>
      </c>
      <c r="D436" s="56"/>
      <c r="E436" s="56"/>
      <c r="F436" s="56"/>
      <c r="G436" s="56"/>
      <c r="H436" s="56"/>
      <c r="I436" s="59"/>
      <c r="J436" s="80"/>
      <c r="K436" s="58"/>
      <c r="L436" s="59"/>
    </row>
    <row r="437" ht="14.25" hidden="1" spans="1:12">
      <c r="A437" s="80"/>
      <c r="B437" s="81"/>
      <c r="C437" s="56" t="s">
        <v>174</v>
      </c>
      <c r="D437" s="56"/>
      <c r="E437" s="56"/>
      <c r="F437" s="56"/>
      <c r="G437" s="56"/>
      <c r="H437" s="56"/>
      <c r="I437" s="59"/>
      <c r="J437" s="80"/>
      <c r="K437" s="58"/>
      <c r="L437" s="59">
        <f>SUMIF(CD52:CD422,4,AO52:AO422)</f>
        <v>0</v>
      </c>
    </row>
    <row r="438" ht="14.25" hidden="1" spans="1:12">
      <c r="A438" s="80"/>
      <c r="B438" s="81"/>
      <c r="C438" s="82" t="s">
        <v>176</v>
      </c>
      <c r="D438" s="56"/>
      <c r="E438" s="56"/>
      <c r="F438" s="56"/>
      <c r="G438" s="56"/>
      <c r="H438" s="56"/>
      <c r="I438" s="59"/>
      <c r="J438" s="80"/>
      <c r="K438" s="58"/>
      <c r="L438" s="59"/>
    </row>
    <row r="439" ht="14.25" hidden="1" spans="1:12">
      <c r="A439" s="80"/>
      <c r="B439" s="81"/>
      <c r="C439" s="56" t="s">
        <v>177</v>
      </c>
      <c r="D439" s="56"/>
      <c r="E439" s="56"/>
      <c r="F439" s="56"/>
      <c r="G439" s="56"/>
      <c r="H439" s="56"/>
      <c r="I439" s="59"/>
      <c r="J439" s="80"/>
      <c r="K439" s="58"/>
      <c r="L439" s="59">
        <f>SUMIF(CD52:CD422,4,AT52:AT422)</f>
        <v>0</v>
      </c>
    </row>
    <row r="440" ht="14.25" hidden="1" spans="1:12">
      <c r="A440" s="80"/>
      <c r="B440" s="81"/>
      <c r="C440" s="56" t="s">
        <v>178</v>
      </c>
      <c r="D440" s="56"/>
      <c r="E440" s="56"/>
      <c r="F440" s="56"/>
      <c r="G440" s="56"/>
      <c r="H440" s="56"/>
      <c r="I440" s="59"/>
      <c r="J440" s="80"/>
      <c r="K440" s="58"/>
      <c r="L440" s="59">
        <f>SUMIF(CD52:CD422,4,AV52:AV422)</f>
        <v>0</v>
      </c>
    </row>
    <row r="441" ht="14.25" hidden="1" spans="1:12">
      <c r="A441" s="80"/>
      <c r="B441" s="81"/>
      <c r="C441" s="56" t="s">
        <v>179</v>
      </c>
      <c r="D441" s="56"/>
      <c r="E441" s="56"/>
      <c r="F441" s="56"/>
      <c r="G441" s="56"/>
      <c r="H441" s="56"/>
      <c r="I441" s="59"/>
      <c r="J441" s="80"/>
      <c r="K441" s="58"/>
      <c r="L441" s="59">
        <f ca="1">L443+L444</f>
        <v>0</v>
      </c>
    </row>
    <row r="442" ht="14.25" hidden="1" spans="1:12">
      <c r="A442" s="80"/>
      <c r="B442" s="81"/>
      <c r="C442" s="82" t="s">
        <v>175</v>
      </c>
      <c r="D442" s="56"/>
      <c r="E442" s="56"/>
      <c r="F442" s="56"/>
      <c r="G442" s="56"/>
      <c r="H442" s="56"/>
      <c r="I442" s="59"/>
      <c r="J442" s="80"/>
      <c r="K442" s="58"/>
      <c r="L442" s="59"/>
    </row>
    <row r="443" ht="14.25" hidden="1" spans="1:12">
      <c r="A443" s="80"/>
      <c r="B443" s="81"/>
      <c r="C443" s="56" t="s">
        <v>180</v>
      </c>
      <c r="D443" s="56"/>
      <c r="E443" s="56"/>
      <c r="F443" s="56"/>
      <c r="G443" s="56"/>
      <c r="H443" s="56"/>
      <c r="I443" s="59"/>
      <c r="J443" s="80"/>
      <c r="K443" s="58"/>
      <c r="L443" s="59">
        <f ca="1">SUMIF(CD52:CD422,4,AW52:AW422)-SUMIF(CD52:CD422,4,BK52:BK422)</f>
        <v>0</v>
      </c>
    </row>
    <row r="444" ht="14.25" hidden="1" spans="1:12">
      <c r="A444" s="80"/>
      <c r="B444" s="81"/>
      <c r="C444" s="56" t="s">
        <v>181</v>
      </c>
      <c r="D444" s="56"/>
      <c r="E444" s="56"/>
      <c r="F444" s="56"/>
      <c r="G444" s="56"/>
      <c r="H444" s="56"/>
      <c r="I444" s="59"/>
      <c r="J444" s="80"/>
      <c r="K444" s="58"/>
      <c r="L444" s="59">
        <f>SUMIF(CD52:CD422,4,BC52:BC422)</f>
        <v>0</v>
      </c>
    </row>
    <row r="445" ht="14.25" hidden="1" spans="1:12">
      <c r="A445" s="80"/>
      <c r="B445" s="81"/>
      <c r="C445" s="56" t="s">
        <v>182</v>
      </c>
      <c r="D445" s="56"/>
      <c r="E445" s="56"/>
      <c r="F445" s="56"/>
      <c r="G445" s="56"/>
      <c r="H445" s="56"/>
      <c r="I445" s="59"/>
      <c r="J445" s="80"/>
      <c r="K445" s="58"/>
      <c r="L445" s="59">
        <f>SUMIF(CD52:CD422,4,BB52:BB422)</f>
        <v>0</v>
      </c>
    </row>
    <row r="446" ht="14.25" hidden="1" spans="1:12">
      <c r="A446" s="80"/>
      <c r="B446" s="81"/>
      <c r="C446" s="56" t="s">
        <v>220</v>
      </c>
      <c r="D446" s="56"/>
      <c r="E446" s="56"/>
      <c r="F446" s="56"/>
      <c r="G446" s="56"/>
      <c r="H446" s="56"/>
      <c r="I446" s="59"/>
      <c r="J446" s="80"/>
      <c r="K446" s="58"/>
      <c r="L446" s="59">
        <f>SUMIF(CD52:CD422,4,AR52:AR422)+SUMIF(CD52:CD422,4,AT52:AT422)+SUMIF(CD52:CD422,4,AV52:AV422)</f>
        <v>0</v>
      </c>
    </row>
    <row r="447" ht="14.25" hidden="1" spans="1:12">
      <c r="A447" s="80"/>
      <c r="B447" s="81"/>
      <c r="C447" s="56" t="s">
        <v>221</v>
      </c>
      <c r="D447" s="56"/>
      <c r="E447" s="56"/>
      <c r="F447" s="56"/>
      <c r="G447" s="56"/>
      <c r="H447" s="56"/>
      <c r="I447" s="59"/>
      <c r="J447" s="80"/>
      <c r="K447" s="58"/>
      <c r="L447" s="59">
        <f ca="1">SUMIF(CD52:CD422,4,AZ52:AZ422)</f>
        <v>0</v>
      </c>
    </row>
    <row r="448" ht="14.25" hidden="1" spans="1:12">
      <c r="A448" s="80"/>
      <c r="B448" s="81"/>
      <c r="C448" s="56" t="s">
        <v>222</v>
      </c>
      <c r="D448" s="56"/>
      <c r="E448" s="56"/>
      <c r="F448" s="56"/>
      <c r="G448" s="56"/>
      <c r="H448" s="56"/>
      <c r="I448" s="59"/>
      <c r="J448" s="80"/>
      <c r="K448" s="58"/>
      <c r="L448" s="59">
        <f ca="1">SUMIF(CD52:CD422,4,BA52:BA422)</f>
        <v>0</v>
      </c>
    </row>
    <row r="450" ht="15" spans="1:12">
      <c r="A450" s="78"/>
      <c r="B450" s="79"/>
      <c r="C450" s="67" t="s">
        <v>230</v>
      </c>
      <c r="D450" s="67"/>
      <c r="E450" s="67"/>
      <c r="F450" s="67"/>
      <c r="G450" s="67"/>
      <c r="H450" s="67"/>
      <c r="I450" s="73"/>
      <c r="J450" s="78"/>
      <c r="K450" s="83"/>
      <c r="L450" s="73">
        <f ca="1">L379+L399+L419+L424</f>
        <v>330944.96</v>
      </c>
    </row>
    <row r="451" ht="14.25" spans="1:12">
      <c r="A451" s="80"/>
      <c r="B451" s="81"/>
      <c r="C451" s="82" t="s">
        <v>172</v>
      </c>
      <c r="D451" s="56"/>
      <c r="E451" s="56"/>
      <c r="F451" s="56"/>
      <c r="G451" s="56"/>
      <c r="H451" s="56"/>
      <c r="I451" s="59"/>
      <c r="J451" s="80"/>
      <c r="K451" s="58"/>
      <c r="L451" s="59"/>
    </row>
    <row r="452" ht="14.25" spans="1:12">
      <c r="A452" s="80"/>
      <c r="B452" s="81"/>
      <c r="C452" s="56" t="s">
        <v>218</v>
      </c>
      <c r="D452" s="56"/>
      <c r="E452" s="56"/>
      <c r="F452" s="56"/>
      <c r="G452" s="56"/>
      <c r="H452" s="56"/>
      <c r="I452" s="59"/>
      <c r="J452" s="80"/>
      <c r="K452" s="58"/>
      <c r="L452" s="59">
        <f ca="1">L454+L455+L461+L465</f>
        <v>219253.72</v>
      </c>
    </row>
    <row r="453" ht="14.25" spans="1:12">
      <c r="A453" s="80"/>
      <c r="B453" s="81"/>
      <c r="C453" s="82" t="s">
        <v>172</v>
      </c>
      <c r="D453" s="56"/>
      <c r="E453" s="56"/>
      <c r="F453" s="56"/>
      <c r="G453" s="56"/>
      <c r="H453" s="56"/>
      <c r="I453" s="59"/>
      <c r="J453" s="80"/>
      <c r="K453" s="58"/>
      <c r="L453" s="59"/>
    </row>
    <row r="454" ht="14.25" spans="1:12">
      <c r="A454" s="80"/>
      <c r="B454" s="81"/>
      <c r="C454" s="56" t="s">
        <v>219</v>
      </c>
      <c r="D454" s="56"/>
      <c r="E454" s="56"/>
      <c r="F454" s="56"/>
      <c r="G454" s="56"/>
      <c r="H454" s="56"/>
      <c r="I454" s="59"/>
      <c r="J454" s="80"/>
      <c r="K454" s="58"/>
      <c r="L454" s="59">
        <f>SUM(AR52:AR448)</f>
        <v>50731.71</v>
      </c>
    </row>
    <row r="455" ht="14.25" hidden="1" spans="1:12">
      <c r="A455" s="80"/>
      <c r="B455" s="81"/>
      <c r="C455" s="56" t="s">
        <v>174</v>
      </c>
      <c r="D455" s="56"/>
      <c r="E455" s="56"/>
      <c r="F455" s="56"/>
      <c r="G455" s="56"/>
      <c r="H455" s="56"/>
      <c r="I455" s="59"/>
      <c r="J455" s="80"/>
      <c r="K455" s="58"/>
      <c r="L455" s="59">
        <f>L457+L460+L459</f>
        <v>44305.84</v>
      </c>
    </row>
    <row r="456" ht="14.25" hidden="1" spans="1:12">
      <c r="A456" s="80"/>
      <c r="B456" s="81"/>
      <c r="C456" s="82" t="s">
        <v>175</v>
      </c>
      <c r="D456" s="56"/>
      <c r="E456" s="56"/>
      <c r="F456" s="56"/>
      <c r="G456" s="56"/>
      <c r="H456" s="56"/>
      <c r="I456" s="59"/>
      <c r="J456" s="80"/>
      <c r="K456" s="58"/>
      <c r="L456" s="59"/>
    </row>
    <row r="457" ht="14.25" spans="1:12">
      <c r="A457" s="80"/>
      <c r="B457" s="81"/>
      <c r="C457" s="56" t="s">
        <v>174</v>
      </c>
      <c r="D457" s="56"/>
      <c r="E457" s="56"/>
      <c r="F457" s="56"/>
      <c r="G457" s="56"/>
      <c r="H457" s="56"/>
      <c r="I457" s="59"/>
      <c r="J457" s="80"/>
      <c r="K457" s="58"/>
      <c r="L457" s="59">
        <f>SUM(AO52:AO448)</f>
        <v>26876.24</v>
      </c>
    </row>
    <row r="458" ht="14.25" hidden="1" spans="1:12">
      <c r="A458" s="80"/>
      <c r="B458" s="81"/>
      <c r="C458" s="82" t="s">
        <v>176</v>
      </c>
      <c r="D458" s="56"/>
      <c r="E458" s="56"/>
      <c r="F458" s="56"/>
      <c r="G458" s="56"/>
      <c r="H458" s="56"/>
      <c r="I458" s="59"/>
      <c r="J458" s="80"/>
      <c r="K458" s="58"/>
      <c r="L458" s="59"/>
    </row>
    <row r="459" ht="14.25" spans="1:12">
      <c r="A459" s="80"/>
      <c r="B459" s="81"/>
      <c r="C459" s="56" t="s">
        <v>177</v>
      </c>
      <c r="D459" s="56"/>
      <c r="E459" s="56"/>
      <c r="F459" s="56"/>
      <c r="G459" s="56"/>
      <c r="H459" s="56"/>
      <c r="I459" s="59"/>
      <c r="J459" s="80"/>
      <c r="K459" s="58"/>
      <c r="L459" s="59">
        <f>SUM(AT52:AT448)</f>
        <v>17429.6</v>
      </c>
    </row>
    <row r="460" ht="14.25" hidden="1" spans="1:12">
      <c r="A460" s="80"/>
      <c r="B460" s="81"/>
      <c r="C460" s="56" t="s">
        <v>178</v>
      </c>
      <c r="D460" s="56"/>
      <c r="E460" s="56"/>
      <c r="F460" s="56"/>
      <c r="G460" s="56"/>
      <c r="H460" s="56"/>
      <c r="I460" s="59"/>
      <c r="J460" s="80"/>
      <c r="K460" s="58"/>
      <c r="L460" s="59">
        <f>SUM(AV52:AV448)</f>
        <v>0</v>
      </c>
    </row>
    <row r="461" ht="14.25" spans="1:12">
      <c r="A461" s="80"/>
      <c r="B461" s="81"/>
      <c r="C461" s="56" t="s">
        <v>179</v>
      </c>
      <c r="D461" s="56"/>
      <c r="E461" s="56"/>
      <c r="F461" s="56"/>
      <c r="G461" s="56"/>
      <c r="H461" s="56"/>
      <c r="I461" s="59"/>
      <c r="J461" s="80"/>
      <c r="K461" s="58"/>
      <c r="L461" s="59">
        <f ca="1">L463+L464</f>
        <v>124216.17</v>
      </c>
    </row>
    <row r="462" ht="14.25" spans="1:12">
      <c r="A462" s="80"/>
      <c r="B462" s="81"/>
      <c r="C462" s="82" t="s">
        <v>175</v>
      </c>
      <c r="D462" s="56"/>
      <c r="E462" s="56"/>
      <c r="F462" s="56"/>
      <c r="G462" s="56"/>
      <c r="H462" s="56"/>
      <c r="I462" s="59"/>
      <c r="J462" s="80"/>
      <c r="K462" s="58"/>
      <c r="L462" s="59"/>
    </row>
    <row r="463" ht="14.25" spans="1:12">
      <c r="A463" s="80"/>
      <c r="B463" s="81"/>
      <c r="C463" s="56" t="s">
        <v>180</v>
      </c>
      <c r="D463" s="56"/>
      <c r="E463" s="56"/>
      <c r="F463" s="56"/>
      <c r="G463" s="56"/>
      <c r="H463" s="56"/>
      <c r="I463" s="59"/>
      <c r="J463" s="80"/>
      <c r="K463" s="58"/>
      <c r="L463" s="59">
        <f ca="1">SUM(AW52:AW448)-SUM(BK52:BK448)</f>
        <v>124216.17</v>
      </c>
    </row>
    <row r="464" ht="14.25" hidden="1" spans="1:12">
      <c r="A464" s="80"/>
      <c r="B464" s="81"/>
      <c r="C464" s="56" t="s">
        <v>181</v>
      </c>
      <c r="D464" s="56"/>
      <c r="E464" s="56"/>
      <c r="F464" s="56"/>
      <c r="G464" s="56"/>
      <c r="H464" s="56"/>
      <c r="I464" s="59"/>
      <c r="J464" s="80"/>
      <c r="K464" s="58"/>
      <c r="L464" s="59">
        <f>SUM(BC52:BC448)</f>
        <v>0</v>
      </c>
    </row>
    <row r="465" ht="14.25" hidden="1" spans="1:12">
      <c r="A465" s="80"/>
      <c r="B465" s="81"/>
      <c r="C465" s="56" t="s">
        <v>182</v>
      </c>
      <c r="D465" s="56"/>
      <c r="E465" s="56"/>
      <c r="F465" s="56"/>
      <c r="G465" s="56"/>
      <c r="H465" s="56"/>
      <c r="I465" s="59"/>
      <c r="J465" s="80"/>
      <c r="K465" s="58"/>
      <c r="L465" s="59">
        <f>SUM(BB52:BB448)</f>
        <v>0</v>
      </c>
    </row>
    <row r="466" ht="14.25" spans="1:12">
      <c r="A466" s="80"/>
      <c r="B466" s="81"/>
      <c r="C466" s="56" t="s">
        <v>183</v>
      </c>
      <c r="D466" s="56"/>
      <c r="E466" s="56"/>
      <c r="F466" s="56"/>
      <c r="G466" s="56"/>
      <c r="H466" s="56"/>
      <c r="I466" s="59"/>
      <c r="J466" s="80"/>
      <c r="K466" s="58"/>
      <c r="L466" s="59">
        <f>SUM(AR52:AR448)+SUM(AT52:AT448)+SUM(AV52:AV448)</f>
        <v>68161.31</v>
      </c>
    </row>
    <row r="467" ht="14.25" spans="1:12">
      <c r="A467" s="80"/>
      <c r="B467" s="81"/>
      <c r="C467" s="56" t="s">
        <v>184</v>
      </c>
      <c r="D467" s="56"/>
      <c r="E467" s="56"/>
      <c r="F467" s="56"/>
      <c r="G467" s="56"/>
      <c r="H467" s="56"/>
      <c r="I467" s="59"/>
      <c r="J467" s="80"/>
      <c r="K467" s="58"/>
      <c r="L467" s="59">
        <f ca="1">SUM(AZ52:AZ448)</f>
        <v>69814.62</v>
      </c>
    </row>
    <row r="468" ht="14.25" spans="1:12">
      <c r="A468" s="80"/>
      <c r="B468" s="81"/>
      <c r="C468" s="56" t="s">
        <v>185</v>
      </c>
      <c r="D468" s="56"/>
      <c r="E468" s="56"/>
      <c r="F468" s="56"/>
      <c r="G468" s="56"/>
      <c r="H468" s="56"/>
      <c r="I468" s="59"/>
      <c r="J468" s="80"/>
      <c r="K468" s="58"/>
      <c r="L468" s="59">
        <f ca="1">SUM(BA52:BA448)</f>
        <v>41876.62</v>
      </c>
    </row>
    <row r="469" ht="14.25" hidden="1" spans="1:12">
      <c r="A469" s="80"/>
      <c r="B469" s="81"/>
      <c r="C469" s="56" t="s">
        <v>231</v>
      </c>
      <c r="D469" s="56"/>
      <c r="E469" s="56"/>
      <c r="F469" s="56"/>
      <c r="G469" s="56"/>
      <c r="H469" s="56"/>
      <c r="I469" s="59"/>
      <c r="J469" s="80"/>
      <c r="K469" s="58"/>
      <c r="L469" s="59">
        <f>L471+L472</f>
        <v>0</v>
      </c>
    </row>
    <row r="470" ht="14.25" hidden="1" spans="1:12">
      <c r="A470" s="80"/>
      <c r="B470" s="81"/>
      <c r="C470" s="82" t="s">
        <v>172</v>
      </c>
      <c r="D470" s="56"/>
      <c r="E470" s="56"/>
      <c r="F470" s="56"/>
      <c r="G470" s="56"/>
      <c r="H470" s="56"/>
      <c r="I470" s="59"/>
      <c r="J470" s="80"/>
      <c r="K470" s="58"/>
      <c r="L470" s="59"/>
    </row>
    <row r="471" ht="14.25" hidden="1" spans="1:12">
      <c r="A471" s="80"/>
      <c r="B471" s="81"/>
      <c r="C471" s="56" t="s">
        <v>187</v>
      </c>
      <c r="D471" s="56"/>
      <c r="E471" s="56"/>
      <c r="F471" s="56"/>
      <c r="G471" s="56"/>
      <c r="H471" s="56"/>
      <c r="I471" s="59"/>
      <c r="J471" s="80"/>
      <c r="K471" s="58"/>
      <c r="L471" s="59">
        <f>SUM(BK52:BK448)</f>
        <v>0</v>
      </c>
    </row>
    <row r="472" ht="14.25" hidden="1" spans="1:12">
      <c r="A472" s="80"/>
      <c r="B472" s="81"/>
      <c r="C472" s="56" t="s">
        <v>188</v>
      </c>
      <c r="D472" s="56"/>
      <c r="E472" s="56"/>
      <c r="F472" s="56"/>
      <c r="G472" s="56"/>
      <c r="H472" s="56"/>
      <c r="I472" s="59"/>
      <c r="J472" s="80"/>
      <c r="K472" s="58"/>
      <c r="L472" s="59">
        <f>SUM(BD52:BD448)</f>
        <v>0</v>
      </c>
    </row>
    <row r="473" ht="14.25" hidden="1" spans="1:12">
      <c r="A473" s="80"/>
      <c r="B473" s="81"/>
      <c r="C473" s="56" t="s">
        <v>232</v>
      </c>
      <c r="D473" s="56"/>
      <c r="E473" s="56"/>
      <c r="F473" s="56"/>
      <c r="G473" s="56"/>
      <c r="H473" s="56"/>
      <c r="I473" s="59"/>
      <c r="J473" s="80"/>
      <c r="K473" s="58"/>
      <c r="L473" s="59">
        <f ca="1">L424</f>
        <v>0</v>
      </c>
    </row>
    <row r="474" ht="15" spans="1:12">
      <c r="A474" s="80"/>
      <c r="B474" s="81"/>
      <c r="C474" s="67" t="s">
        <v>192</v>
      </c>
      <c r="D474" s="56"/>
      <c r="E474" s="56"/>
      <c r="F474" s="56"/>
      <c r="G474" s="56"/>
      <c r="H474" s="56"/>
      <c r="I474" s="59"/>
      <c r="J474" s="80"/>
      <c r="K474" s="58"/>
      <c r="L474" s="59"/>
    </row>
    <row r="475" ht="14.25" spans="1:12">
      <c r="A475" s="80"/>
      <c r="B475" s="81"/>
      <c r="C475" s="56" t="s">
        <v>193</v>
      </c>
      <c r="D475" s="56"/>
      <c r="E475" s="56"/>
      <c r="F475" s="56"/>
      <c r="G475" s="56"/>
      <c r="H475" s="56"/>
      <c r="I475" s="59"/>
      <c r="J475" s="80"/>
      <c r="K475" s="58"/>
      <c r="L475" s="59">
        <f>SUM(AX52:AX448)</f>
        <v>123644.84</v>
      </c>
    </row>
    <row r="476" ht="14.25" hidden="1" spans="1:12">
      <c r="A476" s="80"/>
      <c r="B476" s="81"/>
      <c r="C476" s="56" t="s">
        <v>194</v>
      </c>
      <c r="D476" s="56"/>
      <c r="E476" s="56"/>
      <c r="F476" s="56"/>
      <c r="G476" s="56"/>
      <c r="H476" s="56"/>
      <c r="I476" s="59"/>
      <c r="J476" s="80"/>
      <c r="K476" s="58"/>
      <c r="L476" s="59">
        <f>SUM(AY52:AY448)</f>
        <v>0</v>
      </c>
    </row>
    <row r="477" ht="14.25" spans="1:12">
      <c r="A477" s="80"/>
      <c r="B477" s="81"/>
      <c r="C477" s="56" t="s">
        <v>195</v>
      </c>
      <c r="D477" s="56"/>
      <c r="E477" s="56"/>
      <c r="F477" s="72"/>
      <c r="G477" s="62">
        <f ca="1">Source!F457</f>
        <v>63.677156</v>
      </c>
      <c r="H477" s="80"/>
      <c r="I477" s="80"/>
      <c r="J477" s="80"/>
      <c r="K477" s="80"/>
      <c r="L477" s="80"/>
    </row>
    <row r="478" ht="14.25" spans="1:12">
      <c r="A478" s="80"/>
      <c r="B478" s="81"/>
      <c r="C478" s="56" t="s">
        <v>196</v>
      </c>
      <c r="D478" s="56"/>
      <c r="E478" s="56"/>
      <c r="F478" s="72"/>
      <c r="G478" s="62">
        <f ca="1">Source!F458</f>
        <v>19.3045808</v>
      </c>
      <c r="H478" s="80"/>
      <c r="I478" s="80"/>
      <c r="J478" s="80"/>
      <c r="K478" s="80"/>
      <c r="L478" s="80"/>
    </row>
  </sheetData>
  <mergeCells count="270">
    <mergeCell ref="A2:E2"/>
    <mergeCell ref="F2:L2"/>
    <mergeCell ref="A4:E4"/>
    <mergeCell ref="F4:L4"/>
    <mergeCell ref="A6:E6"/>
    <mergeCell ref="F6:L6"/>
    <mergeCell ref="A8:E8"/>
    <mergeCell ref="F8:L8"/>
    <mergeCell ref="A10:E10"/>
    <mergeCell ref="F10:L10"/>
    <mergeCell ref="A12:E12"/>
    <mergeCell ref="F12:L12"/>
    <mergeCell ref="A14:E14"/>
    <mergeCell ref="F14:L14"/>
    <mergeCell ref="A16:E16"/>
    <mergeCell ref="F16:L16"/>
    <mergeCell ref="A19:L19"/>
    <mergeCell ref="A20:L20"/>
    <mergeCell ref="A22:L22"/>
    <mergeCell ref="A23:L23"/>
    <mergeCell ref="A25:L25"/>
    <mergeCell ref="A27:L27"/>
    <mergeCell ref="A28:L28"/>
    <mergeCell ref="C33:L33"/>
    <mergeCell ref="C34:L34"/>
    <mergeCell ref="C38:D38"/>
    <mergeCell ref="C41:D41"/>
    <mergeCell ref="C42:D42"/>
    <mergeCell ref="C43:D43"/>
    <mergeCell ref="C44:D44"/>
    <mergeCell ref="A53:L53"/>
    <mergeCell ref="C55:L55"/>
    <mergeCell ref="C67:H67"/>
    <mergeCell ref="I67:J67"/>
    <mergeCell ref="K67:L67"/>
    <mergeCell ref="C69:L69"/>
    <mergeCell ref="C83:H83"/>
    <mergeCell ref="I83:J83"/>
    <mergeCell ref="K83:L83"/>
    <mergeCell ref="C85:L85"/>
    <mergeCell ref="C97:H97"/>
    <mergeCell ref="I97:J97"/>
    <mergeCell ref="K97:L97"/>
    <mergeCell ref="C99:L99"/>
    <mergeCell ref="C111:H111"/>
    <mergeCell ref="I111:J111"/>
    <mergeCell ref="K111:L111"/>
    <mergeCell ref="C113:L113"/>
    <mergeCell ref="C137:H137"/>
    <mergeCell ref="I137:J137"/>
    <mergeCell ref="K137:L137"/>
    <mergeCell ref="C139:L139"/>
    <mergeCell ref="C164:H164"/>
    <mergeCell ref="I164:J164"/>
    <mergeCell ref="K164:L164"/>
    <mergeCell ref="C166:L166"/>
    <mergeCell ref="C191:H191"/>
    <mergeCell ref="I191:J191"/>
    <mergeCell ref="K191:L191"/>
    <mergeCell ref="C193:L193"/>
    <mergeCell ref="C217:H217"/>
    <mergeCell ref="I217:J217"/>
    <mergeCell ref="K217:L217"/>
    <mergeCell ref="C219:L219"/>
    <mergeCell ref="C234:H234"/>
    <mergeCell ref="I234:J234"/>
    <mergeCell ref="K234:L234"/>
    <mergeCell ref="C236:L236"/>
    <mergeCell ref="C250:H250"/>
    <mergeCell ref="I250:J250"/>
    <mergeCell ref="K250:L250"/>
    <mergeCell ref="C252:L252"/>
    <mergeCell ref="C272:H272"/>
    <mergeCell ref="I272:J272"/>
    <mergeCell ref="K272:L272"/>
    <mergeCell ref="C274:L274"/>
    <mergeCell ref="C291:H291"/>
    <mergeCell ref="I291:J291"/>
    <mergeCell ref="K291:L291"/>
    <mergeCell ref="C293:H293"/>
    <mergeCell ref="C294:H294"/>
    <mergeCell ref="C295:H295"/>
    <mergeCell ref="C296:H296"/>
    <mergeCell ref="C297:H297"/>
    <mergeCell ref="C298:H298"/>
    <mergeCell ref="C299:H299"/>
    <mergeCell ref="C300:H300"/>
    <mergeCell ref="C301:H301"/>
    <mergeCell ref="C302:H302"/>
    <mergeCell ref="C303:H303"/>
    <mergeCell ref="C304:H304"/>
    <mergeCell ref="C305:H305"/>
    <mergeCell ref="C306:H306"/>
    <mergeCell ref="C307:H307"/>
    <mergeCell ref="C308:H308"/>
    <mergeCell ref="C309:H309"/>
    <mergeCell ref="C310:H310"/>
    <mergeCell ref="C311:H311"/>
    <mergeCell ref="C312:H312"/>
    <mergeCell ref="C313:H313"/>
    <mergeCell ref="C314:H314"/>
    <mergeCell ref="C315:H315"/>
    <mergeCell ref="C316:H316"/>
    <mergeCell ref="C317:H317"/>
    <mergeCell ref="C318:H318"/>
    <mergeCell ref="C319:H319"/>
    <mergeCell ref="C320:H320"/>
    <mergeCell ref="C321:F321"/>
    <mergeCell ref="C322:F322"/>
    <mergeCell ref="A325:L325"/>
    <mergeCell ref="C327:H327"/>
    <mergeCell ref="I327:J327"/>
    <mergeCell ref="K327:L327"/>
    <mergeCell ref="C329:H329"/>
    <mergeCell ref="I329:J329"/>
    <mergeCell ref="K329:L329"/>
    <mergeCell ref="C331:H331"/>
    <mergeCell ref="I331:J331"/>
    <mergeCell ref="K331:L331"/>
    <mergeCell ref="C333:H333"/>
    <mergeCell ref="I333:J333"/>
    <mergeCell ref="K333:L333"/>
    <mergeCell ref="C335:H335"/>
    <mergeCell ref="I335:J335"/>
    <mergeCell ref="K335:L335"/>
    <mergeCell ref="C337:H337"/>
    <mergeCell ref="I337:J337"/>
    <mergeCell ref="K337:L337"/>
    <mergeCell ref="C339:H339"/>
    <mergeCell ref="I339:J339"/>
    <mergeCell ref="K339:L339"/>
    <mergeCell ref="C341:H341"/>
    <mergeCell ref="I341:J341"/>
    <mergeCell ref="K341:L341"/>
    <mergeCell ref="C343:H343"/>
    <mergeCell ref="I343:J343"/>
    <mergeCell ref="K343:L343"/>
    <mergeCell ref="C345:H345"/>
    <mergeCell ref="C346:H346"/>
    <mergeCell ref="C347:H347"/>
    <mergeCell ref="C348:H348"/>
    <mergeCell ref="C349:H349"/>
    <mergeCell ref="C350:H350"/>
    <mergeCell ref="C351:H351"/>
    <mergeCell ref="C352:H352"/>
    <mergeCell ref="C353:H353"/>
    <mergeCell ref="C354:H354"/>
    <mergeCell ref="C355:H355"/>
    <mergeCell ref="C356:H356"/>
    <mergeCell ref="C357:H357"/>
    <mergeCell ref="C358:H358"/>
    <mergeCell ref="C359:H359"/>
    <mergeCell ref="C360:H360"/>
    <mergeCell ref="C361:H361"/>
    <mergeCell ref="C362:H362"/>
    <mergeCell ref="C363:H363"/>
    <mergeCell ref="C364:H364"/>
    <mergeCell ref="C365:H365"/>
    <mergeCell ref="C366:H366"/>
    <mergeCell ref="C367:H367"/>
    <mergeCell ref="C368:H368"/>
    <mergeCell ref="C369:H369"/>
    <mergeCell ref="C370:H370"/>
    <mergeCell ref="C371:H371"/>
    <mergeCell ref="C372:H372"/>
    <mergeCell ref="C373:F373"/>
    <mergeCell ref="C374:F374"/>
    <mergeCell ref="C377:H377"/>
    <mergeCell ref="C379:H379"/>
    <mergeCell ref="C380:H380"/>
    <mergeCell ref="C381:H381"/>
    <mergeCell ref="C382:H382"/>
    <mergeCell ref="C383:H383"/>
    <mergeCell ref="C384:H384"/>
    <mergeCell ref="C385:H385"/>
    <mergeCell ref="C386:H386"/>
    <mergeCell ref="C387:H387"/>
    <mergeCell ref="C388:H388"/>
    <mergeCell ref="C389:H389"/>
    <mergeCell ref="C390:H390"/>
    <mergeCell ref="C391:H391"/>
    <mergeCell ref="C392:H392"/>
    <mergeCell ref="C393:H393"/>
    <mergeCell ref="C394:H394"/>
    <mergeCell ref="C395:H395"/>
    <mergeCell ref="C396:H396"/>
    <mergeCell ref="C397:H397"/>
    <mergeCell ref="C399:H399"/>
    <mergeCell ref="C400:H400"/>
    <mergeCell ref="C401:H401"/>
    <mergeCell ref="C402:H402"/>
    <mergeCell ref="C403:H403"/>
    <mergeCell ref="C404:H404"/>
    <mergeCell ref="C405:H405"/>
    <mergeCell ref="C406:H406"/>
    <mergeCell ref="C407:H407"/>
    <mergeCell ref="C408:H408"/>
    <mergeCell ref="C409:H409"/>
    <mergeCell ref="C410:H410"/>
    <mergeCell ref="C411:H411"/>
    <mergeCell ref="C412:H412"/>
    <mergeCell ref="C413:H413"/>
    <mergeCell ref="C414:H414"/>
    <mergeCell ref="C415:H415"/>
    <mergeCell ref="C416:H416"/>
    <mergeCell ref="C417:H417"/>
    <mergeCell ref="C419:H419"/>
    <mergeCell ref="C420:H420"/>
    <mergeCell ref="C421:H421"/>
    <mergeCell ref="C422:H422"/>
    <mergeCell ref="C424:H424"/>
    <mergeCell ref="C425:H425"/>
    <mergeCell ref="C426:H426"/>
    <mergeCell ref="C427:H427"/>
    <mergeCell ref="C428:H428"/>
    <mergeCell ref="C429:H429"/>
    <mergeCell ref="C430:H430"/>
    <mergeCell ref="C431:H431"/>
    <mergeCell ref="C432:H432"/>
    <mergeCell ref="C433:H433"/>
    <mergeCell ref="C434:H434"/>
    <mergeCell ref="C435:H435"/>
    <mergeCell ref="C436:H436"/>
    <mergeCell ref="C437:H437"/>
    <mergeCell ref="C438:H438"/>
    <mergeCell ref="C439:H439"/>
    <mergeCell ref="C440:H440"/>
    <mergeCell ref="C441:H441"/>
    <mergeCell ref="C442:H442"/>
    <mergeCell ref="C443:H443"/>
    <mergeCell ref="C444:H444"/>
    <mergeCell ref="C445:H445"/>
    <mergeCell ref="C446:H446"/>
    <mergeCell ref="C447:H447"/>
    <mergeCell ref="C448:H448"/>
    <mergeCell ref="C450:H450"/>
    <mergeCell ref="C451:H451"/>
    <mergeCell ref="C452:H452"/>
    <mergeCell ref="C453:H453"/>
    <mergeCell ref="C454:H454"/>
    <mergeCell ref="C455:H455"/>
    <mergeCell ref="C456:H456"/>
    <mergeCell ref="C457:H457"/>
    <mergeCell ref="C458:H458"/>
    <mergeCell ref="C459:H459"/>
    <mergeCell ref="C460:H460"/>
    <mergeCell ref="C461:H461"/>
    <mergeCell ref="C462:H462"/>
    <mergeCell ref="C463:H463"/>
    <mergeCell ref="C464:H464"/>
    <mergeCell ref="C465:H465"/>
    <mergeCell ref="C466:H466"/>
    <mergeCell ref="C467:H467"/>
    <mergeCell ref="C468:H468"/>
    <mergeCell ref="C469:H469"/>
    <mergeCell ref="C470:H470"/>
    <mergeCell ref="C471:H471"/>
    <mergeCell ref="C472:H472"/>
    <mergeCell ref="C473:H473"/>
    <mergeCell ref="C474:H474"/>
    <mergeCell ref="C475:H475"/>
    <mergeCell ref="C476:H476"/>
    <mergeCell ref="C477:F477"/>
    <mergeCell ref="C478:F478"/>
    <mergeCell ref="A46:A50"/>
    <mergeCell ref="B46:B50"/>
    <mergeCell ref="C46:C50"/>
    <mergeCell ref="D46:D50"/>
    <mergeCell ref="E46:G49"/>
    <mergeCell ref="H46:L49"/>
  </mergeCells>
  <pageMargins left="0.4" right="0.2" top="0.2" bottom="0.4" header="0.2" footer="0.2"/>
  <pageSetup paperSize="9" scale="49" fitToHeight="0" orientation="portrait"/>
  <headerFooter>
    <oddHeader>&amp;L&amp;8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650"/>
  <sheetViews>
    <sheetView workbookViewId="0">
      <selection activeCell="A646" sqref="A646:AX646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233</v>
      </c>
      <c r="D1" t="s">
        <v>234</v>
      </c>
      <c r="F1">
        <v>0</v>
      </c>
      <c r="G1">
        <v>0</v>
      </c>
      <c r="H1">
        <v>0</v>
      </c>
      <c r="I1" t="s">
        <v>235</v>
      </c>
      <c r="J1" t="s">
        <v>236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>
      <c r="A12" s="1">
        <v>1</v>
      </c>
      <c r="B12" s="1">
        <v>641</v>
      </c>
      <c r="C12" s="1">
        <v>0</v>
      </c>
      <c r="D12" s="1">
        <f>ROW(A570)</f>
        <v>570</v>
      </c>
      <c r="E12" s="1">
        <v>0</v>
      </c>
      <c r="F12" s="1" t="s">
        <v>236</v>
      </c>
      <c r="G12" s="1" t="s">
        <v>237</v>
      </c>
      <c r="H12" s="1" t="s">
        <v>236</v>
      </c>
      <c r="I12" s="1">
        <v>0</v>
      </c>
      <c r="J12" s="1" t="s">
        <v>236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236</v>
      </c>
      <c r="V12" s="1">
        <v>0</v>
      </c>
      <c r="W12" s="1" t="s">
        <v>236</v>
      </c>
      <c r="X12" s="1" t="s">
        <v>236</v>
      </c>
      <c r="Y12" s="1" t="s">
        <v>236</v>
      </c>
      <c r="Z12" s="1" t="s">
        <v>236</v>
      </c>
      <c r="AA12" s="1" t="s">
        <v>236</v>
      </c>
      <c r="AB12" s="1" t="s">
        <v>238</v>
      </c>
      <c r="AC12" s="1" t="s">
        <v>239</v>
      </c>
      <c r="AD12" s="1" t="s">
        <v>240</v>
      </c>
      <c r="AE12" s="1" t="s">
        <v>241</v>
      </c>
      <c r="AF12" s="1" t="s">
        <v>240</v>
      </c>
      <c r="AG12" s="1" t="s">
        <v>241</v>
      </c>
      <c r="AH12" s="1" t="s">
        <v>240</v>
      </c>
      <c r="AI12" s="1" t="s">
        <v>241</v>
      </c>
      <c r="AJ12" s="1" t="s">
        <v>242</v>
      </c>
      <c r="AK12" s="1"/>
      <c r="AL12" s="1" t="s">
        <v>238</v>
      </c>
      <c r="AM12" s="1" t="s">
        <v>239</v>
      </c>
      <c r="AN12" s="1" t="s">
        <v>243</v>
      </c>
      <c r="AO12" s="1"/>
      <c r="AP12" s="1" t="s">
        <v>236</v>
      </c>
      <c r="AQ12" s="1" t="s">
        <v>236</v>
      </c>
      <c r="AR12" s="1" t="s">
        <v>236</v>
      </c>
      <c r="AS12" s="1"/>
      <c r="AT12" s="1"/>
      <c r="AU12" s="1"/>
      <c r="AV12" s="1"/>
      <c r="AW12" s="1"/>
      <c r="AX12" s="1" t="s">
        <v>244</v>
      </c>
      <c r="AY12" s="1" t="s">
        <v>243</v>
      </c>
      <c r="AZ12" s="1" t="s">
        <v>236</v>
      </c>
      <c r="BA12" s="1"/>
      <c r="BB12" s="1">
        <v>0</v>
      </c>
      <c r="BC12" s="1"/>
      <c r="BD12" s="1"/>
      <c r="BE12" s="1"/>
      <c r="BF12" s="1"/>
      <c r="BG12" s="1"/>
      <c r="BH12" s="1" t="s">
        <v>245</v>
      </c>
      <c r="BI12" s="1" t="s">
        <v>246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247</v>
      </c>
      <c r="BZ12" s="1" t="s">
        <v>248</v>
      </c>
      <c r="CA12" s="1" t="s">
        <v>249</v>
      </c>
      <c r="CB12" s="1" t="s">
        <v>249</v>
      </c>
      <c r="CC12" s="1" t="s">
        <v>249</v>
      </c>
      <c r="CD12" s="1" t="s">
        <v>249</v>
      </c>
      <c r="CE12" s="1" t="s">
        <v>250</v>
      </c>
      <c r="CF12" s="1">
        <v>0</v>
      </c>
      <c r="CG12" s="1">
        <v>0</v>
      </c>
      <c r="CH12" s="1">
        <v>487096328</v>
      </c>
      <c r="CI12" s="1" t="s">
        <v>236</v>
      </c>
      <c r="CJ12" s="1" t="s">
        <v>236</v>
      </c>
      <c r="CK12" s="1">
        <v>17</v>
      </c>
      <c r="CL12" s="1"/>
      <c r="CM12" s="1"/>
      <c r="CN12" s="1"/>
      <c r="CO12" s="1"/>
      <c r="CP12" s="1"/>
      <c r="CQ12" s="1" t="s">
        <v>251</v>
      </c>
      <c r="CR12" s="1" t="s">
        <v>252</v>
      </c>
      <c r="CS12" s="1">
        <v>46073</v>
      </c>
      <c r="CT12" s="1">
        <v>540</v>
      </c>
      <c r="CU12" s="1">
        <v>17</v>
      </c>
      <c r="CV12" s="1" t="s">
        <v>253</v>
      </c>
      <c r="CW12" s="1"/>
      <c r="CX12" s="1"/>
      <c r="CY12" s="1">
        <v>0</v>
      </c>
      <c r="CZ12" s="1" t="s">
        <v>236</v>
      </c>
      <c r="DA12" s="1" t="s">
        <v>236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5" spans="1:133">
      <c r="A15" s="1">
        <v>85246087</v>
      </c>
      <c r="B15" s="1">
        <v>1</v>
      </c>
      <c r="C15" s="1">
        <v>2026</v>
      </c>
      <c r="D15" s="1">
        <v>4</v>
      </c>
      <c r="E15" s="1"/>
      <c r="F15" s="1" t="s">
        <v>254</v>
      </c>
      <c r="G15" s="1" t="s">
        <v>255</v>
      </c>
      <c r="H15" s="1"/>
      <c r="I15" s="1"/>
      <c r="J15" s="1"/>
      <c r="K15" s="1"/>
      <c r="L15" s="1"/>
      <c r="M15" s="1">
        <v>523</v>
      </c>
      <c r="N15" s="1"/>
      <c r="O15" s="1"/>
      <c r="P15" s="1"/>
      <c r="Q15" s="1">
        <v>7</v>
      </c>
      <c r="R15" s="1"/>
      <c r="S15" s="1"/>
      <c r="T15" s="1">
        <v>4</v>
      </c>
      <c r="U15" s="1" t="s">
        <v>236</v>
      </c>
      <c r="V15" s="1"/>
      <c r="W15" s="1"/>
      <c r="X15" s="1"/>
      <c r="Y15" s="1"/>
      <c r="Z15" s="1"/>
      <c r="AA15" s="1"/>
      <c r="AB15" s="1" t="s">
        <v>238</v>
      </c>
      <c r="AC15" s="1" t="s">
        <v>239</v>
      </c>
      <c r="AD15" s="1" t="s">
        <v>240</v>
      </c>
      <c r="AE15" s="1" t="s">
        <v>241</v>
      </c>
      <c r="AF15" s="1" t="s">
        <v>240</v>
      </c>
      <c r="AG15" s="1" t="s">
        <v>241</v>
      </c>
      <c r="AH15" s="1" t="s">
        <v>240</v>
      </c>
      <c r="AI15" s="1" t="s">
        <v>241</v>
      </c>
      <c r="AJ15" s="1" t="s">
        <v>242</v>
      </c>
      <c r="AK15" s="1" t="s">
        <v>256</v>
      </c>
      <c r="AL15" s="1" t="s">
        <v>238</v>
      </c>
      <c r="AM15" s="1" t="s">
        <v>239</v>
      </c>
      <c r="AN15" s="1" t="s">
        <v>243</v>
      </c>
      <c r="AO15" s="1" t="s">
        <v>257</v>
      </c>
      <c r="AP15" s="1" t="s">
        <v>238</v>
      </c>
      <c r="AQ15" s="1" t="s">
        <v>239</v>
      </c>
      <c r="AR15" s="1" t="s">
        <v>243</v>
      </c>
      <c r="AS15" s="1" t="s">
        <v>257</v>
      </c>
      <c r="AT15" s="1" t="s">
        <v>256</v>
      </c>
      <c r="AU15" s="1" t="s">
        <v>242</v>
      </c>
      <c r="AV15" s="1" t="s">
        <v>236</v>
      </c>
      <c r="AW15" s="1" t="s">
        <v>236</v>
      </c>
      <c r="AX15" s="1" t="s">
        <v>244</v>
      </c>
      <c r="AY15" s="1" t="s">
        <v>243</v>
      </c>
      <c r="AZ15" s="1" t="s">
        <v>243</v>
      </c>
      <c r="BA15" s="1" t="s">
        <v>244</v>
      </c>
      <c r="BB15" s="1">
        <v>0</v>
      </c>
      <c r="BC15" s="1"/>
      <c r="BD15" s="1"/>
      <c r="BE15" s="1"/>
      <c r="BF15" s="1"/>
      <c r="BG15" s="1"/>
      <c r="BH15" s="1" t="s">
        <v>245</v>
      </c>
      <c r="BI15" s="1" t="s">
        <v>245</v>
      </c>
      <c r="BJ15" s="1">
        <v>1</v>
      </c>
      <c r="BK15" s="1">
        <v>1</v>
      </c>
      <c r="BL15" s="1">
        <v>0</v>
      </c>
      <c r="BM15" s="1">
        <v>0</v>
      </c>
      <c r="BN15" s="1">
        <v>1</v>
      </c>
      <c r="BO15" s="1">
        <v>0</v>
      </c>
      <c r="BP15" s="1">
        <v>6</v>
      </c>
      <c r="BQ15" s="1">
        <v>2</v>
      </c>
      <c r="BR15" s="1">
        <v>1</v>
      </c>
      <c r="BS15" s="1">
        <v>1</v>
      </c>
      <c r="BT15" s="1">
        <v>0</v>
      </c>
      <c r="BU15" s="1">
        <v>0</v>
      </c>
      <c r="BV15" s="1">
        <v>1</v>
      </c>
      <c r="BW15" s="1">
        <v>0</v>
      </c>
      <c r="BX15" s="1">
        <v>0</v>
      </c>
      <c r="BY15" s="1" t="s">
        <v>247</v>
      </c>
      <c r="BZ15" s="1" t="s">
        <v>248</v>
      </c>
      <c r="CA15" s="1" t="s">
        <v>249</v>
      </c>
      <c r="CB15" s="1" t="s">
        <v>249</v>
      </c>
      <c r="CC15" s="1" t="s">
        <v>249</v>
      </c>
      <c r="CD15" s="1" t="s">
        <v>249</v>
      </c>
      <c r="CE15" s="1" t="s">
        <v>250</v>
      </c>
      <c r="CF15" s="1">
        <v>0</v>
      </c>
      <c r="CG15" s="1"/>
      <c r="CH15" s="1">
        <v>487096328</v>
      </c>
      <c r="CI15" s="1" t="s">
        <v>236</v>
      </c>
      <c r="CJ15" s="1"/>
      <c r="CK15" s="1">
        <v>0</v>
      </c>
      <c r="CL15" s="1">
        <v>0</v>
      </c>
      <c r="CM15" s="1">
        <v>0</v>
      </c>
      <c r="CN15" s="1" t="s">
        <v>236</v>
      </c>
      <c r="CO15" s="1" t="s">
        <v>236</v>
      </c>
      <c r="CP15" s="1" t="s">
        <v>236</v>
      </c>
      <c r="CQ15" s="1" t="s">
        <v>236</v>
      </c>
      <c r="CR15" s="1" t="s">
        <v>258</v>
      </c>
      <c r="CS15" s="1">
        <v>46066</v>
      </c>
      <c r="CT15" s="1" t="s">
        <v>236</v>
      </c>
      <c r="CU15" s="1">
        <v>0</v>
      </c>
      <c r="CV15" s="1">
        <v>46113</v>
      </c>
      <c r="CW15" s="1">
        <v>46142</v>
      </c>
      <c r="CX15" s="1">
        <v>0</v>
      </c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0</v>
      </c>
    </row>
    <row r="18" spans="1:206">
      <c r="A18" s="7">
        <v>52</v>
      </c>
      <c r="B18" s="7">
        <f t="shared" ref="B18:G18" si="0">B570</f>
        <v>641</v>
      </c>
      <c r="C18" s="7">
        <f t="shared" si="0"/>
        <v>1</v>
      </c>
      <c r="D18" s="7">
        <f t="shared" si="0"/>
        <v>12</v>
      </c>
      <c r="E18" s="7">
        <f t="shared" si="0"/>
        <v>0</v>
      </c>
      <c r="F18" s="7" t="str">
        <f t="shared" si="0"/>
        <v/>
      </c>
      <c r="G18" s="7" t="str">
        <f t="shared" si="0"/>
        <v>Строительство ЛЭП-0,4 кВ от сущ. ВЛ-0,38 кВ с ТП-380, ПС №695 «Крутыши», в т.ч. ПИР,МО, Ступинский р-н, Вальцово д, д.13 Ю8-25-302-285381(601783)</v>
      </c>
      <c r="H18" s="7"/>
      <c r="I18" s="7"/>
      <c r="J18" s="7"/>
      <c r="K18" s="7"/>
      <c r="L18" s="7"/>
      <c r="M18" s="7"/>
      <c r="N18" s="7"/>
      <c r="O18" s="7">
        <f ca="1" t="shared" ref="O18:BZ18" si="1">O570</f>
        <v>219253.72</v>
      </c>
      <c r="P18" s="7">
        <f ca="1" t="shared" si="1"/>
        <v>124216.17</v>
      </c>
      <c r="Q18" s="7">
        <f ca="1" t="shared" si="1"/>
        <v>26876.24</v>
      </c>
      <c r="R18" s="7">
        <f ca="1" t="shared" si="1"/>
        <v>17429.6</v>
      </c>
      <c r="S18" s="7">
        <f ca="1" t="shared" si="1"/>
        <v>50731.71</v>
      </c>
      <c r="T18" s="7">
        <f t="shared" si="1"/>
        <v>0</v>
      </c>
      <c r="U18" s="7">
        <f ca="1" t="shared" si="1"/>
        <v>63.677156</v>
      </c>
      <c r="V18" s="7">
        <f ca="1" t="shared" si="1"/>
        <v>19.3045808</v>
      </c>
      <c r="W18" s="7">
        <f t="shared" si="1"/>
        <v>0</v>
      </c>
      <c r="X18" s="7">
        <f ca="1" t="shared" si="1"/>
        <v>69814.62</v>
      </c>
      <c r="Y18" s="7">
        <f ca="1" t="shared" si="1"/>
        <v>41876.62</v>
      </c>
      <c r="Z18" s="7">
        <f t="shared" si="1"/>
        <v>0</v>
      </c>
      <c r="AA18" s="7">
        <f t="shared" si="1"/>
        <v>0</v>
      </c>
      <c r="AB18" s="7">
        <f t="shared" si="1"/>
        <v>0</v>
      </c>
      <c r="AC18" s="7">
        <f t="shared" si="1"/>
        <v>0</v>
      </c>
      <c r="AD18" s="7">
        <f t="shared" si="1"/>
        <v>0</v>
      </c>
      <c r="AE18" s="7">
        <f t="shared" si="1"/>
        <v>0</v>
      </c>
      <c r="AF18" s="7">
        <f t="shared" si="1"/>
        <v>0</v>
      </c>
      <c r="AG18" s="7">
        <f t="shared" si="1"/>
        <v>0</v>
      </c>
      <c r="AH18" s="7">
        <f t="shared" si="1"/>
        <v>0</v>
      </c>
      <c r="AI18" s="7">
        <f t="shared" si="1"/>
        <v>0</v>
      </c>
      <c r="AJ18" s="7">
        <f t="shared" si="1"/>
        <v>0</v>
      </c>
      <c r="AK18" s="7">
        <f t="shared" si="1"/>
        <v>0</v>
      </c>
      <c r="AL18" s="7">
        <f t="shared" si="1"/>
        <v>0</v>
      </c>
      <c r="AM18" s="7">
        <f t="shared" si="1"/>
        <v>0</v>
      </c>
      <c r="AN18" s="7">
        <f t="shared" si="1"/>
        <v>0</v>
      </c>
      <c r="AO18" s="7">
        <f t="shared" si="1"/>
        <v>0</v>
      </c>
      <c r="AP18" s="7">
        <f t="shared" si="1"/>
        <v>0</v>
      </c>
      <c r="AQ18" s="7">
        <f ca="1" t="shared" si="1"/>
        <v>0</v>
      </c>
      <c r="AR18" s="7">
        <f ca="1" t="shared" si="1"/>
        <v>330944.96</v>
      </c>
      <c r="AS18" s="7">
        <f ca="1" t="shared" si="1"/>
        <v>307698.64</v>
      </c>
      <c r="AT18" s="7">
        <f ca="1" t="shared" si="1"/>
        <v>23246.32</v>
      </c>
      <c r="AU18" s="7">
        <f ca="1" t="shared" si="1"/>
        <v>0</v>
      </c>
      <c r="AV18" s="7">
        <f ca="1" t="shared" si="1"/>
        <v>124216.17</v>
      </c>
      <c r="AW18" s="7">
        <f ca="1" t="shared" si="1"/>
        <v>124216.17</v>
      </c>
      <c r="AX18" s="7">
        <f ca="1" t="shared" si="1"/>
        <v>0</v>
      </c>
      <c r="AY18" s="7">
        <f ca="1" t="shared" si="1"/>
        <v>124216.17</v>
      </c>
      <c r="AZ18" s="7">
        <f ca="1" t="shared" si="1"/>
        <v>0</v>
      </c>
      <c r="BA18" s="7">
        <f t="shared" si="1"/>
        <v>0</v>
      </c>
      <c r="BB18" s="7">
        <f t="shared" si="1"/>
        <v>0</v>
      </c>
      <c r="BC18" s="7">
        <f t="shared" si="1"/>
        <v>0</v>
      </c>
      <c r="BD18" s="7">
        <f t="shared" si="1"/>
        <v>0</v>
      </c>
      <c r="BE18" s="7">
        <f t="shared" si="1"/>
        <v>0</v>
      </c>
      <c r="BF18" s="7">
        <f t="shared" si="1"/>
        <v>0</v>
      </c>
      <c r="BG18" s="7">
        <f t="shared" si="1"/>
        <v>0</v>
      </c>
      <c r="BH18" s="7">
        <f t="shared" si="1"/>
        <v>0</v>
      </c>
      <c r="BI18" s="7">
        <f t="shared" si="1"/>
        <v>0</v>
      </c>
      <c r="BJ18" s="7">
        <f t="shared" si="1"/>
        <v>0</v>
      </c>
      <c r="BK18" s="7">
        <f t="shared" si="1"/>
        <v>0</v>
      </c>
      <c r="BL18" s="7">
        <f t="shared" si="1"/>
        <v>0</v>
      </c>
      <c r="BM18" s="7">
        <f t="shared" si="1"/>
        <v>0</v>
      </c>
      <c r="BN18" s="7">
        <f t="shared" si="1"/>
        <v>0</v>
      </c>
      <c r="BO18" s="7">
        <f t="shared" si="1"/>
        <v>0</v>
      </c>
      <c r="BP18" s="7">
        <f t="shared" si="1"/>
        <v>0</v>
      </c>
      <c r="BQ18" s="7">
        <f t="shared" si="1"/>
        <v>0</v>
      </c>
      <c r="BR18" s="7">
        <f t="shared" si="1"/>
        <v>0</v>
      </c>
      <c r="BS18" s="7">
        <f t="shared" si="1"/>
        <v>0</v>
      </c>
      <c r="BT18" s="7">
        <f t="shared" si="1"/>
        <v>0</v>
      </c>
      <c r="BU18" s="7">
        <f t="shared" si="1"/>
        <v>0</v>
      </c>
      <c r="BV18" s="7">
        <f t="shared" si="1"/>
        <v>0</v>
      </c>
      <c r="BW18" s="7">
        <f t="shared" si="1"/>
        <v>0</v>
      </c>
      <c r="BX18" s="7">
        <f t="shared" si="1"/>
        <v>0</v>
      </c>
      <c r="BY18" s="7">
        <f t="shared" si="1"/>
        <v>0</v>
      </c>
      <c r="BZ18" s="7">
        <f t="shared" si="1"/>
        <v>0</v>
      </c>
      <c r="CA18" s="7">
        <f t="shared" ref="CA18:EL18" si="2">CA570</f>
        <v>0</v>
      </c>
      <c r="CB18" s="7">
        <f t="shared" si="2"/>
        <v>0</v>
      </c>
      <c r="CC18" s="7">
        <f t="shared" si="2"/>
        <v>0</v>
      </c>
      <c r="CD18" s="7">
        <f t="shared" si="2"/>
        <v>0</v>
      </c>
      <c r="CE18" s="7">
        <f t="shared" si="2"/>
        <v>0</v>
      </c>
      <c r="CF18" s="7">
        <f t="shared" si="2"/>
        <v>0</v>
      </c>
      <c r="CG18" s="7">
        <f t="shared" si="2"/>
        <v>0</v>
      </c>
      <c r="CH18" s="7">
        <f t="shared" si="2"/>
        <v>0</v>
      </c>
      <c r="CI18" s="7">
        <f t="shared" si="2"/>
        <v>0</v>
      </c>
      <c r="CJ18" s="7">
        <f t="shared" si="2"/>
        <v>0</v>
      </c>
      <c r="CK18" s="7">
        <f t="shared" si="2"/>
        <v>0</v>
      </c>
      <c r="CL18" s="7">
        <f t="shared" si="2"/>
        <v>0</v>
      </c>
      <c r="CM18" s="7">
        <f t="shared" si="2"/>
        <v>0</v>
      </c>
      <c r="CN18" s="7">
        <f t="shared" si="2"/>
        <v>0</v>
      </c>
      <c r="CO18" s="7">
        <f t="shared" si="2"/>
        <v>0</v>
      </c>
      <c r="CP18" s="7">
        <f t="shared" si="2"/>
        <v>0</v>
      </c>
      <c r="CQ18" s="7">
        <f t="shared" si="2"/>
        <v>0</v>
      </c>
      <c r="CR18" s="7">
        <f t="shared" si="2"/>
        <v>0</v>
      </c>
      <c r="CS18" s="7">
        <f t="shared" si="2"/>
        <v>0</v>
      </c>
      <c r="CT18" s="7">
        <f t="shared" si="2"/>
        <v>0</v>
      </c>
      <c r="CU18" s="7">
        <f t="shared" si="2"/>
        <v>0</v>
      </c>
      <c r="CV18" s="7">
        <f t="shared" si="2"/>
        <v>0</v>
      </c>
      <c r="CW18" s="7">
        <f t="shared" si="2"/>
        <v>0</v>
      </c>
      <c r="CX18" s="7">
        <f t="shared" si="2"/>
        <v>0</v>
      </c>
      <c r="CY18" s="7">
        <f t="shared" si="2"/>
        <v>0</v>
      </c>
      <c r="CZ18" s="7">
        <f t="shared" si="2"/>
        <v>0</v>
      </c>
      <c r="DA18" s="7">
        <f t="shared" si="2"/>
        <v>0</v>
      </c>
      <c r="DB18" s="7">
        <f t="shared" si="2"/>
        <v>0</v>
      </c>
      <c r="DC18" s="7">
        <f t="shared" si="2"/>
        <v>0</v>
      </c>
      <c r="DD18" s="7">
        <f t="shared" si="2"/>
        <v>0</v>
      </c>
      <c r="DE18" s="7">
        <f t="shared" si="2"/>
        <v>0</v>
      </c>
      <c r="DF18" s="7">
        <f t="shared" si="2"/>
        <v>0</v>
      </c>
      <c r="DG18" s="4">
        <f ca="1" t="shared" si="2"/>
        <v>219253.72</v>
      </c>
      <c r="DH18" s="4">
        <f ca="1" t="shared" si="2"/>
        <v>124216.17</v>
      </c>
      <c r="DI18" s="4">
        <f ca="1" t="shared" si="2"/>
        <v>26876.24</v>
      </c>
      <c r="DJ18" s="4">
        <f ca="1" t="shared" si="2"/>
        <v>17429.6</v>
      </c>
      <c r="DK18" s="4">
        <f ca="1" t="shared" si="2"/>
        <v>50731.71</v>
      </c>
      <c r="DL18" s="4">
        <f t="shared" si="2"/>
        <v>0</v>
      </c>
      <c r="DM18" s="4">
        <f ca="1" t="shared" si="2"/>
        <v>63.677156</v>
      </c>
      <c r="DN18" s="4">
        <f ca="1" t="shared" si="2"/>
        <v>19.3045808</v>
      </c>
      <c r="DO18" s="4">
        <f t="shared" si="2"/>
        <v>0</v>
      </c>
      <c r="DP18" s="4">
        <f ca="1" t="shared" si="2"/>
        <v>69814.62</v>
      </c>
      <c r="DQ18" s="4">
        <f ca="1" t="shared" si="2"/>
        <v>41876.62</v>
      </c>
      <c r="DR18" s="4">
        <f t="shared" si="2"/>
        <v>0</v>
      </c>
      <c r="DS18" s="4">
        <f t="shared" si="2"/>
        <v>0</v>
      </c>
      <c r="DT18" s="4">
        <f t="shared" si="2"/>
        <v>0</v>
      </c>
      <c r="DU18" s="4">
        <f t="shared" si="2"/>
        <v>0</v>
      </c>
      <c r="DV18" s="4">
        <f t="shared" si="2"/>
        <v>0</v>
      </c>
      <c r="DW18" s="4">
        <f t="shared" si="2"/>
        <v>0</v>
      </c>
      <c r="DX18" s="4">
        <f t="shared" si="2"/>
        <v>0</v>
      </c>
      <c r="DY18" s="4">
        <f t="shared" si="2"/>
        <v>0</v>
      </c>
      <c r="DZ18" s="4">
        <f t="shared" si="2"/>
        <v>0</v>
      </c>
      <c r="EA18" s="4">
        <f t="shared" si="2"/>
        <v>0</v>
      </c>
      <c r="EB18" s="4">
        <f t="shared" si="2"/>
        <v>0</v>
      </c>
      <c r="EC18" s="4">
        <f t="shared" si="2"/>
        <v>0</v>
      </c>
      <c r="ED18" s="4">
        <f t="shared" si="2"/>
        <v>0</v>
      </c>
      <c r="EE18" s="4">
        <f t="shared" si="2"/>
        <v>0</v>
      </c>
      <c r="EF18" s="4">
        <f t="shared" si="2"/>
        <v>0</v>
      </c>
      <c r="EG18" s="4">
        <f t="shared" si="2"/>
        <v>0</v>
      </c>
      <c r="EH18" s="4">
        <f t="shared" si="2"/>
        <v>0</v>
      </c>
      <c r="EI18" s="4">
        <f ca="1" t="shared" si="2"/>
        <v>0</v>
      </c>
      <c r="EJ18" s="4">
        <f ca="1" t="shared" si="2"/>
        <v>330944.96</v>
      </c>
      <c r="EK18" s="4">
        <f ca="1" t="shared" si="2"/>
        <v>307698.64</v>
      </c>
      <c r="EL18" s="4">
        <f ca="1" t="shared" si="2"/>
        <v>23246.32</v>
      </c>
      <c r="EM18" s="4">
        <f ca="1" t="shared" ref="EM18:GX18" si="3">EM570</f>
        <v>0</v>
      </c>
      <c r="EN18" s="4">
        <f ca="1" t="shared" si="3"/>
        <v>124216.17</v>
      </c>
      <c r="EO18" s="4">
        <f ca="1" t="shared" si="3"/>
        <v>124216.17</v>
      </c>
      <c r="EP18" s="4">
        <f ca="1" t="shared" si="3"/>
        <v>0</v>
      </c>
      <c r="EQ18" s="4">
        <f ca="1" t="shared" si="3"/>
        <v>124216.17</v>
      </c>
      <c r="ER18" s="4">
        <f ca="1" t="shared" si="3"/>
        <v>0</v>
      </c>
      <c r="ES18" s="4">
        <f t="shared" si="3"/>
        <v>0</v>
      </c>
      <c r="ET18" s="4">
        <f t="shared" si="3"/>
        <v>0</v>
      </c>
      <c r="EU18" s="4">
        <f t="shared" si="3"/>
        <v>0</v>
      </c>
      <c r="EV18" s="4">
        <f t="shared" si="3"/>
        <v>0</v>
      </c>
      <c r="EW18" s="4">
        <f t="shared" si="3"/>
        <v>0</v>
      </c>
      <c r="EX18" s="4">
        <f t="shared" si="3"/>
        <v>0</v>
      </c>
      <c r="EY18" s="4">
        <f t="shared" si="3"/>
        <v>0</v>
      </c>
      <c r="EZ18" s="4">
        <f t="shared" si="3"/>
        <v>0</v>
      </c>
      <c r="FA18" s="4">
        <f t="shared" si="3"/>
        <v>0</v>
      </c>
      <c r="FB18" s="4">
        <f t="shared" si="3"/>
        <v>0</v>
      </c>
      <c r="FC18" s="4">
        <f t="shared" si="3"/>
        <v>0</v>
      </c>
      <c r="FD18" s="4">
        <f t="shared" si="3"/>
        <v>0</v>
      </c>
      <c r="FE18" s="4">
        <f t="shared" si="3"/>
        <v>0</v>
      </c>
      <c r="FF18" s="4">
        <f t="shared" si="3"/>
        <v>0</v>
      </c>
      <c r="FG18" s="4">
        <f t="shared" si="3"/>
        <v>0</v>
      </c>
      <c r="FH18" s="4">
        <f t="shared" si="3"/>
        <v>0</v>
      </c>
      <c r="FI18" s="4">
        <f t="shared" si="3"/>
        <v>0</v>
      </c>
      <c r="FJ18" s="4">
        <f t="shared" si="3"/>
        <v>0</v>
      </c>
      <c r="FK18" s="4">
        <f t="shared" si="3"/>
        <v>0</v>
      </c>
      <c r="FL18" s="4">
        <f t="shared" si="3"/>
        <v>0</v>
      </c>
      <c r="FM18" s="4">
        <f t="shared" si="3"/>
        <v>0</v>
      </c>
      <c r="FN18" s="4">
        <f t="shared" si="3"/>
        <v>0</v>
      </c>
      <c r="FO18" s="4">
        <f t="shared" si="3"/>
        <v>0</v>
      </c>
      <c r="FP18" s="4">
        <f t="shared" si="3"/>
        <v>0</v>
      </c>
      <c r="FQ18" s="4">
        <f t="shared" si="3"/>
        <v>0</v>
      </c>
      <c r="FR18" s="4">
        <f t="shared" si="3"/>
        <v>0</v>
      </c>
      <c r="FS18" s="4">
        <f t="shared" si="3"/>
        <v>0</v>
      </c>
      <c r="FT18" s="4">
        <f t="shared" si="3"/>
        <v>0</v>
      </c>
      <c r="FU18" s="4">
        <f t="shared" si="3"/>
        <v>0</v>
      </c>
      <c r="FV18" s="4">
        <f t="shared" si="3"/>
        <v>0</v>
      </c>
      <c r="FW18" s="4">
        <f t="shared" si="3"/>
        <v>0</v>
      </c>
      <c r="FX18" s="4">
        <f t="shared" si="3"/>
        <v>0</v>
      </c>
      <c r="FY18" s="4">
        <f t="shared" si="3"/>
        <v>0</v>
      </c>
      <c r="FZ18" s="4">
        <f t="shared" si="3"/>
        <v>0</v>
      </c>
      <c r="GA18" s="4">
        <f t="shared" si="3"/>
        <v>0</v>
      </c>
      <c r="GB18" s="4">
        <f t="shared" si="3"/>
        <v>0</v>
      </c>
      <c r="GC18" s="4">
        <f t="shared" si="3"/>
        <v>0</v>
      </c>
      <c r="GD18" s="4">
        <f t="shared" si="3"/>
        <v>0</v>
      </c>
      <c r="GE18" s="4">
        <f t="shared" si="3"/>
        <v>0</v>
      </c>
      <c r="GF18" s="4">
        <f t="shared" si="3"/>
        <v>0</v>
      </c>
      <c r="GG18" s="4">
        <f t="shared" si="3"/>
        <v>0</v>
      </c>
      <c r="GH18" s="4">
        <f t="shared" si="3"/>
        <v>0</v>
      </c>
      <c r="GI18" s="4">
        <f t="shared" si="3"/>
        <v>0</v>
      </c>
      <c r="GJ18" s="4">
        <f t="shared" si="3"/>
        <v>0</v>
      </c>
      <c r="GK18" s="4">
        <f t="shared" si="3"/>
        <v>0</v>
      </c>
      <c r="GL18" s="4">
        <f t="shared" si="3"/>
        <v>0</v>
      </c>
      <c r="GM18" s="4">
        <f t="shared" si="3"/>
        <v>0</v>
      </c>
      <c r="GN18" s="4">
        <f t="shared" si="3"/>
        <v>0</v>
      </c>
      <c r="GO18" s="4">
        <f t="shared" si="3"/>
        <v>0</v>
      </c>
      <c r="GP18" s="4">
        <f t="shared" si="3"/>
        <v>0</v>
      </c>
      <c r="GQ18" s="4">
        <f t="shared" si="3"/>
        <v>0</v>
      </c>
      <c r="GR18" s="4">
        <f t="shared" si="3"/>
        <v>0</v>
      </c>
      <c r="GS18" s="4">
        <f t="shared" si="3"/>
        <v>0</v>
      </c>
      <c r="GT18" s="4">
        <f t="shared" si="3"/>
        <v>0</v>
      </c>
      <c r="GU18" s="4">
        <f t="shared" si="3"/>
        <v>0</v>
      </c>
      <c r="GV18" s="4">
        <f t="shared" si="3"/>
        <v>0</v>
      </c>
      <c r="GW18" s="4">
        <f t="shared" si="3"/>
        <v>0</v>
      </c>
      <c r="GX18" s="4">
        <f t="shared" si="3"/>
        <v>0</v>
      </c>
    </row>
    <row r="20" spans="1:95">
      <c r="A20" s="1">
        <v>3</v>
      </c>
      <c r="B20" s="1">
        <v>1</v>
      </c>
      <c r="C20" s="1"/>
      <c r="D20" s="1">
        <f>ROW(A435)</f>
        <v>435</v>
      </c>
      <c r="E20" s="1"/>
      <c r="F20" s="1" t="s">
        <v>259</v>
      </c>
      <c r="G20" s="1" t="s">
        <v>260</v>
      </c>
      <c r="H20" s="1" t="s">
        <v>236</v>
      </c>
      <c r="I20" s="1">
        <v>0</v>
      </c>
      <c r="J20" s="1" t="s">
        <v>236</v>
      </c>
      <c r="K20" s="1">
        <v>-1</v>
      </c>
      <c r="L20" s="1" t="s">
        <v>259</v>
      </c>
      <c r="M20" s="1" t="s">
        <v>236</v>
      </c>
      <c r="N20" s="1"/>
      <c r="O20" s="1"/>
      <c r="P20" s="1"/>
      <c r="Q20" s="1"/>
      <c r="R20" s="1"/>
      <c r="S20" s="1">
        <v>0</v>
      </c>
      <c r="T20" s="1">
        <v>0</v>
      </c>
      <c r="U20" s="1" t="s">
        <v>236</v>
      </c>
      <c r="V20" s="1">
        <v>0</v>
      </c>
      <c r="W20" s="1"/>
      <c r="X20" s="1"/>
      <c r="Y20" s="1"/>
      <c r="Z20" s="1"/>
      <c r="AA20" s="1"/>
      <c r="AB20" s="1" t="s">
        <v>236</v>
      </c>
      <c r="AC20" s="1" t="s">
        <v>236</v>
      </c>
      <c r="AD20" s="1" t="s">
        <v>236</v>
      </c>
      <c r="AE20" s="1" t="s">
        <v>236</v>
      </c>
      <c r="AF20" s="1" t="s">
        <v>236</v>
      </c>
      <c r="AG20" s="1" t="s">
        <v>236</v>
      </c>
      <c r="AH20" s="1"/>
      <c r="AI20" s="1"/>
      <c r="AJ20" s="1"/>
      <c r="AK20" s="1"/>
      <c r="AL20" s="1"/>
      <c r="AM20" s="1"/>
      <c r="AN20" s="1"/>
      <c r="AO20" s="1"/>
      <c r="AP20" s="1" t="s">
        <v>236</v>
      </c>
      <c r="AQ20" s="1" t="s">
        <v>236</v>
      </c>
      <c r="AR20" s="1" t="s">
        <v>236</v>
      </c>
      <c r="AS20" s="1"/>
      <c r="AT20" s="1"/>
      <c r="AU20" s="1"/>
      <c r="AV20" s="1"/>
      <c r="AW20" s="1"/>
      <c r="AX20" s="1"/>
      <c r="AY20" s="1"/>
      <c r="AZ20" s="1" t="s">
        <v>236</v>
      </c>
      <c r="BA20" s="1"/>
      <c r="BB20" s="1" t="s">
        <v>236</v>
      </c>
      <c r="BC20" s="1" t="s">
        <v>236</v>
      </c>
      <c r="BD20" s="1" t="s">
        <v>236</v>
      </c>
      <c r="BE20" s="1" t="s">
        <v>236</v>
      </c>
      <c r="BF20" s="1" t="s">
        <v>236</v>
      </c>
      <c r="BG20" s="1" t="s">
        <v>236</v>
      </c>
      <c r="BH20" s="1" t="s">
        <v>236</v>
      </c>
      <c r="BI20" s="1" t="s">
        <v>236</v>
      </c>
      <c r="BJ20" s="1" t="s">
        <v>236</v>
      </c>
      <c r="BK20" s="1" t="s">
        <v>236</v>
      </c>
      <c r="BL20" s="1" t="s">
        <v>236</v>
      </c>
      <c r="BM20" s="1" t="s">
        <v>236</v>
      </c>
      <c r="BN20" s="1" t="s">
        <v>236</v>
      </c>
      <c r="BO20" s="1" t="s">
        <v>236</v>
      </c>
      <c r="BP20" s="1" t="s">
        <v>236</v>
      </c>
      <c r="BQ20" s="1"/>
      <c r="BR20" s="1"/>
      <c r="BS20" s="1"/>
      <c r="BT20" s="1"/>
      <c r="BU20" s="1"/>
      <c r="BV20" s="1"/>
      <c r="BW20" s="1"/>
      <c r="BX20" s="1">
        <v>0</v>
      </c>
      <c r="BY20" s="1"/>
      <c r="BZ20" s="1"/>
      <c r="CA20" s="1"/>
      <c r="CB20" s="1"/>
      <c r="CC20" s="1"/>
      <c r="CD20" s="1"/>
      <c r="CE20" s="1"/>
      <c r="CF20" s="1">
        <v>0</v>
      </c>
      <c r="CG20" s="1">
        <v>0</v>
      </c>
      <c r="CH20" s="1"/>
      <c r="CI20" s="1" t="s">
        <v>236</v>
      </c>
      <c r="CJ20" s="1" t="s">
        <v>236</v>
      </c>
      <c r="CK20" t="s">
        <v>236</v>
      </c>
      <c r="CL20" t="s">
        <v>236</v>
      </c>
      <c r="CM20" t="s">
        <v>236</v>
      </c>
      <c r="CN20" t="s">
        <v>236</v>
      </c>
      <c r="CO20" t="s">
        <v>236</v>
      </c>
      <c r="CP20" t="s">
        <v>236</v>
      </c>
      <c r="CQ20" t="s">
        <v>236</v>
      </c>
    </row>
    <row r="22" spans="1:206">
      <c r="A22" s="7">
        <v>52</v>
      </c>
      <c r="B22" s="7">
        <f t="shared" ref="B22:G22" si="4">B435</f>
        <v>1</v>
      </c>
      <c r="C22" s="7">
        <f t="shared" si="4"/>
        <v>3</v>
      </c>
      <c r="D22" s="7">
        <f t="shared" si="4"/>
        <v>20</v>
      </c>
      <c r="E22" s="7">
        <f t="shared" si="4"/>
        <v>0</v>
      </c>
      <c r="F22" s="7" t="str">
        <f t="shared" si="4"/>
        <v>02-01-01</v>
      </c>
      <c r="G22" s="7" t="str">
        <f t="shared" si="4"/>
        <v>Строительство ВЛИ</v>
      </c>
      <c r="H22" s="7"/>
      <c r="I22" s="7"/>
      <c r="J22" s="7"/>
      <c r="K22" s="7"/>
      <c r="L22" s="7"/>
      <c r="M22" s="7"/>
      <c r="N22" s="7"/>
      <c r="O22" s="7">
        <f ca="1" t="shared" ref="O22:BZ22" si="5">O435</f>
        <v>219253.72</v>
      </c>
      <c r="P22" s="7">
        <f ca="1" t="shared" si="5"/>
        <v>124216.17</v>
      </c>
      <c r="Q22" s="7">
        <f ca="1" t="shared" si="5"/>
        <v>26876.24</v>
      </c>
      <c r="R22" s="7">
        <f ca="1" t="shared" si="5"/>
        <v>17429.6</v>
      </c>
      <c r="S22" s="7">
        <f ca="1" t="shared" si="5"/>
        <v>50731.71</v>
      </c>
      <c r="T22" s="7">
        <f t="shared" si="5"/>
        <v>0</v>
      </c>
      <c r="U22" s="7">
        <f ca="1" t="shared" si="5"/>
        <v>63.677156</v>
      </c>
      <c r="V22" s="7">
        <f ca="1" t="shared" si="5"/>
        <v>19.3045808</v>
      </c>
      <c r="W22" s="7">
        <f t="shared" si="5"/>
        <v>0</v>
      </c>
      <c r="X22" s="7">
        <f ca="1" t="shared" si="5"/>
        <v>69814.62</v>
      </c>
      <c r="Y22" s="7">
        <f ca="1" t="shared" si="5"/>
        <v>41876.62</v>
      </c>
      <c r="Z22" s="7">
        <f t="shared" si="5"/>
        <v>0</v>
      </c>
      <c r="AA22" s="7">
        <f t="shared" si="5"/>
        <v>0</v>
      </c>
      <c r="AB22" s="7">
        <f t="shared" si="5"/>
        <v>0</v>
      </c>
      <c r="AC22" s="7">
        <f t="shared" si="5"/>
        <v>0</v>
      </c>
      <c r="AD22" s="7">
        <f t="shared" si="5"/>
        <v>0</v>
      </c>
      <c r="AE22" s="7">
        <f t="shared" si="5"/>
        <v>0</v>
      </c>
      <c r="AF22" s="7">
        <f t="shared" si="5"/>
        <v>0</v>
      </c>
      <c r="AG22" s="7">
        <f t="shared" si="5"/>
        <v>0</v>
      </c>
      <c r="AH22" s="7">
        <f t="shared" si="5"/>
        <v>0</v>
      </c>
      <c r="AI22" s="7">
        <f t="shared" si="5"/>
        <v>0</v>
      </c>
      <c r="AJ22" s="7">
        <f t="shared" si="5"/>
        <v>0</v>
      </c>
      <c r="AK22" s="7">
        <f t="shared" si="5"/>
        <v>0</v>
      </c>
      <c r="AL22" s="7">
        <f t="shared" si="5"/>
        <v>0</v>
      </c>
      <c r="AM22" s="7">
        <f t="shared" si="5"/>
        <v>0</v>
      </c>
      <c r="AN22" s="7">
        <f t="shared" si="5"/>
        <v>0</v>
      </c>
      <c r="AO22" s="7">
        <f t="shared" si="5"/>
        <v>0</v>
      </c>
      <c r="AP22" s="7">
        <f t="shared" si="5"/>
        <v>0</v>
      </c>
      <c r="AQ22" s="7">
        <f ca="1" t="shared" si="5"/>
        <v>0</v>
      </c>
      <c r="AR22" s="7">
        <f ca="1" t="shared" si="5"/>
        <v>330944.96</v>
      </c>
      <c r="AS22" s="7">
        <f ca="1" t="shared" si="5"/>
        <v>307698.64</v>
      </c>
      <c r="AT22" s="7">
        <f ca="1" t="shared" si="5"/>
        <v>23246.32</v>
      </c>
      <c r="AU22" s="7">
        <f ca="1" t="shared" si="5"/>
        <v>0</v>
      </c>
      <c r="AV22" s="7">
        <f ca="1" t="shared" si="5"/>
        <v>124216.17</v>
      </c>
      <c r="AW22" s="7">
        <f ca="1" t="shared" si="5"/>
        <v>124216.17</v>
      </c>
      <c r="AX22" s="7">
        <f ca="1" t="shared" si="5"/>
        <v>0</v>
      </c>
      <c r="AY22" s="7">
        <f ca="1" t="shared" si="5"/>
        <v>124216.17</v>
      </c>
      <c r="AZ22" s="7">
        <f ca="1" t="shared" si="5"/>
        <v>0</v>
      </c>
      <c r="BA22" s="7">
        <f t="shared" si="5"/>
        <v>0</v>
      </c>
      <c r="BB22" s="7">
        <f t="shared" si="5"/>
        <v>0</v>
      </c>
      <c r="BC22" s="7">
        <f t="shared" si="5"/>
        <v>0</v>
      </c>
      <c r="BD22" s="7">
        <f t="shared" si="5"/>
        <v>0</v>
      </c>
      <c r="BE22" s="7">
        <f t="shared" si="5"/>
        <v>0</v>
      </c>
      <c r="BF22" s="7">
        <f t="shared" si="5"/>
        <v>0</v>
      </c>
      <c r="BG22" s="7">
        <f t="shared" si="5"/>
        <v>0</v>
      </c>
      <c r="BH22" s="7">
        <f t="shared" si="5"/>
        <v>0</v>
      </c>
      <c r="BI22" s="7">
        <f t="shared" si="5"/>
        <v>0</v>
      </c>
      <c r="BJ22" s="7">
        <f t="shared" si="5"/>
        <v>0</v>
      </c>
      <c r="BK22" s="7">
        <f t="shared" si="5"/>
        <v>0</v>
      </c>
      <c r="BL22" s="7">
        <f t="shared" si="5"/>
        <v>0</v>
      </c>
      <c r="BM22" s="7">
        <f t="shared" si="5"/>
        <v>0</v>
      </c>
      <c r="BN22" s="7">
        <f t="shared" si="5"/>
        <v>0</v>
      </c>
      <c r="BO22" s="7">
        <f t="shared" si="5"/>
        <v>0</v>
      </c>
      <c r="BP22" s="7">
        <f t="shared" si="5"/>
        <v>0</v>
      </c>
      <c r="BQ22" s="7">
        <f t="shared" si="5"/>
        <v>0</v>
      </c>
      <c r="BR22" s="7">
        <f t="shared" si="5"/>
        <v>0</v>
      </c>
      <c r="BS22" s="7">
        <f t="shared" si="5"/>
        <v>0</v>
      </c>
      <c r="BT22" s="7">
        <f t="shared" si="5"/>
        <v>0</v>
      </c>
      <c r="BU22" s="7">
        <f t="shared" si="5"/>
        <v>0</v>
      </c>
      <c r="BV22" s="7">
        <f t="shared" si="5"/>
        <v>0</v>
      </c>
      <c r="BW22" s="7">
        <f t="shared" si="5"/>
        <v>0</v>
      </c>
      <c r="BX22" s="7">
        <f t="shared" si="5"/>
        <v>0</v>
      </c>
      <c r="BY22" s="7">
        <f t="shared" si="5"/>
        <v>0</v>
      </c>
      <c r="BZ22" s="7">
        <f t="shared" si="5"/>
        <v>0</v>
      </c>
      <c r="CA22" s="7">
        <f t="shared" ref="CA22:EL22" si="6">CA435</f>
        <v>0</v>
      </c>
      <c r="CB22" s="7">
        <f t="shared" si="6"/>
        <v>0</v>
      </c>
      <c r="CC22" s="7">
        <f t="shared" si="6"/>
        <v>0</v>
      </c>
      <c r="CD22" s="7">
        <f t="shared" si="6"/>
        <v>0</v>
      </c>
      <c r="CE22" s="7">
        <f t="shared" si="6"/>
        <v>0</v>
      </c>
      <c r="CF22" s="7">
        <f t="shared" si="6"/>
        <v>0</v>
      </c>
      <c r="CG22" s="7">
        <f t="shared" si="6"/>
        <v>0</v>
      </c>
      <c r="CH22" s="7">
        <f t="shared" si="6"/>
        <v>0</v>
      </c>
      <c r="CI22" s="7">
        <f t="shared" si="6"/>
        <v>0</v>
      </c>
      <c r="CJ22" s="7">
        <f t="shared" si="6"/>
        <v>0</v>
      </c>
      <c r="CK22" s="7">
        <f t="shared" si="6"/>
        <v>0</v>
      </c>
      <c r="CL22" s="7">
        <f t="shared" si="6"/>
        <v>0</v>
      </c>
      <c r="CM22" s="7">
        <f t="shared" si="6"/>
        <v>0</v>
      </c>
      <c r="CN22" s="7">
        <f t="shared" si="6"/>
        <v>0</v>
      </c>
      <c r="CO22" s="7">
        <f t="shared" si="6"/>
        <v>0</v>
      </c>
      <c r="CP22" s="7">
        <f t="shared" si="6"/>
        <v>0</v>
      </c>
      <c r="CQ22" s="7">
        <f t="shared" si="6"/>
        <v>0</v>
      </c>
      <c r="CR22" s="7">
        <f t="shared" si="6"/>
        <v>0</v>
      </c>
      <c r="CS22" s="7">
        <f t="shared" si="6"/>
        <v>0</v>
      </c>
      <c r="CT22" s="7">
        <f t="shared" si="6"/>
        <v>0</v>
      </c>
      <c r="CU22" s="7">
        <f t="shared" si="6"/>
        <v>0</v>
      </c>
      <c r="CV22" s="7">
        <f t="shared" si="6"/>
        <v>0</v>
      </c>
      <c r="CW22" s="7">
        <f t="shared" si="6"/>
        <v>0</v>
      </c>
      <c r="CX22" s="7">
        <f t="shared" si="6"/>
        <v>0</v>
      </c>
      <c r="CY22" s="7">
        <f t="shared" si="6"/>
        <v>0</v>
      </c>
      <c r="CZ22" s="7">
        <f t="shared" si="6"/>
        <v>0</v>
      </c>
      <c r="DA22" s="7">
        <f t="shared" si="6"/>
        <v>0</v>
      </c>
      <c r="DB22" s="7">
        <f t="shared" si="6"/>
        <v>0</v>
      </c>
      <c r="DC22" s="7">
        <f t="shared" si="6"/>
        <v>0</v>
      </c>
      <c r="DD22" s="7">
        <f t="shared" si="6"/>
        <v>0</v>
      </c>
      <c r="DE22" s="7">
        <f t="shared" si="6"/>
        <v>0</v>
      </c>
      <c r="DF22" s="7">
        <f t="shared" si="6"/>
        <v>0</v>
      </c>
      <c r="DG22" s="4">
        <f ca="1" t="shared" si="6"/>
        <v>219253.72</v>
      </c>
      <c r="DH22" s="4">
        <f ca="1" t="shared" si="6"/>
        <v>124216.17</v>
      </c>
      <c r="DI22" s="4">
        <f ca="1" t="shared" si="6"/>
        <v>26876.24</v>
      </c>
      <c r="DJ22" s="4">
        <f ca="1" t="shared" si="6"/>
        <v>17429.6</v>
      </c>
      <c r="DK22" s="4">
        <f ca="1" t="shared" si="6"/>
        <v>50731.71</v>
      </c>
      <c r="DL22" s="4">
        <f t="shared" si="6"/>
        <v>0</v>
      </c>
      <c r="DM22" s="4">
        <f ca="1" t="shared" si="6"/>
        <v>63.677156</v>
      </c>
      <c r="DN22" s="4">
        <f ca="1" t="shared" si="6"/>
        <v>19.3045808</v>
      </c>
      <c r="DO22" s="4">
        <f t="shared" si="6"/>
        <v>0</v>
      </c>
      <c r="DP22" s="4">
        <f ca="1" t="shared" si="6"/>
        <v>69814.62</v>
      </c>
      <c r="DQ22" s="4">
        <f ca="1" t="shared" si="6"/>
        <v>41876.62</v>
      </c>
      <c r="DR22" s="4">
        <f t="shared" si="6"/>
        <v>0</v>
      </c>
      <c r="DS22" s="4">
        <f t="shared" si="6"/>
        <v>0</v>
      </c>
      <c r="DT22" s="4">
        <f t="shared" si="6"/>
        <v>0</v>
      </c>
      <c r="DU22" s="4">
        <f t="shared" si="6"/>
        <v>0</v>
      </c>
      <c r="DV22" s="4">
        <f t="shared" si="6"/>
        <v>0</v>
      </c>
      <c r="DW22" s="4">
        <f t="shared" si="6"/>
        <v>0</v>
      </c>
      <c r="DX22" s="4">
        <f t="shared" si="6"/>
        <v>0</v>
      </c>
      <c r="DY22" s="4">
        <f t="shared" si="6"/>
        <v>0</v>
      </c>
      <c r="DZ22" s="4">
        <f t="shared" si="6"/>
        <v>0</v>
      </c>
      <c r="EA22" s="4">
        <f t="shared" si="6"/>
        <v>0</v>
      </c>
      <c r="EB22" s="4">
        <f t="shared" si="6"/>
        <v>0</v>
      </c>
      <c r="EC22" s="4">
        <f t="shared" si="6"/>
        <v>0</v>
      </c>
      <c r="ED22" s="4">
        <f t="shared" si="6"/>
        <v>0</v>
      </c>
      <c r="EE22" s="4">
        <f t="shared" si="6"/>
        <v>0</v>
      </c>
      <c r="EF22" s="4">
        <f t="shared" si="6"/>
        <v>0</v>
      </c>
      <c r="EG22" s="4">
        <f t="shared" si="6"/>
        <v>0</v>
      </c>
      <c r="EH22" s="4">
        <f t="shared" si="6"/>
        <v>0</v>
      </c>
      <c r="EI22" s="4">
        <f ca="1" t="shared" si="6"/>
        <v>0</v>
      </c>
      <c r="EJ22" s="4">
        <f ca="1" t="shared" si="6"/>
        <v>330944.96</v>
      </c>
      <c r="EK22" s="4">
        <f ca="1" t="shared" si="6"/>
        <v>307698.64</v>
      </c>
      <c r="EL22" s="4">
        <f ca="1" t="shared" si="6"/>
        <v>23246.32</v>
      </c>
      <c r="EM22" s="4">
        <f ca="1" t="shared" ref="EM22:GX22" si="7">EM435</f>
        <v>0</v>
      </c>
      <c r="EN22" s="4">
        <f ca="1" t="shared" si="7"/>
        <v>124216.17</v>
      </c>
      <c r="EO22" s="4">
        <f ca="1" t="shared" si="7"/>
        <v>124216.17</v>
      </c>
      <c r="EP22" s="4">
        <f ca="1" t="shared" si="7"/>
        <v>0</v>
      </c>
      <c r="EQ22" s="4">
        <f ca="1" t="shared" si="7"/>
        <v>124216.17</v>
      </c>
      <c r="ER22" s="4">
        <f ca="1" t="shared" si="7"/>
        <v>0</v>
      </c>
      <c r="ES22" s="4">
        <f t="shared" si="7"/>
        <v>0</v>
      </c>
      <c r="ET22" s="4">
        <f t="shared" si="7"/>
        <v>0</v>
      </c>
      <c r="EU22" s="4">
        <f t="shared" si="7"/>
        <v>0</v>
      </c>
      <c r="EV22" s="4">
        <f t="shared" si="7"/>
        <v>0</v>
      </c>
      <c r="EW22" s="4">
        <f t="shared" si="7"/>
        <v>0</v>
      </c>
      <c r="EX22" s="4">
        <f t="shared" si="7"/>
        <v>0</v>
      </c>
      <c r="EY22" s="4">
        <f t="shared" si="7"/>
        <v>0</v>
      </c>
      <c r="EZ22" s="4">
        <f t="shared" si="7"/>
        <v>0</v>
      </c>
      <c r="FA22" s="4">
        <f t="shared" si="7"/>
        <v>0</v>
      </c>
      <c r="FB22" s="4">
        <f t="shared" si="7"/>
        <v>0</v>
      </c>
      <c r="FC22" s="4">
        <f t="shared" si="7"/>
        <v>0</v>
      </c>
      <c r="FD22" s="4">
        <f t="shared" si="7"/>
        <v>0</v>
      </c>
      <c r="FE22" s="4">
        <f t="shared" si="7"/>
        <v>0</v>
      </c>
      <c r="FF22" s="4">
        <f t="shared" si="7"/>
        <v>0</v>
      </c>
      <c r="FG22" s="4">
        <f t="shared" si="7"/>
        <v>0</v>
      </c>
      <c r="FH22" s="4">
        <f t="shared" si="7"/>
        <v>0</v>
      </c>
      <c r="FI22" s="4">
        <f t="shared" si="7"/>
        <v>0</v>
      </c>
      <c r="FJ22" s="4">
        <f t="shared" si="7"/>
        <v>0</v>
      </c>
      <c r="FK22" s="4">
        <f t="shared" si="7"/>
        <v>0</v>
      </c>
      <c r="FL22" s="4">
        <f t="shared" si="7"/>
        <v>0</v>
      </c>
      <c r="FM22" s="4">
        <f t="shared" si="7"/>
        <v>0</v>
      </c>
      <c r="FN22" s="4">
        <f t="shared" si="7"/>
        <v>0</v>
      </c>
      <c r="FO22" s="4">
        <f t="shared" si="7"/>
        <v>0</v>
      </c>
      <c r="FP22" s="4">
        <f t="shared" si="7"/>
        <v>0</v>
      </c>
      <c r="FQ22" s="4">
        <f t="shared" si="7"/>
        <v>0</v>
      </c>
      <c r="FR22" s="4">
        <f t="shared" si="7"/>
        <v>0</v>
      </c>
      <c r="FS22" s="4">
        <f t="shared" si="7"/>
        <v>0</v>
      </c>
      <c r="FT22" s="4">
        <f t="shared" si="7"/>
        <v>0</v>
      </c>
      <c r="FU22" s="4">
        <f t="shared" si="7"/>
        <v>0</v>
      </c>
      <c r="FV22" s="4">
        <f t="shared" si="7"/>
        <v>0</v>
      </c>
      <c r="FW22" s="4">
        <f t="shared" si="7"/>
        <v>0</v>
      </c>
      <c r="FX22" s="4">
        <f t="shared" si="7"/>
        <v>0</v>
      </c>
      <c r="FY22" s="4">
        <f t="shared" si="7"/>
        <v>0</v>
      </c>
      <c r="FZ22" s="4">
        <f t="shared" si="7"/>
        <v>0</v>
      </c>
      <c r="GA22" s="4">
        <f t="shared" si="7"/>
        <v>0</v>
      </c>
      <c r="GB22" s="4">
        <f t="shared" si="7"/>
        <v>0</v>
      </c>
      <c r="GC22" s="4">
        <f t="shared" si="7"/>
        <v>0</v>
      </c>
      <c r="GD22" s="4">
        <f t="shared" si="7"/>
        <v>0</v>
      </c>
      <c r="GE22" s="4">
        <f t="shared" si="7"/>
        <v>0</v>
      </c>
      <c r="GF22" s="4">
        <f t="shared" si="7"/>
        <v>0</v>
      </c>
      <c r="GG22" s="4">
        <f t="shared" si="7"/>
        <v>0</v>
      </c>
      <c r="GH22" s="4">
        <f t="shared" si="7"/>
        <v>0</v>
      </c>
      <c r="GI22" s="4">
        <f t="shared" si="7"/>
        <v>0</v>
      </c>
      <c r="GJ22" s="4">
        <f t="shared" si="7"/>
        <v>0</v>
      </c>
      <c r="GK22" s="4">
        <f t="shared" si="7"/>
        <v>0</v>
      </c>
      <c r="GL22" s="4">
        <f t="shared" si="7"/>
        <v>0</v>
      </c>
      <c r="GM22" s="4">
        <f t="shared" si="7"/>
        <v>0</v>
      </c>
      <c r="GN22" s="4">
        <f t="shared" si="7"/>
        <v>0</v>
      </c>
      <c r="GO22" s="4">
        <f t="shared" si="7"/>
        <v>0</v>
      </c>
      <c r="GP22" s="4">
        <f t="shared" si="7"/>
        <v>0</v>
      </c>
      <c r="GQ22" s="4">
        <f t="shared" si="7"/>
        <v>0</v>
      </c>
      <c r="GR22" s="4">
        <f t="shared" si="7"/>
        <v>0</v>
      </c>
      <c r="GS22" s="4">
        <f t="shared" si="7"/>
        <v>0</v>
      </c>
      <c r="GT22" s="4">
        <f t="shared" si="7"/>
        <v>0</v>
      </c>
      <c r="GU22" s="4">
        <f t="shared" si="7"/>
        <v>0</v>
      </c>
      <c r="GV22" s="4">
        <f t="shared" si="7"/>
        <v>0</v>
      </c>
      <c r="GW22" s="4">
        <f t="shared" si="7"/>
        <v>0</v>
      </c>
      <c r="GX22" s="4">
        <f t="shared" si="7"/>
        <v>0</v>
      </c>
    </row>
    <row r="24" spans="1:88">
      <c r="A24" s="1">
        <v>4</v>
      </c>
      <c r="B24" s="1">
        <v>0</v>
      </c>
      <c r="C24" s="1"/>
      <c r="D24" s="1">
        <f>ROW(A77)</f>
        <v>77</v>
      </c>
      <c r="E24" s="1"/>
      <c r="F24" s="1" t="s">
        <v>261</v>
      </c>
      <c r="G24" s="1" t="s">
        <v>262</v>
      </c>
      <c r="H24" s="1" t="s">
        <v>236</v>
      </c>
      <c r="I24" s="1">
        <v>0</v>
      </c>
      <c r="J24" s="1"/>
      <c r="K24" s="1">
        <v>0</v>
      </c>
      <c r="L24" s="1"/>
      <c r="M24" s="1" t="s">
        <v>236</v>
      </c>
      <c r="N24" s="1"/>
      <c r="O24" s="1"/>
      <c r="P24" s="1"/>
      <c r="Q24" s="1"/>
      <c r="R24" s="1"/>
      <c r="S24" s="1">
        <v>0</v>
      </c>
      <c r="T24" s="1">
        <v>0</v>
      </c>
      <c r="U24" s="1" t="s">
        <v>236</v>
      </c>
      <c r="V24" s="1">
        <v>0</v>
      </c>
      <c r="W24" s="1"/>
      <c r="X24" s="1"/>
      <c r="Y24" s="1"/>
      <c r="Z24" s="1"/>
      <c r="AA24" s="1"/>
      <c r="AB24" s="1" t="s">
        <v>236</v>
      </c>
      <c r="AC24" s="1" t="s">
        <v>236</v>
      </c>
      <c r="AD24" s="1" t="s">
        <v>236</v>
      </c>
      <c r="AE24" s="1" t="s">
        <v>236</v>
      </c>
      <c r="AF24" s="1" t="s">
        <v>236</v>
      </c>
      <c r="AG24" s="1" t="s">
        <v>236</v>
      </c>
      <c r="AH24" s="1"/>
      <c r="AI24" s="1"/>
      <c r="AJ24" s="1"/>
      <c r="AK24" s="1"/>
      <c r="AL24" s="1"/>
      <c r="AM24" s="1"/>
      <c r="AN24" s="1"/>
      <c r="AO24" s="1"/>
      <c r="AP24" s="1" t="s">
        <v>236</v>
      </c>
      <c r="AQ24" s="1" t="s">
        <v>236</v>
      </c>
      <c r="AR24" s="1" t="s">
        <v>236</v>
      </c>
      <c r="AS24" s="1"/>
      <c r="AT24" s="1"/>
      <c r="AU24" s="1"/>
      <c r="AV24" s="1"/>
      <c r="AW24" s="1"/>
      <c r="AX24" s="1"/>
      <c r="AY24" s="1"/>
      <c r="AZ24" s="1" t="s">
        <v>236</v>
      </c>
      <c r="BA24" s="1"/>
      <c r="BB24" s="1" t="s">
        <v>236</v>
      </c>
      <c r="BC24" s="1" t="s">
        <v>236</v>
      </c>
      <c r="BD24" s="1" t="s">
        <v>236</v>
      </c>
      <c r="BE24" s="1" t="s">
        <v>236</v>
      </c>
      <c r="BF24" s="1" t="s">
        <v>236</v>
      </c>
      <c r="BG24" s="1" t="s">
        <v>236</v>
      </c>
      <c r="BH24" s="1" t="s">
        <v>236</v>
      </c>
      <c r="BI24" s="1" t="s">
        <v>236</v>
      </c>
      <c r="BJ24" s="1" t="s">
        <v>236</v>
      </c>
      <c r="BK24" s="1" t="s">
        <v>236</v>
      </c>
      <c r="BL24" s="1" t="s">
        <v>236</v>
      </c>
      <c r="BM24" s="1" t="s">
        <v>236</v>
      </c>
      <c r="BN24" s="1" t="s">
        <v>236</v>
      </c>
      <c r="BO24" s="1" t="s">
        <v>236</v>
      </c>
      <c r="BP24" s="1" t="s">
        <v>236</v>
      </c>
      <c r="BQ24" s="1"/>
      <c r="BR24" s="1"/>
      <c r="BS24" s="1"/>
      <c r="BT24" s="1"/>
      <c r="BU24" s="1"/>
      <c r="BV24" s="1"/>
      <c r="BW24" s="1"/>
      <c r="BX24" s="1">
        <v>0</v>
      </c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>
        <v>0</v>
      </c>
    </row>
    <row r="26" spans="1:206">
      <c r="A26" s="7">
        <v>52</v>
      </c>
      <c r="B26" s="7">
        <f t="shared" ref="B26:G26" si="8">B77</f>
        <v>0</v>
      </c>
      <c r="C26" s="7">
        <f t="shared" si="8"/>
        <v>4</v>
      </c>
      <c r="D26" s="7">
        <f t="shared" si="8"/>
        <v>24</v>
      </c>
      <c r="E26" s="7">
        <f t="shared" si="8"/>
        <v>0</v>
      </c>
      <c r="F26" s="7" t="str">
        <f t="shared" si="8"/>
        <v>Новый раздел</v>
      </c>
      <c r="G26" s="7" t="str">
        <f t="shared" si="8"/>
        <v>Демонтажные работы</v>
      </c>
      <c r="H26" s="7"/>
      <c r="I26" s="7"/>
      <c r="J26" s="7"/>
      <c r="K26" s="7"/>
      <c r="L26" s="7"/>
      <c r="M26" s="7"/>
      <c r="N26" s="7"/>
      <c r="O26" s="7">
        <f ca="1" t="shared" ref="O26:BZ26" si="9">O77</f>
        <v>0</v>
      </c>
      <c r="P26" s="7">
        <f ca="1" t="shared" si="9"/>
        <v>0</v>
      </c>
      <c r="Q26" s="7">
        <f ca="1" t="shared" si="9"/>
        <v>0</v>
      </c>
      <c r="R26" s="7">
        <f ca="1" t="shared" si="9"/>
        <v>0</v>
      </c>
      <c r="S26" s="7">
        <f ca="1" t="shared" si="9"/>
        <v>0</v>
      </c>
      <c r="T26" s="7">
        <f t="shared" si="9"/>
        <v>0</v>
      </c>
      <c r="U26" s="7">
        <f ca="1" t="shared" si="9"/>
        <v>0</v>
      </c>
      <c r="V26" s="7">
        <f ca="1" t="shared" si="9"/>
        <v>0</v>
      </c>
      <c r="W26" s="7">
        <f t="shared" si="9"/>
        <v>0</v>
      </c>
      <c r="X26" s="7">
        <f ca="1" t="shared" si="9"/>
        <v>0</v>
      </c>
      <c r="Y26" s="7">
        <f ca="1" t="shared" si="9"/>
        <v>0</v>
      </c>
      <c r="Z26" s="7">
        <f t="shared" si="9"/>
        <v>0</v>
      </c>
      <c r="AA26" s="7">
        <f t="shared" si="9"/>
        <v>0</v>
      </c>
      <c r="AB26" s="7">
        <f ca="1" t="shared" si="9"/>
        <v>0</v>
      </c>
      <c r="AC26" s="7">
        <f ca="1" t="shared" si="9"/>
        <v>0</v>
      </c>
      <c r="AD26" s="7">
        <f ca="1" t="shared" si="9"/>
        <v>0</v>
      </c>
      <c r="AE26" s="7">
        <f ca="1" t="shared" si="9"/>
        <v>0</v>
      </c>
      <c r="AF26" s="7">
        <f ca="1" t="shared" si="9"/>
        <v>0</v>
      </c>
      <c r="AG26" s="7">
        <f t="shared" si="9"/>
        <v>0</v>
      </c>
      <c r="AH26" s="7">
        <f ca="1" t="shared" si="9"/>
        <v>0</v>
      </c>
      <c r="AI26" s="7">
        <f ca="1" t="shared" si="9"/>
        <v>0</v>
      </c>
      <c r="AJ26" s="7">
        <f t="shared" si="9"/>
        <v>0</v>
      </c>
      <c r="AK26" s="7">
        <f ca="1" t="shared" si="9"/>
        <v>0</v>
      </c>
      <c r="AL26" s="7">
        <f ca="1" t="shared" si="9"/>
        <v>0</v>
      </c>
      <c r="AM26" s="7">
        <f t="shared" si="9"/>
        <v>0</v>
      </c>
      <c r="AN26" s="7">
        <f t="shared" si="9"/>
        <v>0</v>
      </c>
      <c r="AO26" s="7">
        <f t="shared" si="9"/>
        <v>0</v>
      </c>
      <c r="AP26" s="7">
        <f t="shared" si="9"/>
        <v>0</v>
      </c>
      <c r="AQ26" s="7">
        <f ca="1" t="shared" si="9"/>
        <v>0</v>
      </c>
      <c r="AR26" s="7">
        <f ca="1" t="shared" si="9"/>
        <v>0</v>
      </c>
      <c r="AS26" s="7">
        <f ca="1" t="shared" si="9"/>
        <v>0</v>
      </c>
      <c r="AT26" s="7">
        <f ca="1" t="shared" si="9"/>
        <v>0</v>
      </c>
      <c r="AU26" s="7">
        <f ca="1" t="shared" si="9"/>
        <v>0</v>
      </c>
      <c r="AV26" s="7">
        <f ca="1" t="shared" si="9"/>
        <v>0</v>
      </c>
      <c r="AW26" s="7">
        <f ca="1" t="shared" si="9"/>
        <v>0</v>
      </c>
      <c r="AX26" s="7">
        <f ca="1" t="shared" si="9"/>
        <v>0</v>
      </c>
      <c r="AY26" s="7">
        <f ca="1" t="shared" si="9"/>
        <v>0</v>
      </c>
      <c r="AZ26" s="7">
        <f ca="1" t="shared" si="9"/>
        <v>0</v>
      </c>
      <c r="BA26" s="7">
        <f t="shared" si="9"/>
        <v>0</v>
      </c>
      <c r="BB26" s="7">
        <f t="shared" si="9"/>
        <v>0</v>
      </c>
      <c r="BC26" s="7">
        <f t="shared" si="9"/>
        <v>0</v>
      </c>
      <c r="BD26" s="7">
        <f t="shared" si="9"/>
        <v>0</v>
      </c>
      <c r="BE26" s="7">
        <f t="shared" si="9"/>
        <v>0</v>
      </c>
      <c r="BF26" s="7">
        <f t="shared" si="9"/>
        <v>0</v>
      </c>
      <c r="BG26" s="7">
        <f t="shared" si="9"/>
        <v>0</v>
      </c>
      <c r="BH26" s="7">
        <f t="shared" si="9"/>
        <v>0</v>
      </c>
      <c r="BI26" s="7">
        <f t="shared" si="9"/>
        <v>0</v>
      </c>
      <c r="BJ26" s="7">
        <f t="shared" si="9"/>
        <v>0</v>
      </c>
      <c r="BK26" s="7">
        <f t="shared" si="9"/>
        <v>0</v>
      </c>
      <c r="BL26" s="7">
        <f t="shared" si="9"/>
        <v>0</v>
      </c>
      <c r="BM26" s="7">
        <f t="shared" si="9"/>
        <v>0</v>
      </c>
      <c r="BN26" s="7">
        <f t="shared" si="9"/>
        <v>0</v>
      </c>
      <c r="BO26" s="7">
        <f t="shared" si="9"/>
        <v>0</v>
      </c>
      <c r="BP26" s="7">
        <f t="shared" si="9"/>
        <v>0</v>
      </c>
      <c r="BQ26" s="7">
        <f t="shared" si="9"/>
        <v>0</v>
      </c>
      <c r="BR26" s="7">
        <f t="shared" si="9"/>
        <v>0</v>
      </c>
      <c r="BS26" s="7">
        <f t="shared" si="9"/>
        <v>0</v>
      </c>
      <c r="BT26" s="7">
        <f t="shared" si="9"/>
        <v>0</v>
      </c>
      <c r="BU26" s="7">
        <f t="shared" si="9"/>
        <v>0</v>
      </c>
      <c r="BV26" s="7">
        <f t="shared" si="9"/>
        <v>0</v>
      </c>
      <c r="BW26" s="7">
        <f t="shared" si="9"/>
        <v>0</v>
      </c>
      <c r="BX26" s="7">
        <f t="shared" si="9"/>
        <v>0</v>
      </c>
      <c r="BY26" s="7">
        <f t="shared" si="9"/>
        <v>0</v>
      </c>
      <c r="BZ26" s="7">
        <f ca="1" t="shared" si="9"/>
        <v>0</v>
      </c>
      <c r="CA26" s="7">
        <f ca="1" t="shared" ref="CA26:EL26" si="10">CA77</f>
        <v>0</v>
      </c>
      <c r="CB26" s="7">
        <f ca="1" t="shared" si="10"/>
        <v>0</v>
      </c>
      <c r="CC26" s="7">
        <f ca="1" t="shared" si="10"/>
        <v>0</v>
      </c>
      <c r="CD26" s="7">
        <f ca="1" t="shared" si="10"/>
        <v>0</v>
      </c>
      <c r="CE26" s="7">
        <f ca="1" t="shared" si="10"/>
        <v>0</v>
      </c>
      <c r="CF26" s="7">
        <f ca="1" t="shared" si="10"/>
        <v>0</v>
      </c>
      <c r="CG26" s="7">
        <f ca="1" t="shared" si="10"/>
        <v>0</v>
      </c>
      <c r="CH26" s="7">
        <f ca="1" t="shared" si="10"/>
        <v>0</v>
      </c>
      <c r="CI26" s="7">
        <f ca="1" t="shared" si="10"/>
        <v>0</v>
      </c>
      <c r="CJ26" s="7">
        <f t="shared" si="10"/>
        <v>0</v>
      </c>
      <c r="CK26" s="7">
        <f t="shared" si="10"/>
        <v>0</v>
      </c>
      <c r="CL26" s="7">
        <f t="shared" si="10"/>
        <v>0</v>
      </c>
      <c r="CM26" s="7">
        <f t="shared" si="10"/>
        <v>0</v>
      </c>
      <c r="CN26" s="7">
        <f t="shared" si="10"/>
        <v>0</v>
      </c>
      <c r="CO26" s="7">
        <f t="shared" si="10"/>
        <v>0</v>
      </c>
      <c r="CP26" s="7">
        <f t="shared" si="10"/>
        <v>0</v>
      </c>
      <c r="CQ26" s="7">
        <f t="shared" si="10"/>
        <v>0</v>
      </c>
      <c r="CR26" s="7">
        <f t="shared" si="10"/>
        <v>0</v>
      </c>
      <c r="CS26" s="7">
        <f t="shared" si="10"/>
        <v>0</v>
      </c>
      <c r="CT26" s="7">
        <f t="shared" si="10"/>
        <v>0</v>
      </c>
      <c r="CU26" s="7">
        <f t="shared" si="10"/>
        <v>0</v>
      </c>
      <c r="CV26" s="7">
        <f t="shared" si="10"/>
        <v>0</v>
      </c>
      <c r="CW26" s="7">
        <f t="shared" si="10"/>
        <v>0</v>
      </c>
      <c r="CX26" s="7">
        <f t="shared" si="10"/>
        <v>0</v>
      </c>
      <c r="CY26" s="7">
        <f t="shared" si="10"/>
        <v>0</v>
      </c>
      <c r="CZ26" s="7">
        <f t="shared" si="10"/>
        <v>0</v>
      </c>
      <c r="DA26" s="7">
        <f t="shared" si="10"/>
        <v>0</v>
      </c>
      <c r="DB26" s="7">
        <f t="shared" si="10"/>
        <v>0</v>
      </c>
      <c r="DC26" s="7">
        <f t="shared" si="10"/>
        <v>0</v>
      </c>
      <c r="DD26" s="7">
        <f t="shared" si="10"/>
        <v>0</v>
      </c>
      <c r="DE26" s="7">
        <f t="shared" si="10"/>
        <v>0</v>
      </c>
      <c r="DF26" s="7">
        <f t="shared" si="10"/>
        <v>0</v>
      </c>
      <c r="DG26" s="4">
        <f ca="1" t="shared" si="10"/>
        <v>0</v>
      </c>
      <c r="DH26" s="4">
        <f ca="1" t="shared" si="10"/>
        <v>0</v>
      </c>
      <c r="DI26" s="4">
        <f ca="1" t="shared" si="10"/>
        <v>0</v>
      </c>
      <c r="DJ26" s="4">
        <f ca="1" t="shared" si="10"/>
        <v>0</v>
      </c>
      <c r="DK26" s="4">
        <f ca="1" t="shared" si="10"/>
        <v>0</v>
      </c>
      <c r="DL26" s="4">
        <f t="shared" si="10"/>
        <v>0</v>
      </c>
      <c r="DM26" s="4">
        <f ca="1" t="shared" si="10"/>
        <v>0</v>
      </c>
      <c r="DN26" s="4">
        <f ca="1" t="shared" si="10"/>
        <v>0</v>
      </c>
      <c r="DO26" s="4">
        <f t="shared" si="10"/>
        <v>0</v>
      </c>
      <c r="DP26" s="4">
        <f ca="1" t="shared" si="10"/>
        <v>0</v>
      </c>
      <c r="DQ26" s="4">
        <f ca="1" t="shared" si="10"/>
        <v>0</v>
      </c>
      <c r="DR26" s="4">
        <f t="shared" si="10"/>
        <v>0</v>
      </c>
      <c r="DS26" s="4">
        <f t="shared" si="10"/>
        <v>0</v>
      </c>
      <c r="DT26" s="4">
        <f ca="1" t="shared" si="10"/>
        <v>0</v>
      </c>
      <c r="DU26" s="4">
        <f ca="1" t="shared" si="10"/>
        <v>0</v>
      </c>
      <c r="DV26" s="4">
        <f ca="1" t="shared" si="10"/>
        <v>0</v>
      </c>
      <c r="DW26" s="4">
        <f ca="1" t="shared" si="10"/>
        <v>0</v>
      </c>
      <c r="DX26" s="4">
        <f ca="1" t="shared" si="10"/>
        <v>0</v>
      </c>
      <c r="DY26" s="4">
        <f t="shared" si="10"/>
        <v>0</v>
      </c>
      <c r="DZ26" s="4">
        <f ca="1" t="shared" si="10"/>
        <v>0</v>
      </c>
      <c r="EA26" s="4">
        <f ca="1" t="shared" si="10"/>
        <v>0</v>
      </c>
      <c r="EB26" s="4">
        <f t="shared" si="10"/>
        <v>0</v>
      </c>
      <c r="EC26" s="4">
        <f ca="1" t="shared" si="10"/>
        <v>0</v>
      </c>
      <c r="ED26" s="4">
        <f ca="1" t="shared" si="10"/>
        <v>0</v>
      </c>
      <c r="EE26" s="4">
        <f t="shared" si="10"/>
        <v>0</v>
      </c>
      <c r="EF26" s="4">
        <f t="shared" si="10"/>
        <v>0</v>
      </c>
      <c r="EG26" s="4">
        <f t="shared" si="10"/>
        <v>0</v>
      </c>
      <c r="EH26" s="4">
        <f t="shared" si="10"/>
        <v>0</v>
      </c>
      <c r="EI26" s="4">
        <f ca="1" t="shared" si="10"/>
        <v>0</v>
      </c>
      <c r="EJ26" s="4">
        <f ca="1" t="shared" si="10"/>
        <v>0</v>
      </c>
      <c r="EK26" s="4">
        <f ca="1" t="shared" si="10"/>
        <v>0</v>
      </c>
      <c r="EL26" s="4">
        <f ca="1" t="shared" si="10"/>
        <v>0</v>
      </c>
      <c r="EM26" s="4">
        <f ca="1" t="shared" ref="EM26:GX26" si="11">EM77</f>
        <v>0</v>
      </c>
      <c r="EN26" s="4">
        <f ca="1" t="shared" si="11"/>
        <v>0</v>
      </c>
      <c r="EO26" s="4">
        <f ca="1" t="shared" si="11"/>
        <v>0</v>
      </c>
      <c r="EP26" s="4">
        <f ca="1" t="shared" si="11"/>
        <v>0</v>
      </c>
      <c r="EQ26" s="4">
        <f ca="1" t="shared" si="11"/>
        <v>0</v>
      </c>
      <c r="ER26" s="4">
        <f ca="1" t="shared" si="11"/>
        <v>0</v>
      </c>
      <c r="ES26" s="4">
        <f t="shared" si="11"/>
        <v>0</v>
      </c>
      <c r="ET26" s="4">
        <f t="shared" si="11"/>
        <v>0</v>
      </c>
      <c r="EU26" s="4">
        <f t="shared" si="11"/>
        <v>0</v>
      </c>
      <c r="EV26" s="4">
        <f t="shared" si="11"/>
        <v>0</v>
      </c>
      <c r="EW26" s="4">
        <f t="shared" si="11"/>
        <v>0</v>
      </c>
      <c r="EX26" s="4">
        <f t="shared" si="11"/>
        <v>0</v>
      </c>
      <c r="EY26" s="4">
        <f t="shared" si="11"/>
        <v>0</v>
      </c>
      <c r="EZ26" s="4">
        <f t="shared" si="11"/>
        <v>0</v>
      </c>
      <c r="FA26" s="4">
        <f t="shared" si="11"/>
        <v>0</v>
      </c>
      <c r="FB26" s="4">
        <f t="shared" si="11"/>
        <v>0</v>
      </c>
      <c r="FC26" s="4">
        <f t="shared" si="11"/>
        <v>0</v>
      </c>
      <c r="FD26" s="4">
        <f t="shared" si="11"/>
        <v>0</v>
      </c>
      <c r="FE26" s="4">
        <f t="shared" si="11"/>
        <v>0</v>
      </c>
      <c r="FF26" s="4">
        <f t="shared" si="11"/>
        <v>0</v>
      </c>
      <c r="FG26" s="4">
        <f t="shared" si="11"/>
        <v>0</v>
      </c>
      <c r="FH26" s="4">
        <f t="shared" si="11"/>
        <v>0</v>
      </c>
      <c r="FI26" s="4">
        <f t="shared" si="11"/>
        <v>0</v>
      </c>
      <c r="FJ26" s="4">
        <f t="shared" si="11"/>
        <v>0</v>
      </c>
      <c r="FK26" s="4">
        <f t="shared" si="11"/>
        <v>0</v>
      </c>
      <c r="FL26" s="4">
        <f t="shared" si="11"/>
        <v>0</v>
      </c>
      <c r="FM26" s="4">
        <f t="shared" si="11"/>
        <v>0</v>
      </c>
      <c r="FN26" s="4">
        <f t="shared" si="11"/>
        <v>0</v>
      </c>
      <c r="FO26" s="4">
        <f t="shared" si="11"/>
        <v>0</v>
      </c>
      <c r="FP26" s="4">
        <f t="shared" si="11"/>
        <v>0</v>
      </c>
      <c r="FQ26" s="4">
        <f t="shared" si="11"/>
        <v>0</v>
      </c>
      <c r="FR26" s="4">
        <f ca="1" t="shared" si="11"/>
        <v>0</v>
      </c>
      <c r="FS26" s="4">
        <f ca="1" t="shared" si="11"/>
        <v>0</v>
      </c>
      <c r="FT26" s="4">
        <f ca="1" t="shared" si="11"/>
        <v>0</v>
      </c>
      <c r="FU26" s="4">
        <f ca="1" t="shared" si="11"/>
        <v>0</v>
      </c>
      <c r="FV26" s="4">
        <f ca="1" t="shared" si="11"/>
        <v>0</v>
      </c>
      <c r="FW26" s="4">
        <f ca="1" t="shared" si="11"/>
        <v>0</v>
      </c>
      <c r="FX26" s="4">
        <f ca="1" t="shared" si="11"/>
        <v>0</v>
      </c>
      <c r="FY26" s="4">
        <f ca="1" t="shared" si="11"/>
        <v>0</v>
      </c>
      <c r="FZ26" s="4">
        <f ca="1" t="shared" si="11"/>
        <v>0</v>
      </c>
      <c r="GA26" s="4">
        <f ca="1" t="shared" si="11"/>
        <v>0</v>
      </c>
      <c r="GB26" s="4">
        <f t="shared" si="11"/>
        <v>0</v>
      </c>
      <c r="GC26" s="4">
        <f t="shared" si="11"/>
        <v>0</v>
      </c>
      <c r="GD26" s="4">
        <f t="shared" si="11"/>
        <v>0</v>
      </c>
      <c r="GE26" s="4">
        <f t="shared" si="11"/>
        <v>0</v>
      </c>
      <c r="GF26" s="4">
        <f t="shared" si="11"/>
        <v>0</v>
      </c>
      <c r="GG26" s="4">
        <f t="shared" si="11"/>
        <v>0</v>
      </c>
      <c r="GH26" s="4">
        <f t="shared" si="11"/>
        <v>0</v>
      </c>
      <c r="GI26" s="4">
        <f t="shared" si="11"/>
        <v>0</v>
      </c>
      <c r="GJ26" s="4">
        <f t="shared" si="11"/>
        <v>0</v>
      </c>
      <c r="GK26" s="4">
        <f t="shared" si="11"/>
        <v>0</v>
      </c>
      <c r="GL26" s="4">
        <f t="shared" si="11"/>
        <v>0</v>
      </c>
      <c r="GM26" s="4">
        <f t="shared" si="11"/>
        <v>0</v>
      </c>
      <c r="GN26" s="4">
        <f t="shared" si="11"/>
        <v>0</v>
      </c>
      <c r="GO26" s="4">
        <f t="shared" si="11"/>
        <v>0</v>
      </c>
      <c r="GP26" s="4">
        <f t="shared" si="11"/>
        <v>0</v>
      </c>
      <c r="GQ26" s="4">
        <f t="shared" si="11"/>
        <v>0</v>
      </c>
      <c r="GR26" s="4">
        <f t="shared" si="11"/>
        <v>0</v>
      </c>
      <c r="GS26" s="4">
        <f t="shared" si="11"/>
        <v>0</v>
      </c>
      <c r="GT26" s="4">
        <f t="shared" si="11"/>
        <v>0</v>
      </c>
      <c r="GU26" s="4">
        <f t="shared" si="11"/>
        <v>0</v>
      </c>
      <c r="GV26" s="4">
        <f t="shared" si="11"/>
        <v>0</v>
      </c>
      <c r="GW26" s="4">
        <f t="shared" si="11"/>
        <v>0</v>
      </c>
      <c r="GX26" s="4">
        <f t="shared" si="11"/>
        <v>0</v>
      </c>
    </row>
    <row r="28" spans="1:255">
      <c r="A28" s="8">
        <v>17</v>
      </c>
      <c r="B28" s="8">
        <v>0</v>
      </c>
      <c r="C28" s="8">
        <f>ROW(SmtRes!A4)</f>
        <v>4</v>
      </c>
      <c r="D28" s="8">
        <f>ROW(EtalonRes!A4)</f>
        <v>4</v>
      </c>
      <c r="E28" s="8" t="s">
        <v>236</v>
      </c>
      <c r="F28" s="8" t="s">
        <v>263</v>
      </c>
      <c r="G28" s="8" t="s">
        <v>264</v>
      </c>
      <c r="H28" s="8" t="s">
        <v>265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f t="shared" ref="N28:N75" si="12">ROUND(L28-M28,4)</f>
        <v>0</v>
      </c>
      <c r="O28" s="8">
        <f ca="1" t="shared" ref="O28:O55" si="13">ROUND(CP28,2)</f>
        <v>0</v>
      </c>
      <c r="P28" s="8">
        <f ca="1">SUMIF(SmtRes!AQ1:SmtRes!AQ4,"=1",SmtRes!DF1:SmtRes!DF4)</f>
        <v>0</v>
      </c>
      <c r="Q28" s="8">
        <f ca="1">SUMIF(SmtRes!AQ1:SmtRes!AQ4,"=1",SmtRes!DG1:SmtRes!DG4)</f>
        <v>0</v>
      </c>
      <c r="R28" s="8">
        <f ca="1">SUMIF(SmtRes!AQ1:SmtRes!AQ4,"=1",SmtRes!DH1:SmtRes!DH4)</f>
        <v>0</v>
      </c>
      <c r="S28" s="8">
        <f ca="1">SUMIF(SmtRes!AQ1:SmtRes!AQ4,"=1",SmtRes!DI1:SmtRes!DI4)</f>
        <v>0</v>
      </c>
      <c r="T28" s="8">
        <f t="shared" ref="T28:T75" si="14">ROUND(CU28*I28,2)</f>
        <v>0</v>
      </c>
      <c r="U28" s="8">
        <f ca="1">SUMIF(SmtRes!AQ1:SmtRes!AQ4,"=1",SmtRes!CV1:SmtRes!CV4)</f>
        <v>0</v>
      </c>
      <c r="V28" s="8">
        <f ca="1">SUMIF(SmtRes!AQ1:SmtRes!AQ4,"=1",SmtRes!CW1:SmtRes!CW4)</f>
        <v>0</v>
      </c>
      <c r="W28" s="8">
        <f t="shared" ref="W28:W75" si="15">ROUND(CX28*I28,2)</f>
        <v>0</v>
      </c>
      <c r="X28" s="8">
        <f ca="1" t="shared" ref="X28:X75" si="16">ROUND(CY28,2)</f>
        <v>0</v>
      </c>
      <c r="Y28" s="8">
        <f ca="1" t="shared" ref="Y28:Y75" si="17">ROUND(CZ28,2)</f>
        <v>0</v>
      </c>
      <c r="Z28" s="8"/>
      <c r="AA28" s="8">
        <v>-1</v>
      </c>
      <c r="AB28" s="8">
        <f ca="1" t="shared" ref="AB28:AB75" si="18">ROUND((AC28+AD28+AF28),6)</f>
        <v>2323.431204</v>
      </c>
      <c r="AC28" s="8">
        <f t="shared" ref="AC28:AC47" si="19">ROUND((0),6)</f>
        <v>0</v>
      </c>
      <c r="AD28" s="8">
        <f ca="1">ROUND((((SUM(SmtRes!BR1:SmtRes!BR4))-(SUM(SmtRes!BS1:SmtRes!BS4)))+AE28),6)</f>
        <v>303.87393</v>
      </c>
      <c r="AE28" s="8">
        <f ca="1">ROUND((SUM(SmtRes!BS1:SmtRes!BS4)),6)</f>
        <v>616.14861</v>
      </c>
      <c r="AF28" s="8">
        <f ca="1">ROUND((SUM(SmtRes!BT1:SmtRes!BT4)),6)</f>
        <v>2019.557274</v>
      </c>
      <c r="AG28" s="8">
        <f t="shared" ref="AG28:AG75" si="20">ROUND((AP28),6)</f>
        <v>0</v>
      </c>
      <c r="AH28" s="8">
        <f ca="1">(SUM(SmtRes!BU1:SmtRes!BU4))</f>
        <v>2.8014</v>
      </c>
      <c r="AI28" s="8">
        <f ca="1">(SUM(SmtRes!BV1:SmtRes!BV4))</f>
        <v>0.759</v>
      </c>
      <c r="AJ28" s="8">
        <f t="shared" ref="AJ28:AJ75" si="21">(AS28)</f>
        <v>0</v>
      </c>
      <c r="AK28" s="8">
        <v>2130.1303</v>
      </c>
      <c r="AL28" s="8">
        <v>0</v>
      </c>
      <c r="AM28" s="8">
        <v>220.1985</v>
      </c>
      <c r="AN28" s="8">
        <v>446.4845</v>
      </c>
      <c r="AO28" s="8">
        <v>1463.4473</v>
      </c>
      <c r="AP28" s="8">
        <v>0</v>
      </c>
      <c r="AQ28" s="8">
        <v>2.03</v>
      </c>
      <c r="AR28" s="8">
        <v>0.55</v>
      </c>
      <c r="AS28" s="8">
        <v>0</v>
      </c>
      <c r="AT28" s="8">
        <v>103</v>
      </c>
      <c r="AU28" s="8">
        <v>60</v>
      </c>
      <c r="AV28" s="8">
        <v>1</v>
      </c>
      <c r="AW28" s="8">
        <v>1</v>
      </c>
      <c r="AX28" s="8"/>
      <c r="AY28" s="8"/>
      <c r="AZ28" s="8">
        <v>1</v>
      </c>
      <c r="BA28" s="8">
        <v>1</v>
      </c>
      <c r="BB28" s="8">
        <v>1</v>
      </c>
      <c r="BC28" s="8">
        <v>1</v>
      </c>
      <c r="BD28" s="8" t="s">
        <v>236</v>
      </c>
      <c r="BE28" s="8" t="s">
        <v>236</v>
      </c>
      <c r="BF28" s="8" t="s">
        <v>236</v>
      </c>
      <c r="BG28" s="8" t="s">
        <v>236</v>
      </c>
      <c r="BH28" s="8">
        <v>0</v>
      </c>
      <c r="BI28" s="8">
        <v>1</v>
      </c>
      <c r="BJ28" s="8" t="s">
        <v>266</v>
      </c>
      <c r="BK28" s="8"/>
      <c r="BL28" s="8"/>
      <c r="BM28" s="8">
        <v>33002</v>
      </c>
      <c r="BN28" s="8">
        <v>0</v>
      </c>
      <c r="BO28" s="8" t="s">
        <v>236</v>
      </c>
      <c r="BP28" s="8">
        <v>0</v>
      </c>
      <c r="BQ28" s="8">
        <v>2</v>
      </c>
      <c r="BR28" s="8">
        <v>0</v>
      </c>
      <c r="BS28" s="8">
        <v>1</v>
      </c>
      <c r="BT28" s="8">
        <v>1</v>
      </c>
      <c r="BU28" s="8">
        <v>1</v>
      </c>
      <c r="BV28" s="8">
        <v>1</v>
      </c>
      <c r="BW28" s="8">
        <v>1</v>
      </c>
      <c r="BX28" s="8">
        <v>1</v>
      </c>
      <c r="BY28" s="8" t="s">
        <v>236</v>
      </c>
      <c r="BZ28" s="8">
        <v>103</v>
      </c>
      <c r="CA28" s="8">
        <v>60</v>
      </c>
      <c r="CB28" s="8" t="s">
        <v>236</v>
      </c>
      <c r="CC28" s="8"/>
      <c r="CD28" s="8"/>
      <c r="CE28" s="8">
        <v>0</v>
      </c>
      <c r="CF28" s="8">
        <v>0</v>
      </c>
      <c r="CG28" s="8">
        <v>0</v>
      </c>
      <c r="CH28" s="8">
        <v>0</v>
      </c>
      <c r="CI28" s="8">
        <v>0</v>
      </c>
      <c r="CJ28" s="8">
        <v>0</v>
      </c>
      <c r="CK28" s="8">
        <v>0</v>
      </c>
      <c r="CL28" s="8">
        <v>0</v>
      </c>
      <c r="CM28" s="8">
        <v>0</v>
      </c>
      <c r="CN28" s="8" t="s">
        <v>267</v>
      </c>
      <c r="CO28" s="8">
        <v>0</v>
      </c>
      <c r="CP28" s="8">
        <f ca="1" t="shared" ref="CP28:CP55" si="22">(P28+Q28+S28+R28)</f>
        <v>0</v>
      </c>
      <c r="CQ28" s="8">
        <f ca="1">SUMIF(SmtRes!AQ1:SmtRes!AQ4,"=1",SmtRes!AA1:SmtRes!AA4)</f>
        <v>0</v>
      </c>
      <c r="CR28" s="8">
        <f ca="1">SUMIF(SmtRes!AQ1:SmtRes!AQ4,"=1",SmtRes!AB1:SmtRes!AB4)</f>
        <v>1147.93</v>
      </c>
      <c r="CS28" s="8">
        <f ca="1">SUMIF(SmtRes!AQ1:SmtRes!AQ4,"=1",SmtRes!AC1:SmtRes!AC4)</f>
        <v>1623.58</v>
      </c>
      <c r="CT28" s="8">
        <f ca="1">SUMIF(SmtRes!AQ1:SmtRes!AQ4,"=1",SmtRes!AD1:SmtRes!AD4)</f>
        <v>720.91</v>
      </c>
      <c r="CU28" s="8">
        <f t="shared" ref="CU28:CU55" si="23">AG28</f>
        <v>0</v>
      </c>
      <c r="CV28" s="8">
        <f ca="1">SUMIF(SmtRes!AQ1:SmtRes!AQ4,"=1",SmtRes!BU1:SmtRes!BU4)</f>
        <v>2.8014</v>
      </c>
      <c r="CW28" s="8">
        <f ca="1">SUMIF(SmtRes!AQ1:SmtRes!AQ4,"=1",SmtRes!BV1:SmtRes!BV4)</f>
        <v>0.759</v>
      </c>
      <c r="CX28" s="8">
        <f t="shared" ref="CX28:CX55" si="24">AJ28</f>
        <v>0</v>
      </c>
      <c r="CY28" s="8">
        <f ca="1" t="shared" ref="CY28:CY55" si="25">(((S28+R28)*AT28)/100)</f>
        <v>0</v>
      </c>
      <c r="CZ28" s="8">
        <f ca="1" t="shared" ref="CZ28:CZ55" si="26">(((S28+R28)*AU28)/100)</f>
        <v>0</v>
      </c>
      <c r="DA28" s="8"/>
      <c r="DB28" s="8"/>
      <c r="DC28" s="8" t="s">
        <v>236</v>
      </c>
      <c r="DD28" s="8" t="s">
        <v>236</v>
      </c>
      <c r="DE28" s="8" t="s">
        <v>268</v>
      </c>
      <c r="DF28" s="8" t="s">
        <v>268</v>
      </c>
      <c r="DG28" s="8" t="s">
        <v>268</v>
      </c>
      <c r="DH28" s="8" t="s">
        <v>236</v>
      </c>
      <c r="DI28" s="8" t="s">
        <v>268</v>
      </c>
      <c r="DJ28" s="8" t="s">
        <v>268</v>
      </c>
      <c r="DK28" s="8" t="s">
        <v>236</v>
      </c>
      <c r="DL28" s="8" t="s">
        <v>236</v>
      </c>
      <c r="DM28" s="8" t="s">
        <v>236</v>
      </c>
      <c r="DN28" s="8">
        <v>0</v>
      </c>
      <c r="DO28" s="8">
        <v>0</v>
      </c>
      <c r="DP28" s="8">
        <v>1</v>
      </c>
      <c r="DQ28" s="8">
        <v>1</v>
      </c>
      <c r="DR28" s="8"/>
      <c r="DS28" s="8"/>
      <c r="DT28" s="8"/>
      <c r="DU28" s="8">
        <v>1013</v>
      </c>
      <c r="DV28" s="8" t="s">
        <v>265</v>
      </c>
      <c r="DW28" s="8" t="s">
        <v>265</v>
      </c>
      <c r="DX28" s="8">
        <v>1</v>
      </c>
      <c r="DY28" s="8"/>
      <c r="DZ28" s="8" t="s">
        <v>236</v>
      </c>
      <c r="EA28" s="8" t="s">
        <v>236</v>
      </c>
      <c r="EB28" s="8" t="s">
        <v>236</v>
      </c>
      <c r="EC28" s="8" t="s">
        <v>236</v>
      </c>
      <c r="ED28" s="8"/>
      <c r="EE28" s="8">
        <v>82815514</v>
      </c>
      <c r="EF28" s="8">
        <v>2</v>
      </c>
      <c r="EG28" s="8" t="s">
        <v>269</v>
      </c>
      <c r="EH28" s="8">
        <v>27</v>
      </c>
      <c r="EI28" s="8" t="s">
        <v>270</v>
      </c>
      <c r="EJ28" s="8">
        <v>1</v>
      </c>
      <c r="EK28" s="8">
        <v>33002</v>
      </c>
      <c r="EL28" s="8" t="s">
        <v>270</v>
      </c>
      <c r="EM28" s="8" t="s">
        <v>271</v>
      </c>
      <c r="EN28" s="8"/>
      <c r="EO28" s="8" t="s">
        <v>272</v>
      </c>
      <c r="EP28" s="8"/>
      <c r="EQ28" s="8">
        <v>132096</v>
      </c>
      <c r="ER28" s="8">
        <v>0</v>
      </c>
      <c r="ES28" s="8">
        <v>0</v>
      </c>
      <c r="ET28" s="8">
        <v>0</v>
      </c>
      <c r="EU28" s="8">
        <v>0</v>
      </c>
      <c r="EV28" s="8">
        <v>0</v>
      </c>
      <c r="EW28" s="8">
        <v>2.03</v>
      </c>
      <c r="EX28" s="8">
        <v>0.55</v>
      </c>
      <c r="EY28" s="8">
        <v>0</v>
      </c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>
        <v>0</v>
      </c>
      <c r="FR28" s="8">
        <v>0</v>
      </c>
      <c r="FS28" s="8">
        <v>0</v>
      </c>
      <c r="FT28" s="8"/>
      <c r="FU28" s="8"/>
      <c r="FV28" s="8"/>
      <c r="FW28" s="8"/>
      <c r="FX28" s="8">
        <v>103</v>
      </c>
      <c r="FY28" s="8">
        <v>60</v>
      </c>
      <c r="FZ28" s="8"/>
      <c r="GA28" s="8" t="s">
        <v>236</v>
      </c>
      <c r="GB28" s="8"/>
      <c r="GC28" s="8"/>
      <c r="GD28" s="8">
        <v>1</v>
      </c>
      <c r="GE28" s="8"/>
      <c r="GF28" s="8">
        <v>951349028</v>
      </c>
      <c r="GG28" s="8">
        <v>2</v>
      </c>
      <c r="GH28" s="8">
        <v>1</v>
      </c>
      <c r="GI28" s="8">
        <v>-2</v>
      </c>
      <c r="GJ28" s="8">
        <v>0</v>
      </c>
      <c r="GK28" s="8">
        <v>0</v>
      </c>
      <c r="GL28" s="8">
        <f ca="1" t="shared" ref="GL28:GL75" si="27">ROUND(IF(AND(BH28=3,BI28=3,FS28&lt;&gt;0),P28,0),2)</f>
        <v>0</v>
      </c>
      <c r="GM28" s="8">
        <f ca="1" t="shared" ref="GM28:GM75" si="28">ROUND(O28+X28+Y28,2)+GX28</f>
        <v>0</v>
      </c>
      <c r="GN28" s="8">
        <f ca="1" t="shared" ref="GN28:GN75" si="29">IF(OR(BI28=0,BI28=1),GM28-GX28,0)</f>
        <v>0</v>
      </c>
      <c r="GO28" s="8">
        <f ca="1" t="shared" ref="GO28:GO75" si="30">IF(BI28=2,GM28-GX28,0)</f>
        <v>0</v>
      </c>
      <c r="GP28" s="8">
        <f ca="1" t="shared" ref="GP28:GP75" si="31">IF(BI28=4,GM28-GX28,0)</f>
        <v>0</v>
      </c>
      <c r="GQ28" s="8"/>
      <c r="GR28" s="8">
        <v>0</v>
      </c>
      <c r="GS28" s="8">
        <v>3</v>
      </c>
      <c r="GT28" s="8">
        <v>0</v>
      </c>
      <c r="GU28" s="8" t="s">
        <v>236</v>
      </c>
      <c r="GV28" s="8">
        <f t="shared" ref="GV28:GV75" si="32">ROUND((GT28),6)</f>
        <v>0</v>
      </c>
      <c r="GW28" s="8">
        <v>1</v>
      </c>
      <c r="GX28" s="8">
        <f t="shared" ref="GX28:GX75" si="33">ROUND(HC28*I28,2)</f>
        <v>0</v>
      </c>
      <c r="GY28" s="8"/>
      <c r="GZ28" s="8"/>
      <c r="HA28" s="8">
        <v>0</v>
      </c>
      <c r="HB28" s="8">
        <v>0</v>
      </c>
      <c r="HC28" s="8">
        <f t="shared" ref="HC28:HC55" si="34">GV28*GW28</f>
        <v>0</v>
      </c>
      <c r="HD28" s="8"/>
      <c r="HE28" s="8" t="s">
        <v>236</v>
      </c>
      <c r="HF28" s="8" t="s">
        <v>236</v>
      </c>
      <c r="HG28" s="8"/>
      <c r="HH28" s="8"/>
      <c r="HI28" s="8"/>
      <c r="HJ28" s="8"/>
      <c r="HK28" s="8"/>
      <c r="HL28" s="8"/>
      <c r="HM28" s="8" t="s">
        <v>236</v>
      </c>
      <c r="HN28" s="8" t="s">
        <v>83</v>
      </c>
      <c r="HO28" s="8" t="s">
        <v>85</v>
      </c>
      <c r="HP28" s="8" t="s">
        <v>270</v>
      </c>
      <c r="HQ28" s="8" t="s">
        <v>270</v>
      </c>
      <c r="HR28" s="8"/>
      <c r="HS28" s="8">
        <v>0</v>
      </c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>
        <v>0</v>
      </c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245">
      <c r="A29">
        <v>17</v>
      </c>
      <c r="B29">
        <v>0</v>
      </c>
      <c r="C29">
        <f>ROW(SmtRes!A8)</f>
        <v>8</v>
      </c>
      <c r="D29">
        <f>ROW(EtalonRes!A8)</f>
        <v>8</v>
      </c>
      <c r="E29" t="s">
        <v>236</v>
      </c>
      <c r="F29" t="s">
        <v>263</v>
      </c>
      <c r="G29" t="s">
        <v>264</v>
      </c>
      <c r="H29" t="s">
        <v>265</v>
      </c>
      <c r="I29">
        <v>0</v>
      </c>
      <c r="J29">
        <v>0</v>
      </c>
      <c r="K29">
        <v>0</v>
      </c>
      <c r="L29">
        <v>0</v>
      </c>
      <c r="M29">
        <v>0</v>
      </c>
      <c r="N29">
        <f t="shared" si="12"/>
        <v>0</v>
      </c>
      <c r="O29">
        <f ca="1" t="shared" si="13"/>
        <v>0</v>
      </c>
      <c r="P29">
        <f ca="1">SUMIF(SmtRes!AQ5:SmtRes!AQ8,"=1",SmtRes!DF5:SmtRes!DF8)</f>
        <v>0</v>
      </c>
      <c r="Q29">
        <f ca="1">SUMIF(SmtRes!AQ5:SmtRes!AQ8,"=1",SmtRes!DG5:SmtRes!DG8)</f>
        <v>0</v>
      </c>
      <c r="R29">
        <f ca="1">SUMIF(SmtRes!AQ5:SmtRes!AQ8,"=1",SmtRes!DH5:SmtRes!DH8)</f>
        <v>0</v>
      </c>
      <c r="S29">
        <f ca="1">SUMIF(SmtRes!AQ5:SmtRes!AQ8,"=1",SmtRes!DI5:SmtRes!DI8)</f>
        <v>0</v>
      </c>
      <c r="T29">
        <f t="shared" si="14"/>
        <v>0</v>
      </c>
      <c r="U29">
        <f ca="1">SUMIF(SmtRes!AQ5:SmtRes!AQ8,"=1",SmtRes!CV5:SmtRes!CV8)</f>
        <v>0</v>
      </c>
      <c r="V29">
        <f ca="1">SUMIF(SmtRes!AQ5:SmtRes!AQ8,"=1",SmtRes!CW5:SmtRes!CW8)</f>
        <v>0</v>
      </c>
      <c r="W29">
        <f t="shared" si="15"/>
        <v>0</v>
      </c>
      <c r="X29">
        <f ca="1" t="shared" si="16"/>
        <v>0</v>
      </c>
      <c r="Y29">
        <f ca="1" t="shared" si="17"/>
        <v>0</v>
      </c>
      <c r="AA29">
        <v>-1</v>
      </c>
      <c r="AB29">
        <f ca="1" t="shared" si="18"/>
        <v>2323.431204</v>
      </c>
      <c r="AC29">
        <f t="shared" si="19"/>
        <v>0</v>
      </c>
      <c r="AD29">
        <f ca="1">ROUND((((SUM(SmtRes!BR5:SmtRes!BR8))-(SUM(SmtRes!BS5:SmtRes!BS8)))+AE29),6)</f>
        <v>303.87393</v>
      </c>
      <c r="AE29">
        <f ca="1">ROUND((SUM(SmtRes!BS5:SmtRes!BS8)),6)</f>
        <v>616.14861</v>
      </c>
      <c r="AF29">
        <f ca="1">ROUND((SUM(SmtRes!BT5:SmtRes!BT8)),6)</f>
        <v>2019.557274</v>
      </c>
      <c r="AG29">
        <f t="shared" si="20"/>
        <v>0</v>
      </c>
      <c r="AH29">
        <f ca="1">(SUM(SmtRes!BU5:SmtRes!BU8))</f>
        <v>2.8014</v>
      </c>
      <c r="AI29">
        <f ca="1">(SUM(SmtRes!BV5:SmtRes!BV8))</f>
        <v>0.759</v>
      </c>
      <c r="AJ29">
        <f t="shared" si="21"/>
        <v>0</v>
      </c>
      <c r="AK29">
        <v>2130.1303</v>
      </c>
      <c r="AL29">
        <v>0</v>
      </c>
      <c r="AM29">
        <v>220.1985</v>
      </c>
      <c r="AN29">
        <v>446.4845</v>
      </c>
      <c r="AO29">
        <v>1463.4473</v>
      </c>
      <c r="AP29">
        <v>0</v>
      </c>
      <c r="AQ29">
        <v>2.03</v>
      </c>
      <c r="AR29">
        <v>0.55</v>
      </c>
      <c r="AS29">
        <v>0</v>
      </c>
      <c r="AT29">
        <v>103</v>
      </c>
      <c r="AU29">
        <v>60</v>
      </c>
      <c r="AV29">
        <v>1</v>
      </c>
      <c r="AW29">
        <v>1</v>
      </c>
      <c r="AZ29">
        <v>1</v>
      </c>
      <c r="BA29">
        <v>1</v>
      </c>
      <c r="BB29">
        <v>1</v>
      </c>
      <c r="BC29">
        <v>1</v>
      </c>
      <c r="BD29" t="s">
        <v>236</v>
      </c>
      <c r="BE29" t="s">
        <v>236</v>
      </c>
      <c r="BF29" t="s">
        <v>236</v>
      </c>
      <c r="BG29" t="s">
        <v>236</v>
      </c>
      <c r="BH29">
        <v>0</v>
      </c>
      <c r="BI29">
        <v>1</v>
      </c>
      <c r="BJ29" t="s">
        <v>266</v>
      </c>
      <c r="BM29">
        <v>33002</v>
      </c>
      <c r="BN29">
        <v>0</v>
      </c>
      <c r="BO29" t="s">
        <v>236</v>
      </c>
      <c r="BP29">
        <v>0</v>
      </c>
      <c r="BQ29">
        <v>2</v>
      </c>
      <c r="BR29">
        <v>0</v>
      </c>
      <c r="BS29">
        <v>1</v>
      </c>
      <c r="BT29">
        <v>1</v>
      </c>
      <c r="BU29">
        <v>1</v>
      </c>
      <c r="BV29">
        <v>1</v>
      </c>
      <c r="BW29">
        <v>1</v>
      </c>
      <c r="BX29">
        <v>1</v>
      </c>
      <c r="BY29" t="s">
        <v>236</v>
      </c>
      <c r="BZ29">
        <v>103</v>
      </c>
      <c r="CA29">
        <v>60</v>
      </c>
      <c r="CB29" t="s">
        <v>236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 t="s">
        <v>267</v>
      </c>
      <c r="CO29">
        <v>0</v>
      </c>
      <c r="CP29">
        <f ca="1" t="shared" si="22"/>
        <v>0</v>
      </c>
      <c r="CQ29">
        <f ca="1">SUMIF(SmtRes!AQ5:SmtRes!AQ8,"=1",SmtRes!AA5:SmtRes!AA8)</f>
        <v>0</v>
      </c>
      <c r="CR29">
        <f ca="1">SUMIF(SmtRes!AQ5:SmtRes!AQ8,"=1",SmtRes!AB5:SmtRes!AB8)</f>
        <v>1147.93</v>
      </c>
      <c r="CS29">
        <f ca="1">SUMIF(SmtRes!AQ5:SmtRes!AQ8,"=1",SmtRes!AC5:SmtRes!AC8)</f>
        <v>1623.58</v>
      </c>
      <c r="CT29">
        <f ca="1">SUMIF(SmtRes!AQ5:SmtRes!AQ8,"=1",SmtRes!AD5:SmtRes!AD8)</f>
        <v>720.91</v>
      </c>
      <c r="CU29">
        <f t="shared" si="23"/>
        <v>0</v>
      </c>
      <c r="CV29">
        <f ca="1">SUMIF(SmtRes!AQ5:SmtRes!AQ8,"=1",SmtRes!BU5:SmtRes!BU8)</f>
        <v>2.8014</v>
      </c>
      <c r="CW29">
        <f ca="1">SUMIF(SmtRes!AQ5:SmtRes!AQ8,"=1",SmtRes!BV5:SmtRes!BV8)</f>
        <v>0.759</v>
      </c>
      <c r="CX29">
        <f t="shared" si="24"/>
        <v>0</v>
      </c>
      <c r="CY29">
        <f ca="1" t="shared" si="25"/>
        <v>0</v>
      </c>
      <c r="CZ29">
        <f ca="1" t="shared" si="26"/>
        <v>0</v>
      </c>
      <c r="DC29" t="s">
        <v>236</v>
      </c>
      <c r="DD29" t="s">
        <v>236</v>
      </c>
      <c r="DE29" t="s">
        <v>268</v>
      </c>
      <c r="DF29" t="s">
        <v>268</v>
      </c>
      <c r="DG29" t="s">
        <v>268</v>
      </c>
      <c r="DH29" t="s">
        <v>236</v>
      </c>
      <c r="DI29" t="s">
        <v>268</v>
      </c>
      <c r="DJ29" t="s">
        <v>268</v>
      </c>
      <c r="DK29" t="s">
        <v>236</v>
      </c>
      <c r="DL29" t="s">
        <v>236</v>
      </c>
      <c r="DM29" t="s">
        <v>236</v>
      </c>
      <c r="DN29">
        <v>0</v>
      </c>
      <c r="DO29">
        <v>0</v>
      </c>
      <c r="DP29">
        <v>1</v>
      </c>
      <c r="DQ29">
        <v>1</v>
      </c>
      <c r="DU29">
        <v>1013</v>
      </c>
      <c r="DV29" t="s">
        <v>265</v>
      </c>
      <c r="DW29" t="s">
        <v>265</v>
      </c>
      <c r="DX29">
        <v>1</v>
      </c>
      <c r="DZ29" t="s">
        <v>236</v>
      </c>
      <c r="EA29" t="s">
        <v>236</v>
      </c>
      <c r="EB29" t="s">
        <v>236</v>
      </c>
      <c r="EC29" t="s">
        <v>236</v>
      </c>
      <c r="EE29">
        <v>82815514</v>
      </c>
      <c r="EF29">
        <v>2</v>
      </c>
      <c r="EG29" t="s">
        <v>269</v>
      </c>
      <c r="EH29">
        <v>27</v>
      </c>
      <c r="EI29" t="s">
        <v>270</v>
      </c>
      <c r="EJ29">
        <v>1</v>
      </c>
      <c r="EK29">
        <v>33002</v>
      </c>
      <c r="EL29" t="s">
        <v>270</v>
      </c>
      <c r="EM29" t="s">
        <v>271</v>
      </c>
      <c r="EO29" t="s">
        <v>272</v>
      </c>
      <c r="EQ29">
        <v>132096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2.03</v>
      </c>
      <c r="EX29">
        <v>0.55</v>
      </c>
      <c r="EY29">
        <v>0</v>
      </c>
      <c r="FQ29">
        <v>0</v>
      </c>
      <c r="FR29">
        <v>0</v>
      </c>
      <c r="FS29">
        <v>0</v>
      </c>
      <c r="FX29">
        <v>103</v>
      </c>
      <c r="FY29">
        <v>60</v>
      </c>
      <c r="GA29" t="s">
        <v>236</v>
      </c>
      <c r="GD29">
        <v>1</v>
      </c>
      <c r="GF29">
        <v>951349028</v>
      </c>
      <c r="GG29">
        <v>2</v>
      </c>
      <c r="GH29">
        <v>1</v>
      </c>
      <c r="GI29">
        <v>-2</v>
      </c>
      <c r="GJ29">
        <v>0</v>
      </c>
      <c r="GK29">
        <v>0</v>
      </c>
      <c r="GL29">
        <f ca="1" t="shared" si="27"/>
        <v>0</v>
      </c>
      <c r="GM29">
        <f ca="1" t="shared" si="28"/>
        <v>0</v>
      </c>
      <c r="GN29">
        <f ca="1" t="shared" si="29"/>
        <v>0</v>
      </c>
      <c r="GO29">
        <f ca="1" t="shared" si="30"/>
        <v>0</v>
      </c>
      <c r="GP29">
        <f ca="1" t="shared" si="31"/>
        <v>0</v>
      </c>
      <c r="GR29">
        <v>0</v>
      </c>
      <c r="GS29">
        <v>3</v>
      </c>
      <c r="GT29">
        <v>0</v>
      </c>
      <c r="GU29" t="s">
        <v>236</v>
      </c>
      <c r="GV29">
        <f t="shared" si="32"/>
        <v>0</v>
      </c>
      <c r="GW29">
        <v>1</v>
      </c>
      <c r="GX29">
        <f t="shared" si="33"/>
        <v>0</v>
      </c>
      <c r="HA29">
        <v>0</v>
      </c>
      <c r="HB29">
        <v>0</v>
      </c>
      <c r="HC29">
        <f t="shared" si="34"/>
        <v>0</v>
      </c>
      <c r="HE29" t="s">
        <v>236</v>
      </c>
      <c r="HF29" t="s">
        <v>236</v>
      </c>
      <c r="HM29" t="s">
        <v>236</v>
      </c>
      <c r="HN29" t="s">
        <v>83</v>
      </c>
      <c r="HO29" t="s">
        <v>85</v>
      </c>
      <c r="HP29" t="s">
        <v>270</v>
      </c>
      <c r="HQ29" t="s">
        <v>270</v>
      </c>
      <c r="HS29">
        <v>0</v>
      </c>
      <c r="IK29">
        <v>0</v>
      </c>
    </row>
    <row r="30" spans="1:255">
      <c r="A30" s="8">
        <v>17</v>
      </c>
      <c r="B30" s="8">
        <v>0</v>
      </c>
      <c r="C30" s="8">
        <f>ROW(SmtRes!A12)</f>
        <v>12</v>
      </c>
      <c r="D30" s="8">
        <f>ROW(EtalonRes!A12)</f>
        <v>12</v>
      </c>
      <c r="E30" s="8" t="s">
        <v>236</v>
      </c>
      <c r="F30" s="8" t="s">
        <v>273</v>
      </c>
      <c r="G30" s="8" t="s">
        <v>274</v>
      </c>
      <c r="H30" s="8" t="s">
        <v>265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f t="shared" si="12"/>
        <v>0</v>
      </c>
      <c r="O30" s="8">
        <f ca="1" t="shared" si="13"/>
        <v>0</v>
      </c>
      <c r="P30" s="8">
        <f ca="1">SUMIF(SmtRes!AQ9:SmtRes!AQ12,"=1",SmtRes!DF9:SmtRes!DF12)</f>
        <v>0</v>
      </c>
      <c r="Q30" s="8">
        <f ca="1">SUMIF(SmtRes!AQ9:SmtRes!AQ12,"=1",SmtRes!DG9:SmtRes!DG12)</f>
        <v>0</v>
      </c>
      <c r="R30" s="8">
        <f ca="1">SUMIF(SmtRes!AQ9:SmtRes!AQ12,"=1",SmtRes!DH9:SmtRes!DH12)</f>
        <v>0</v>
      </c>
      <c r="S30" s="8">
        <f ca="1">SUMIF(SmtRes!AQ9:SmtRes!AQ12,"=1",SmtRes!DI9:SmtRes!DI12)</f>
        <v>0</v>
      </c>
      <c r="T30" s="8">
        <f t="shared" si="14"/>
        <v>0</v>
      </c>
      <c r="U30" s="8">
        <f ca="1">SUMIF(SmtRes!AQ9:SmtRes!AQ12,"=1",SmtRes!CV9:SmtRes!CV12)</f>
        <v>0</v>
      </c>
      <c r="V30" s="8">
        <f ca="1">SUMIF(SmtRes!AQ9:SmtRes!AQ12,"=1",SmtRes!CW9:SmtRes!CW12)</f>
        <v>0</v>
      </c>
      <c r="W30" s="8">
        <f t="shared" si="15"/>
        <v>0</v>
      </c>
      <c r="X30" s="8">
        <f ca="1" t="shared" si="16"/>
        <v>0</v>
      </c>
      <c r="Y30" s="8">
        <f ca="1" t="shared" si="17"/>
        <v>0</v>
      </c>
      <c r="Z30" s="8"/>
      <c r="AA30" s="8">
        <v>-1</v>
      </c>
      <c r="AB30" s="8">
        <f ca="1" t="shared" si="18"/>
        <v>4362.313584</v>
      </c>
      <c r="AC30" s="8">
        <f t="shared" si="19"/>
        <v>0</v>
      </c>
      <c r="AD30" s="8">
        <f ca="1">ROUND((((SUM(SmtRes!BR9:SmtRes!BR12))-(SUM(SmtRes!BS9:SmtRes!BS12)))+AE30),6)</f>
        <v>3050.935464</v>
      </c>
      <c r="AE30" s="8">
        <f ca="1">ROUND((SUM(SmtRes!BS9:SmtRes!BS12)),6)</f>
        <v>1406.186052</v>
      </c>
      <c r="AF30" s="8">
        <f ca="1">ROUND((SUM(SmtRes!BT9:SmtRes!BT12)),6)</f>
        <v>1311.37812</v>
      </c>
      <c r="AG30" s="8">
        <f t="shared" si="20"/>
        <v>0</v>
      </c>
      <c r="AH30" s="8">
        <f ca="1">(SUM(SmtRes!BU9:SmtRes!BU12))</f>
        <v>1.7112</v>
      </c>
      <c r="AI30" s="8">
        <f ca="1">(SUM(SmtRes!BV9:SmtRes!BV12))</f>
        <v>1.518</v>
      </c>
      <c r="AJ30" s="8">
        <f t="shared" si="21"/>
        <v>0</v>
      </c>
      <c r="AK30" s="8">
        <v>4180.0722</v>
      </c>
      <c r="AL30" s="8">
        <v>0</v>
      </c>
      <c r="AM30" s="8">
        <v>2210.8228</v>
      </c>
      <c r="AN30" s="8">
        <v>1018.9754</v>
      </c>
      <c r="AO30" s="8">
        <v>950.274</v>
      </c>
      <c r="AP30" s="8">
        <v>0</v>
      </c>
      <c r="AQ30" s="8">
        <v>1.24</v>
      </c>
      <c r="AR30" s="8">
        <v>1.1</v>
      </c>
      <c r="AS30" s="8">
        <v>0</v>
      </c>
      <c r="AT30" s="8">
        <v>103</v>
      </c>
      <c r="AU30" s="8">
        <v>60</v>
      </c>
      <c r="AV30" s="8">
        <v>1</v>
      </c>
      <c r="AW30" s="8">
        <v>1</v>
      </c>
      <c r="AX30" s="8"/>
      <c r="AY30" s="8"/>
      <c r="AZ30" s="8">
        <v>1</v>
      </c>
      <c r="BA30" s="8">
        <v>1</v>
      </c>
      <c r="BB30" s="8">
        <v>1</v>
      </c>
      <c r="BC30" s="8">
        <v>1</v>
      </c>
      <c r="BD30" s="8" t="s">
        <v>236</v>
      </c>
      <c r="BE30" s="8" t="s">
        <v>236</v>
      </c>
      <c r="BF30" s="8" t="s">
        <v>236</v>
      </c>
      <c r="BG30" s="8" t="s">
        <v>236</v>
      </c>
      <c r="BH30" s="8">
        <v>0</v>
      </c>
      <c r="BI30" s="8">
        <v>1</v>
      </c>
      <c r="BJ30" s="8" t="s">
        <v>275</v>
      </c>
      <c r="BK30" s="8"/>
      <c r="BL30" s="8"/>
      <c r="BM30" s="8">
        <v>33002</v>
      </c>
      <c r="BN30" s="8">
        <v>0</v>
      </c>
      <c r="BO30" s="8" t="s">
        <v>236</v>
      </c>
      <c r="BP30" s="8">
        <v>0</v>
      </c>
      <c r="BQ30" s="8">
        <v>2</v>
      </c>
      <c r="BR30" s="8">
        <v>0</v>
      </c>
      <c r="BS30" s="8">
        <v>1</v>
      </c>
      <c r="BT30" s="8">
        <v>1</v>
      </c>
      <c r="BU30" s="8">
        <v>1</v>
      </c>
      <c r="BV30" s="8">
        <v>1</v>
      </c>
      <c r="BW30" s="8">
        <v>1</v>
      </c>
      <c r="BX30" s="8">
        <v>1</v>
      </c>
      <c r="BY30" s="8" t="s">
        <v>236</v>
      </c>
      <c r="BZ30" s="8">
        <v>103</v>
      </c>
      <c r="CA30" s="8">
        <v>60</v>
      </c>
      <c r="CB30" s="8" t="s">
        <v>236</v>
      </c>
      <c r="CC30" s="8"/>
      <c r="CD30" s="8"/>
      <c r="CE30" s="8">
        <v>0</v>
      </c>
      <c r="CF30" s="8">
        <v>0</v>
      </c>
      <c r="CG30" s="8">
        <v>0</v>
      </c>
      <c r="CH30" s="8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8" t="s">
        <v>267</v>
      </c>
      <c r="CO30" s="8">
        <v>0</v>
      </c>
      <c r="CP30" s="8">
        <f ca="1" t="shared" si="22"/>
        <v>0</v>
      </c>
      <c r="CQ30" s="8">
        <f ca="1">SUMIF(SmtRes!AQ9:SmtRes!AQ12,"=1",SmtRes!AA9:SmtRes!AA12)</f>
        <v>0</v>
      </c>
      <c r="CR30" s="8">
        <f ca="1">SUMIF(SmtRes!AQ9:SmtRes!AQ12,"=1",SmtRes!AB9:SmtRes!AB12)</f>
        <v>3377.99</v>
      </c>
      <c r="CS30" s="8">
        <f ca="1">SUMIF(SmtRes!AQ9:SmtRes!AQ12,"=1",SmtRes!AC9:SmtRes!AC12)</f>
        <v>1744.74</v>
      </c>
      <c r="CT30" s="8">
        <f ca="1">SUMIF(SmtRes!AQ9:SmtRes!AQ12,"=1",SmtRes!AD9:SmtRes!AD12)</f>
        <v>766.35</v>
      </c>
      <c r="CU30" s="8">
        <f t="shared" si="23"/>
        <v>0</v>
      </c>
      <c r="CV30" s="8">
        <f ca="1">SUMIF(SmtRes!AQ9:SmtRes!AQ12,"=1",SmtRes!BU9:SmtRes!BU12)</f>
        <v>1.7112</v>
      </c>
      <c r="CW30" s="8">
        <f ca="1">SUMIF(SmtRes!AQ9:SmtRes!AQ12,"=1",SmtRes!BV9:SmtRes!BV12)</f>
        <v>1.518</v>
      </c>
      <c r="CX30" s="8">
        <f t="shared" si="24"/>
        <v>0</v>
      </c>
      <c r="CY30" s="8">
        <f ca="1" t="shared" si="25"/>
        <v>0</v>
      </c>
      <c r="CZ30" s="8">
        <f ca="1" t="shared" si="26"/>
        <v>0</v>
      </c>
      <c r="DA30" s="8"/>
      <c r="DB30" s="8"/>
      <c r="DC30" s="8" t="s">
        <v>236</v>
      </c>
      <c r="DD30" s="8" t="s">
        <v>236</v>
      </c>
      <c r="DE30" s="8" t="s">
        <v>268</v>
      </c>
      <c r="DF30" s="8" t="s">
        <v>268</v>
      </c>
      <c r="DG30" s="8" t="s">
        <v>268</v>
      </c>
      <c r="DH30" s="8" t="s">
        <v>236</v>
      </c>
      <c r="DI30" s="8" t="s">
        <v>268</v>
      </c>
      <c r="DJ30" s="8" t="s">
        <v>268</v>
      </c>
      <c r="DK30" s="8" t="s">
        <v>236</v>
      </c>
      <c r="DL30" s="8" t="s">
        <v>236</v>
      </c>
      <c r="DM30" s="8" t="s">
        <v>236</v>
      </c>
      <c r="DN30" s="8">
        <v>0</v>
      </c>
      <c r="DO30" s="8">
        <v>0</v>
      </c>
      <c r="DP30" s="8">
        <v>1</v>
      </c>
      <c r="DQ30" s="8">
        <v>1</v>
      </c>
      <c r="DR30" s="8"/>
      <c r="DS30" s="8"/>
      <c r="DT30" s="8"/>
      <c r="DU30" s="8">
        <v>1013</v>
      </c>
      <c r="DV30" s="8" t="s">
        <v>265</v>
      </c>
      <c r="DW30" s="8" t="s">
        <v>265</v>
      </c>
      <c r="DX30" s="8">
        <v>1</v>
      </c>
      <c r="DY30" s="8"/>
      <c r="DZ30" s="8" t="s">
        <v>236</v>
      </c>
      <c r="EA30" s="8" t="s">
        <v>236</v>
      </c>
      <c r="EB30" s="8" t="s">
        <v>236</v>
      </c>
      <c r="EC30" s="8" t="s">
        <v>236</v>
      </c>
      <c r="ED30" s="8"/>
      <c r="EE30" s="8">
        <v>82815514</v>
      </c>
      <c r="EF30" s="8">
        <v>2</v>
      </c>
      <c r="EG30" s="8" t="s">
        <v>269</v>
      </c>
      <c r="EH30" s="8">
        <v>27</v>
      </c>
      <c r="EI30" s="8" t="s">
        <v>270</v>
      </c>
      <c r="EJ30" s="8">
        <v>1</v>
      </c>
      <c r="EK30" s="8">
        <v>33002</v>
      </c>
      <c r="EL30" s="8" t="s">
        <v>270</v>
      </c>
      <c r="EM30" s="8" t="s">
        <v>271</v>
      </c>
      <c r="EN30" s="8"/>
      <c r="EO30" s="8" t="s">
        <v>272</v>
      </c>
      <c r="EP30" s="8"/>
      <c r="EQ30" s="8">
        <v>132096</v>
      </c>
      <c r="ER30" s="8">
        <v>0</v>
      </c>
      <c r="ES30" s="8">
        <v>0</v>
      </c>
      <c r="ET30" s="8">
        <v>0</v>
      </c>
      <c r="EU30" s="8">
        <v>0</v>
      </c>
      <c r="EV30" s="8">
        <v>0</v>
      </c>
      <c r="EW30" s="8">
        <v>1.24</v>
      </c>
      <c r="EX30" s="8">
        <v>1.1</v>
      </c>
      <c r="EY30" s="8">
        <v>0</v>
      </c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>
        <v>0</v>
      </c>
      <c r="FR30" s="8">
        <v>0</v>
      </c>
      <c r="FS30" s="8">
        <v>0</v>
      </c>
      <c r="FT30" s="8"/>
      <c r="FU30" s="8"/>
      <c r="FV30" s="8"/>
      <c r="FW30" s="8"/>
      <c r="FX30" s="8">
        <v>103</v>
      </c>
      <c r="FY30" s="8">
        <v>60</v>
      </c>
      <c r="FZ30" s="8"/>
      <c r="GA30" s="8" t="s">
        <v>236</v>
      </c>
      <c r="GB30" s="8"/>
      <c r="GC30" s="8"/>
      <c r="GD30" s="8">
        <v>1</v>
      </c>
      <c r="GE30" s="8"/>
      <c r="GF30" s="8">
        <v>-404452796</v>
      </c>
      <c r="GG30" s="8">
        <v>2</v>
      </c>
      <c r="GH30" s="8">
        <v>1</v>
      </c>
      <c r="GI30" s="8">
        <v>-2</v>
      </c>
      <c r="GJ30" s="8">
        <v>0</v>
      </c>
      <c r="GK30" s="8">
        <v>0</v>
      </c>
      <c r="GL30" s="8">
        <f ca="1" t="shared" si="27"/>
        <v>0</v>
      </c>
      <c r="GM30" s="8">
        <f ca="1" t="shared" si="28"/>
        <v>0</v>
      </c>
      <c r="GN30" s="8">
        <f ca="1" t="shared" si="29"/>
        <v>0</v>
      </c>
      <c r="GO30" s="8">
        <f ca="1" t="shared" si="30"/>
        <v>0</v>
      </c>
      <c r="GP30" s="8">
        <f ca="1" t="shared" si="31"/>
        <v>0</v>
      </c>
      <c r="GQ30" s="8"/>
      <c r="GR30" s="8">
        <v>0</v>
      </c>
      <c r="GS30" s="8">
        <v>3</v>
      </c>
      <c r="GT30" s="8">
        <v>0</v>
      </c>
      <c r="GU30" s="8" t="s">
        <v>236</v>
      </c>
      <c r="GV30" s="8">
        <f t="shared" si="32"/>
        <v>0</v>
      </c>
      <c r="GW30" s="8">
        <v>1</v>
      </c>
      <c r="GX30" s="8">
        <f t="shared" si="33"/>
        <v>0</v>
      </c>
      <c r="GY30" s="8"/>
      <c r="GZ30" s="8"/>
      <c r="HA30" s="8">
        <v>0</v>
      </c>
      <c r="HB30" s="8">
        <v>0</v>
      </c>
      <c r="HC30" s="8">
        <f t="shared" si="34"/>
        <v>0</v>
      </c>
      <c r="HD30" s="8"/>
      <c r="HE30" s="8" t="s">
        <v>236</v>
      </c>
      <c r="HF30" s="8" t="s">
        <v>236</v>
      </c>
      <c r="HG30" s="8"/>
      <c r="HH30" s="8"/>
      <c r="HI30" s="8"/>
      <c r="HJ30" s="8"/>
      <c r="HK30" s="8"/>
      <c r="HL30" s="8"/>
      <c r="HM30" s="8" t="s">
        <v>236</v>
      </c>
      <c r="HN30" s="8" t="s">
        <v>83</v>
      </c>
      <c r="HO30" s="8" t="s">
        <v>85</v>
      </c>
      <c r="HP30" s="8" t="s">
        <v>270</v>
      </c>
      <c r="HQ30" s="8" t="s">
        <v>270</v>
      </c>
      <c r="HR30" s="8"/>
      <c r="HS30" s="8">
        <v>0</v>
      </c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>
        <v>0</v>
      </c>
      <c r="IL30" s="8"/>
      <c r="IM30" s="8"/>
      <c r="IN30" s="8"/>
      <c r="IO30" s="8"/>
      <c r="IP30" s="8"/>
      <c r="IQ30" s="8"/>
      <c r="IR30" s="8"/>
      <c r="IS30" s="8"/>
      <c r="IT30" s="8"/>
      <c r="IU30" s="8"/>
    </row>
    <row r="31" spans="1:245">
      <c r="A31">
        <v>17</v>
      </c>
      <c r="B31">
        <v>0</v>
      </c>
      <c r="C31">
        <f>ROW(SmtRes!A16)</f>
        <v>16</v>
      </c>
      <c r="D31">
        <f>ROW(EtalonRes!A16)</f>
        <v>16</v>
      </c>
      <c r="E31" t="s">
        <v>236</v>
      </c>
      <c r="F31" t="s">
        <v>273</v>
      </c>
      <c r="G31" t="s">
        <v>274</v>
      </c>
      <c r="H31" t="s">
        <v>265</v>
      </c>
      <c r="I31">
        <v>0</v>
      </c>
      <c r="J31">
        <v>0</v>
      </c>
      <c r="K31">
        <v>0</v>
      </c>
      <c r="L31">
        <v>0</v>
      </c>
      <c r="M31">
        <v>0</v>
      </c>
      <c r="N31">
        <f t="shared" si="12"/>
        <v>0</v>
      </c>
      <c r="O31">
        <f ca="1" t="shared" si="13"/>
        <v>0</v>
      </c>
      <c r="P31">
        <f ca="1">SUMIF(SmtRes!AQ13:SmtRes!AQ16,"=1",SmtRes!DF13:SmtRes!DF16)</f>
        <v>0</v>
      </c>
      <c r="Q31">
        <f ca="1">SUMIF(SmtRes!AQ13:SmtRes!AQ16,"=1",SmtRes!DG13:SmtRes!DG16)</f>
        <v>0</v>
      </c>
      <c r="R31">
        <f ca="1">SUMIF(SmtRes!AQ13:SmtRes!AQ16,"=1",SmtRes!DH13:SmtRes!DH16)</f>
        <v>0</v>
      </c>
      <c r="S31">
        <f ca="1">SUMIF(SmtRes!AQ13:SmtRes!AQ16,"=1",SmtRes!DI13:SmtRes!DI16)</f>
        <v>0</v>
      </c>
      <c r="T31">
        <f t="shared" si="14"/>
        <v>0</v>
      </c>
      <c r="U31">
        <f ca="1">SUMIF(SmtRes!AQ13:SmtRes!AQ16,"=1",SmtRes!CV13:SmtRes!CV16)</f>
        <v>0</v>
      </c>
      <c r="V31">
        <f ca="1">SUMIF(SmtRes!AQ13:SmtRes!AQ16,"=1",SmtRes!CW13:SmtRes!CW16)</f>
        <v>0</v>
      </c>
      <c r="W31">
        <f t="shared" si="15"/>
        <v>0</v>
      </c>
      <c r="X31">
        <f ca="1" t="shared" si="16"/>
        <v>0</v>
      </c>
      <c r="Y31">
        <f ca="1" t="shared" si="17"/>
        <v>0</v>
      </c>
      <c r="AA31">
        <v>-1</v>
      </c>
      <c r="AB31">
        <f ca="1" t="shared" si="18"/>
        <v>4362.313584</v>
      </c>
      <c r="AC31">
        <f t="shared" si="19"/>
        <v>0</v>
      </c>
      <c r="AD31">
        <f ca="1">ROUND((((SUM(SmtRes!BR13:SmtRes!BR16))-(SUM(SmtRes!BS13:SmtRes!BS16)))+AE31),6)</f>
        <v>3050.935464</v>
      </c>
      <c r="AE31">
        <f ca="1">ROUND((SUM(SmtRes!BS13:SmtRes!BS16)),6)</f>
        <v>1406.186052</v>
      </c>
      <c r="AF31">
        <f ca="1">ROUND((SUM(SmtRes!BT13:SmtRes!BT16)),6)</f>
        <v>1311.37812</v>
      </c>
      <c r="AG31">
        <f t="shared" si="20"/>
        <v>0</v>
      </c>
      <c r="AH31">
        <f ca="1">(SUM(SmtRes!BU13:SmtRes!BU16))</f>
        <v>1.7112</v>
      </c>
      <c r="AI31">
        <f ca="1">(SUM(SmtRes!BV13:SmtRes!BV16))</f>
        <v>1.518</v>
      </c>
      <c r="AJ31">
        <f t="shared" si="21"/>
        <v>0</v>
      </c>
      <c r="AK31">
        <v>4180.0722</v>
      </c>
      <c r="AL31">
        <v>0</v>
      </c>
      <c r="AM31">
        <v>2210.8228</v>
      </c>
      <c r="AN31">
        <v>1018.9754</v>
      </c>
      <c r="AO31">
        <v>950.274</v>
      </c>
      <c r="AP31">
        <v>0</v>
      </c>
      <c r="AQ31">
        <v>1.24</v>
      </c>
      <c r="AR31">
        <v>1.1</v>
      </c>
      <c r="AS31">
        <v>0</v>
      </c>
      <c r="AT31">
        <v>103</v>
      </c>
      <c r="AU31">
        <v>60</v>
      </c>
      <c r="AV31">
        <v>1</v>
      </c>
      <c r="AW31">
        <v>1</v>
      </c>
      <c r="AZ31">
        <v>1</v>
      </c>
      <c r="BA31">
        <v>1</v>
      </c>
      <c r="BB31">
        <v>1</v>
      </c>
      <c r="BC31">
        <v>1</v>
      </c>
      <c r="BD31" t="s">
        <v>236</v>
      </c>
      <c r="BE31" t="s">
        <v>236</v>
      </c>
      <c r="BF31" t="s">
        <v>236</v>
      </c>
      <c r="BG31" t="s">
        <v>236</v>
      </c>
      <c r="BH31">
        <v>0</v>
      </c>
      <c r="BI31">
        <v>1</v>
      </c>
      <c r="BJ31" t="s">
        <v>275</v>
      </c>
      <c r="BM31">
        <v>33002</v>
      </c>
      <c r="BN31">
        <v>0</v>
      </c>
      <c r="BO31" t="s">
        <v>236</v>
      </c>
      <c r="BP31">
        <v>0</v>
      </c>
      <c r="BQ31">
        <v>2</v>
      </c>
      <c r="BR31">
        <v>0</v>
      </c>
      <c r="BS31">
        <v>1</v>
      </c>
      <c r="BT31">
        <v>1</v>
      </c>
      <c r="BU31">
        <v>1</v>
      </c>
      <c r="BV31">
        <v>1</v>
      </c>
      <c r="BW31">
        <v>1</v>
      </c>
      <c r="BX31">
        <v>1</v>
      </c>
      <c r="BY31" t="s">
        <v>236</v>
      </c>
      <c r="BZ31">
        <v>103</v>
      </c>
      <c r="CA31">
        <v>60</v>
      </c>
      <c r="CB31" t="s">
        <v>236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 t="s">
        <v>267</v>
      </c>
      <c r="CO31">
        <v>0</v>
      </c>
      <c r="CP31">
        <f ca="1" t="shared" si="22"/>
        <v>0</v>
      </c>
      <c r="CQ31">
        <f ca="1">SUMIF(SmtRes!AQ13:SmtRes!AQ16,"=1",SmtRes!AA13:SmtRes!AA16)</f>
        <v>0</v>
      </c>
      <c r="CR31">
        <f ca="1">SUMIF(SmtRes!AQ13:SmtRes!AQ16,"=1",SmtRes!AB13:SmtRes!AB16)</f>
        <v>3377.99</v>
      </c>
      <c r="CS31">
        <f ca="1">SUMIF(SmtRes!AQ13:SmtRes!AQ16,"=1",SmtRes!AC13:SmtRes!AC16)</f>
        <v>1744.74</v>
      </c>
      <c r="CT31">
        <f ca="1">SUMIF(SmtRes!AQ13:SmtRes!AQ16,"=1",SmtRes!AD13:SmtRes!AD16)</f>
        <v>766.35</v>
      </c>
      <c r="CU31">
        <f t="shared" si="23"/>
        <v>0</v>
      </c>
      <c r="CV31">
        <f ca="1">SUMIF(SmtRes!AQ13:SmtRes!AQ16,"=1",SmtRes!BU13:SmtRes!BU16)</f>
        <v>1.7112</v>
      </c>
      <c r="CW31">
        <f ca="1">SUMIF(SmtRes!AQ13:SmtRes!AQ16,"=1",SmtRes!BV13:SmtRes!BV16)</f>
        <v>1.518</v>
      </c>
      <c r="CX31">
        <f t="shared" si="24"/>
        <v>0</v>
      </c>
      <c r="CY31">
        <f ca="1" t="shared" si="25"/>
        <v>0</v>
      </c>
      <c r="CZ31">
        <f ca="1" t="shared" si="26"/>
        <v>0</v>
      </c>
      <c r="DC31" t="s">
        <v>236</v>
      </c>
      <c r="DD31" t="s">
        <v>236</v>
      </c>
      <c r="DE31" t="s">
        <v>268</v>
      </c>
      <c r="DF31" t="s">
        <v>268</v>
      </c>
      <c r="DG31" t="s">
        <v>268</v>
      </c>
      <c r="DH31" t="s">
        <v>236</v>
      </c>
      <c r="DI31" t="s">
        <v>268</v>
      </c>
      <c r="DJ31" t="s">
        <v>268</v>
      </c>
      <c r="DK31" t="s">
        <v>236</v>
      </c>
      <c r="DL31" t="s">
        <v>236</v>
      </c>
      <c r="DM31" t="s">
        <v>236</v>
      </c>
      <c r="DN31">
        <v>0</v>
      </c>
      <c r="DO31">
        <v>0</v>
      </c>
      <c r="DP31">
        <v>1</v>
      </c>
      <c r="DQ31">
        <v>1</v>
      </c>
      <c r="DU31">
        <v>1013</v>
      </c>
      <c r="DV31" t="s">
        <v>265</v>
      </c>
      <c r="DW31" t="s">
        <v>265</v>
      </c>
      <c r="DX31">
        <v>1</v>
      </c>
      <c r="DZ31" t="s">
        <v>236</v>
      </c>
      <c r="EA31" t="s">
        <v>236</v>
      </c>
      <c r="EB31" t="s">
        <v>236</v>
      </c>
      <c r="EC31" t="s">
        <v>236</v>
      </c>
      <c r="EE31">
        <v>82815514</v>
      </c>
      <c r="EF31">
        <v>2</v>
      </c>
      <c r="EG31" t="s">
        <v>269</v>
      </c>
      <c r="EH31">
        <v>27</v>
      </c>
      <c r="EI31" t="s">
        <v>270</v>
      </c>
      <c r="EJ31">
        <v>1</v>
      </c>
      <c r="EK31">
        <v>33002</v>
      </c>
      <c r="EL31" t="s">
        <v>270</v>
      </c>
      <c r="EM31" t="s">
        <v>271</v>
      </c>
      <c r="EO31" t="s">
        <v>272</v>
      </c>
      <c r="EQ31">
        <v>132096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1.24</v>
      </c>
      <c r="EX31">
        <v>1.1</v>
      </c>
      <c r="EY31">
        <v>0</v>
      </c>
      <c r="FQ31">
        <v>0</v>
      </c>
      <c r="FR31">
        <v>0</v>
      </c>
      <c r="FS31">
        <v>0</v>
      </c>
      <c r="FX31">
        <v>103</v>
      </c>
      <c r="FY31">
        <v>60</v>
      </c>
      <c r="GA31" t="s">
        <v>236</v>
      </c>
      <c r="GD31">
        <v>1</v>
      </c>
      <c r="GF31">
        <v>-404452796</v>
      </c>
      <c r="GG31">
        <v>2</v>
      </c>
      <c r="GH31">
        <v>1</v>
      </c>
      <c r="GI31">
        <v>-2</v>
      </c>
      <c r="GJ31">
        <v>0</v>
      </c>
      <c r="GK31">
        <v>0</v>
      </c>
      <c r="GL31">
        <f ca="1" t="shared" si="27"/>
        <v>0</v>
      </c>
      <c r="GM31">
        <f ca="1" t="shared" si="28"/>
        <v>0</v>
      </c>
      <c r="GN31">
        <f ca="1" t="shared" si="29"/>
        <v>0</v>
      </c>
      <c r="GO31">
        <f ca="1" t="shared" si="30"/>
        <v>0</v>
      </c>
      <c r="GP31">
        <f ca="1" t="shared" si="31"/>
        <v>0</v>
      </c>
      <c r="GR31">
        <v>0</v>
      </c>
      <c r="GS31">
        <v>3</v>
      </c>
      <c r="GT31">
        <v>0</v>
      </c>
      <c r="GU31" t="s">
        <v>236</v>
      </c>
      <c r="GV31">
        <f t="shared" si="32"/>
        <v>0</v>
      </c>
      <c r="GW31">
        <v>1</v>
      </c>
      <c r="GX31">
        <f t="shared" si="33"/>
        <v>0</v>
      </c>
      <c r="HA31">
        <v>0</v>
      </c>
      <c r="HB31">
        <v>0</v>
      </c>
      <c r="HC31">
        <f t="shared" si="34"/>
        <v>0</v>
      </c>
      <c r="HE31" t="s">
        <v>236</v>
      </c>
      <c r="HF31" t="s">
        <v>236</v>
      </c>
      <c r="HM31" t="s">
        <v>236</v>
      </c>
      <c r="HN31" t="s">
        <v>83</v>
      </c>
      <c r="HO31" t="s">
        <v>85</v>
      </c>
      <c r="HP31" t="s">
        <v>270</v>
      </c>
      <c r="HQ31" t="s">
        <v>270</v>
      </c>
      <c r="HS31">
        <v>0</v>
      </c>
      <c r="IK31">
        <v>0</v>
      </c>
    </row>
    <row r="32" spans="1:255">
      <c r="A32" s="8">
        <v>17</v>
      </c>
      <c r="B32" s="8">
        <v>0</v>
      </c>
      <c r="C32" s="8">
        <f>ROW(SmtRes!A20)</f>
        <v>20</v>
      </c>
      <c r="D32" s="8">
        <f>ROW(EtalonRes!A20)</f>
        <v>20</v>
      </c>
      <c r="E32" s="8" t="s">
        <v>236</v>
      </c>
      <c r="F32" s="8" t="s">
        <v>276</v>
      </c>
      <c r="G32" s="8" t="s">
        <v>277</v>
      </c>
      <c r="H32" s="8" t="s">
        <v>265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f t="shared" si="12"/>
        <v>0</v>
      </c>
      <c r="O32" s="8">
        <f ca="1" t="shared" si="13"/>
        <v>0</v>
      </c>
      <c r="P32" s="8">
        <f ca="1">SUMIF(SmtRes!AQ17:SmtRes!AQ20,"=1",SmtRes!DF17:SmtRes!DF20)</f>
        <v>0</v>
      </c>
      <c r="Q32" s="8">
        <f ca="1">SUMIF(SmtRes!AQ17:SmtRes!AQ20,"=1",SmtRes!DG17:SmtRes!DG20)</f>
        <v>0</v>
      </c>
      <c r="R32" s="8">
        <f ca="1">SUMIF(SmtRes!AQ17:SmtRes!AQ20,"=1",SmtRes!DH17:SmtRes!DH20)</f>
        <v>0</v>
      </c>
      <c r="S32" s="8">
        <f ca="1">SUMIF(SmtRes!AQ17:SmtRes!AQ20,"=1",SmtRes!DI17:SmtRes!DI20)</f>
        <v>0</v>
      </c>
      <c r="T32" s="8">
        <f t="shared" si="14"/>
        <v>0</v>
      </c>
      <c r="U32" s="8">
        <f ca="1">SUMIF(SmtRes!AQ17:SmtRes!AQ20,"=1",SmtRes!CV17:SmtRes!CV20)</f>
        <v>0</v>
      </c>
      <c r="V32" s="8">
        <f ca="1">SUMIF(SmtRes!AQ17:SmtRes!AQ20,"=1",SmtRes!CW17:SmtRes!CW20)</f>
        <v>0</v>
      </c>
      <c r="W32" s="8">
        <f t="shared" si="15"/>
        <v>0</v>
      </c>
      <c r="X32" s="8">
        <f ca="1" t="shared" si="16"/>
        <v>0</v>
      </c>
      <c r="Y32" s="8">
        <f ca="1" t="shared" si="17"/>
        <v>0</v>
      </c>
      <c r="Z32" s="8"/>
      <c r="AA32" s="8">
        <v>-1</v>
      </c>
      <c r="AB32" s="8">
        <f ca="1" t="shared" si="18"/>
        <v>266.78436</v>
      </c>
      <c r="AC32" s="8">
        <f t="shared" si="19"/>
        <v>0</v>
      </c>
      <c r="AD32" s="8">
        <f ca="1">ROUND((((SUM(SmtRes!BR17:SmtRes!BR20))-(SUM(SmtRes!BS17:SmtRes!BS20)))+AE32),6)</f>
        <v>76.17324</v>
      </c>
      <c r="AE32" s="8">
        <f ca="1">ROUND((SUM(SmtRes!BS17:SmtRes!BS20)),6)</f>
        <v>123.229722</v>
      </c>
      <c r="AF32" s="8">
        <f ca="1">ROUND((SUM(SmtRes!BT17:SmtRes!BT20)),6)</f>
        <v>190.61112</v>
      </c>
      <c r="AG32" s="8">
        <f t="shared" si="20"/>
        <v>0</v>
      </c>
      <c r="AH32" s="8">
        <f ca="1">(SUM(SmtRes!BU17:SmtRes!BU20))</f>
        <v>0.276</v>
      </c>
      <c r="AI32" s="8">
        <f ca="1">(SUM(SmtRes!BV17:SmtRes!BV20))</f>
        <v>0.1518</v>
      </c>
      <c r="AJ32" s="8">
        <f t="shared" si="21"/>
        <v>0</v>
      </c>
      <c r="AK32" s="8">
        <v>282.6189</v>
      </c>
      <c r="AL32" s="8">
        <v>0</v>
      </c>
      <c r="AM32" s="8">
        <v>55.198</v>
      </c>
      <c r="AN32" s="8">
        <v>89.2969</v>
      </c>
      <c r="AO32" s="8">
        <v>138.124</v>
      </c>
      <c r="AP32" s="8">
        <v>0</v>
      </c>
      <c r="AQ32" s="8">
        <v>0.2</v>
      </c>
      <c r="AR32" s="8">
        <v>0.11</v>
      </c>
      <c r="AS32" s="8">
        <v>0</v>
      </c>
      <c r="AT32" s="8">
        <v>103</v>
      </c>
      <c r="AU32" s="8">
        <v>60</v>
      </c>
      <c r="AV32" s="8">
        <v>1</v>
      </c>
      <c r="AW32" s="8">
        <v>1</v>
      </c>
      <c r="AX32" s="8"/>
      <c r="AY32" s="8"/>
      <c r="AZ32" s="8">
        <v>1</v>
      </c>
      <c r="BA32" s="8">
        <v>1</v>
      </c>
      <c r="BB32" s="8">
        <v>1</v>
      </c>
      <c r="BC32" s="8">
        <v>1</v>
      </c>
      <c r="BD32" s="8" t="s">
        <v>236</v>
      </c>
      <c r="BE32" s="8" t="s">
        <v>236</v>
      </c>
      <c r="BF32" s="8" t="s">
        <v>236</v>
      </c>
      <c r="BG32" s="8" t="s">
        <v>236</v>
      </c>
      <c r="BH32" s="8">
        <v>0</v>
      </c>
      <c r="BI32" s="8">
        <v>1</v>
      </c>
      <c r="BJ32" s="8" t="s">
        <v>278</v>
      </c>
      <c r="BK32" s="8"/>
      <c r="BL32" s="8"/>
      <c r="BM32" s="8">
        <v>33001</v>
      </c>
      <c r="BN32" s="8">
        <v>0</v>
      </c>
      <c r="BO32" s="8" t="s">
        <v>236</v>
      </c>
      <c r="BP32" s="8">
        <v>0</v>
      </c>
      <c r="BQ32" s="8">
        <v>2</v>
      </c>
      <c r="BR32" s="8">
        <v>0</v>
      </c>
      <c r="BS32" s="8">
        <v>1</v>
      </c>
      <c r="BT32" s="8">
        <v>1</v>
      </c>
      <c r="BU32" s="8">
        <v>1</v>
      </c>
      <c r="BV32" s="8">
        <v>1</v>
      </c>
      <c r="BW32" s="8">
        <v>1</v>
      </c>
      <c r="BX32" s="8">
        <v>1</v>
      </c>
      <c r="BY32" s="8" t="s">
        <v>236</v>
      </c>
      <c r="BZ32" s="8">
        <v>103</v>
      </c>
      <c r="CA32" s="8">
        <v>60</v>
      </c>
      <c r="CB32" s="8" t="s">
        <v>236</v>
      </c>
      <c r="CC32" s="8"/>
      <c r="CD32" s="8"/>
      <c r="CE32" s="8">
        <v>0</v>
      </c>
      <c r="CF32" s="8">
        <v>0</v>
      </c>
      <c r="CG32" s="8">
        <v>0</v>
      </c>
      <c r="CH32" s="8">
        <v>0</v>
      </c>
      <c r="CI32" s="8">
        <v>0</v>
      </c>
      <c r="CJ32" s="8">
        <v>0</v>
      </c>
      <c r="CK32" s="8">
        <v>0</v>
      </c>
      <c r="CL32" s="8">
        <v>0</v>
      </c>
      <c r="CM32" s="8">
        <v>0</v>
      </c>
      <c r="CN32" s="8" t="s">
        <v>267</v>
      </c>
      <c r="CO32" s="8">
        <v>0</v>
      </c>
      <c r="CP32" s="8">
        <f ca="1" t="shared" si="22"/>
        <v>0</v>
      </c>
      <c r="CQ32" s="8">
        <f ca="1">SUMIF(SmtRes!AQ17:SmtRes!AQ20,"=1",SmtRes!AA17:SmtRes!AA20)</f>
        <v>0</v>
      </c>
      <c r="CR32" s="8">
        <f ca="1">SUMIF(SmtRes!AQ17:SmtRes!AQ20,"=1",SmtRes!AB17:SmtRes!AB20)</f>
        <v>648.18</v>
      </c>
      <c r="CS32" s="8">
        <f ca="1">SUMIF(SmtRes!AQ17:SmtRes!AQ20,"=1",SmtRes!AC17:SmtRes!AC20)</f>
        <v>811.79</v>
      </c>
      <c r="CT32" s="8">
        <f ca="1">SUMIF(SmtRes!AQ17:SmtRes!AQ20,"=1",SmtRes!AD17:SmtRes!AD20)</f>
        <v>690.62</v>
      </c>
      <c r="CU32" s="8">
        <f t="shared" si="23"/>
        <v>0</v>
      </c>
      <c r="CV32" s="8">
        <f ca="1">SUMIF(SmtRes!AQ17:SmtRes!AQ20,"=1",SmtRes!BU17:SmtRes!BU20)</f>
        <v>0.276</v>
      </c>
      <c r="CW32" s="8">
        <f ca="1">SUMIF(SmtRes!AQ17:SmtRes!AQ20,"=1",SmtRes!BV17:SmtRes!BV20)</f>
        <v>0.1518</v>
      </c>
      <c r="CX32" s="8">
        <f t="shared" si="24"/>
        <v>0</v>
      </c>
      <c r="CY32" s="8">
        <f ca="1" t="shared" si="25"/>
        <v>0</v>
      </c>
      <c r="CZ32" s="8">
        <f ca="1" t="shared" si="26"/>
        <v>0</v>
      </c>
      <c r="DA32" s="8"/>
      <c r="DB32" s="8"/>
      <c r="DC32" s="8" t="s">
        <v>236</v>
      </c>
      <c r="DD32" s="8" t="s">
        <v>236</v>
      </c>
      <c r="DE32" s="8" t="s">
        <v>268</v>
      </c>
      <c r="DF32" s="8" t="s">
        <v>268</v>
      </c>
      <c r="DG32" s="8" t="s">
        <v>268</v>
      </c>
      <c r="DH32" s="8" t="s">
        <v>236</v>
      </c>
      <c r="DI32" s="8" t="s">
        <v>268</v>
      </c>
      <c r="DJ32" s="8" t="s">
        <v>268</v>
      </c>
      <c r="DK32" s="8" t="s">
        <v>236</v>
      </c>
      <c r="DL32" s="8" t="s">
        <v>236</v>
      </c>
      <c r="DM32" s="8" t="s">
        <v>236</v>
      </c>
      <c r="DN32" s="8">
        <v>0</v>
      </c>
      <c r="DO32" s="8">
        <v>0</v>
      </c>
      <c r="DP32" s="8">
        <v>1</v>
      </c>
      <c r="DQ32" s="8">
        <v>1</v>
      </c>
      <c r="DR32" s="8"/>
      <c r="DS32" s="8"/>
      <c r="DT32" s="8"/>
      <c r="DU32" s="8">
        <v>1013</v>
      </c>
      <c r="DV32" s="8" t="s">
        <v>265</v>
      </c>
      <c r="DW32" s="8" t="s">
        <v>265</v>
      </c>
      <c r="DX32" s="8">
        <v>1</v>
      </c>
      <c r="DY32" s="8"/>
      <c r="DZ32" s="8" t="s">
        <v>236</v>
      </c>
      <c r="EA32" s="8" t="s">
        <v>236</v>
      </c>
      <c r="EB32" s="8" t="s">
        <v>236</v>
      </c>
      <c r="EC32" s="8" t="s">
        <v>236</v>
      </c>
      <c r="ED32" s="8"/>
      <c r="EE32" s="8">
        <v>82815206</v>
      </c>
      <c r="EF32" s="8">
        <v>2</v>
      </c>
      <c r="EG32" s="8" t="s">
        <v>269</v>
      </c>
      <c r="EH32" s="8">
        <v>27</v>
      </c>
      <c r="EI32" s="8" t="s">
        <v>270</v>
      </c>
      <c r="EJ32" s="8">
        <v>1</v>
      </c>
      <c r="EK32" s="8">
        <v>33001</v>
      </c>
      <c r="EL32" s="8" t="s">
        <v>270</v>
      </c>
      <c r="EM32" s="8" t="s">
        <v>271</v>
      </c>
      <c r="EN32" s="8"/>
      <c r="EO32" s="8" t="s">
        <v>272</v>
      </c>
      <c r="EP32" s="8"/>
      <c r="EQ32" s="8">
        <v>132096</v>
      </c>
      <c r="ER32" s="8">
        <v>0</v>
      </c>
      <c r="ES32" s="8">
        <v>0</v>
      </c>
      <c r="ET32" s="8">
        <v>0</v>
      </c>
      <c r="EU32" s="8">
        <v>0</v>
      </c>
      <c r="EV32" s="8">
        <v>0</v>
      </c>
      <c r="EW32" s="8">
        <v>0.2</v>
      </c>
      <c r="EX32" s="8">
        <v>0.11</v>
      </c>
      <c r="EY32" s="8">
        <v>0</v>
      </c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>
        <v>0</v>
      </c>
      <c r="FR32" s="8">
        <v>0</v>
      </c>
      <c r="FS32" s="8">
        <v>0</v>
      </c>
      <c r="FT32" s="8"/>
      <c r="FU32" s="8"/>
      <c r="FV32" s="8"/>
      <c r="FW32" s="8"/>
      <c r="FX32" s="8">
        <v>103</v>
      </c>
      <c r="FY32" s="8">
        <v>60</v>
      </c>
      <c r="FZ32" s="8"/>
      <c r="GA32" s="8" t="s">
        <v>236</v>
      </c>
      <c r="GB32" s="8"/>
      <c r="GC32" s="8"/>
      <c r="GD32" s="8">
        <v>1</v>
      </c>
      <c r="GE32" s="8"/>
      <c r="GF32" s="8">
        <v>636465190</v>
      </c>
      <c r="GG32" s="8">
        <v>2</v>
      </c>
      <c r="GH32" s="8">
        <v>1</v>
      </c>
      <c r="GI32" s="8">
        <v>-2</v>
      </c>
      <c r="GJ32" s="8">
        <v>0</v>
      </c>
      <c r="GK32" s="8">
        <v>0</v>
      </c>
      <c r="GL32" s="8">
        <f ca="1" t="shared" si="27"/>
        <v>0</v>
      </c>
      <c r="GM32" s="8">
        <f ca="1" t="shared" si="28"/>
        <v>0</v>
      </c>
      <c r="GN32" s="8">
        <f ca="1" t="shared" si="29"/>
        <v>0</v>
      </c>
      <c r="GO32" s="8">
        <f ca="1" t="shared" si="30"/>
        <v>0</v>
      </c>
      <c r="GP32" s="8">
        <f ca="1" t="shared" si="31"/>
        <v>0</v>
      </c>
      <c r="GQ32" s="8"/>
      <c r="GR32" s="8">
        <v>0</v>
      </c>
      <c r="GS32" s="8">
        <v>3</v>
      </c>
      <c r="GT32" s="8">
        <v>0</v>
      </c>
      <c r="GU32" s="8" t="s">
        <v>236</v>
      </c>
      <c r="GV32" s="8">
        <f t="shared" si="32"/>
        <v>0</v>
      </c>
      <c r="GW32" s="8">
        <v>1</v>
      </c>
      <c r="GX32" s="8">
        <f t="shared" si="33"/>
        <v>0</v>
      </c>
      <c r="GY32" s="8"/>
      <c r="GZ32" s="8"/>
      <c r="HA32" s="8">
        <v>0</v>
      </c>
      <c r="HB32" s="8">
        <v>0</v>
      </c>
      <c r="HC32" s="8">
        <f t="shared" si="34"/>
        <v>0</v>
      </c>
      <c r="HD32" s="8"/>
      <c r="HE32" s="8" t="s">
        <v>236</v>
      </c>
      <c r="HF32" s="8" t="s">
        <v>236</v>
      </c>
      <c r="HG32" s="8"/>
      <c r="HH32" s="8"/>
      <c r="HI32" s="8"/>
      <c r="HJ32" s="8"/>
      <c r="HK32" s="8"/>
      <c r="HL32" s="8"/>
      <c r="HM32" s="8" t="s">
        <v>236</v>
      </c>
      <c r="HN32" s="8" t="s">
        <v>83</v>
      </c>
      <c r="HO32" s="8" t="s">
        <v>85</v>
      </c>
      <c r="HP32" s="8" t="s">
        <v>270</v>
      </c>
      <c r="HQ32" s="8" t="s">
        <v>270</v>
      </c>
      <c r="HR32" s="8"/>
      <c r="HS32" s="8">
        <v>0</v>
      </c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>
        <v>0</v>
      </c>
      <c r="IL32" s="8"/>
      <c r="IM32" s="8"/>
      <c r="IN32" s="8"/>
      <c r="IO32" s="8"/>
      <c r="IP32" s="8"/>
      <c r="IQ32" s="8"/>
      <c r="IR32" s="8"/>
      <c r="IS32" s="8"/>
      <c r="IT32" s="8"/>
      <c r="IU32" s="8"/>
    </row>
    <row r="33" spans="1:245">
      <c r="A33">
        <v>17</v>
      </c>
      <c r="B33">
        <v>0</v>
      </c>
      <c r="C33">
        <f>ROW(SmtRes!A24)</f>
        <v>24</v>
      </c>
      <c r="D33">
        <f>ROW(EtalonRes!A24)</f>
        <v>24</v>
      </c>
      <c r="E33" t="s">
        <v>236</v>
      </c>
      <c r="F33" t="s">
        <v>276</v>
      </c>
      <c r="G33" t="s">
        <v>277</v>
      </c>
      <c r="H33" t="s">
        <v>265</v>
      </c>
      <c r="I33">
        <v>0</v>
      </c>
      <c r="J33">
        <v>0</v>
      </c>
      <c r="K33">
        <v>0</v>
      </c>
      <c r="L33">
        <v>0</v>
      </c>
      <c r="M33">
        <v>0</v>
      </c>
      <c r="N33">
        <f t="shared" si="12"/>
        <v>0</v>
      </c>
      <c r="O33">
        <f ca="1" t="shared" si="13"/>
        <v>0</v>
      </c>
      <c r="P33">
        <f ca="1">SUMIF(SmtRes!AQ21:SmtRes!AQ24,"=1",SmtRes!DF21:SmtRes!DF24)</f>
        <v>0</v>
      </c>
      <c r="Q33">
        <f ca="1">SUMIF(SmtRes!AQ21:SmtRes!AQ24,"=1",SmtRes!DG21:SmtRes!DG24)</f>
        <v>0</v>
      </c>
      <c r="R33">
        <f ca="1">SUMIF(SmtRes!AQ21:SmtRes!AQ24,"=1",SmtRes!DH21:SmtRes!DH24)</f>
        <v>0</v>
      </c>
      <c r="S33">
        <f ca="1">SUMIF(SmtRes!AQ21:SmtRes!AQ24,"=1",SmtRes!DI21:SmtRes!DI24)</f>
        <v>0</v>
      </c>
      <c r="T33">
        <f t="shared" si="14"/>
        <v>0</v>
      </c>
      <c r="U33">
        <f ca="1">SUMIF(SmtRes!AQ21:SmtRes!AQ24,"=1",SmtRes!CV21:SmtRes!CV24)</f>
        <v>0</v>
      </c>
      <c r="V33">
        <f ca="1">SUMIF(SmtRes!AQ21:SmtRes!AQ24,"=1",SmtRes!CW21:SmtRes!CW24)</f>
        <v>0</v>
      </c>
      <c r="W33">
        <f t="shared" si="15"/>
        <v>0</v>
      </c>
      <c r="X33">
        <f ca="1" t="shared" si="16"/>
        <v>0</v>
      </c>
      <c r="Y33">
        <f ca="1" t="shared" si="17"/>
        <v>0</v>
      </c>
      <c r="AA33">
        <v>-1</v>
      </c>
      <c r="AB33">
        <f ca="1" t="shared" si="18"/>
        <v>266.78436</v>
      </c>
      <c r="AC33">
        <f t="shared" si="19"/>
        <v>0</v>
      </c>
      <c r="AD33">
        <f ca="1">ROUND((((SUM(SmtRes!BR21:SmtRes!BR24))-(SUM(SmtRes!BS21:SmtRes!BS24)))+AE33),6)</f>
        <v>76.17324</v>
      </c>
      <c r="AE33">
        <f ca="1">ROUND((SUM(SmtRes!BS21:SmtRes!BS24)),6)</f>
        <v>123.229722</v>
      </c>
      <c r="AF33">
        <f ca="1">ROUND((SUM(SmtRes!BT21:SmtRes!BT24)),6)</f>
        <v>190.61112</v>
      </c>
      <c r="AG33">
        <f t="shared" si="20"/>
        <v>0</v>
      </c>
      <c r="AH33">
        <f ca="1">(SUM(SmtRes!BU21:SmtRes!BU24))</f>
        <v>0.276</v>
      </c>
      <c r="AI33">
        <f ca="1">(SUM(SmtRes!BV21:SmtRes!BV24))</f>
        <v>0.1518</v>
      </c>
      <c r="AJ33">
        <f t="shared" si="21"/>
        <v>0</v>
      </c>
      <c r="AK33">
        <v>282.6189</v>
      </c>
      <c r="AL33">
        <v>0</v>
      </c>
      <c r="AM33">
        <v>55.198</v>
      </c>
      <c r="AN33">
        <v>89.2969</v>
      </c>
      <c r="AO33">
        <v>138.124</v>
      </c>
      <c r="AP33">
        <v>0</v>
      </c>
      <c r="AQ33">
        <v>0.2</v>
      </c>
      <c r="AR33">
        <v>0.11</v>
      </c>
      <c r="AS33">
        <v>0</v>
      </c>
      <c r="AT33">
        <v>103</v>
      </c>
      <c r="AU33">
        <v>60</v>
      </c>
      <c r="AV33">
        <v>1</v>
      </c>
      <c r="AW33">
        <v>1</v>
      </c>
      <c r="AZ33">
        <v>1</v>
      </c>
      <c r="BA33">
        <v>1</v>
      </c>
      <c r="BB33">
        <v>1</v>
      </c>
      <c r="BC33">
        <v>1</v>
      </c>
      <c r="BD33" t="s">
        <v>236</v>
      </c>
      <c r="BE33" t="s">
        <v>236</v>
      </c>
      <c r="BF33" t="s">
        <v>236</v>
      </c>
      <c r="BG33" t="s">
        <v>236</v>
      </c>
      <c r="BH33">
        <v>0</v>
      </c>
      <c r="BI33">
        <v>1</v>
      </c>
      <c r="BJ33" t="s">
        <v>278</v>
      </c>
      <c r="BM33">
        <v>33001</v>
      </c>
      <c r="BN33">
        <v>0</v>
      </c>
      <c r="BO33" t="s">
        <v>236</v>
      </c>
      <c r="BP33">
        <v>0</v>
      </c>
      <c r="BQ33">
        <v>2</v>
      </c>
      <c r="BR33">
        <v>0</v>
      </c>
      <c r="BS33">
        <v>1</v>
      </c>
      <c r="BT33">
        <v>1</v>
      </c>
      <c r="BU33">
        <v>1</v>
      </c>
      <c r="BV33">
        <v>1</v>
      </c>
      <c r="BW33">
        <v>1</v>
      </c>
      <c r="BX33">
        <v>1</v>
      </c>
      <c r="BY33" t="s">
        <v>236</v>
      </c>
      <c r="BZ33">
        <v>103</v>
      </c>
      <c r="CA33">
        <v>60</v>
      </c>
      <c r="CB33" t="s">
        <v>236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 t="s">
        <v>267</v>
      </c>
      <c r="CO33">
        <v>0</v>
      </c>
      <c r="CP33">
        <f ca="1" t="shared" si="22"/>
        <v>0</v>
      </c>
      <c r="CQ33">
        <f ca="1">SUMIF(SmtRes!AQ21:SmtRes!AQ24,"=1",SmtRes!AA21:SmtRes!AA24)</f>
        <v>0</v>
      </c>
      <c r="CR33">
        <f ca="1">SUMIF(SmtRes!AQ21:SmtRes!AQ24,"=1",SmtRes!AB21:SmtRes!AB24)</f>
        <v>648.18</v>
      </c>
      <c r="CS33">
        <f ca="1">SUMIF(SmtRes!AQ21:SmtRes!AQ24,"=1",SmtRes!AC21:SmtRes!AC24)</f>
        <v>811.79</v>
      </c>
      <c r="CT33">
        <f ca="1">SUMIF(SmtRes!AQ21:SmtRes!AQ24,"=1",SmtRes!AD21:SmtRes!AD24)</f>
        <v>690.62</v>
      </c>
      <c r="CU33">
        <f t="shared" si="23"/>
        <v>0</v>
      </c>
      <c r="CV33">
        <f ca="1">SUMIF(SmtRes!AQ21:SmtRes!AQ24,"=1",SmtRes!BU21:SmtRes!BU24)</f>
        <v>0.276</v>
      </c>
      <c r="CW33">
        <f ca="1">SUMIF(SmtRes!AQ21:SmtRes!AQ24,"=1",SmtRes!BV21:SmtRes!BV24)</f>
        <v>0.1518</v>
      </c>
      <c r="CX33">
        <f t="shared" si="24"/>
        <v>0</v>
      </c>
      <c r="CY33">
        <f ca="1" t="shared" si="25"/>
        <v>0</v>
      </c>
      <c r="CZ33">
        <f ca="1" t="shared" si="26"/>
        <v>0</v>
      </c>
      <c r="DC33" t="s">
        <v>236</v>
      </c>
      <c r="DD33" t="s">
        <v>236</v>
      </c>
      <c r="DE33" t="s">
        <v>268</v>
      </c>
      <c r="DF33" t="s">
        <v>268</v>
      </c>
      <c r="DG33" t="s">
        <v>268</v>
      </c>
      <c r="DH33" t="s">
        <v>236</v>
      </c>
      <c r="DI33" t="s">
        <v>268</v>
      </c>
      <c r="DJ33" t="s">
        <v>268</v>
      </c>
      <c r="DK33" t="s">
        <v>236</v>
      </c>
      <c r="DL33" t="s">
        <v>236</v>
      </c>
      <c r="DM33" t="s">
        <v>236</v>
      </c>
      <c r="DN33">
        <v>0</v>
      </c>
      <c r="DO33">
        <v>0</v>
      </c>
      <c r="DP33">
        <v>1</v>
      </c>
      <c r="DQ33">
        <v>1</v>
      </c>
      <c r="DU33">
        <v>1013</v>
      </c>
      <c r="DV33" t="s">
        <v>265</v>
      </c>
      <c r="DW33" t="s">
        <v>265</v>
      </c>
      <c r="DX33">
        <v>1</v>
      </c>
      <c r="DZ33" t="s">
        <v>236</v>
      </c>
      <c r="EA33" t="s">
        <v>236</v>
      </c>
      <c r="EB33" t="s">
        <v>236</v>
      </c>
      <c r="EC33" t="s">
        <v>236</v>
      </c>
      <c r="EE33">
        <v>82815206</v>
      </c>
      <c r="EF33">
        <v>2</v>
      </c>
      <c r="EG33" t="s">
        <v>269</v>
      </c>
      <c r="EH33">
        <v>27</v>
      </c>
      <c r="EI33" t="s">
        <v>270</v>
      </c>
      <c r="EJ33">
        <v>1</v>
      </c>
      <c r="EK33">
        <v>33001</v>
      </c>
      <c r="EL33" t="s">
        <v>270</v>
      </c>
      <c r="EM33" t="s">
        <v>271</v>
      </c>
      <c r="EO33" t="s">
        <v>272</v>
      </c>
      <c r="EQ33">
        <v>132096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0.2</v>
      </c>
      <c r="EX33">
        <v>0.11</v>
      </c>
      <c r="EY33">
        <v>0</v>
      </c>
      <c r="FQ33">
        <v>0</v>
      </c>
      <c r="FR33">
        <v>0</v>
      </c>
      <c r="FS33">
        <v>0</v>
      </c>
      <c r="FX33">
        <v>103</v>
      </c>
      <c r="FY33">
        <v>60</v>
      </c>
      <c r="GA33" t="s">
        <v>236</v>
      </c>
      <c r="GD33">
        <v>1</v>
      </c>
      <c r="GF33">
        <v>636465190</v>
      </c>
      <c r="GG33">
        <v>2</v>
      </c>
      <c r="GH33">
        <v>1</v>
      </c>
      <c r="GI33">
        <v>-2</v>
      </c>
      <c r="GJ33">
        <v>0</v>
      </c>
      <c r="GK33">
        <v>0</v>
      </c>
      <c r="GL33">
        <f ca="1" t="shared" si="27"/>
        <v>0</v>
      </c>
      <c r="GM33">
        <f ca="1" t="shared" si="28"/>
        <v>0</v>
      </c>
      <c r="GN33">
        <f ca="1" t="shared" si="29"/>
        <v>0</v>
      </c>
      <c r="GO33">
        <f ca="1" t="shared" si="30"/>
        <v>0</v>
      </c>
      <c r="GP33">
        <f ca="1" t="shared" si="31"/>
        <v>0</v>
      </c>
      <c r="GR33">
        <v>0</v>
      </c>
      <c r="GS33">
        <v>3</v>
      </c>
      <c r="GT33">
        <v>0</v>
      </c>
      <c r="GU33" t="s">
        <v>236</v>
      </c>
      <c r="GV33">
        <f t="shared" si="32"/>
        <v>0</v>
      </c>
      <c r="GW33">
        <v>1</v>
      </c>
      <c r="GX33">
        <f t="shared" si="33"/>
        <v>0</v>
      </c>
      <c r="HA33">
        <v>0</v>
      </c>
      <c r="HB33">
        <v>0</v>
      </c>
      <c r="HC33">
        <f t="shared" si="34"/>
        <v>0</v>
      </c>
      <c r="HE33" t="s">
        <v>236</v>
      </c>
      <c r="HF33" t="s">
        <v>236</v>
      </c>
      <c r="HM33" t="s">
        <v>236</v>
      </c>
      <c r="HN33" t="s">
        <v>83</v>
      </c>
      <c r="HO33" t="s">
        <v>85</v>
      </c>
      <c r="HP33" t="s">
        <v>270</v>
      </c>
      <c r="HQ33" t="s">
        <v>270</v>
      </c>
      <c r="HS33">
        <v>0</v>
      </c>
      <c r="IK33">
        <v>0</v>
      </c>
    </row>
    <row r="34" spans="1:255">
      <c r="A34" s="8">
        <v>17</v>
      </c>
      <c r="B34" s="8">
        <v>0</v>
      </c>
      <c r="C34" s="8">
        <f>ROW(SmtRes!A29)</f>
        <v>29</v>
      </c>
      <c r="D34" s="8">
        <f>ROW(EtalonRes!A29)</f>
        <v>29</v>
      </c>
      <c r="E34" s="8" t="s">
        <v>236</v>
      </c>
      <c r="F34" s="8" t="s">
        <v>279</v>
      </c>
      <c r="G34" s="8" t="s">
        <v>280</v>
      </c>
      <c r="H34" s="8" t="s">
        <v>265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f t="shared" si="12"/>
        <v>0</v>
      </c>
      <c r="O34" s="8">
        <f ca="1" t="shared" si="13"/>
        <v>0</v>
      </c>
      <c r="P34" s="8">
        <f ca="1">SUMIF(SmtRes!AQ25:SmtRes!AQ29,"=1",SmtRes!DF25:SmtRes!DF29)</f>
        <v>0</v>
      </c>
      <c r="Q34" s="8">
        <f ca="1">SUMIF(SmtRes!AQ25:SmtRes!AQ29,"=1",SmtRes!DG25:SmtRes!DG29)</f>
        <v>0</v>
      </c>
      <c r="R34" s="8">
        <f ca="1">SUMIF(SmtRes!AQ25:SmtRes!AQ29,"=1",SmtRes!DH25:SmtRes!DH29)</f>
        <v>0</v>
      </c>
      <c r="S34" s="8">
        <f ca="1">SUMIF(SmtRes!AQ25:SmtRes!AQ29,"=1",SmtRes!DI25:SmtRes!DI29)</f>
        <v>0</v>
      </c>
      <c r="T34" s="8">
        <f t="shared" si="14"/>
        <v>0</v>
      </c>
      <c r="U34" s="8">
        <f ca="1">SUMIF(SmtRes!AQ25:SmtRes!AQ29,"=1",SmtRes!CV25:SmtRes!CV29)</f>
        <v>0</v>
      </c>
      <c r="V34" s="8">
        <f ca="1">SUMIF(SmtRes!AQ25:SmtRes!AQ29,"=1",SmtRes!CW25:SmtRes!CW29)</f>
        <v>0</v>
      </c>
      <c r="W34" s="8">
        <f t="shared" si="15"/>
        <v>0</v>
      </c>
      <c r="X34" s="8">
        <f ca="1" t="shared" si="16"/>
        <v>0</v>
      </c>
      <c r="Y34" s="8">
        <f ca="1" t="shared" si="17"/>
        <v>0</v>
      </c>
      <c r="Z34" s="8"/>
      <c r="AA34" s="8">
        <v>-1</v>
      </c>
      <c r="AB34" s="8">
        <f ca="1" t="shared" si="18"/>
        <v>1036.84092</v>
      </c>
      <c r="AC34" s="8">
        <f t="shared" si="19"/>
        <v>0</v>
      </c>
      <c r="AD34" s="8">
        <f ca="1">ROUND((((SUM(SmtRes!BR25:SmtRes!BR29))-(SUM(SmtRes!BS25:SmtRes!BS29)))+AE34),6)</f>
        <v>646.088124</v>
      </c>
      <c r="AE34" s="8">
        <f ca="1">ROUND((SUM(SmtRes!BS25:SmtRes!BS29)),6)</f>
        <v>577.5231</v>
      </c>
      <c r="AF34" s="8">
        <f ca="1">ROUND((SUM(SmtRes!BT25:SmtRes!BT29)),6)</f>
        <v>390.752796</v>
      </c>
      <c r="AG34" s="8">
        <f t="shared" si="20"/>
        <v>0</v>
      </c>
      <c r="AH34" s="8">
        <f ca="1">(SUM(SmtRes!BU25:SmtRes!BU29))</f>
        <v>0.5658</v>
      </c>
      <c r="AI34" s="8">
        <f ca="1">(SUM(SmtRes!BV25:SmtRes!BV29))</f>
        <v>0.6072</v>
      </c>
      <c r="AJ34" s="8">
        <f t="shared" si="21"/>
        <v>0</v>
      </c>
      <c r="AK34" s="8">
        <v>1169.829</v>
      </c>
      <c r="AL34" s="8">
        <v>0</v>
      </c>
      <c r="AM34" s="8">
        <v>468.1798</v>
      </c>
      <c r="AN34" s="8">
        <v>418.495</v>
      </c>
      <c r="AO34" s="8">
        <v>283.1542</v>
      </c>
      <c r="AP34" s="8">
        <v>0</v>
      </c>
      <c r="AQ34" s="8">
        <v>0.41</v>
      </c>
      <c r="AR34" s="8">
        <v>0.44</v>
      </c>
      <c r="AS34" s="8">
        <v>0</v>
      </c>
      <c r="AT34" s="8">
        <v>103</v>
      </c>
      <c r="AU34" s="8">
        <v>60</v>
      </c>
      <c r="AV34" s="8">
        <v>1</v>
      </c>
      <c r="AW34" s="8">
        <v>1</v>
      </c>
      <c r="AX34" s="8"/>
      <c r="AY34" s="8"/>
      <c r="AZ34" s="8">
        <v>1</v>
      </c>
      <c r="BA34" s="8">
        <v>1</v>
      </c>
      <c r="BB34" s="8">
        <v>1</v>
      </c>
      <c r="BC34" s="8">
        <v>1</v>
      </c>
      <c r="BD34" s="8" t="s">
        <v>236</v>
      </c>
      <c r="BE34" s="8" t="s">
        <v>236</v>
      </c>
      <c r="BF34" s="8" t="s">
        <v>236</v>
      </c>
      <c r="BG34" s="8" t="s">
        <v>236</v>
      </c>
      <c r="BH34" s="8">
        <v>0</v>
      </c>
      <c r="BI34" s="8">
        <v>1</v>
      </c>
      <c r="BJ34" s="8" t="s">
        <v>281</v>
      </c>
      <c r="BK34" s="8"/>
      <c r="BL34" s="8"/>
      <c r="BM34" s="8">
        <v>33001</v>
      </c>
      <c r="BN34" s="8">
        <v>0</v>
      </c>
      <c r="BO34" s="8" t="s">
        <v>236</v>
      </c>
      <c r="BP34" s="8">
        <v>0</v>
      </c>
      <c r="BQ34" s="8">
        <v>2</v>
      </c>
      <c r="BR34" s="8">
        <v>0</v>
      </c>
      <c r="BS34" s="8">
        <v>1</v>
      </c>
      <c r="BT34" s="8">
        <v>1</v>
      </c>
      <c r="BU34" s="8">
        <v>1</v>
      </c>
      <c r="BV34" s="8">
        <v>1</v>
      </c>
      <c r="BW34" s="8">
        <v>1</v>
      </c>
      <c r="BX34" s="8">
        <v>1</v>
      </c>
      <c r="BY34" s="8" t="s">
        <v>236</v>
      </c>
      <c r="BZ34" s="8">
        <v>103</v>
      </c>
      <c r="CA34" s="8">
        <v>60</v>
      </c>
      <c r="CB34" s="8" t="s">
        <v>236</v>
      </c>
      <c r="CC34" s="8"/>
      <c r="CD34" s="8"/>
      <c r="CE34" s="8">
        <v>0</v>
      </c>
      <c r="CF34" s="8">
        <v>0</v>
      </c>
      <c r="CG34" s="8">
        <v>0</v>
      </c>
      <c r="CH34" s="8">
        <v>0</v>
      </c>
      <c r="CI34" s="8">
        <v>0</v>
      </c>
      <c r="CJ34" s="8">
        <v>0</v>
      </c>
      <c r="CK34" s="8">
        <v>0</v>
      </c>
      <c r="CL34" s="8">
        <v>0</v>
      </c>
      <c r="CM34" s="8">
        <v>0</v>
      </c>
      <c r="CN34" s="8" t="s">
        <v>267</v>
      </c>
      <c r="CO34" s="8">
        <v>0</v>
      </c>
      <c r="CP34" s="8">
        <f ca="1" t="shared" si="22"/>
        <v>0</v>
      </c>
      <c r="CQ34" s="8">
        <f ca="1">SUMIF(SmtRes!AQ25:SmtRes!AQ29,"=1",SmtRes!AA25:SmtRes!AA29)</f>
        <v>0</v>
      </c>
      <c r="CR34" s="8">
        <f ca="1">SUMIF(SmtRes!AQ25:SmtRes!AQ29,"=1",SmtRes!AB25:SmtRes!AB29)</f>
        <v>2274.47</v>
      </c>
      <c r="CS34" s="8">
        <f ca="1">SUMIF(SmtRes!AQ25:SmtRes!AQ29,"=1",SmtRes!AC25:SmtRes!AC29)</f>
        <v>1902.25</v>
      </c>
      <c r="CT34" s="8">
        <f ca="1">SUMIF(SmtRes!AQ25:SmtRes!AQ29,"=1",SmtRes!AD25:SmtRes!AD29)</f>
        <v>690.62</v>
      </c>
      <c r="CU34" s="8">
        <f t="shared" si="23"/>
        <v>0</v>
      </c>
      <c r="CV34" s="8">
        <f ca="1">SUMIF(SmtRes!AQ25:SmtRes!AQ29,"=1",SmtRes!BU25:SmtRes!BU29)</f>
        <v>0.5658</v>
      </c>
      <c r="CW34" s="8">
        <f ca="1">SUMIF(SmtRes!AQ25:SmtRes!AQ29,"=1",SmtRes!BV25:SmtRes!BV29)</f>
        <v>0.6072</v>
      </c>
      <c r="CX34" s="8">
        <f t="shared" si="24"/>
        <v>0</v>
      </c>
      <c r="CY34" s="8">
        <f ca="1" t="shared" si="25"/>
        <v>0</v>
      </c>
      <c r="CZ34" s="8">
        <f ca="1" t="shared" si="26"/>
        <v>0</v>
      </c>
      <c r="DA34" s="8"/>
      <c r="DB34" s="8"/>
      <c r="DC34" s="8" t="s">
        <v>236</v>
      </c>
      <c r="DD34" s="8" t="s">
        <v>236</v>
      </c>
      <c r="DE34" s="8" t="s">
        <v>268</v>
      </c>
      <c r="DF34" s="8" t="s">
        <v>268</v>
      </c>
      <c r="DG34" s="8" t="s">
        <v>268</v>
      </c>
      <c r="DH34" s="8" t="s">
        <v>236</v>
      </c>
      <c r="DI34" s="8" t="s">
        <v>268</v>
      </c>
      <c r="DJ34" s="8" t="s">
        <v>268</v>
      </c>
      <c r="DK34" s="8" t="s">
        <v>236</v>
      </c>
      <c r="DL34" s="8" t="s">
        <v>236</v>
      </c>
      <c r="DM34" s="8" t="s">
        <v>236</v>
      </c>
      <c r="DN34" s="8">
        <v>0</v>
      </c>
      <c r="DO34" s="8">
        <v>0</v>
      </c>
      <c r="DP34" s="8">
        <v>1</v>
      </c>
      <c r="DQ34" s="8">
        <v>1</v>
      </c>
      <c r="DR34" s="8"/>
      <c r="DS34" s="8"/>
      <c r="DT34" s="8"/>
      <c r="DU34" s="8">
        <v>1013</v>
      </c>
      <c r="DV34" s="8" t="s">
        <v>265</v>
      </c>
      <c r="DW34" s="8" t="s">
        <v>265</v>
      </c>
      <c r="DX34" s="8">
        <v>1</v>
      </c>
      <c r="DY34" s="8"/>
      <c r="DZ34" s="8" t="s">
        <v>236</v>
      </c>
      <c r="EA34" s="8" t="s">
        <v>236</v>
      </c>
      <c r="EB34" s="8" t="s">
        <v>236</v>
      </c>
      <c r="EC34" s="8" t="s">
        <v>236</v>
      </c>
      <c r="ED34" s="8"/>
      <c r="EE34" s="8">
        <v>82815206</v>
      </c>
      <c r="EF34" s="8">
        <v>2</v>
      </c>
      <c r="EG34" s="8" t="s">
        <v>269</v>
      </c>
      <c r="EH34" s="8">
        <v>27</v>
      </c>
      <c r="EI34" s="8" t="s">
        <v>270</v>
      </c>
      <c r="EJ34" s="8">
        <v>1</v>
      </c>
      <c r="EK34" s="8">
        <v>33001</v>
      </c>
      <c r="EL34" s="8" t="s">
        <v>270</v>
      </c>
      <c r="EM34" s="8" t="s">
        <v>271</v>
      </c>
      <c r="EN34" s="8"/>
      <c r="EO34" s="8" t="s">
        <v>272</v>
      </c>
      <c r="EP34" s="8"/>
      <c r="EQ34" s="8">
        <v>132096</v>
      </c>
      <c r="ER34" s="8">
        <v>0</v>
      </c>
      <c r="ES34" s="8">
        <v>0</v>
      </c>
      <c r="ET34" s="8">
        <v>0</v>
      </c>
      <c r="EU34" s="8">
        <v>0</v>
      </c>
      <c r="EV34" s="8">
        <v>0</v>
      </c>
      <c r="EW34" s="8">
        <v>0.41</v>
      </c>
      <c r="EX34" s="8">
        <v>0.44</v>
      </c>
      <c r="EY34" s="8">
        <v>0</v>
      </c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>
        <v>0</v>
      </c>
      <c r="FR34" s="8">
        <v>0</v>
      </c>
      <c r="FS34" s="8">
        <v>0</v>
      </c>
      <c r="FT34" s="8"/>
      <c r="FU34" s="8"/>
      <c r="FV34" s="8"/>
      <c r="FW34" s="8"/>
      <c r="FX34" s="8">
        <v>103</v>
      </c>
      <c r="FY34" s="8">
        <v>60</v>
      </c>
      <c r="FZ34" s="8"/>
      <c r="GA34" s="8" t="s">
        <v>236</v>
      </c>
      <c r="GB34" s="8"/>
      <c r="GC34" s="8"/>
      <c r="GD34" s="8">
        <v>1</v>
      </c>
      <c r="GE34" s="8"/>
      <c r="GF34" s="8">
        <v>-2146919751</v>
      </c>
      <c r="GG34" s="8">
        <v>2</v>
      </c>
      <c r="GH34" s="8">
        <v>1</v>
      </c>
      <c r="GI34" s="8">
        <v>-2</v>
      </c>
      <c r="GJ34" s="8">
        <v>0</v>
      </c>
      <c r="GK34" s="8">
        <v>0</v>
      </c>
      <c r="GL34" s="8">
        <f ca="1" t="shared" si="27"/>
        <v>0</v>
      </c>
      <c r="GM34" s="8">
        <f ca="1" t="shared" si="28"/>
        <v>0</v>
      </c>
      <c r="GN34" s="8">
        <f ca="1" t="shared" si="29"/>
        <v>0</v>
      </c>
      <c r="GO34" s="8">
        <f ca="1" t="shared" si="30"/>
        <v>0</v>
      </c>
      <c r="GP34" s="8">
        <f ca="1" t="shared" si="31"/>
        <v>0</v>
      </c>
      <c r="GQ34" s="8"/>
      <c r="GR34" s="8">
        <v>0</v>
      </c>
      <c r="GS34" s="8">
        <v>3</v>
      </c>
      <c r="GT34" s="8">
        <v>0</v>
      </c>
      <c r="GU34" s="8" t="s">
        <v>236</v>
      </c>
      <c r="GV34" s="8">
        <f t="shared" si="32"/>
        <v>0</v>
      </c>
      <c r="GW34" s="8">
        <v>1</v>
      </c>
      <c r="GX34" s="8">
        <f t="shared" si="33"/>
        <v>0</v>
      </c>
      <c r="GY34" s="8"/>
      <c r="GZ34" s="8"/>
      <c r="HA34" s="8">
        <v>0</v>
      </c>
      <c r="HB34" s="8">
        <v>0</v>
      </c>
      <c r="HC34" s="8">
        <f t="shared" si="34"/>
        <v>0</v>
      </c>
      <c r="HD34" s="8"/>
      <c r="HE34" s="8" t="s">
        <v>236</v>
      </c>
      <c r="HF34" s="8" t="s">
        <v>236</v>
      </c>
      <c r="HG34" s="8"/>
      <c r="HH34" s="8"/>
      <c r="HI34" s="8"/>
      <c r="HJ34" s="8"/>
      <c r="HK34" s="8"/>
      <c r="HL34" s="8"/>
      <c r="HM34" s="8" t="s">
        <v>236</v>
      </c>
      <c r="HN34" s="8" t="s">
        <v>83</v>
      </c>
      <c r="HO34" s="8" t="s">
        <v>85</v>
      </c>
      <c r="HP34" s="8" t="s">
        <v>270</v>
      </c>
      <c r="HQ34" s="8" t="s">
        <v>270</v>
      </c>
      <c r="HR34" s="8"/>
      <c r="HS34" s="8">
        <v>0</v>
      </c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>
        <v>0</v>
      </c>
      <c r="IL34" s="8"/>
      <c r="IM34" s="8"/>
      <c r="IN34" s="8"/>
      <c r="IO34" s="8"/>
      <c r="IP34" s="8"/>
      <c r="IQ34" s="8"/>
      <c r="IR34" s="8"/>
      <c r="IS34" s="8"/>
      <c r="IT34" s="8"/>
      <c r="IU34" s="8"/>
    </row>
    <row r="35" spans="1:245">
      <c r="A35">
        <v>17</v>
      </c>
      <c r="B35">
        <v>0</v>
      </c>
      <c r="C35">
        <f>ROW(SmtRes!A34)</f>
        <v>34</v>
      </c>
      <c r="D35">
        <f>ROW(EtalonRes!A34)</f>
        <v>34</v>
      </c>
      <c r="E35" t="s">
        <v>236</v>
      </c>
      <c r="F35" t="s">
        <v>279</v>
      </c>
      <c r="G35" t="s">
        <v>280</v>
      </c>
      <c r="H35" t="s">
        <v>265</v>
      </c>
      <c r="I35">
        <v>0</v>
      </c>
      <c r="J35">
        <v>0</v>
      </c>
      <c r="K35">
        <v>0</v>
      </c>
      <c r="L35">
        <v>0</v>
      </c>
      <c r="M35">
        <v>0</v>
      </c>
      <c r="N35">
        <f t="shared" si="12"/>
        <v>0</v>
      </c>
      <c r="O35">
        <f ca="1" t="shared" si="13"/>
        <v>0</v>
      </c>
      <c r="P35">
        <f ca="1">SUMIF(SmtRes!AQ30:SmtRes!AQ34,"=1",SmtRes!DF30:SmtRes!DF34)</f>
        <v>0</v>
      </c>
      <c r="Q35">
        <f ca="1">SUMIF(SmtRes!AQ30:SmtRes!AQ34,"=1",SmtRes!DG30:SmtRes!DG34)</f>
        <v>0</v>
      </c>
      <c r="R35">
        <f ca="1">SUMIF(SmtRes!AQ30:SmtRes!AQ34,"=1",SmtRes!DH30:SmtRes!DH34)</f>
        <v>0</v>
      </c>
      <c r="S35">
        <f ca="1">SUMIF(SmtRes!AQ30:SmtRes!AQ34,"=1",SmtRes!DI30:SmtRes!DI34)</f>
        <v>0</v>
      </c>
      <c r="T35">
        <f t="shared" si="14"/>
        <v>0</v>
      </c>
      <c r="U35">
        <f ca="1">SUMIF(SmtRes!AQ30:SmtRes!AQ34,"=1",SmtRes!CV30:SmtRes!CV34)</f>
        <v>0</v>
      </c>
      <c r="V35">
        <f ca="1">SUMIF(SmtRes!AQ30:SmtRes!AQ34,"=1",SmtRes!CW30:SmtRes!CW34)</f>
        <v>0</v>
      </c>
      <c r="W35">
        <f t="shared" si="15"/>
        <v>0</v>
      </c>
      <c r="X35">
        <f ca="1" t="shared" si="16"/>
        <v>0</v>
      </c>
      <c r="Y35">
        <f ca="1" t="shared" si="17"/>
        <v>0</v>
      </c>
      <c r="AA35">
        <v>-1</v>
      </c>
      <c r="AB35">
        <f ca="1" t="shared" si="18"/>
        <v>1036.84092</v>
      </c>
      <c r="AC35">
        <f t="shared" si="19"/>
        <v>0</v>
      </c>
      <c r="AD35">
        <f ca="1">ROUND((((SUM(SmtRes!BR30:SmtRes!BR34))-(SUM(SmtRes!BS30:SmtRes!BS34)))+AE35),6)</f>
        <v>646.088124</v>
      </c>
      <c r="AE35">
        <f ca="1">ROUND((SUM(SmtRes!BS30:SmtRes!BS34)),6)</f>
        <v>577.5231</v>
      </c>
      <c r="AF35">
        <f ca="1">ROUND((SUM(SmtRes!BT30:SmtRes!BT34)),6)</f>
        <v>390.752796</v>
      </c>
      <c r="AG35">
        <f t="shared" si="20"/>
        <v>0</v>
      </c>
      <c r="AH35">
        <f ca="1">(SUM(SmtRes!BU30:SmtRes!BU34))</f>
        <v>0.5658</v>
      </c>
      <c r="AI35">
        <f ca="1">(SUM(SmtRes!BV30:SmtRes!BV34))</f>
        <v>0.6072</v>
      </c>
      <c r="AJ35">
        <f t="shared" si="21"/>
        <v>0</v>
      </c>
      <c r="AK35">
        <v>1169.829</v>
      </c>
      <c r="AL35">
        <v>0</v>
      </c>
      <c r="AM35">
        <v>468.1798</v>
      </c>
      <c r="AN35">
        <v>418.495</v>
      </c>
      <c r="AO35">
        <v>283.1542</v>
      </c>
      <c r="AP35">
        <v>0</v>
      </c>
      <c r="AQ35">
        <v>0.41</v>
      </c>
      <c r="AR35">
        <v>0.44</v>
      </c>
      <c r="AS35">
        <v>0</v>
      </c>
      <c r="AT35">
        <v>103</v>
      </c>
      <c r="AU35">
        <v>60</v>
      </c>
      <c r="AV35">
        <v>1</v>
      </c>
      <c r="AW35">
        <v>1</v>
      </c>
      <c r="AZ35">
        <v>1</v>
      </c>
      <c r="BA35">
        <v>1</v>
      </c>
      <c r="BB35">
        <v>1</v>
      </c>
      <c r="BC35">
        <v>1</v>
      </c>
      <c r="BD35" t="s">
        <v>236</v>
      </c>
      <c r="BE35" t="s">
        <v>236</v>
      </c>
      <c r="BF35" t="s">
        <v>236</v>
      </c>
      <c r="BG35" t="s">
        <v>236</v>
      </c>
      <c r="BH35">
        <v>0</v>
      </c>
      <c r="BI35">
        <v>1</v>
      </c>
      <c r="BJ35" t="s">
        <v>281</v>
      </c>
      <c r="BM35">
        <v>33001</v>
      </c>
      <c r="BN35">
        <v>0</v>
      </c>
      <c r="BO35" t="s">
        <v>236</v>
      </c>
      <c r="BP35">
        <v>0</v>
      </c>
      <c r="BQ35">
        <v>2</v>
      </c>
      <c r="BR35">
        <v>0</v>
      </c>
      <c r="BS35">
        <v>1</v>
      </c>
      <c r="BT35">
        <v>1</v>
      </c>
      <c r="BU35">
        <v>1</v>
      </c>
      <c r="BV35">
        <v>1</v>
      </c>
      <c r="BW35">
        <v>1</v>
      </c>
      <c r="BX35">
        <v>1</v>
      </c>
      <c r="BY35" t="s">
        <v>236</v>
      </c>
      <c r="BZ35">
        <v>103</v>
      </c>
      <c r="CA35">
        <v>60</v>
      </c>
      <c r="CB35" t="s">
        <v>236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 t="s">
        <v>267</v>
      </c>
      <c r="CO35">
        <v>0</v>
      </c>
      <c r="CP35">
        <f ca="1" t="shared" si="22"/>
        <v>0</v>
      </c>
      <c r="CQ35">
        <f ca="1">SUMIF(SmtRes!AQ30:SmtRes!AQ34,"=1",SmtRes!AA30:SmtRes!AA34)</f>
        <v>0</v>
      </c>
      <c r="CR35">
        <f ca="1">SUMIF(SmtRes!AQ30:SmtRes!AQ34,"=1",SmtRes!AB30:SmtRes!AB34)</f>
        <v>2274.47</v>
      </c>
      <c r="CS35">
        <f ca="1">SUMIF(SmtRes!AQ30:SmtRes!AQ34,"=1",SmtRes!AC30:SmtRes!AC34)</f>
        <v>1902.25</v>
      </c>
      <c r="CT35">
        <f ca="1">SUMIF(SmtRes!AQ30:SmtRes!AQ34,"=1",SmtRes!AD30:SmtRes!AD34)</f>
        <v>690.62</v>
      </c>
      <c r="CU35">
        <f t="shared" si="23"/>
        <v>0</v>
      </c>
      <c r="CV35">
        <f ca="1">SUMIF(SmtRes!AQ30:SmtRes!AQ34,"=1",SmtRes!BU30:SmtRes!BU34)</f>
        <v>0.5658</v>
      </c>
      <c r="CW35">
        <f ca="1">SUMIF(SmtRes!AQ30:SmtRes!AQ34,"=1",SmtRes!BV30:SmtRes!BV34)</f>
        <v>0.6072</v>
      </c>
      <c r="CX35">
        <f t="shared" si="24"/>
        <v>0</v>
      </c>
      <c r="CY35">
        <f ca="1" t="shared" si="25"/>
        <v>0</v>
      </c>
      <c r="CZ35">
        <f ca="1" t="shared" si="26"/>
        <v>0</v>
      </c>
      <c r="DC35" t="s">
        <v>236</v>
      </c>
      <c r="DD35" t="s">
        <v>236</v>
      </c>
      <c r="DE35" t="s">
        <v>268</v>
      </c>
      <c r="DF35" t="s">
        <v>268</v>
      </c>
      <c r="DG35" t="s">
        <v>268</v>
      </c>
      <c r="DH35" t="s">
        <v>236</v>
      </c>
      <c r="DI35" t="s">
        <v>268</v>
      </c>
      <c r="DJ35" t="s">
        <v>268</v>
      </c>
      <c r="DK35" t="s">
        <v>236</v>
      </c>
      <c r="DL35" t="s">
        <v>236</v>
      </c>
      <c r="DM35" t="s">
        <v>236</v>
      </c>
      <c r="DN35">
        <v>0</v>
      </c>
      <c r="DO35">
        <v>0</v>
      </c>
      <c r="DP35">
        <v>1</v>
      </c>
      <c r="DQ35">
        <v>1</v>
      </c>
      <c r="DU35">
        <v>1013</v>
      </c>
      <c r="DV35" t="s">
        <v>265</v>
      </c>
      <c r="DW35" t="s">
        <v>265</v>
      </c>
      <c r="DX35">
        <v>1</v>
      </c>
      <c r="DZ35" t="s">
        <v>236</v>
      </c>
      <c r="EA35" t="s">
        <v>236</v>
      </c>
      <c r="EB35" t="s">
        <v>236</v>
      </c>
      <c r="EC35" t="s">
        <v>236</v>
      </c>
      <c r="EE35">
        <v>82815206</v>
      </c>
      <c r="EF35">
        <v>2</v>
      </c>
      <c r="EG35" t="s">
        <v>269</v>
      </c>
      <c r="EH35">
        <v>27</v>
      </c>
      <c r="EI35" t="s">
        <v>270</v>
      </c>
      <c r="EJ35">
        <v>1</v>
      </c>
      <c r="EK35">
        <v>33001</v>
      </c>
      <c r="EL35" t="s">
        <v>270</v>
      </c>
      <c r="EM35" t="s">
        <v>271</v>
      </c>
      <c r="EO35" t="s">
        <v>272</v>
      </c>
      <c r="EQ35">
        <v>132096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0.41</v>
      </c>
      <c r="EX35">
        <v>0.44</v>
      </c>
      <c r="EY35">
        <v>0</v>
      </c>
      <c r="FQ35">
        <v>0</v>
      </c>
      <c r="FR35">
        <v>0</v>
      </c>
      <c r="FS35">
        <v>0</v>
      </c>
      <c r="FX35">
        <v>103</v>
      </c>
      <c r="FY35">
        <v>60</v>
      </c>
      <c r="GA35" t="s">
        <v>236</v>
      </c>
      <c r="GD35">
        <v>1</v>
      </c>
      <c r="GF35">
        <v>-2146919751</v>
      </c>
      <c r="GG35">
        <v>2</v>
      </c>
      <c r="GH35">
        <v>1</v>
      </c>
      <c r="GI35">
        <v>-2</v>
      </c>
      <c r="GJ35">
        <v>0</v>
      </c>
      <c r="GK35">
        <v>0</v>
      </c>
      <c r="GL35">
        <f ca="1" t="shared" si="27"/>
        <v>0</v>
      </c>
      <c r="GM35">
        <f ca="1" t="shared" si="28"/>
        <v>0</v>
      </c>
      <c r="GN35">
        <f ca="1" t="shared" si="29"/>
        <v>0</v>
      </c>
      <c r="GO35">
        <f ca="1" t="shared" si="30"/>
        <v>0</v>
      </c>
      <c r="GP35">
        <f ca="1" t="shared" si="31"/>
        <v>0</v>
      </c>
      <c r="GR35">
        <v>0</v>
      </c>
      <c r="GS35">
        <v>3</v>
      </c>
      <c r="GT35">
        <v>0</v>
      </c>
      <c r="GU35" t="s">
        <v>236</v>
      </c>
      <c r="GV35">
        <f t="shared" si="32"/>
        <v>0</v>
      </c>
      <c r="GW35">
        <v>1</v>
      </c>
      <c r="GX35">
        <f t="shared" si="33"/>
        <v>0</v>
      </c>
      <c r="HA35">
        <v>0</v>
      </c>
      <c r="HB35">
        <v>0</v>
      </c>
      <c r="HC35">
        <f t="shared" si="34"/>
        <v>0</v>
      </c>
      <c r="HE35" t="s">
        <v>236</v>
      </c>
      <c r="HF35" t="s">
        <v>236</v>
      </c>
      <c r="HM35" t="s">
        <v>236</v>
      </c>
      <c r="HN35" t="s">
        <v>83</v>
      </c>
      <c r="HO35" t="s">
        <v>85</v>
      </c>
      <c r="HP35" t="s">
        <v>270</v>
      </c>
      <c r="HQ35" t="s">
        <v>270</v>
      </c>
      <c r="HS35">
        <v>0</v>
      </c>
      <c r="IK35">
        <v>0</v>
      </c>
    </row>
    <row r="36" spans="1:255">
      <c r="A36" s="8">
        <v>17</v>
      </c>
      <c r="B36" s="8">
        <v>0</v>
      </c>
      <c r="C36" s="8">
        <f>ROW(SmtRes!A38)</f>
        <v>38</v>
      </c>
      <c r="D36" s="8">
        <f>ROW(EtalonRes!A38)</f>
        <v>38</v>
      </c>
      <c r="E36" s="8" t="s">
        <v>236</v>
      </c>
      <c r="F36" s="8" t="s">
        <v>282</v>
      </c>
      <c r="G36" s="8" t="s">
        <v>283</v>
      </c>
      <c r="H36" s="8" t="s">
        <v>265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f t="shared" si="12"/>
        <v>0</v>
      </c>
      <c r="O36" s="8">
        <f ca="1" t="shared" si="13"/>
        <v>0</v>
      </c>
      <c r="P36" s="8">
        <f ca="1">SUMIF(SmtRes!AQ35:SmtRes!AQ38,"=1",SmtRes!DF35:SmtRes!DF38)</f>
        <v>0</v>
      </c>
      <c r="Q36" s="8">
        <f ca="1">SUMIF(SmtRes!AQ35:SmtRes!AQ38,"=1",SmtRes!DG35:SmtRes!DG38)</f>
        <v>0</v>
      </c>
      <c r="R36" s="8">
        <f ca="1">SUMIF(SmtRes!AQ35:SmtRes!AQ38,"=1",SmtRes!DH35:SmtRes!DH38)</f>
        <v>0</v>
      </c>
      <c r="S36" s="8">
        <f ca="1">SUMIF(SmtRes!AQ35:SmtRes!AQ38,"=1",SmtRes!DI35:SmtRes!DI38)</f>
        <v>0</v>
      </c>
      <c r="T36" s="8">
        <f t="shared" si="14"/>
        <v>0</v>
      </c>
      <c r="U36" s="8">
        <f ca="1">SUMIF(SmtRes!AQ35:SmtRes!AQ38,"=1",SmtRes!CV35:SmtRes!CV38)</f>
        <v>0</v>
      </c>
      <c r="V36" s="8">
        <f ca="1">SUMIF(SmtRes!AQ35:SmtRes!AQ38,"=1",SmtRes!CW35:SmtRes!CW38)</f>
        <v>0</v>
      </c>
      <c r="W36" s="8">
        <f t="shared" si="15"/>
        <v>0</v>
      </c>
      <c r="X36" s="8">
        <f ca="1" t="shared" si="16"/>
        <v>0</v>
      </c>
      <c r="Y36" s="8">
        <f ca="1" t="shared" si="17"/>
        <v>0</v>
      </c>
      <c r="Z36" s="8"/>
      <c r="AA36" s="8">
        <v>-1</v>
      </c>
      <c r="AB36" s="8">
        <f ca="1" t="shared" si="18"/>
        <v>2160.349014</v>
      </c>
      <c r="AC36" s="8">
        <f t="shared" si="19"/>
        <v>0</v>
      </c>
      <c r="AD36" s="8">
        <f ca="1">ROUND((((SUM(SmtRes!BR35:SmtRes!BR38))-(SUM(SmtRes!BS35:SmtRes!BS38)))+AE36),6)</f>
        <v>1303.722984</v>
      </c>
      <c r="AE36" s="8">
        <f ca="1">ROUND((SUM(SmtRes!BS35:SmtRes!BS38)),6)</f>
        <v>611.298048</v>
      </c>
      <c r="AF36" s="8">
        <f ca="1">ROUND((SUM(SmtRes!BT35:SmtRes!BT38)),6)</f>
        <v>856.62603</v>
      </c>
      <c r="AG36" s="8">
        <f t="shared" si="20"/>
        <v>0</v>
      </c>
      <c r="AH36" s="8">
        <f ca="1">(SUM(SmtRes!BU35:SmtRes!BU38))</f>
        <v>1.1178</v>
      </c>
      <c r="AI36" s="8">
        <f ca="1">(SUM(SmtRes!BV35:SmtRes!BV38))</f>
        <v>0.6624</v>
      </c>
      <c r="AJ36" s="8">
        <f t="shared" si="21"/>
        <v>0</v>
      </c>
      <c r="AK36" s="8">
        <v>2008.4399</v>
      </c>
      <c r="AL36" s="8">
        <v>0</v>
      </c>
      <c r="AM36" s="8">
        <v>944.7268</v>
      </c>
      <c r="AN36" s="8">
        <v>442.9696</v>
      </c>
      <c r="AO36" s="8">
        <v>620.7435</v>
      </c>
      <c r="AP36" s="8">
        <v>0</v>
      </c>
      <c r="AQ36" s="8">
        <v>0.81</v>
      </c>
      <c r="AR36" s="8">
        <v>0.48</v>
      </c>
      <c r="AS36" s="8">
        <v>0</v>
      </c>
      <c r="AT36" s="8">
        <v>103</v>
      </c>
      <c r="AU36" s="8">
        <v>60</v>
      </c>
      <c r="AV36" s="8">
        <v>1</v>
      </c>
      <c r="AW36" s="8">
        <v>1</v>
      </c>
      <c r="AX36" s="8"/>
      <c r="AY36" s="8"/>
      <c r="AZ36" s="8">
        <v>1</v>
      </c>
      <c r="BA36" s="8">
        <v>1</v>
      </c>
      <c r="BB36" s="8">
        <v>1</v>
      </c>
      <c r="BC36" s="8">
        <v>1</v>
      </c>
      <c r="BD36" s="8" t="s">
        <v>236</v>
      </c>
      <c r="BE36" s="8" t="s">
        <v>236</v>
      </c>
      <c r="BF36" s="8" t="s">
        <v>236</v>
      </c>
      <c r="BG36" s="8" t="s">
        <v>236</v>
      </c>
      <c r="BH36" s="8">
        <v>0</v>
      </c>
      <c r="BI36" s="8">
        <v>1</v>
      </c>
      <c r="BJ36" s="8" t="s">
        <v>284</v>
      </c>
      <c r="BK36" s="8"/>
      <c r="BL36" s="8"/>
      <c r="BM36" s="8">
        <v>33002</v>
      </c>
      <c r="BN36" s="8">
        <v>0</v>
      </c>
      <c r="BO36" s="8" t="s">
        <v>236</v>
      </c>
      <c r="BP36" s="8">
        <v>0</v>
      </c>
      <c r="BQ36" s="8">
        <v>2</v>
      </c>
      <c r="BR36" s="8">
        <v>0</v>
      </c>
      <c r="BS36" s="8">
        <v>1</v>
      </c>
      <c r="BT36" s="8">
        <v>1</v>
      </c>
      <c r="BU36" s="8">
        <v>1</v>
      </c>
      <c r="BV36" s="8">
        <v>1</v>
      </c>
      <c r="BW36" s="8">
        <v>1</v>
      </c>
      <c r="BX36" s="8">
        <v>1</v>
      </c>
      <c r="BY36" s="8" t="s">
        <v>236</v>
      </c>
      <c r="BZ36" s="8">
        <v>103</v>
      </c>
      <c r="CA36" s="8">
        <v>60</v>
      </c>
      <c r="CB36" s="8" t="s">
        <v>236</v>
      </c>
      <c r="CC36" s="8"/>
      <c r="CD36" s="8"/>
      <c r="CE36" s="8">
        <v>0</v>
      </c>
      <c r="CF36" s="8">
        <v>0</v>
      </c>
      <c r="CG36" s="8">
        <v>0</v>
      </c>
      <c r="CH36" s="8">
        <v>0</v>
      </c>
      <c r="CI36" s="8">
        <v>0</v>
      </c>
      <c r="CJ36" s="8">
        <v>0</v>
      </c>
      <c r="CK36" s="8">
        <v>0</v>
      </c>
      <c r="CL36" s="8">
        <v>0</v>
      </c>
      <c r="CM36" s="8">
        <v>0</v>
      </c>
      <c r="CN36" s="8" t="s">
        <v>267</v>
      </c>
      <c r="CO36" s="8">
        <v>0</v>
      </c>
      <c r="CP36" s="8">
        <f ca="1" t="shared" si="22"/>
        <v>0</v>
      </c>
      <c r="CQ36" s="8">
        <f ca="1">SUMIF(SmtRes!AQ35:SmtRes!AQ38,"=1",SmtRes!AA35:SmtRes!AA38)</f>
        <v>0</v>
      </c>
      <c r="CR36" s="8">
        <f ca="1">SUMIF(SmtRes!AQ35:SmtRes!AQ38,"=1",SmtRes!AB35:SmtRes!AB38)</f>
        <v>3377.99</v>
      </c>
      <c r="CS36" s="8">
        <f ca="1">SUMIF(SmtRes!AQ35:SmtRes!AQ38,"=1",SmtRes!AC35:SmtRes!AC38)</f>
        <v>1744.74</v>
      </c>
      <c r="CT36" s="8">
        <f ca="1">SUMIF(SmtRes!AQ35:SmtRes!AQ38,"=1",SmtRes!AD35:SmtRes!AD38)</f>
        <v>766.35</v>
      </c>
      <c r="CU36" s="8">
        <f t="shared" si="23"/>
        <v>0</v>
      </c>
      <c r="CV36" s="8">
        <f ca="1">SUMIF(SmtRes!AQ35:SmtRes!AQ38,"=1",SmtRes!BU35:SmtRes!BU38)</f>
        <v>1.1178</v>
      </c>
      <c r="CW36" s="8">
        <f ca="1">SUMIF(SmtRes!AQ35:SmtRes!AQ38,"=1",SmtRes!BV35:SmtRes!BV38)</f>
        <v>0.6624</v>
      </c>
      <c r="CX36" s="8">
        <f t="shared" si="24"/>
        <v>0</v>
      </c>
      <c r="CY36" s="8">
        <f ca="1" t="shared" si="25"/>
        <v>0</v>
      </c>
      <c r="CZ36" s="8">
        <f ca="1" t="shared" si="26"/>
        <v>0</v>
      </c>
      <c r="DA36" s="8"/>
      <c r="DB36" s="8"/>
      <c r="DC36" s="8" t="s">
        <v>236</v>
      </c>
      <c r="DD36" s="8" t="s">
        <v>236</v>
      </c>
      <c r="DE36" s="8" t="s">
        <v>268</v>
      </c>
      <c r="DF36" s="8" t="s">
        <v>268</v>
      </c>
      <c r="DG36" s="8" t="s">
        <v>268</v>
      </c>
      <c r="DH36" s="8" t="s">
        <v>236</v>
      </c>
      <c r="DI36" s="8" t="s">
        <v>268</v>
      </c>
      <c r="DJ36" s="8" t="s">
        <v>268</v>
      </c>
      <c r="DK36" s="8" t="s">
        <v>236</v>
      </c>
      <c r="DL36" s="8" t="s">
        <v>236</v>
      </c>
      <c r="DM36" s="8" t="s">
        <v>236</v>
      </c>
      <c r="DN36" s="8">
        <v>0</v>
      </c>
      <c r="DO36" s="8">
        <v>0</v>
      </c>
      <c r="DP36" s="8">
        <v>1</v>
      </c>
      <c r="DQ36" s="8">
        <v>1</v>
      </c>
      <c r="DR36" s="8"/>
      <c r="DS36" s="8"/>
      <c r="DT36" s="8"/>
      <c r="DU36" s="8">
        <v>1013</v>
      </c>
      <c r="DV36" s="8" t="s">
        <v>265</v>
      </c>
      <c r="DW36" s="8" t="s">
        <v>265</v>
      </c>
      <c r="DX36" s="8">
        <v>1</v>
      </c>
      <c r="DY36" s="8"/>
      <c r="DZ36" s="8" t="s">
        <v>236</v>
      </c>
      <c r="EA36" s="8" t="s">
        <v>236</v>
      </c>
      <c r="EB36" s="8" t="s">
        <v>236</v>
      </c>
      <c r="EC36" s="8" t="s">
        <v>236</v>
      </c>
      <c r="ED36" s="8"/>
      <c r="EE36" s="8">
        <v>82815514</v>
      </c>
      <c r="EF36" s="8">
        <v>2</v>
      </c>
      <c r="EG36" s="8" t="s">
        <v>269</v>
      </c>
      <c r="EH36" s="8">
        <v>27</v>
      </c>
      <c r="EI36" s="8" t="s">
        <v>270</v>
      </c>
      <c r="EJ36" s="8">
        <v>1</v>
      </c>
      <c r="EK36" s="8">
        <v>33002</v>
      </c>
      <c r="EL36" s="8" t="s">
        <v>270</v>
      </c>
      <c r="EM36" s="8" t="s">
        <v>271</v>
      </c>
      <c r="EN36" s="8"/>
      <c r="EO36" s="8" t="s">
        <v>272</v>
      </c>
      <c r="EP36" s="8"/>
      <c r="EQ36" s="8">
        <v>132096</v>
      </c>
      <c r="ER36" s="8">
        <v>0</v>
      </c>
      <c r="ES36" s="8">
        <v>0</v>
      </c>
      <c r="ET36" s="8">
        <v>0</v>
      </c>
      <c r="EU36" s="8">
        <v>0</v>
      </c>
      <c r="EV36" s="8">
        <v>0</v>
      </c>
      <c r="EW36" s="8">
        <v>0.81</v>
      </c>
      <c r="EX36" s="8">
        <v>0.48</v>
      </c>
      <c r="EY36" s="8">
        <v>0</v>
      </c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>
        <v>0</v>
      </c>
      <c r="FR36" s="8">
        <v>0</v>
      </c>
      <c r="FS36" s="8">
        <v>0</v>
      </c>
      <c r="FT36" s="8"/>
      <c r="FU36" s="8"/>
      <c r="FV36" s="8"/>
      <c r="FW36" s="8"/>
      <c r="FX36" s="8">
        <v>103</v>
      </c>
      <c r="FY36" s="8">
        <v>60</v>
      </c>
      <c r="FZ36" s="8"/>
      <c r="GA36" s="8" t="s">
        <v>236</v>
      </c>
      <c r="GB36" s="8"/>
      <c r="GC36" s="8"/>
      <c r="GD36" s="8">
        <v>1</v>
      </c>
      <c r="GE36" s="8"/>
      <c r="GF36" s="8">
        <v>2043723458</v>
      </c>
      <c r="GG36" s="8">
        <v>2</v>
      </c>
      <c r="GH36" s="8">
        <v>1</v>
      </c>
      <c r="GI36" s="8">
        <v>-2</v>
      </c>
      <c r="GJ36" s="8">
        <v>0</v>
      </c>
      <c r="GK36" s="8">
        <v>0</v>
      </c>
      <c r="GL36" s="8">
        <f ca="1" t="shared" si="27"/>
        <v>0</v>
      </c>
      <c r="GM36" s="8">
        <f ca="1" t="shared" si="28"/>
        <v>0</v>
      </c>
      <c r="GN36" s="8">
        <f ca="1" t="shared" si="29"/>
        <v>0</v>
      </c>
      <c r="GO36" s="8">
        <f ca="1" t="shared" si="30"/>
        <v>0</v>
      </c>
      <c r="GP36" s="8">
        <f ca="1" t="shared" si="31"/>
        <v>0</v>
      </c>
      <c r="GQ36" s="8"/>
      <c r="GR36" s="8">
        <v>0</v>
      </c>
      <c r="GS36" s="8">
        <v>3</v>
      </c>
      <c r="GT36" s="8">
        <v>0</v>
      </c>
      <c r="GU36" s="8" t="s">
        <v>236</v>
      </c>
      <c r="GV36" s="8">
        <f t="shared" si="32"/>
        <v>0</v>
      </c>
      <c r="GW36" s="8">
        <v>1</v>
      </c>
      <c r="GX36" s="8">
        <f t="shared" si="33"/>
        <v>0</v>
      </c>
      <c r="GY36" s="8"/>
      <c r="GZ36" s="8"/>
      <c r="HA36" s="8">
        <v>0</v>
      </c>
      <c r="HB36" s="8">
        <v>0</v>
      </c>
      <c r="HC36" s="8">
        <f t="shared" si="34"/>
        <v>0</v>
      </c>
      <c r="HD36" s="8"/>
      <c r="HE36" s="8" t="s">
        <v>236</v>
      </c>
      <c r="HF36" s="8" t="s">
        <v>236</v>
      </c>
      <c r="HG36" s="8"/>
      <c r="HH36" s="8"/>
      <c r="HI36" s="8"/>
      <c r="HJ36" s="8"/>
      <c r="HK36" s="8"/>
      <c r="HL36" s="8"/>
      <c r="HM36" s="8" t="s">
        <v>236</v>
      </c>
      <c r="HN36" s="8" t="s">
        <v>83</v>
      </c>
      <c r="HO36" s="8" t="s">
        <v>85</v>
      </c>
      <c r="HP36" s="8" t="s">
        <v>270</v>
      </c>
      <c r="HQ36" s="8" t="s">
        <v>270</v>
      </c>
      <c r="HR36" s="8"/>
      <c r="HS36" s="8">
        <v>0</v>
      </c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>
        <v>0</v>
      </c>
      <c r="IL36" s="8"/>
      <c r="IM36" s="8"/>
      <c r="IN36" s="8"/>
      <c r="IO36" s="8"/>
      <c r="IP36" s="8"/>
      <c r="IQ36" s="8"/>
      <c r="IR36" s="8"/>
      <c r="IS36" s="8"/>
      <c r="IT36" s="8"/>
      <c r="IU36" s="8"/>
    </row>
    <row r="37" spans="1:245">
      <c r="A37">
        <v>17</v>
      </c>
      <c r="B37">
        <v>0</v>
      </c>
      <c r="C37">
        <f>ROW(SmtRes!A42)</f>
        <v>42</v>
      </c>
      <c r="D37">
        <f>ROW(EtalonRes!A42)</f>
        <v>42</v>
      </c>
      <c r="E37" t="s">
        <v>236</v>
      </c>
      <c r="F37" t="s">
        <v>282</v>
      </c>
      <c r="G37" t="s">
        <v>283</v>
      </c>
      <c r="H37" t="s">
        <v>265</v>
      </c>
      <c r="I37">
        <v>0</v>
      </c>
      <c r="J37">
        <v>0</v>
      </c>
      <c r="K37">
        <v>0</v>
      </c>
      <c r="L37">
        <v>0</v>
      </c>
      <c r="M37">
        <v>0</v>
      </c>
      <c r="N37">
        <f t="shared" si="12"/>
        <v>0</v>
      </c>
      <c r="O37">
        <f ca="1" t="shared" si="13"/>
        <v>0</v>
      </c>
      <c r="P37">
        <f ca="1">SUMIF(SmtRes!AQ39:SmtRes!AQ42,"=1",SmtRes!DF39:SmtRes!DF42)</f>
        <v>0</v>
      </c>
      <c r="Q37">
        <f ca="1">SUMIF(SmtRes!AQ39:SmtRes!AQ42,"=1",SmtRes!DG39:SmtRes!DG42)</f>
        <v>0</v>
      </c>
      <c r="R37">
        <f ca="1">SUMIF(SmtRes!AQ39:SmtRes!AQ42,"=1",SmtRes!DH39:SmtRes!DH42)</f>
        <v>0</v>
      </c>
      <c r="S37">
        <f ca="1">SUMIF(SmtRes!AQ39:SmtRes!AQ42,"=1",SmtRes!DI39:SmtRes!DI42)</f>
        <v>0</v>
      </c>
      <c r="T37">
        <f t="shared" si="14"/>
        <v>0</v>
      </c>
      <c r="U37">
        <f ca="1">SUMIF(SmtRes!AQ39:SmtRes!AQ42,"=1",SmtRes!CV39:SmtRes!CV42)</f>
        <v>0</v>
      </c>
      <c r="V37">
        <f ca="1">SUMIF(SmtRes!AQ39:SmtRes!AQ42,"=1",SmtRes!CW39:SmtRes!CW42)</f>
        <v>0</v>
      </c>
      <c r="W37">
        <f t="shared" si="15"/>
        <v>0</v>
      </c>
      <c r="X37">
        <f ca="1" t="shared" si="16"/>
        <v>0</v>
      </c>
      <c r="Y37">
        <f ca="1" t="shared" si="17"/>
        <v>0</v>
      </c>
      <c r="AA37">
        <v>-1</v>
      </c>
      <c r="AB37">
        <f ca="1" t="shared" si="18"/>
        <v>2160.349014</v>
      </c>
      <c r="AC37">
        <f t="shared" si="19"/>
        <v>0</v>
      </c>
      <c r="AD37">
        <f ca="1">ROUND((((SUM(SmtRes!BR39:SmtRes!BR42))-(SUM(SmtRes!BS39:SmtRes!BS42)))+AE37),6)</f>
        <v>1303.722984</v>
      </c>
      <c r="AE37">
        <f ca="1">ROUND((SUM(SmtRes!BS39:SmtRes!BS42)),6)</f>
        <v>611.298048</v>
      </c>
      <c r="AF37">
        <f ca="1">ROUND((SUM(SmtRes!BT39:SmtRes!BT42)),6)</f>
        <v>856.62603</v>
      </c>
      <c r="AG37">
        <f t="shared" si="20"/>
        <v>0</v>
      </c>
      <c r="AH37">
        <f ca="1">(SUM(SmtRes!BU39:SmtRes!BU42))</f>
        <v>1.1178</v>
      </c>
      <c r="AI37">
        <f ca="1">(SUM(SmtRes!BV39:SmtRes!BV42))</f>
        <v>0.6624</v>
      </c>
      <c r="AJ37">
        <f t="shared" si="21"/>
        <v>0</v>
      </c>
      <c r="AK37">
        <v>2008.4399</v>
      </c>
      <c r="AL37">
        <v>0</v>
      </c>
      <c r="AM37">
        <v>944.7268</v>
      </c>
      <c r="AN37">
        <v>442.9696</v>
      </c>
      <c r="AO37">
        <v>620.7435</v>
      </c>
      <c r="AP37">
        <v>0</v>
      </c>
      <c r="AQ37">
        <v>0.81</v>
      </c>
      <c r="AR37">
        <v>0.48</v>
      </c>
      <c r="AS37">
        <v>0</v>
      </c>
      <c r="AT37">
        <v>103</v>
      </c>
      <c r="AU37">
        <v>60</v>
      </c>
      <c r="AV37">
        <v>1</v>
      </c>
      <c r="AW37">
        <v>1</v>
      </c>
      <c r="AZ37">
        <v>1</v>
      </c>
      <c r="BA37">
        <v>1</v>
      </c>
      <c r="BB37">
        <v>1</v>
      </c>
      <c r="BC37">
        <v>1</v>
      </c>
      <c r="BD37" t="s">
        <v>236</v>
      </c>
      <c r="BE37" t="s">
        <v>236</v>
      </c>
      <c r="BF37" t="s">
        <v>236</v>
      </c>
      <c r="BG37" t="s">
        <v>236</v>
      </c>
      <c r="BH37">
        <v>0</v>
      </c>
      <c r="BI37">
        <v>1</v>
      </c>
      <c r="BJ37" t="s">
        <v>284</v>
      </c>
      <c r="BM37">
        <v>33002</v>
      </c>
      <c r="BN37">
        <v>0</v>
      </c>
      <c r="BO37" t="s">
        <v>236</v>
      </c>
      <c r="BP37">
        <v>0</v>
      </c>
      <c r="BQ37">
        <v>2</v>
      </c>
      <c r="BR37">
        <v>0</v>
      </c>
      <c r="BS37">
        <v>1</v>
      </c>
      <c r="BT37">
        <v>1</v>
      </c>
      <c r="BU37">
        <v>1</v>
      </c>
      <c r="BV37">
        <v>1</v>
      </c>
      <c r="BW37">
        <v>1</v>
      </c>
      <c r="BX37">
        <v>1</v>
      </c>
      <c r="BY37" t="s">
        <v>236</v>
      </c>
      <c r="BZ37">
        <v>103</v>
      </c>
      <c r="CA37">
        <v>60</v>
      </c>
      <c r="CB37" t="s">
        <v>236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 t="s">
        <v>267</v>
      </c>
      <c r="CO37">
        <v>0</v>
      </c>
      <c r="CP37">
        <f ca="1" t="shared" si="22"/>
        <v>0</v>
      </c>
      <c r="CQ37">
        <f ca="1">SUMIF(SmtRes!AQ39:SmtRes!AQ42,"=1",SmtRes!AA39:SmtRes!AA42)</f>
        <v>0</v>
      </c>
      <c r="CR37">
        <f ca="1">SUMIF(SmtRes!AQ39:SmtRes!AQ42,"=1",SmtRes!AB39:SmtRes!AB42)</f>
        <v>3377.99</v>
      </c>
      <c r="CS37">
        <f ca="1">SUMIF(SmtRes!AQ39:SmtRes!AQ42,"=1",SmtRes!AC39:SmtRes!AC42)</f>
        <v>1744.74</v>
      </c>
      <c r="CT37">
        <f ca="1">SUMIF(SmtRes!AQ39:SmtRes!AQ42,"=1",SmtRes!AD39:SmtRes!AD42)</f>
        <v>766.35</v>
      </c>
      <c r="CU37">
        <f t="shared" si="23"/>
        <v>0</v>
      </c>
      <c r="CV37">
        <f ca="1">SUMIF(SmtRes!AQ39:SmtRes!AQ42,"=1",SmtRes!BU39:SmtRes!BU42)</f>
        <v>1.1178</v>
      </c>
      <c r="CW37">
        <f ca="1">SUMIF(SmtRes!AQ39:SmtRes!AQ42,"=1",SmtRes!BV39:SmtRes!BV42)</f>
        <v>0.6624</v>
      </c>
      <c r="CX37">
        <f t="shared" si="24"/>
        <v>0</v>
      </c>
      <c r="CY37">
        <f ca="1" t="shared" si="25"/>
        <v>0</v>
      </c>
      <c r="CZ37">
        <f ca="1" t="shared" si="26"/>
        <v>0</v>
      </c>
      <c r="DC37" t="s">
        <v>236</v>
      </c>
      <c r="DD37" t="s">
        <v>236</v>
      </c>
      <c r="DE37" t="s">
        <v>268</v>
      </c>
      <c r="DF37" t="s">
        <v>268</v>
      </c>
      <c r="DG37" t="s">
        <v>268</v>
      </c>
      <c r="DH37" t="s">
        <v>236</v>
      </c>
      <c r="DI37" t="s">
        <v>268</v>
      </c>
      <c r="DJ37" t="s">
        <v>268</v>
      </c>
      <c r="DK37" t="s">
        <v>236</v>
      </c>
      <c r="DL37" t="s">
        <v>236</v>
      </c>
      <c r="DM37" t="s">
        <v>236</v>
      </c>
      <c r="DN37">
        <v>0</v>
      </c>
      <c r="DO37">
        <v>0</v>
      </c>
      <c r="DP37">
        <v>1</v>
      </c>
      <c r="DQ37">
        <v>1</v>
      </c>
      <c r="DU37">
        <v>1013</v>
      </c>
      <c r="DV37" t="s">
        <v>265</v>
      </c>
      <c r="DW37" t="s">
        <v>265</v>
      </c>
      <c r="DX37">
        <v>1</v>
      </c>
      <c r="DZ37" t="s">
        <v>236</v>
      </c>
      <c r="EA37" t="s">
        <v>236</v>
      </c>
      <c r="EB37" t="s">
        <v>236</v>
      </c>
      <c r="EC37" t="s">
        <v>236</v>
      </c>
      <c r="EE37">
        <v>82815514</v>
      </c>
      <c r="EF37">
        <v>2</v>
      </c>
      <c r="EG37" t="s">
        <v>269</v>
      </c>
      <c r="EH37">
        <v>27</v>
      </c>
      <c r="EI37" t="s">
        <v>270</v>
      </c>
      <c r="EJ37">
        <v>1</v>
      </c>
      <c r="EK37">
        <v>33002</v>
      </c>
      <c r="EL37" t="s">
        <v>270</v>
      </c>
      <c r="EM37" t="s">
        <v>271</v>
      </c>
      <c r="EO37" t="s">
        <v>272</v>
      </c>
      <c r="EQ37">
        <v>132096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0.81</v>
      </c>
      <c r="EX37">
        <v>0.48</v>
      </c>
      <c r="EY37">
        <v>0</v>
      </c>
      <c r="FQ37">
        <v>0</v>
      </c>
      <c r="FR37">
        <v>0</v>
      </c>
      <c r="FS37">
        <v>0</v>
      </c>
      <c r="FX37">
        <v>103</v>
      </c>
      <c r="FY37">
        <v>60</v>
      </c>
      <c r="GA37" t="s">
        <v>236</v>
      </c>
      <c r="GD37">
        <v>1</v>
      </c>
      <c r="GF37">
        <v>2043723458</v>
      </c>
      <c r="GG37">
        <v>2</v>
      </c>
      <c r="GH37">
        <v>1</v>
      </c>
      <c r="GI37">
        <v>-2</v>
      </c>
      <c r="GJ37">
        <v>0</v>
      </c>
      <c r="GK37">
        <v>0</v>
      </c>
      <c r="GL37">
        <f ca="1" t="shared" si="27"/>
        <v>0</v>
      </c>
      <c r="GM37">
        <f ca="1" t="shared" si="28"/>
        <v>0</v>
      </c>
      <c r="GN37">
        <f ca="1" t="shared" si="29"/>
        <v>0</v>
      </c>
      <c r="GO37">
        <f ca="1" t="shared" si="30"/>
        <v>0</v>
      </c>
      <c r="GP37">
        <f ca="1" t="shared" si="31"/>
        <v>0</v>
      </c>
      <c r="GR37">
        <v>0</v>
      </c>
      <c r="GS37">
        <v>3</v>
      </c>
      <c r="GT37">
        <v>0</v>
      </c>
      <c r="GU37" t="s">
        <v>236</v>
      </c>
      <c r="GV37">
        <f t="shared" si="32"/>
        <v>0</v>
      </c>
      <c r="GW37">
        <v>1</v>
      </c>
      <c r="GX37">
        <f t="shared" si="33"/>
        <v>0</v>
      </c>
      <c r="HA37">
        <v>0</v>
      </c>
      <c r="HB37">
        <v>0</v>
      </c>
      <c r="HC37">
        <f t="shared" si="34"/>
        <v>0</v>
      </c>
      <c r="HE37" t="s">
        <v>236</v>
      </c>
      <c r="HF37" t="s">
        <v>236</v>
      </c>
      <c r="HM37" t="s">
        <v>236</v>
      </c>
      <c r="HN37" t="s">
        <v>83</v>
      </c>
      <c r="HO37" t="s">
        <v>85</v>
      </c>
      <c r="HP37" t="s">
        <v>270</v>
      </c>
      <c r="HQ37" t="s">
        <v>270</v>
      </c>
      <c r="HS37">
        <v>0</v>
      </c>
      <c r="IK37">
        <v>0</v>
      </c>
    </row>
    <row r="38" spans="1:255">
      <c r="A38" s="8">
        <v>17</v>
      </c>
      <c r="B38" s="8">
        <v>0</v>
      </c>
      <c r="C38" s="8">
        <f>ROW(SmtRes!A47)</f>
        <v>47</v>
      </c>
      <c r="D38" s="8">
        <f>ROW(EtalonRes!A47)</f>
        <v>47</v>
      </c>
      <c r="E38" s="8" t="s">
        <v>236</v>
      </c>
      <c r="F38" s="8" t="s">
        <v>285</v>
      </c>
      <c r="G38" s="8" t="s">
        <v>286</v>
      </c>
      <c r="H38" s="8" t="s">
        <v>265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  <c r="N38" s="8">
        <f t="shared" si="12"/>
        <v>0</v>
      </c>
      <c r="O38" s="8">
        <f ca="1" t="shared" si="13"/>
        <v>0</v>
      </c>
      <c r="P38" s="8">
        <f ca="1">SUMIF(SmtRes!AQ43:SmtRes!AQ47,"=1",SmtRes!DF43:SmtRes!DF47)</f>
        <v>0</v>
      </c>
      <c r="Q38" s="8">
        <f ca="1">SUMIF(SmtRes!AQ43:SmtRes!AQ47,"=1",SmtRes!DG43:SmtRes!DG47)</f>
        <v>0</v>
      </c>
      <c r="R38" s="8">
        <f ca="1">SUMIF(SmtRes!AQ43:SmtRes!AQ47,"=1",SmtRes!DH43:SmtRes!DH47)</f>
        <v>0</v>
      </c>
      <c r="S38" s="8">
        <f ca="1">SUMIF(SmtRes!AQ43:SmtRes!AQ47,"=1",SmtRes!DI43:SmtRes!DI47)</f>
        <v>0</v>
      </c>
      <c r="T38" s="8">
        <f t="shared" si="14"/>
        <v>0</v>
      </c>
      <c r="U38" s="8">
        <f ca="1">SUMIF(SmtRes!AQ43:SmtRes!AQ47,"=1",SmtRes!CV43:SmtRes!CV47)</f>
        <v>0</v>
      </c>
      <c r="V38" s="8">
        <f ca="1">SUMIF(SmtRes!AQ43:SmtRes!AQ47,"=1",SmtRes!CW43:SmtRes!CW47)</f>
        <v>0</v>
      </c>
      <c r="W38" s="8">
        <f t="shared" si="15"/>
        <v>0</v>
      </c>
      <c r="X38" s="8">
        <f ca="1" t="shared" si="16"/>
        <v>0</v>
      </c>
      <c r="Y38" s="8">
        <f ca="1" t="shared" si="17"/>
        <v>0</v>
      </c>
      <c r="Z38" s="8"/>
      <c r="AA38" s="8">
        <v>-1</v>
      </c>
      <c r="AB38" s="8">
        <f ca="1" t="shared" si="18"/>
        <v>5099.566302</v>
      </c>
      <c r="AC38" s="8">
        <f t="shared" si="19"/>
        <v>0</v>
      </c>
      <c r="AD38" s="8">
        <f ca="1">ROUND((((SUM(SmtRes!BR43:SmtRes!BR47))-(SUM(SmtRes!BS43:SmtRes!BS47)))+AE38),6)</f>
        <v>3248.831052</v>
      </c>
      <c r="AE38" s="8">
        <f ca="1">ROUND((SUM(SmtRes!BS43:SmtRes!BS47)),6)</f>
        <v>2277.823446</v>
      </c>
      <c r="AF38" s="8">
        <f ca="1">ROUND((SUM(SmtRes!BT43:SmtRes!BT47)),6)</f>
        <v>1850.73525</v>
      </c>
      <c r="AG38" s="8">
        <f t="shared" si="20"/>
        <v>0</v>
      </c>
      <c r="AH38" s="8">
        <f ca="1">(SUM(SmtRes!BU43:SmtRes!BU47))</f>
        <v>2.415</v>
      </c>
      <c r="AI38" s="8">
        <f ca="1">(SUM(SmtRes!BV43:SmtRes!BV47))</f>
        <v>2.6082</v>
      </c>
      <c r="AJ38" s="8">
        <f t="shared" si="21"/>
        <v>0</v>
      </c>
      <c r="AK38" s="8">
        <v>5345.9346</v>
      </c>
      <c r="AL38" s="8">
        <v>0</v>
      </c>
      <c r="AM38" s="8">
        <v>2354.2254</v>
      </c>
      <c r="AN38" s="8">
        <v>1650.5967</v>
      </c>
      <c r="AO38" s="8">
        <v>1341.1125</v>
      </c>
      <c r="AP38" s="8">
        <v>0</v>
      </c>
      <c r="AQ38" s="8">
        <v>1.75</v>
      </c>
      <c r="AR38" s="8">
        <v>1.89</v>
      </c>
      <c r="AS38" s="8">
        <v>0</v>
      </c>
      <c r="AT38" s="8">
        <v>103</v>
      </c>
      <c r="AU38" s="8">
        <v>60</v>
      </c>
      <c r="AV38" s="8">
        <v>1</v>
      </c>
      <c r="AW38" s="8">
        <v>1</v>
      </c>
      <c r="AX38" s="8"/>
      <c r="AY38" s="8"/>
      <c r="AZ38" s="8">
        <v>1</v>
      </c>
      <c r="BA38" s="8">
        <v>1</v>
      </c>
      <c r="BB38" s="8">
        <v>1</v>
      </c>
      <c r="BC38" s="8">
        <v>1</v>
      </c>
      <c r="BD38" s="8" t="s">
        <v>236</v>
      </c>
      <c r="BE38" s="8" t="s">
        <v>236</v>
      </c>
      <c r="BF38" s="8" t="s">
        <v>236</v>
      </c>
      <c r="BG38" s="8" t="s">
        <v>236</v>
      </c>
      <c r="BH38" s="8">
        <v>0</v>
      </c>
      <c r="BI38" s="8">
        <v>1</v>
      </c>
      <c r="BJ38" s="8" t="s">
        <v>287</v>
      </c>
      <c r="BK38" s="8"/>
      <c r="BL38" s="8"/>
      <c r="BM38" s="8">
        <v>33002</v>
      </c>
      <c r="BN38" s="8">
        <v>0</v>
      </c>
      <c r="BO38" s="8" t="s">
        <v>236</v>
      </c>
      <c r="BP38" s="8">
        <v>0</v>
      </c>
      <c r="BQ38" s="8">
        <v>2</v>
      </c>
      <c r="BR38" s="8">
        <v>0</v>
      </c>
      <c r="BS38" s="8">
        <v>1</v>
      </c>
      <c r="BT38" s="8">
        <v>1</v>
      </c>
      <c r="BU38" s="8">
        <v>1</v>
      </c>
      <c r="BV38" s="8">
        <v>1</v>
      </c>
      <c r="BW38" s="8">
        <v>1</v>
      </c>
      <c r="BX38" s="8">
        <v>1</v>
      </c>
      <c r="BY38" s="8" t="s">
        <v>236</v>
      </c>
      <c r="BZ38" s="8">
        <v>103</v>
      </c>
      <c r="CA38" s="8">
        <v>60</v>
      </c>
      <c r="CB38" s="8" t="s">
        <v>236</v>
      </c>
      <c r="CC38" s="8"/>
      <c r="CD38" s="8"/>
      <c r="CE38" s="8">
        <v>0</v>
      </c>
      <c r="CF38" s="8">
        <v>0</v>
      </c>
      <c r="CG38" s="8">
        <v>0</v>
      </c>
      <c r="CH38" s="8">
        <v>0</v>
      </c>
      <c r="CI38" s="8">
        <v>0</v>
      </c>
      <c r="CJ38" s="8">
        <v>0</v>
      </c>
      <c r="CK38" s="8">
        <v>0</v>
      </c>
      <c r="CL38" s="8">
        <v>0</v>
      </c>
      <c r="CM38" s="8">
        <v>0</v>
      </c>
      <c r="CN38" s="8" t="s">
        <v>267</v>
      </c>
      <c r="CO38" s="8">
        <v>0</v>
      </c>
      <c r="CP38" s="8">
        <f ca="1" t="shared" si="22"/>
        <v>0</v>
      </c>
      <c r="CQ38" s="8">
        <f ca="1">SUMIF(SmtRes!AQ43:SmtRes!AQ47,"=1",SmtRes!AA43:SmtRes!AA47)</f>
        <v>0</v>
      </c>
      <c r="CR38" s="8">
        <f ca="1">SUMIF(SmtRes!AQ43:SmtRes!AQ47,"=1",SmtRes!AB43:SmtRes!AB47)</f>
        <v>3884.22</v>
      </c>
      <c r="CS38" s="8">
        <f ca="1">SUMIF(SmtRes!AQ43:SmtRes!AQ47,"=1",SmtRes!AC43:SmtRes!AC47)</f>
        <v>2556.53</v>
      </c>
      <c r="CT38" s="8">
        <f ca="1">SUMIF(SmtRes!AQ43:SmtRes!AQ47,"=1",SmtRes!AD43:SmtRes!AD47)</f>
        <v>766.35</v>
      </c>
      <c r="CU38" s="8">
        <f t="shared" si="23"/>
        <v>0</v>
      </c>
      <c r="CV38" s="8">
        <f ca="1">SUMIF(SmtRes!AQ43:SmtRes!AQ47,"=1",SmtRes!BU43:SmtRes!BU47)</f>
        <v>2.415</v>
      </c>
      <c r="CW38" s="8">
        <f ca="1">SUMIF(SmtRes!AQ43:SmtRes!AQ47,"=1",SmtRes!BV43:SmtRes!BV47)</f>
        <v>2.6082</v>
      </c>
      <c r="CX38" s="8">
        <f t="shared" si="24"/>
        <v>0</v>
      </c>
      <c r="CY38" s="8">
        <f ca="1" t="shared" si="25"/>
        <v>0</v>
      </c>
      <c r="CZ38" s="8">
        <f ca="1" t="shared" si="26"/>
        <v>0</v>
      </c>
      <c r="DA38" s="8"/>
      <c r="DB38" s="8"/>
      <c r="DC38" s="8" t="s">
        <v>236</v>
      </c>
      <c r="DD38" s="8" t="s">
        <v>236</v>
      </c>
      <c r="DE38" s="8" t="s">
        <v>268</v>
      </c>
      <c r="DF38" s="8" t="s">
        <v>268</v>
      </c>
      <c r="DG38" s="8" t="s">
        <v>268</v>
      </c>
      <c r="DH38" s="8" t="s">
        <v>236</v>
      </c>
      <c r="DI38" s="8" t="s">
        <v>268</v>
      </c>
      <c r="DJ38" s="8" t="s">
        <v>268</v>
      </c>
      <c r="DK38" s="8" t="s">
        <v>236</v>
      </c>
      <c r="DL38" s="8" t="s">
        <v>236</v>
      </c>
      <c r="DM38" s="8" t="s">
        <v>236</v>
      </c>
      <c r="DN38" s="8">
        <v>0</v>
      </c>
      <c r="DO38" s="8">
        <v>0</v>
      </c>
      <c r="DP38" s="8">
        <v>1</v>
      </c>
      <c r="DQ38" s="8">
        <v>1</v>
      </c>
      <c r="DR38" s="8"/>
      <c r="DS38" s="8"/>
      <c r="DT38" s="8"/>
      <c r="DU38" s="8">
        <v>1013</v>
      </c>
      <c r="DV38" s="8" t="s">
        <v>265</v>
      </c>
      <c r="DW38" s="8" t="s">
        <v>265</v>
      </c>
      <c r="DX38" s="8">
        <v>1</v>
      </c>
      <c r="DY38" s="8"/>
      <c r="DZ38" s="8" t="s">
        <v>236</v>
      </c>
      <c r="EA38" s="8" t="s">
        <v>236</v>
      </c>
      <c r="EB38" s="8" t="s">
        <v>236</v>
      </c>
      <c r="EC38" s="8" t="s">
        <v>236</v>
      </c>
      <c r="ED38" s="8"/>
      <c r="EE38" s="8">
        <v>82815514</v>
      </c>
      <c r="EF38" s="8">
        <v>2</v>
      </c>
      <c r="EG38" s="8" t="s">
        <v>269</v>
      </c>
      <c r="EH38" s="8">
        <v>27</v>
      </c>
      <c r="EI38" s="8" t="s">
        <v>270</v>
      </c>
      <c r="EJ38" s="8">
        <v>1</v>
      </c>
      <c r="EK38" s="8">
        <v>33002</v>
      </c>
      <c r="EL38" s="8" t="s">
        <v>270</v>
      </c>
      <c r="EM38" s="8" t="s">
        <v>271</v>
      </c>
      <c r="EN38" s="8"/>
      <c r="EO38" s="8" t="s">
        <v>272</v>
      </c>
      <c r="EP38" s="8"/>
      <c r="EQ38" s="8">
        <v>132096</v>
      </c>
      <c r="ER38" s="8">
        <v>0</v>
      </c>
      <c r="ES38" s="8">
        <v>0</v>
      </c>
      <c r="ET38" s="8">
        <v>0</v>
      </c>
      <c r="EU38" s="8">
        <v>0</v>
      </c>
      <c r="EV38" s="8">
        <v>0</v>
      </c>
      <c r="EW38" s="8">
        <v>1.75</v>
      </c>
      <c r="EX38" s="8">
        <v>1.89</v>
      </c>
      <c r="EY38" s="8">
        <v>0</v>
      </c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>
        <v>0</v>
      </c>
      <c r="FR38" s="8">
        <v>0</v>
      </c>
      <c r="FS38" s="8">
        <v>0</v>
      </c>
      <c r="FT38" s="8"/>
      <c r="FU38" s="8"/>
      <c r="FV38" s="8"/>
      <c r="FW38" s="8"/>
      <c r="FX38" s="8">
        <v>103</v>
      </c>
      <c r="FY38" s="8">
        <v>60</v>
      </c>
      <c r="FZ38" s="8"/>
      <c r="GA38" s="8" t="s">
        <v>236</v>
      </c>
      <c r="GB38" s="8"/>
      <c r="GC38" s="8"/>
      <c r="GD38" s="8">
        <v>1</v>
      </c>
      <c r="GE38" s="8"/>
      <c r="GF38" s="8">
        <v>1448582728</v>
      </c>
      <c r="GG38" s="8">
        <v>2</v>
      </c>
      <c r="GH38" s="8">
        <v>1</v>
      </c>
      <c r="GI38" s="8">
        <v>-2</v>
      </c>
      <c r="GJ38" s="8">
        <v>0</v>
      </c>
      <c r="GK38" s="8">
        <v>0</v>
      </c>
      <c r="GL38" s="8">
        <f ca="1" t="shared" si="27"/>
        <v>0</v>
      </c>
      <c r="GM38" s="8">
        <f ca="1" t="shared" si="28"/>
        <v>0</v>
      </c>
      <c r="GN38" s="8">
        <f ca="1" t="shared" si="29"/>
        <v>0</v>
      </c>
      <c r="GO38" s="8">
        <f ca="1" t="shared" si="30"/>
        <v>0</v>
      </c>
      <c r="GP38" s="8">
        <f ca="1" t="shared" si="31"/>
        <v>0</v>
      </c>
      <c r="GQ38" s="8"/>
      <c r="GR38" s="8">
        <v>0</v>
      </c>
      <c r="GS38" s="8">
        <v>3</v>
      </c>
      <c r="GT38" s="8">
        <v>0</v>
      </c>
      <c r="GU38" s="8" t="s">
        <v>236</v>
      </c>
      <c r="GV38" s="8">
        <f t="shared" si="32"/>
        <v>0</v>
      </c>
      <c r="GW38" s="8">
        <v>1</v>
      </c>
      <c r="GX38" s="8">
        <f t="shared" si="33"/>
        <v>0</v>
      </c>
      <c r="GY38" s="8"/>
      <c r="GZ38" s="8"/>
      <c r="HA38" s="8">
        <v>0</v>
      </c>
      <c r="HB38" s="8">
        <v>0</v>
      </c>
      <c r="HC38" s="8">
        <f t="shared" si="34"/>
        <v>0</v>
      </c>
      <c r="HD38" s="8"/>
      <c r="HE38" s="8" t="s">
        <v>236</v>
      </c>
      <c r="HF38" s="8" t="s">
        <v>236</v>
      </c>
      <c r="HG38" s="8"/>
      <c r="HH38" s="8"/>
      <c r="HI38" s="8"/>
      <c r="HJ38" s="8"/>
      <c r="HK38" s="8"/>
      <c r="HL38" s="8"/>
      <c r="HM38" s="8" t="s">
        <v>236</v>
      </c>
      <c r="HN38" s="8" t="s">
        <v>83</v>
      </c>
      <c r="HO38" s="8" t="s">
        <v>85</v>
      </c>
      <c r="HP38" s="8" t="s">
        <v>270</v>
      </c>
      <c r="HQ38" s="8" t="s">
        <v>270</v>
      </c>
      <c r="HR38" s="8"/>
      <c r="HS38" s="8">
        <v>0</v>
      </c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>
        <v>0</v>
      </c>
      <c r="IL38" s="8"/>
      <c r="IM38" s="8"/>
      <c r="IN38" s="8"/>
      <c r="IO38" s="8"/>
      <c r="IP38" s="8"/>
      <c r="IQ38" s="8"/>
      <c r="IR38" s="8"/>
      <c r="IS38" s="8"/>
      <c r="IT38" s="8"/>
      <c r="IU38" s="8"/>
    </row>
    <row r="39" spans="1:245">
      <c r="A39">
        <v>17</v>
      </c>
      <c r="B39">
        <v>0</v>
      </c>
      <c r="C39">
        <f>ROW(SmtRes!A52)</f>
        <v>52</v>
      </c>
      <c r="D39">
        <f>ROW(EtalonRes!A52)</f>
        <v>52</v>
      </c>
      <c r="E39" t="s">
        <v>236</v>
      </c>
      <c r="F39" t="s">
        <v>285</v>
      </c>
      <c r="G39" t="s">
        <v>286</v>
      </c>
      <c r="H39" t="s">
        <v>265</v>
      </c>
      <c r="I39">
        <v>0</v>
      </c>
      <c r="J39">
        <v>0</v>
      </c>
      <c r="K39">
        <v>0</v>
      </c>
      <c r="L39">
        <v>0</v>
      </c>
      <c r="M39">
        <v>0</v>
      </c>
      <c r="N39">
        <f t="shared" si="12"/>
        <v>0</v>
      </c>
      <c r="O39">
        <f ca="1" t="shared" si="13"/>
        <v>0</v>
      </c>
      <c r="P39">
        <f ca="1">SUMIF(SmtRes!AQ48:SmtRes!AQ52,"=1",SmtRes!DF48:SmtRes!DF52)</f>
        <v>0</v>
      </c>
      <c r="Q39">
        <f ca="1">SUMIF(SmtRes!AQ48:SmtRes!AQ52,"=1",SmtRes!DG48:SmtRes!DG52)</f>
        <v>0</v>
      </c>
      <c r="R39">
        <f ca="1">SUMIF(SmtRes!AQ48:SmtRes!AQ52,"=1",SmtRes!DH48:SmtRes!DH52)</f>
        <v>0</v>
      </c>
      <c r="S39">
        <f ca="1">SUMIF(SmtRes!AQ48:SmtRes!AQ52,"=1",SmtRes!DI48:SmtRes!DI52)</f>
        <v>0</v>
      </c>
      <c r="T39">
        <f t="shared" si="14"/>
        <v>0</v>
      </c>
      <c r="U39">
        <f ca="1">SUMIF(SmtRes!AQ48:SmtRes!AQ52,"=1",SmtRes!CV48:SmtRes!CV52)</f>
        <v>0</v>
      </c>
      <c r="V39">
        <f ca="1">SUMIF(SmtRes!AQ48:SmtRes!AQ52,"=1",SmtRes!CW48:SmtRes!CW52)</f>
        <v>0</v>
      </c>
      <c r="W39">
        <f t="shared" si="15"/>
        <v>0</v>
      </c>
      <c r="X39">
        <f ca="1" t="shared" si="16"/>
        <v>0</v>
      </c>
      <c r="Y39">
        <f ca="1" t="shared" si="17"/>
        <v>0</v>
      </c>
      <c r="AA39">
        <v>-1</v>
      </c>
      <c r="AB39">
        <f ca="1" t="shared" si="18"/>
        <v>5099.566302</v>
      </c>
      <c r="AC39">
        <f t="shared" si="19"/>
        <v>0</v>
      </c>
      <c r="AD39">
        <f ca="1">ROUND((((SUM(SmtRes!BR48:SmtRes!BR52))-(SUM(SmtRes!BS48:SmtRes!BS52)))+AE39),6)</f>
        <v>3248.831052</v>
      </c>
      <c r="AE39">
        <f ca="1">ROUND((SUM(SmtRes!BS48:SmtRes!BS52)),6)</f>
        <v>2277.823446</v>
      </c>
      <c r="AF39">
        <f ca="1">ROUND((SUM(SmtRes!BT48:SmtRes!BT52)),6)</f>
        <v>1850.73525</v>
      </c>
      <c r="AG39">
        <f t="shared" si="20"/>
        <v>0</v>
      </c>
      <c r="AH39">
        <f ca="1">(SUM(SmtRes!BU48:SmtRes!BU52))</f>
        <v>2.415</v>
      </c>
      <c r="AI39">
        <f ca="1">(SUM(SmtRes!BV48:SmtRes!BV52))</f>
        <v>2.6082</v>
      </c>
      <c r="AJ39">
        <f t="shared" si="21"/>
        <v>0</v>
      </c>
      <c r="AK39">
        <v>5345.9346</v>
      </c>
      <c r="AL39">
        <v>0</v>
      </c>
      <c r="AM39">
        <v>2354.2254</v>
      </c>
      <c r="AN39">
        <v>1650.5967</v>
      </c>
      <c r="AO39">
        <v>1341.1125</v>
      </c>
      <c r="AP39">
        <v>0</v>
      </c>
      <c r="AQ39">
        <v>1.75</v>
      </c>
      <c r="AR39">
        <v>1.89</v>
      </c>
      <c r="AS39">
        <v>0</v>
      </c>
      <c r="AT39">
        <v>103</v>
      </c>
      <c r="AU39">
        <v>60</v>
      </c>
      <c r="AV39">
        <v>1</v>
      </c>
      <c r="AW39">
        <v>1</v>
      </c>
      <c r="AZ39">
        <v>1</v>
      </c>
      <c r="BA39">
        <v>1</v>
      </c>
      <c r="BB39">
        <v>1</v>
      </c>
      <c r="BC39">
        <v>1</v>
      </c>
      <c r="BD39" t="s">
        <v>236</v>
      </c>
      <c r="BE39" t="s">
        <v>236</v>
      </c>
      <c r="BF39" t="s">
        <v>236</v>
      </c>
      <c r="BG39" t="s">
        <v>236</v>
      </c>
      <c r="BH39">
        <v>0</v>
      </c>
      <c r="BI39">
        <v>1</v>
      </c>
      <c r="BJ39" t="s">
        <v>287</v>
      </c>
      <c r="BM39">
        <v>33002</v>
      </c>
      <c r="BN39">
        <v>0</v>
      </c>
      <c r="BO39" t="s">
        <v>236</v>
      </c>
      <c r="BP39">
        <v>0</v>
      </c>
      <c r="BQ39">
        <v>2</v>
      </c>
      <c r="BR39">
        <v>0</v>
      </c>
      <c r="BS39">
        <v>1</v>
      </c>
      <c r="BT39">
        <v>1</v>
      </c>
      <c r="BU39">
        <v>1</v>
      </c>
      <c r="BV39">
        <v>1</v>
      </c>
      <c r="BW39">
        <v>1</v>
      </c>
      <c r="BX39">
        <v>1</v>
      </c>
      <c r="BY39" t="s">
        <v>236</v>
      </c>
      <c r="BZ39">
        <v>103</v>
      </c>
      <c r="CA39">
        <v>60</v>
      </c>
      <c r="CB39" t="s">
        <v>236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 t="s">
        <v>267</v>
      </c>
      <c r="CO39">
        <v>0</v>
      </c>
      <c r="CP39">
        <f ca="1" t="shared" si="22"/>
        <v>0</v>
      </c>
      <c r="CQ39">
        <f ca="1">SUMIF(SmtRes!AQ48:SmtRes!AQ52,"=1",SmtRes!AA48:SmtRes!AA52)</f>
        <v>0</v>
      </c>
      <c r="CR39">
        <f ca="1">SUMIF(SmtRes!AQ48:SmtRes!AQ52,"=1",SmtRes!AB48:SmtRes!AB52)</f>
        <v>3884.22</v>
      </c>
      <c r="CS39">
        <f ca="1">SUMIF(SmtRes!AQ48:SmtRes!AQ52,"=1",SmtRes!AC48:SmtRes!AC52)</f>
        <v>2556.53</v>
      </c>
      <c r="CT39">
        <f ca="1">SUMIF(SmtRes!AQ48:SmtRes!AQ52,"=1",SmtRes!AD48:SmtRes!AD52)</f>
        <v>766.35</v>
      </c>
      <c r="CU39">
        <f t="shared" si="23"/>
        <v>0</v>
      </c>
      <c r="CV39">
        <f ca="1">SUMIF(SmtRes!AQ48:SmtRes!AQ52,"=1",SmtRes!BU48:SmtRes!BU52)</f>
        <v>2.415</v>
      </c>
      <c r="CW39">
        <f ca="1">SUMIF(SmtRes!AQ48:SmtRes!AQ52,"=1",SmtRes!BV48:SmtRes!BV52)</f>
        <v>2.6082</v>
      </c>
      <c r="CX39">
        <f t="shared" si="24"/>
        <v>0</v>
      </c>
      <c r="CY39">
        <f ca="1" t="shared" si="25"/>
        <v>0</v>
      </c>
      <c r="CZ39">
        <f ca="1" t="shared" si="26"/>
        <v>0</v>
      </c>
      <c r="DC39" t="s">
        <v>236</v>
      </c>
      <c r="DD39" t="s">
        <v>236</v>
      </c>
      <c r="DE39" t="s">
        <v>268</v>
      </c>
      <c r="DF39" t="s">
        <v>268</v>
      </c>
      <c r="DG39" t="s">
        <v>268</v>
      </c>
      <c r="DH39" t="s">
        <v>236</v>
      </c>
      <c r="DI39" t="s">
        <v>268</v>
      </c>
      <c r="DJ39" t="s">
        <v>268</v>
      </c>
      <c r="DK39" t="s">
        <v>236</v>
      </c>
      <c r="DL39" t="s">
        <v>236</v>
      </c>
      <c r="DM39" t="s">
        <v>236</v>
      </c>
      <c r="DN39">
        <v>0</v>
      </c>
      <c r="DO39">
        <v>0</v>
      </c>
      <c r="DP39">
        <v>1</v>
      </c>
      <c r="DQ39">
        <v>1</v>
      </c>
      <c r="DU39">
        <v>1013</v>
      </c>
      <c r="DV39" t="s">
        <v>265</v>
      </c>
      <c r="DW39" t="s">
        <v>265</v>
      </c>
      <c r="DX39">
        <v>1</v>
      </c>
      <c r="DZ39" t="s">
        <v>236</v>
      </c>
      <c r="EA39" t="s">
        <v>236</v>
      </c>
      <c r="EB39" t="s">
        <v>236</v>
      </c>
      <c r="EC39" t="s">
        <v>236</v>
      </c>
      <c r="EE39">
        <v>82815514</v>
      </c>
      <c r="EF39">
        <v>2</v>
      </c>
      <c r="EG39" t="s">
        <v>269</v>
      </c>
      <c r="EH39">
        <v>27</v>
      </c>
      <c r="EI39" t="s">
        <v>270</v>
      </c>
      <c r="EJ39">
        <v>1</v>
      </c>
      <c r="EK39">
        <v>33002</v>
      </c>
      <c r="EL39" t="s">
        <v>270</v>
      </c>
      <c r="EM39" t="s">
        <v>271</v>
      </c>
      <c r="EO39" t="s">
        <v>272</v>
      </c>
      <c r="EQ39">
        <v>132096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1.75</v>
      </c>
      <c r="EX39">
        <v>1.89</v>
      </c>
      <c r="EY39">
        <v>0</v>
      </c>
      <c r="FQ39">
        <v>0</v>
      </c>
      <c r="FR39">
        <v>0</v>
      </c>
      <c r="FS39">
        <v>0</v>
      </c>
      <c r="FX39">
        <v>103</v>
      </c>
      <c r="FY39">
        <v>60</v>
      </c>
      <c r="GA39" t="s">
        <v>236</v>
      </c>
      <c r="GD39">
        <v>1</v>
      </c>
      <c r="GF39">
        <v>1448582728</v>
      </c>
      <c r="GG39">
        <v>2</v>
      </c>
      <c r="GH39">
        <v>1</v>
      </c>
      <c r="GI39">
        <v>-2</v>
      </c>
      <c r="GJ39">
        <v>0</v>
      </c>
      <c r="GK39">
        <v>0</v>
      </c>
      <c r="GL39">
        <f ca="1" t="shared" si="27"/>
        <v>0</v>
      </c>
      <c r="GM39">
        <f ca="1" t="shared" si="28"/>
        <v>0</v>
      </c>
      <c r="GN39">
        <f ca="1" t="shared" si="29"/>
        <v>0</v>
      </c>
      <c r="GO39">
        <f ca="1" t="shared" si="30"/>
        <v>0</v>
      </c>
      <c r="GP39">
        <f ca="1" t="shared" si="31"/>
        <v>0</v>
      </c>
      <c r="GR39">
        <v>0</v>
      </c>
      <c r="GS39">
        <v>3</v>
      </c>
      <c r="GT39">
        <v>0</v>
      </c>
      <c r="GU39" t="s">
        <v>236</v>
      </c>
      <c r="GV39">
        <f t="shared" si="32"/>
        <v>0</v>
      </c>
      <c r="GW39">
        <v>1</v>
      </c>
      <c r="GX39">
        <f t="shared" si="33"/>
        <v>0</v>
      </c>
      <c r="HA39">
        <v>0</v>
      </c>
      <c r="HB39">
        <v>0</v>
      </c>
      <c r="HC39">
        <f t="shared" si="34"/>
        <v>0</v>
      </c>
      <c r="HE39" t="s">
        <v>236</v>
      </c>
      <c r="HF39" t="s">
        <v>236</v>
      </c>
      <c r="HM39" t="s">
        <v>236</v>
      </c>
      <c r="HN39" t="s">
        <v>83</v>
      </c>
      <c r="HO39" t="s">
        <v>85</v>
      </c>
      <c r="HP39" t="s">
        <v>270</v>
      </c>
      <c r="HQ39" t="s">
        <v>270</v>
      </c>
      <c r="HS39">
        <v>0</v>
      </c>
      <c r="IK39">
        <v>0</v>
      </c>
    </row>
    <row r="40" spans="1:255">
      <c r="A40" s="8">
        <v>17</v>
      </c>
      <c r="B40" s="8">
        <v>0</v>
      </c>
      <c r="C40" s="8">
        <f>ROW(SmtRes!A57)</f>
        <v>57</v>
      </c>
      <c r="D40" s="8">
        <f>ROW(EtalonRes!A57)</f>
        <v>57</v>
      </c>
      <c r="E40" s="8" t="s">
        <v>236</v>
      </c>
      <c r="F40" s="8" t="s">
        <v>288</v>
      </c>
      <c r="G40" s="8" t="s">
        <v>289</v>
      </c>
      <c r="H40" s="8" t="s">
        <v>265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  <c r="N40" s="8">
        <f t="shared" si="12"/>
        <v>0</v>
      </c>
      <c r="O40" s="8">
        <f ca="1" t="shared" si="13"/>
        <v>0</v>
      </c>
      <c r="P40" s="8">
        <f ca="1">SUMIF(SmtRes!AQ53:SmtRes!AQ57,"=1",SmtRes!DF53:SmtRes!DF57)</f>
        <v>0</v>
      </c>
      <c r="Q40" s="8">
        <f ca="1">SUMIF(SmtRes!AQ53:SmtRes!AQ57,"=1",SmtRes!DG53:SmtRes!DG57)</f>
        <v>0</v>
      </c>
      <c r="R40" s="8">
        <f ca="1">SUMIF(SmtRes!AQ53:SmtRes!AQ57,"=1",SmtRes!DH53:SmtRes!DH57)</f>
        <v>0</v>
      </c>
      <c r="S40" s="8">
        <f ca="1">SUMIF(SmtRes!AQ53:SmtRes!AQ57,"=1",SmtRes!DI53:SmtRes!DI57)</f>
        <v>0</v>
      </c>
      <c r="T40" s="8">
        <f t="shared" si="14"/>
        <v>0</v>
      </c>
      <c r="U40" s="8">
        <f ca="1">SUMIF(SmtRes!AQ53:SmtRes!AQ57,"=1",SmtRes!CV53:SmtRes!CV57)</f>
        <v>0</v>
      </c>
      <c r="V40" s="8">
        <f ca="1">SUMIF(SmtRes!AQ53:SmtRes!AQ57,"=1",SmtRes!CW53:SmtRes!CW57)</f>
        <v>0</v>
      </c>
      <c r="W40" s="8">
        <f t="shared" si="15"/>
        <v>0</v>
      </c>
      <c r="X40" s="8">
        <f ca="1" t="shared" si="16"/>
        <v>0</v>
      </c>
      <c r="Y40" s="8">
        <f ca="1" t="shared" si="17"/>
        <v>0</v>
      </c>
      <c r="Z40" s="8"/>
      <c r="AA40" s="8">
        <v>-1</v>
      </c>
      <c r="AB40" s="8">
        <f ca="1" t="shared" si="18"/>
        <v>1124.167872</v>
      </c>
      <c r="AC40" s="8">
        <f t="shared" si="19"/>
        <v>0</v>
      </c>
      <c r="AD40" s="8">
        <f ca="1">ROUND((((SUM(SmtRes!BR53:SmtRes!BR57))-(SUM(SmtRes!BS53:SmtRes!BS57)))+AE40),6)</f>
        <v>704.823408</v>
      </c>
      <c r="AE40" s="8">
        <f ca="1">ROUND((SUM(SmtRes!BS53:SmtRes!BS57)),6)</f>
        <v>630.0252</v>
      </c>
      <c r="AF40" s="8">
        <f ca="1">ROUND((SUM(SmtRes!BT53:SmtRes!BT57)),6)</f>
        <v>419.344464</v>
      </c>
      <c r="AG40" s="8">
        <f t="shared" si="20"/>
        <v>0</v>
      </c>
      <c r="AH40" s="8">
        <f ca="1">(SUM(SmtRes!BU53:SmtRes!BU57))</f>
        <v>0.6072</v>
      </c>
      <c r="AI40" s="8">
        <f ca="1">(SUM(SmtRes!BV53:SmtRes!BV57))</f>
        <v>0.6624</v>
      </c>
      <c r="AJ40" s="8">
        <f t="shared" si="21"/>
        <v>0</v>
      </c>
      <c r="AK40" s="8">
        <v>1271.1544</v>
      </c>
      <c r="AL40" s="8">
        <v>0</v>
      </c>
      <c r="AM40" s="8">
        <v>510.7416</v>
      </c>
      <c r="AN40" s="8">
        <v>456.54</v>
      </c>
      <c r="AO40" s="8">
        <v>303.8728</v>
      </c>
      <c r="AP40" s="8">
        <v>0</v>
      </c>
      <c r="AQ40" s="8">
        <v>0.44</v>
      </c>
      <c r="AR40" s="8">
        <v>0.48</v>
      </c>
      <c r="AS40" s="8">
        <v>0</v>
      </c>
      <c r="AT40" s="8">
        <v>103</v>
      </c>
      <c r="AU40" s="8">
        <v>60</v>
      </c>
      <c r="AV40" s="8">
        <v>1</v>
      </c>
      <c r="AW40" s="8">
        <v>1</v>
      </c>
      <c r="AX40" s="8"/>
      <c r="AY40" s="8"/>
      <c r="AZ40" s="8">
        <v>1</v>
      </c>
      <c r="BA40" s="8">
        <v>1</v>
      </c>
      <c r="BB40" s="8">
        <v>1</v>
      </c>
      <c r="BC40" s="8">
        <v>1</v>
      </c>
      <c r="BD40" s="8" t="s">
        <v>236</v>
      </c>
      <c r="BE40" s="8" t="s">
        <v>236</v>
      </c>
      <c r="BF40" s="8" t="s">
        <v>236</v>
      </c>
      <c r="BG40" s="8" t="s">
        <v>236</v>
      </c>
      <c r="BH40" s="8">
        <v>0</v>
      </c>
      <c r="BI40" s="8">
        <v>1</v>
      </c>
      <c r="BJ40" s="8" t="s">
        <v>290</v>
      </c>
      <c r="BK40" s="8"/>
      <c r="BL40" s="8"/>
      <c r="BM40" s="8">
        <v>33001</v>
      </c>
      <c r="BN40" s="8">
        <v>0</v>
      </c>
      <c r="BO40" s="8" t="s">
        <v>236</v>
      </c>
      <c r="BP40" s="8">
        <v>0</v>
      </c>
      <c r="BQ40" s="8">
        <v>2</v>
      </c>
      <c r="BR40" s="8">
        <v>0</v>
      </c>
      <c r="BS40" s="8">
        <v>1</v>
      </c>
      <c r="BT40" s="8">
        <v>1</v>
      </c>
      <c r="BU40" s="8">
        <v>1</v>
      </c>
      <c r="BV40" s="8">
        <v>1</v>
      </c>
      <c r="BW40" s="8">
        <v>1</v>
      </c>
      <c r="BX40" s="8">
        <v>1</v>
      </c>
      <c r="BY40" s="8" t="s">
        <v>236</v>
      </c>
      <c r="BZ40" s="8">
        <v>103</v>
      </c>
      <c r="CA40" s="8">
        <v>60</v>
      </c>
      <c r="CB40" s="8" t="s">
        <v>236</v>
      </c>
      <c r="CC40" s="8"/>
      <c r="CD40" s="8"/>
      <c r="CE40" s="8">
        <v>0</v>
      </c>
      <c r="CF40" s="8">
        <v>0</v>
      </c>
      <c r="CG40" s="8">
        <v>0</v>
      </c>
      <c r="CH40" s="8">
        <v>0</v>
      </c>
      <c r="CI40" s="8">
        <v>0</v>
      </c>
      <c r="CJ40" s="8">
        <v>0</v>
      </c>
      <c r="CK40" s="8">
        <v>0</v>
      </c>
      <c r="CL40" s="8">
        <v>0</v>
      </c>
      <c r="CM40" s="8">
        <v>0</v>
      </c>
      <c r="CN40" s="8" t="s">
        <v>267</v>
      </c>
      <c r="CO40" s="8">
        <v>0</v>
      </c>
      <c r="CP40" s="8">
        <f ca="1" t="shared" si="22"/>
        <v>0</v>
      </c>
      <c r="CQ40" s="8">
        <f ca="1">SUMIF(SmtRes!AQ53:SmtRes!AQ57,"=1",SmtRes!AA53:SmtRes!AA57)</f>
        <v>0</v>
      </c>
      <c r="CR40" s="8">
        <f ca="1">SUMIF(SmtRes!AQ53:SmtRes!AQ57,"=1",SmtRes!AB53:SmtRes!AB57)</f>
        <v>2274.47</v>
      </c>
      <c r="CS40" s="8">
        <f ca="1">SUMIF(SmtRes!AQ53:SmtRes!AQ57,"=1",SmtRes!AC53:SmtRes!AC57)</f>
        <v>1902.25</v>
      </c>
      <c r="CT40" s="8">
        <f ca="1">SUMIF(SmtRes!AQ53:SmtRes!AQ57,"=1",SmtRes!AD53:SmtRes!AD57)</f>
        <v>690.62</v>
      </c>
      <c r="CU40" s="8">
        <f t="shared" si="23"/>
        <v>0</v>
      </c>
      <c r="CV40" s="8">
        <f ca="1">SUMIF(SmtRes!AQ53:SmtRes!AQ57,"=1",SmtRes!BU53:SmtRes!BU57)</f>
        <v>0.6072</v>
      </c>
      <c r="CW40" s="8">
        <f ca="1">SUMIF(SmtRes!AQ53:SmtRes!AQ57,"=1",SmtRes!BV53:SmtRes!BV57)</f>
        <v>0.6624</v>
      </c>
      <c r="CX40" s="8">
        <f t="shared" si="24"/>
        <v>0</v>
      </c>
      <c r="CY40" s="8">
        <f ca="1" t="shared" si="25"/>
        <v>0</v>
      </c>
      <c r="CZ40" s="8">
        <f ca="1" t="shared" si="26"/>
        <v>0</v>
      </c>
      <c r="DA40" s="8"/>
      <c r="DB40" s="8"/>
      <c r="DC40" s="8" t="s">
        <v>236</v>
      </c>
      <c r="DD40" s="8" t="s">
        <v>236</v>
      </c>
      <c r="DE40" s="8" t="s">
        <v>268</v>
      </c>
      <c r="DF40" s="8" t="s">
        <v>268</v>
      </c>
      <c r="DG40" s="8" t="s">
        <v>268</v>
      </c>
      <c r="DH40" s="8" t="s">
        <v>236</v>
      </c>
      <c r="DI40" s="8" t="s">
        <v>268</v>
      </c>
      <c r="DJ40" s="8" t="s">
        <v>268</v>
      </c>
      <c r="DK40" s="8" t="s">
        <v>236</v>
      </c>
      <c r="DL40" s="8" t="s">
        <v>236</v>
      </c>
      <c r="DM40" s="8" t="s">
        <v>236</v>
      </c>
      <c r="DN40" s="8">
        <v>0</v>
      </c>
      <c r="DO40" s="8">
        <v>0</v>
      </c>
      <c r="DP40" s="8">
        <v>1</v>
      </c>
      <c r="DQ40" s="8">
        <v>1</v>
      </c>
      <c r="DR40" s="8"/>
      <c r="DS40" s="8"/>
      <c r="DT40" s="8"/>
      <c r="DU40" s="8">
        <v>1013</v>
      </c>
      <c r="DV40" s="8" t="s">
        <v>265</v>
      </c>
      <c r="DW40" s="8" t="s">
        <v>265</v>
      </c>
      <c r="DX40" s="8">
        <v>1</v>
      </c>
      <c r="DY40" s="8"/>
      <c r="DZ40" s="8" t="s">
        <v>236</v>
      </c>
      <c r="EA40" s="8" t="s">
        <v>236</v>
      </c>
      <c r="EB40" s="8" t="s">
        <v>236</v>
      </c>
      <c r="EC40" s="8" t="s">
        <v>236</v>
      </c>
      <c r="ED40" s="8"/>
      <c r="EE40" s="8">
        <v>82815206</v>
      </c>
      <c r="EF40" s="8">
        <v>2</v>
      </c>
      <c r="EG40" s="8" t="s">
        <v>269</v>
      </c>
      <c r="EH40" s="8">
        <v>27</v>
      </c>
      <c r="EI40" s="8" t="s">
        <v>270</v>
      </c>
      <c r="EJ40" s="8">
        <v>1</v>
      </c>
      <c r="EK40" s="8">
        <v>33001</v>
      </c>
      <c r="EL40" s="8" t="s">
        <v>270</v>
      </c>
      <c r="EM40" s="8" t="s">
        <v>271</v>
      </c>
      <c r="EN40" s="8"/>
      <c r="EO40" s="8" t="s">
        <v>272</v>
      </c>
      <c r="EP40" s="8"/>
      <c r="EQ40" s="8">
        <v>132096</v>
      </c>
      <c r="ER40" s="8">
        <v>0</v>
      </c>
      <c r="ES40" s="8">
        <v>0</v>
      </c>
      <c r="ET40" s="8">
        <v>0</v>
      </c>
      <c r="EU40" s="8">
        <v>0</v>
      </c>
      <c r="EV40" s="8">
        <v>0</v>
      </c>
      <c r="EW40" s="8">
        <v>0.44</v>
      </c>
      <c r="EX40" s="8">
        <v>0.48</v>
      </c>
      <c r="EY40" s="8">
        <v>0</v>
      </c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>
        <v>0</v>
      </c>
      <c r="FR40" s="8">
        <v>0</v>
      </c>
      <c r="FS40" s="8">
        <v>0</v>
      </c>
      <c r="FT40" s="8"/>
      <c r="FU40" s="8"/>
      <c r="FV40" s="8"/>
      <c r="FW40" s="8"/>
      <c r="FX40" s="8">
        <v>103</v>
      </c>
      <c r="FY40" s="8">
        <v>60</v>
      </c>
      <c r="FZ40" s="8"/>
      <c r="GA40" s="8" t="s">
        <v>236</v>
      </c>
      <c r="GB40" s="8"/>
      <c r="GC40" s="8"/>
      <c r="GD40" s="8">
        <v>1</v>
      </c>
      <c r="GE40" s="8"/>
      <c r="GF40" s="8">
        <v>1316594094</v>
      </c>
      <c r="GG40" s="8">
        <v>2</v>
      </c>
      <c r="GH40" s="8">
        <v>1</v>
      </c>
      <c r="GI40" s="8">
        <v>-2</v>
      </c>
      <c r="GJ40" s="8">
        <v>0</v>
      </c>
      <c r="GK40" s="8">
        <v>0</v>
      </c>
      <c r="GL40" s="8">
        <f ca="1" t="shared" si="27"/>
        <v>0</v>
      </c>
      <c r="GM40" s="8">
        <f ca="1" t="shared" si="28"/>
        <v>0</v>
      </c>
      <c r="GN40" s="8">
        <f ca="1" t="shared" si="29"/>
        <v>0</v>
      </c>
      <c r="GO40" s="8">
        <f ca="1" t="shared" si="30"/>
        <v>0</v>
      </c>
      <c r="GP40" s="8">
        <f ca="1" t="shared" si="31"/>
        <v>0</v>
      </c>
      <c r="GQ40" s="8"/>
      <c r="GR40" s="8">
        <v>0</v>
      </c>
      <c r="GS40" s="8">
        <v>3</v>
      </c>
      <c r="GT40" s="8">
        <v>0</v>
      </c>
      <c r="GU40" s="8" t="s">
        <v>236</v>
      </c>
      <c r="GV40" s="8">
        <f t="shared" si="32"/>
        <v>0</v>
      </c>
      <c r="GW40" s="8">
        <v>1</v>
      </c>
      <c r="GX40" s="8">
        <f t="shared" si="33"/>
        <v>0</v>
      </c>
      <c r="GY40" s="8"/>
      <c r="GZ40" s="8"/>
      <c r="HA40" s="8">
        <v>0</v>
      </c>
      <c r="HB40" s="8">
        <v>0</v>
      </c>
      <c r="HC40" s="8">
        <f t="shared" si="34"/>
        <v>0</v>
      </c>
      <c r="HD40" s="8"/>
      <c r="HE40" s="8" t="s">
        <v>236</v>
      </c>
      <c r="HF40" s="8" t="s">
        <v>236</v>
      </c>
      <c r="HG40" s="8"/>
      <c r="HH40" s="8"/>
      <c r="HI40" s="8"/>
      <c r="HJ40" s="8"/>
      <c r="HK40" s="8"/>
      <c r="HL40" s="8"/>
      <c r="HM40" s="8" t="s">
        <v>236</v>
      </c>
      <c r="HN40" s="8" t="s">
        <v>83</v>
      </c>
      <c r="HO40" s="8" t="s">
        <v>85</v>
      </c>
      <c r="HP40" s="8" t="s">
        <v>270</v>
      </c>
      <c r="HQ40" s="8" t="s">
        <v>270</v>
      </c>
      <c r="HR40" s="8"/>
      <c r="HS40" s="8">
        <v>0</v>
      </c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>
        <v>0</v>
      </c>
      <c r="IL40" s="8"/>
      <c r="IM40" s="8"/>
      <c r="IN40" s="8"/>
      <c r="IO40" s="8"/>
      <c r="IP40" s="8"/>
      <c r="IQ40" s="8"/>
      <c r="IR40" s="8"/>
      <c r="IS40" s="8"/>
      <c r="IT40" s="8"/>
      <c r="IU40" s="8"/>
    </row>
    <row r="41" spans="1:245">
      <c r="A41">
        <v>17</v>
      </c>
      <c r="B41">
        <v>0</v>
      </c>
      <c r="C41">
        <f>ROW(SmtRes!A62)</f>
        <v>62</v>
      </c>
      <c r="D41">
        <f>ROW(EtalonRes!A62)</f>
        <v>62</v>
      </c>
      <c r="E41" t="s">
        <v>236</v>
      </c>
      <c r="F41" t="s">
        <v>288</v>
      </c>
      <c r="G41" t="s">
        <v>289</v>
      </c>
      <c r="H41" t="s">
        <v>265</v>
      </c>
      <c r="I41">
        <v>0</v>
      </c>
      <c r="J41">
        <v>0</v>
      </c>
      <c r="K41">
        <v>0</v>
      </c>
      <c r="L41">
        <v>0</v>
      </c>
      <c r="M41">
        <v>0</v>
      </c>
      <c r="N41">
        <f t="shared" si="12"/>
        <v>0</v>
      </c>
      <c r="O41">
        <f ca="1" t="shared" si="13"/>
        <v>0</v>
      </c>
      <c r="P41">
        <f ca="1">SUMIF(SmtRes!AQ58:SmtRes!AQ62,"=1",SmtRes!DF58:SmtRes!DF62)</f>
        <v>0</v>
      </c>
      <c r="Q41">
        <f ca="1">SUMIF(SmtRes!AQ58:SmtRes!AQ62,"=1",SmtRes!DG58:SmtRes!DG62)</f>
        <v>0</v>
      </c>
      <c r="R41">
        <f ca="1">SUMIF(SmtRes!AQ58:SmtRes!AQ62,"=1",SmtRes!DH58:SmtRes!DH62)</f>
        <v>0</v>
      </c>
      <c r="S41">
        <f ca="1">SUMIF(SmtRes!AQ58:SmtRes!AQ62,"=1",SmtRes!DI58:SmtRes!DI62)</f>
        <v>0</v>
      </c>
      <c r="T41">
        <f t="shared" si="14"/>
        <v>0</v>
      </c>
      <c r="U41">
        <f ca="1">SUMIF(SmtRes!AQ58:SmtRes!AQ62,"=1",SmtRes!CV58:SmtRes!CV62)</f>
        <v>0</v>
      </c>
      <c r="V41">
        <f ca="1">SUMIF(SmtRes!AQ58:SmtRes!AQ62,"=1",SmtRes!CW58:SmtRes!CW62)</f>
        <v>0</v>
      </c>
      <c r="W41">
        <f t="shared" si="15"/>
        <v>0</v>
      </c>
      <c r="X41">
        <f ca="1" t="shared" si="16"/>
        <v>0</v>
      </c>
      <c r="Y41">
        <f ca="1" t="shared" si="17"/>
        <v>0</v>
      </c>
      <c r="AA41">
        <v>-1</v>
      </c>
      <c r="AB41">
        <f ca="1" t="shared" si="18"/>
        <v>1124.167872</v>
      </c>
      <c r="AC41">
        <f t="shared" si="19"/>
        <v>0</v>
      </c>
      <c r="AD41">
        <f ca="1">ROUND((((SUM(SmtRes!BR58:SmtRes!BR62))-(SUM(SmtRes!BS58:SmtRes!BS62)))+AE41),6)</f>
        <v>704.823408</v>
      </c>
      <c r="AE41">
        <f ca="1">ROUND((SUM(SmtRes!BS58:SmtRes!BS62)),6)</f>
        <v>630.0252</v>
      </c>
      <c r="AF41">
        <f ca="1">ROUND((SUM(SmtRes!BT58:SmtRes!BT62)),6)</f>
        <v>419.344464</v>
      </c>
      <c r="AG41">
        <f t="shared" si="20"/>
        <v>0</v>
      </c>
      <c r="AH41">
        <f ca="1">(SUM(SmtRes!BU58:SmtRes!BU62))</f>
        <v>0.6072</v>
      </c>
      <c r="AI41">
        <f ca="1">(SUM(SmtRes!BV58:SmtRes!BV62))</f>
        <v>0.6624</v>
      </c>
      <c r="AJ41">
        <f t="shared" si="21"/>
        <v>0</v>
      </c>
      <c r="AK41">
        <v>1271.1544</v>
      </c>
      <c r="AL41">
        <v>0</v>
      </c>
      <c r="AM41">
        <v>510.7416</v>
      </c>
      <c r="AN41">
        <v>456.54</v>
      </c>
      <c r="AO41">
        <v>303.8728</v>
      </c>
      <c r="AP41">
        <v>0</v>
      </c>
      <c r="AQ41">
        <v>0.44</v>
      </c>
      <c r="AR41">
        <v>0.48</v>
      </c>
      <c r="AS41">
        <v>0</v>
      </c>
      <c r="AT41">
        <v>103</v>
      </c>
      <c r="AU41">
        <v>60</v>
      </c>
      <c r="AV41">
        <v>1</v>
      </c>
      <c r="AW41">
        <v>1</v>
      </c>
      <c r="AZ41">
        <v>1</v>
      </c>
      <c r="BA41">
        <v>1</v>
      </c>
      <c r="BB41">
        <v>1</v>
      </c>
      <c r="BC41">
        <v>1</v>
      </c>
      <c r="BD41" t="s">
        <v>236</v>
      </c>
      <c r="BE41" t="s">
        <v>236</v>
      </c>
      <c r="BF41" t="s">
        <v>236</v>
      </c>
      <c r="BG41" t="s">
        <v>236</v>
      </c>
      <c r="BH41">
        <v>0</v>
      </c>
      <c r="BI41">
        <v>1</v>
      </c>
      <c r="BJ41" t="s">
        <v>290</v>
      </c>
      <c r="BM41">
        <v>33001</v>
      </c>
      <c r="BN41">
        <v>0</v>
      </c>
      <c r="BO41" t="s">
        <v>236</v>
      </c>
      <c r="BP41">
        <v>0</v>
      </c>
      <c r="BQ41">
        <v>2</v>
      </c>
      <c r="BR41">
        <v>0</v>
      </c>
      <c r="BS41">
        <v>1</v>
      </c>
      <c r="BT41">
        <v>1</v>
      </c>
      <c r="BU41">
        <v>1</v>
      </c>
      <c r="BV41">
        <v>1</v>
      </c>
      <c r="BW41">
        <v>1</v>
      </c>
      <c r="BX41">
        <v>1</v>
      </c>
      <c r="BY41" t="s">
        <v>236</v>
      </c>
      <c r="BZ41">
        <v>103</v>
      </c>
      <c r="CA41">
        <v>60</v>
      </c>
      <c r="CB41" t="s">
        <v>236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 t="s">
        <v>267</v>
      </c>
      <c r="CO41">
        <v>0</v>
      </c>
      <c r="CP41">
        <f ca="1" t="shared" si="22"/>
        <v>0</v>
      </c>
      <c r="CQ41">
        <f ca="1">SUMIF(SmtRes!AQ58:SmtRes!AQ62,"=1",SmtRes!AA58:SmtRes!AA62)</f>
        <v>0</v>
      </c>
      <c r="CR41">
        <f ca="1">SUMIF(SmtRes!AQ58:SmtRes!AQ62,"=1",SmtRes!AB58:SmtRes!AB62)</f>
        <v>2274.47</v>
      </c>
      <c r="CS41">
        <f ca="1">SUMIF(SmtRes!AQ58:SmtRes!AQ62,"=1",SmtRes!AC58:SmtRes!AC62)</f>
        <v>1902.25</v>
      </c>
      <c r="CT41">
        <f ca="1">SUMIF(SmtRes!AQ58:SmtRes!AQ62,"=1",SmtRes!AD58:SmtRes!AD62)</f>
        <v>690.62</v>
      </c>
      <c r="CU41">
        <f t="shared" si="23"/>
        <v>0</v>
      </c>
      <c r="CV41">
        <f ca="1">SUMIF(SmtRes!AQ58:SmtRes!AQ62,"=1",SmtRes!BU58:SmtRes!BU62)</f>
        <v>0.6072</v>
      </c>
      <c r="CW41">
        <f ca="1">SUMIF(SmtRes!AQ58:SmtRes!AQ62,"=1",SmtRes!BV58:SmtRes!BV62)</f>
        <v>0.6624</v>
      </c>
      <c r="CX41">
        <f t="shared" si="24"/>
        <v>0</v>
      </c>
      <c r="CY41">
        <f ca="1" t="shared" si="25"/>
        <v>0</v>
      </c>
      <c r="CZ41">
        <f ca="1" t="shared" si="26"/>
        <v>0</v>
      </c>
      <c r="DC41" t="s">
        <v>236</v>
      </c>
      <c r="DD41" t="s">
        <v>236</v>
      </c>
      <c r="DE41" t="s">
        <v>268</v>
      </c>
      <c r="DF41" t="s">
        <v>268</v>
      </c>
      <c r="DG41" t="s">
        <v>268</v>
      </c>
      <c r="DH41" t="s">
        <v>236</v>
      </c>
      <c r="DI41" t="s">
        <v>268</v>
      </c>
      <c r="DJ41" t="s">
        <v>268</v>
      </c>
      <c r="DK41" t="s">
        <v>236</v>
      </c>
      <c r="DL41" t="s">
        <v>236</v>
      </c>
      <c r="DM41" t="s">
        <v>236</v>
      </c>
      <c r="DN41">
        <v>0</v>
      </c>
      <c r="DO41">
        <v>0</v>
      </c>
      <c r="DP41">
        <v>1</v>
      </c>
      <c r="DQ41">
        <v>1</v>
      </c>
      <c r="DU41">
        <v>1013</v>
      </c>
      <c r="DV41" t="s">
        <v>265</v>
      </c>
      <c r="DW41" t="s">
        <v>265</v>
      </c>
      <c r="DX41">
        <v>1</v>
      </c>
      <c r="DZ41" t="s">
        <v>236</v>
      </c>
      <c r="EA41" t="s">
        <v>236</v>
      </c>
      <c r="EB41" t="s">
        <v>236</v>
      </c>
      <c r="EC41" t="s">
        <v>236</v>
      </c>
      <c r="EE41">
        <v>82815206</v>
      </c>
      <c r="EF41">
        <v>2</v>
      </c>
      <c r="EG41" t="s">
        <v>269</v>
      </c>
      <c r="EH41">
        <v>27</v>
      </c>
      <c r="EI41" t="s">
        <v>270</v>
      </c>
      <c r="EJ41">
        <v>1</v>
      </c>
      <c r="EK41">
        <v>33001</v>
      </c>
      <c r="EL41" t="s">
        <v>270</v>
      </c>
      <c r="EM41" t="s">
        <v>271</v>
      </c>
      <c r="EO41" t="s">
        <v>272</v>
      </c>
      <c r="EQ41">
        <v>132096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0.44</v>
      </c>
      <c r="EX41">
        <v>0.48</v>
      </c>
      <c r="EY41">
        <v>0</v>
      </c>
      <c r="FQ41">
        <v>0</v>
      </c>
      <c r="FR41">
        <v>0</v>
      </c>
      <c r="FS41">
        <v>0</v>
      </c>
      <c r="FX41">
        <v>103</v>
      </c>
      <c r="FY41">
        <v>60</v>
      </c>
      <c r="GA41" t="s">
        <v>236</v>
      </c>
      <c r="GD41">
        <v>1</v>
      </c>
      <c r="GF41">
        <v>1316594094</v>
      </c>
      <c r="GG41">
        <v>2</v>
      </c>
      <c r="GH41">
        <v>1</v>
      </c>
      <c r="GI41">
        <v>-2</v>
      </c>
      <c r="GJ41">
        <v>0</v>
      </c>
      <c r="GK41">
        <v>0</v>
      </c>
      <c r="GL41">
        <f ca="1" t="shared" si="27"/>
        <v>0</v>
      </c>
      <c r="GM41">
        <f ca="1" t="shared" si="28"/>
        <v>0</v>
      </c>
      <c r="GN41">
        <f ca="1" t="shared" si="29"/>
        <v>0</v>
      </c>
      <c r="GO41">
        <f ca="1" t="shared" si="30"/>
        <v>0</v>
      </c>
      <c r="GP41">
        <f ca="1" t="shared" si="31"/>
        <v>0</v>
      </c>
      <c r="GR41">
        <v>0</v>
      </c>
      <c r="GS41">
        <v>3</v>
      </c>
      <c r="GT41">
        <v>0</v>
      </c>
      <c r="GU41" t="s">
        <v>236</v>
      </c>
      <c r="GV41">
        <f t="shared" si="32"/>
        <v>0</v>
      </c>
      <c r="GW41">
        <v>1</v>
      </c>
      <c r="GX41">
        <f t="shared" si="33"/>
        <v>0</v>
      </c>
      <c r="HA41">
        <v>0</v>
      </c>
      <c r="HB41">
        <v>0</v>
      </c>
      <c r="HC41">
        <f t="shared" si="34"/>
        <v>0</v>
      </c>
      <c r="HE41" t="s">
        <v>236</v>
      </c>
      <c r="HF41" t="s">
        <v>236</v>
      </c>
      <c r="HM41" t="s">
        <v>236</v>
      </c>
      <c r="HN41" t="s">
        <v>83</v>
      </c>
      <c r="HO41" t="s">
        <v>85</v>
      </c>
      <c r="HP41" t="s">
        <v>270</v>
      </c>
      <c r="HQ41" t="s">
        <v>270</v>
      </c>
      <c r="HS41">
        <v>0</v>
      </c>
      <c r="IK41">
        <v>0</v>
      </c>
    </row>
    <row r="42" spans="1:255">
      <c r="A42" s="8">
        <v>17</v>
      </c>
      <c r="B42" s="8">
        <v>0</v>
      </c>
      <c r="C42" s="8">
        <f>ROW(SmtRes!A66)</f>
        <v>66</v>
      </c>
      <c r="D42" s="8">
        <f>ROW(EtalonRes!A66)</f>
        <v>66</v>
      </c>
      <c r="E42" s="8" t="s">
        <v>236</v>
      </c>
      <c r="F42" s="8" t="s">
        <v>291</v>
      </c>
      <c r="G42" s="8" t="s">
        <v>292</v>
      </c>
      <c r="H42" s="8" t="s">
        <v>265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f t="shared" si="12"/>
        <v>0</v>
      </c>
      <c r="O42" s="8">
        <f ca="1" t="shared" si="13"/>
        <v>0</v>
      </c>
      <c r="P42" s="8">
        <f ca="1">SUMIF(SmtRes!AQ63:SmtRes!AQ66,"=1",SmtRes!DF63:SmtRes!DF66)</f>
        <v>0</v>
      </c>
      <c r="Q42" s="8">
        <f ca="1">SUMIF(SmtRes!AQ63:SmtRes!AQ66,"=1",SmtRes!DG63:SmtRes!DG66)</f>
        <v>0</v>
      </c>
      <c r="R42" s="8">
        <f ca="1">SUMIF(SmtRes!AQ63:SmtRes!AQ66,"=1",SmtRes!DH63:SmtRes!DH66)</f>
        <v>0</v>
      </c>
      <c r="S42" s="8">
        <f ca="1">SUMIF(SmtRes!AQ63:SmtRes!AQ66,"=1",SmtRes!DI63:SmtRes!DI66)</f>
        <v>0</v>
      </c>
      <c r="T42" s="8">
        <f t="shared" si="14"/>
        <v>0</v>
      </c>
      <c r="U42" s="8">
        <f ca="1">SUMIF(SmtRes!AQ63:SmtRes!AQ66,"=1",SmtRes!CV63:SmtRes!CV66)</f>
        <v>0</v>
      </c>
      <c r="V42" s="8">
        <f ca="1">SUMIF(SmtRes!AQ63:SmtRes!AQ66,"=1",SmtRes!CW63:SmtRes!CW66)</f>
        <v>0</v>
      </c>
      <c r="W42" s="8">
        <f t="shared" si="15"/>
        <v>0</v>
      </c>
      <c r="X42" s="8">
        <f ca="1" t="shared" si="16"/>
        <v>0</v>
      </c>
      <c r="Y42" s="8">
        <f ca="1" t="shared" si="17"/>
        <v>0</v>
      </c>
      <c r="Z42" s="8"/>
      <c r="AA42" s="8">
        <v>-1</v>
      </c>
      <c r="AB42" s="8">
        <f ca="1" t="shared" si="18"/>
        <v>335.21166</v>
      </c>
      <c r="AC42" s="8">
        <f t="shared" si="19"/>
        <v>0</v>
      </c>
      <c r="AD42" s="8">
        <f ca="1">ROUND((((SUM(SmtRes!BR63:SmtRes!BR66))-(SUM(SmtRes!BS63:SmtRes!BS66)))+AE42),6)</f>
        <v>96.94776</v>
      </c>
      <c r="AE42" s="8">
        <f ca="1">ROUND((SUM(SmtRes!BS63:SmtRes!BS66)),6)</f>
        <v>156.837828</v>
      </c>
      <c r="AF42" s="8">
        <f ca="1">ROUND((SUM(SmtRes!BT63:SmtRes!BT66)),6)</f>
        <v>238.2639</v>
      </c>
      <c r="AG42" s="8">
        <f t="shared" si="20"/>
        <v>0</v>
      </c>
      <c r="AH42" s="8">
        <f ca="1">(SUM(SmtRes!BU63:SmtRes!BU66))</f>
        <v>0.345</v>
      </c>
      <c r="AI42" s="8">
        <f ca="1">(SUM(SmtRes!BV63:SmtRes!BV66))</f>
        <v>0.1932</v>
      </c>
      <c r="AJ42" s="8">
        <f t="shared" si="21"/>
        <v>0</v>
      </c>
      <c r="AK42" s="8">
        <v>356.5576</v>
      </c>
      <c r="AL42" s="8">
        <v>0</v>
      </c>
      <c r="AM42" s="8">
        <v>70.252</v>
      </c>
      <c r="AN42" s="8">
        <v>113.6506</v>
      </c>
      <c r="AO42" s="8">
        <v>172.655</v>
      </c>
      <c r="AP42" s="8">
        <v>0</v>
      </c>
      <c r="AQ42" s="8">
        <v>0.25</v>
      </c>
      <c r="AR42" s="8">
        <v>0.14</v>
      </c>
      <c r="AS42" s="8">
        <v>0</v>
      </c>
      <c r="AT42" s="8">
        <v>103</v>
      </c>
      <c r="AU42" s="8">
        <v>60</v>
      </c>
      <c r="AV42" s="8">
        <v>1</v>
      </c>
      <c r="AW42" s="8">
        <v>1</v>
      </c>
      <c r="AX42" s="8"/>
      <c r="AY42" s="8"/>
      <c r="AZ42" s="8">
        <v>1</v>
      </c>
      <c r="BA42" s="8">
        <v>1</v>
      </c>
      <c r="BB42" s="8">
        <v>1</v>
      </c>
      <c r="BC42" s="8">
        <v>1</v>
      </c>
      <c r="BD42" s="8" t="s">
        <v>236</v>
      </c>
      <c r="BE42" s="8" t="s">
        <v>236</v>
      </c>
      <c r="BF42" s="8" t="s">
        <v>236</v>
      </c>
      <c r="BG42" s="8" t="s">
        <v>236</v>
      </c>
      <c r="BH42" s="8">
        <v>0</v>
      </c>
      <c r="BI42" s="8">
        <v>1</v>
      </c>
      <c r="BJ42" s="8" t="s">
        <v>293</v>
      </c>
      <c r="BK42" s="8"/>
      <c r="BL42" s="8"/>
      <c r="BM42" s="8">
        <v>33001</v>
      </c>
      <c r="BN42" s="8">
        <v>0</v>
      </c>
      <c r="BO42" s="8" t="s">
        <v>236</v>
      </c>
      <c r="BP42" s="8">
        <v>0</v>
      </c>
      <c r="BQ42" s="8">
        <v>2</v>
      </c>
      <c r="BR42" s="8">
        <v>0</v>
      </c>
      <c r="BS42" s="8">
        <v>1</v>
      </c>
      <c r="BT42" s="8">
        <v>1</v>
      </c>
      <c r="BU42" s="8">
        <v>1</v>
      </c>
      <c r="BV42" s="8">
        <v>1</v>
      </c>
      <c r="BW42" s="8">
        <v>1</v>
      </c>
      <c r="BX42" s="8">
        <v>1</v>
      </c>
      <c r="BY42" s="8" t="s">
        <v>236</v>
      </c>
      <c r="BZ42" s="8">
        <v>103</v>
      </c>
      <c r="CA42" s="8">
        <v>60</v>
      </c>
      <c r="CB42" s="8" t="s">
        <v>236</v>
      </c>
      <c r="CC42" s="8"/>
      <c r="CD42" s="8"/>
      <c r="CE42" s="8">
        <v>0</v>
      </c>
      <c r="CF42" s="8">
        <v>0</v>
      </c>
      <c r="CG42" s="8">
        <v>0</v>
      </c>
      <c r="CH42" s="8">
        <v>0</v>
      </c>
      <c r="CI42" s="8">
        <v>0</v>
      </c>
      <c r="CJ42" s="8">
        <v>0</v>
      </c>
      <c r="CK42" s="8">
        <v>0</v>
      </c>
      <c r="CL42" s="8">
        <v>0</v>
      </c>
      <c r="CM42" s="8">
        <v>0</v>
      </c>
      <c r="CN42" s="8" t="s">
        <v>267</v>
      </c>
      <c r="CO42" s="8">
        <v>0</v>
      </c>
      <c r="CP42" s="8">
        <f ca="1" t="shared" si="22"/>
        <v>0</v>
      </c>
      <c r="CQ42" s="8">
        <f ca="1">SUMIF(SmtRes!AQ63:SmtRes!AQ66,"=1",SmtRes!AA63:SmtRes!AA66)</f>
        <v>0</v>
      </c>
      <c r="CR42" s="8">
        <f ca="1">SUMIF(SmtRes!AQ63:SmtRes!AQ66,"=1",SmtRes!AB63:SmtRes!AB66)</f>
        <v>648.18</v>
      </c>
      <c r="CS42" s="8">
        <f ca="1">SUMIF(SmtRes!AQ63:SmtRes!AQ66,"=1",SmtRes!AC63:SmtRes!AC66)</f>
        <v>811.79</v>
      </c>
      <c r="CT42" s="8">
        <f ca="1">SUMIF(SmtRes!AQ63:SmtRes!AQ66,"=1",SmtRes!AD63:SmtRes!AD66)</f>
        <v>690.62</v>
      </c>
      <c r="CU42" s="8">
        <f t="shared" si="23"/>
        <v>0</v>
      </c>
      <c r="CV42" s="8">
        <f ca="1">SUMIF(SmtRes!AQ63:SmtRes!AQ66,"=1",SmtRes!BU63:SmtRes!BU66)</f>
        <v>0.345</v>
      </c>
      <c r="CW42" s="8">
        <f ca="1">SUMIF(SmtRes!AQ63:SmtRes!AQ66,"=1",SmtRes!BV63:SmtRes!BV66)</f>
        <v>0.1932</v>
      </c>
      <c r="CX42" s="8">
        <f t="shared" si="24"/>
        <v>0</v>
      </c>
      <c r="CY42" s="8">
        <f ca="1" t="shared" si="25"/>
        <v>0</v>
      </c>
      <c r="CZ42" s="8">
        <f ca="1" t="shared" si="26"/>
        <v>0</v>
      </c>
      <c r="DA42" s="8"/>
      <c r="DB42" s="8"/>
      <c r="DC42" s="8" t="s">
        <v>236</v>
      </c>
      <c r="DD42" s="8" t="s">
        <v>236</v>
      </c>
      <c r="DE42" s="8" t="s">
        <v>268</v>
      </c>
      <c r="DF42" s="8" t="s">
        <v>268</v>
      </c>
      <c r="DG42" s="8" t="s">
        <v>268</v>
      </c>
      <c r="DH42" s="8" t="s">
        <v>236</v>
      </c>
      <c r="DI42" s="8" t="s">
        <v>268</v>
      </c>
      <c r="DJ42" s="8" t="s">
        <v>268</v>
      </c>
      <c r="DK42" s="8" t="s">
        <v>236</v>
      </c>
      <c r="DL42" s="8" t="s">
        <v>236</v>
      </c>
      <c r="DM42" s="8" t="s">
        <v>236</v>
      </c>
      <c r="DN42" s="8">
        <v>0</v>
      </c>
      <c r="DO42" s="8">
        <v>0</v>
      </c>
      <c r="DP42" s="8">
        <v>1</v>
      </c>
      <c r="DQ42" s="8">
        <v>1</v>
      </c>
      <c r="DR42" s="8"/>
      <c r="DS42" s="8"/>
      <c r="DT42" s="8"/>
      <c r="DU42" s="8">
        <v>1013</v>
      </c>
      <c r="DV42" s="8" t="s">
        <v>265</v>
      </c>
      <c r="DW42" s="8" t="s">
        <v>265</v>
      </c>
      <c r="DX42" s="8">
        <v>1</v>
      </c>
      <c r="DY42" s="8"/>
      <c r="DZ42" s="8" t="s">
        <v>236</v>
      </c>
      <c r="EA42" s="8" t="s">
        <v>236</v>
      </c>
      <c r="EB42" s="8" t="s">
        <v>236</v>
      </c>
      <c r="EC42" s="8" t="s">
        <v>236</v>
      </c>
      <c r="ED42" s="8"/>
      <c r="EE42" s="8">
        <v>82815206</v>
      </c>
      <c r="EF42" s="8">
        <v>2</v>
      </c>
      <c r="EG42" s="8" t="s">
        <v>269</v>
      </c>
      <c r="EH42" s="8">
        <v>27</v>
      </c>
      <c r="EI42" s="8" t="s">
        <v>270</v>
      </c>
      <c r="EJ42" s="8">
        <v>1</v>
      </c>
      <c r="EK42" s="8">
        <v>33001</v>
      </c>
      <c r="EL42" s="8" t="s">
        <v>270</v>
      </c>
      <c r="EM42" s="8" t="s">
        <v>271</v>
      </c>
      <c r="EN42" s="8"/>
      <c r="EO42" s="8" t="s">
        <v>272</v>
      </c>
      <c r="EP42" s="8"/>
      <c r="EQ42" s="8">
        <v>132096</v>
      </c>
      <c r="ER42" s="8">
        <v>0</v>
      </c>
      <c r="ES42" s="8">
        <v>0</v>
      </c>
      <c r="ET42" s="8">
        <v>0</v>
      </c>
      <c r="EU42" s="8">
        <v>0</v>
      </c>
      <c r="EV42" s="8">
        <v>0</v>
      </c>
      <c r="EW42" s="8">
        <v>0.25</v>
      </c>
      <c r="EX42" s="8">
        <v>0.14</v>
      </c>
      <c r="EY42" s="8">
        <v>0</v>
      </c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>
        <v>0</v>
      </c>
      <c r="FR42" s="8">
        <v>0</v>
      </c>
      <c r="FS42" s="8">
        <v>0</v>
      </c>
      <c r="FT42" s="8"/>
      <c r="FU42" s="8"/>
      <c r="FV42" s="8"/>
      <c r="FW42" s="8"/>
      <c r="FX42" s="8">
        <v>103</v>
      </c>
      <c r="FY42" s="8">
        <v>60</v>
      </c>
      <c r="FZ42" s="8"/>
      <c r="GA42" s="8" t="s">
        <v>236</v>
      </c>
      <c r="GB42" s="8"/>
      <c r="GC42" s="8"/>
      <c r="GD42" s="8">
        <v>1</v>
      </c>
      <c r="GE42" s="8"/>
      <c r="GF42" s="8">
        <v>-718096970</v>
      </c>
      <c r="GG42" s="8">
        <v>2</v>
      </c>
      <c r="GH42" s="8">
        <v>1</v>
      </c>
      <c r="GI42" s="8">
        <v>-2</v>
      </c>
      <c r="GJ42" s="8">
        <v>0</v>
      </c>
      <c r="GK42" s="8">
        <v>0</v>
      </c>
      <c r="GL42" s="8">
        <f ca="1" t="shared" si="27"/>
        <v>0</v>
      </c>
      <c r="GM42" s="8">
        <f ca="1" t="shared" si="28"/>
        <v>0</v>
      </c>
      <c r="GN42" s="8">
        <f ca="1" t="shared" si="29"/>
        <v>0</v>
      </c>
      <c r="GO42" s="8">
        <f ca="1" t="shared" si="30"/>
        <v>0</v>
      </c>
      <c r="GP42" s="8">
        <f ca="1" t="shared" si="31"/>
        <v>0</v>
      </c>
      <c r="GQ42" s="8"/>
      <c r="GR42" s="8">
        <v>0</v>
      </c>
      <c r="GS42" s="8">
        <v>3</v>
      </c>
      <c r="GT42" s="8">
        <v>0</v>
      </c>
      <c r="GU42" s="8" t="s">
        <v>236</v>
      </c>
      <c r="GV42" s="8">
        <f t="shared" si="32"/>
        <v>0</v>
      </c>
      <c r="GW42" s="8">
        <v>1</v>
      </c>
      <c r="GX42" s="8">
        <f t="shared" si="33"/>
        <v>0</v>
      </c>
      <c r="GY42" s="8"/>
      <c r="GZ42" s="8"/>
      <c r="HA42" s="8">
        <v>0</v>
      </c>
      <c r="HB42" s="8">
        <v>0</v>
      </c>
      <c r="HC42" s="8">
        <f t="shared" si="34"/>
        <v>0</v>
      </c>
      <c r="HD42" s="8"/>
      <c r="HE42" s="8" t="s">
        <v>236</v>
      </c>
      <c r="HF42" s="8" t="s">
        <v>236</v>
      </c>
      <c r="HG42" s="8"/>
      <c r="HH42" s="8"/>
      <c r="HI42" s="8"/>
      <c r="HJ42" s="8"/>
      <c r="HK42" s="8"/>
      <c r="HL42" s="8"/>
      <c r="HM42" s="8" t="s">
        <v>236</v>
      </c>
      <c r="HN42" s="8" t="s">
        <v>83</v>
      </c>
      <c r="HO42" s="8" t="s">
        <v>85</v>
      </c>
      <c r="HP42" s="8" t="s">
        <v>270</v>
      </c>
      <c r="HQ42" s="8" t="s">
        <v>270</v>
      </c>
      <c r="HR42" s="8"/>
      <c r="HS42" s="8">
        <v>0</v>
      </c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>
        <v>0</v>
      </c>
      <c r="IL42" s="8"/>
      <c r="IM42" s="8"/>
      <c r="IN42" s="8"/>
      <c r="IO42" s="8"/>
      <c r="IP42" s="8"/>
      <c r="IQ42" s="8"/>
      <c r="IR42" s="8"/>
      <c r="IS42" s="8"/>
      <c r="IT42" s="8"/>
      <c r="IU42" s="8"/>
    </row>
    <row r="43" spans="1:245">
      <c r="A43">
        <v>17</v>
      </c>
      <c r="B43">
        <v>0</v>
      </c>
      <c r="C43">
        <f>ROW(SmtRes!A70)</f>
        <v>70</v>
      </c>
      <c r="D43">
        <f>ROW(EtalonRes!A70)</f>
        <v>70</v>
      </c>
      <c r="E43" t="s">
        <v>236</v>
      </c>
      <c r="F43" t="s">
        <v>291</v>
      </c>
      <c r="G43" t="s">
        <v>292</v>
      </c>
      <c r="H43" t="s">
        <v>265</v>
      </c>
      <c r="I43">
        <v>0</v>
      </c>
      <c r="J43">
        <v>0</v>
      </c>
      <c r="K43">
        <v>0</v>
      </c>
      <c r="L43">
        <v>0</v>
      </c>
      <c r="M43">
        <v>0</v>
      </c>
      <c r="N43">
        <f t="shared" si="12"/>
        <v>0</v>
      </c>
      <c r="O43">
        <f ca="1" t="shared" si="13"/>
        <v>0</v>
      </c>
      <c r="P43">
        <f ca="1">SUMIF(SmtRes!AQ67:SmtRes!AQ70,"=1",SmtRes!DF67:SmtRes!DF70)</f>
        <v>0</v>
      </c>
      <c r="Q43">
        <f ca="1">SUMIF(SmtRes!AQ67:SmtRes!AQ70,"=1",SmtRes!DG67:SmtRes!DG70)</f>
        <v>0</v>
      </c>
      <c r="R43">
        <f ca="1">SUMIF(SmtRes!AQ67:SmtRes!AQ70,"=1",SmtRes!DH67:SmtRes!DH70)</f>
        <v>0</v>
      </c>
      <c r="S43">
        <f ca="1">SUMIF(SmtRes!AQ67:SmtRes!AQ70,"=1",SmtRes!DI67:SmtRes!DI70)</f>
        <v>0</v>
      </c>
      <c r="T43">
        <f t="shared" si="14"/>
        <v>0</v>
      </c>
      <c r="U43">
        <f ca="1">SUMIF(SmtRes!AQ67:SmtRes!AQ70,"=1",SmtRes!CV67:SmtRes!CV70)</f>
        <v>0</v>
      </c>
      <c r="V43">
        <f ca="1">SUMIF(SmtRes!AQ67:SmtRes!AQ70,"=1",SmtRes!CW67:SmtRes!CW70)</f>
        <v>0</v>
      </c>
      <c r="W43">
        <f t="shared" si="15"/>
        <v>0</v>
      </c>
      <c r="X43">
        <f ca="1" t="shared" si="16"/>
        <v>0</v>
      </c>
      <c r="Y43">
        <f ca="1" t="shared" si="17"/>
        <v>0</v>
      </c>
      <c r="AA43">
        <v>-1</v>
      </c>
      <c r="AB43">
        <f ca="1" t="shared" si="18"/>
        <v>335.21166</v>
      </c>
      <c r="AC43">
        <f t="shared" si="19"/>
        <v>0</v>
      </c>
      <c r="AD43">
        <f ca="1">ROUND((((SUM(SmtRes!BR67:SmtRes!BR70))-(SUM(SmtRes!BS67:SmtRes!BS70)))+AE43),6)</f>
        <v>96.94776</v>
      </c>
      <c r="AE43">
        <f ca="1">ROUND((SUM(SmtRes!BS67:SmtRes!BS70)),6)</f>
        <v>156.837828</v>
      </c>
      <c r="AF43">
        <f ca="1">ROUND((SUM(SmtRes!BT67:SmtRes!BT70)),6)</f>
        <v>238.2639</v>
      </c>
      <c r="AG43">
        <f t="shared" si="20"/>
        <v>0</v>
      </c>
      <c r="AH43">
        <f ca="1">(SUM(SmtRes!BU67:SmtRes!BU70))</f>
        <v>0.345</v>
      </c>
      <c r="AI43">
        <f ca="1">(SUM(SmtRes!BV67:SmtRes!BV70))</f>
        <v>0.1932</v>
      </c>
      <c r="AJ43">
        <f t="shared" si="21"/>
        <v>0</v>
      </c>
      <c r="AK43">
        <v>356.5576</v>
      </c>
      <c r="AL43">
        <v>0</v>
      </c>
      <c r="AM43">
        <v>70.252</v>
      </c>
      <c r="AN43">
        <v>113.6506</v>
      </c>
      <c r="AO43">
        <v>172.655</v>
      </c>
      <c r="AP43">
        <v>0</v>
      </c>
      <c r="AQ43">
        <v>0.25</v>
      </c>
      <c r="AR43">
        <v>0.14</v>
      </c>
      <c r="AS43">
        <v>0</v>
      </c>
      <c r="AT43">
        <v>103</v>
      </c>
      <c r="AU43">
        <v>60</v>
      </c>
      <c r="AV43">
        <v>1</v>
      </c>
      <c r="AW43">
        <v>1</v>
      </c>
      <c r="AZ43">
        <v>1</v>
      </c>
      <c r="BA43">
        <v>1</v>
      </c>
      <c r="BB43">
        <v>1</v>
      </c>
      <c r="BC43">
        <v>1</v>
      </c>
      <c r="BD43" t="s">
        <v>236</v>
      </c>
      <c r="BE43" t="s">
        <v>236</v>
      </c>
      <c r="BF43" t="s">
        <v>236</v>
      </c>
      <c r="BG43" t="s">
        <v>236</v>
      </c>
      <c r="BH43">
        <v>0</v>
      </c>
      <c r="BI43">
        <v>1</v>
      </c>
      <c r="BJ43" t="s">
        <v>293</v>
      </c>
      <c r="BM43">
        <v>33001</v>
      </c>
      <c r="BN43">
        <v>0</v>
      </c>
      <c r="BO43" t="s">
        <v>236</v>
      </c>
      <c r="BP43">
        <v>0</v>
      </c>
      <c r="BQ43">
        <v>2</v>
      </c>
      <c r="BR43">
        <v>0</v>
      </c>
      <c r="BS43">
        <v>1</v>
      </c>
      <c r="BT43">
        <v>1</v>
      </c>
      <c r="BU43">
        <v>1</v>
      </c>
      <c r="BV43">
        <v>1</v>
      </c>
      <c r="BW43">
        <v>1</v>
      </c>
      <c r="BX43">
        <v>1</v>
      </c>
      <c r="BY43" t="s">
        <v>236</v>
      </c>
      <c r="BZ43">
        <v>103</v>
      </c>
      <c r="CA43">
        <v>60</v>
      </c>
      <c r="CB43" t="s">
        <v>236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 t="s">
        <v>267</v>
      </c>
      <c r="CO43">
        <v>0</v>
      </c>
      <c r="CP43">
        <f ca="1" t="shared" si="22"/>
        <v>0</v>
      </c>
      <c r="CQ43">
        <f ca="1">SUMIF(SmtRes!AQ67:SmtRes!AQ70,"=1",SmtRes!AA67:SmtRes!AA70)</f>
        <v>0</v>
      </c>
      <c r="CR43">
        <f ca="1">SUMIF(SmtRes!AQ67:SmtRes!AQ70,"=1",SmtRes!AB67:SmtRes!AB70)</f>
        <v>648.18</v>
      </c>
      <c r="CS43">
        <f ca="1">SUMIF(SmtRes!AQ67:SmtRes!AQ70,"=1",SmtRes!AC67:SmtRes!AC70)</f>
        <v>811.79</v>
      </c>
      <c r="CT43">
        <f ca="1">SUMIF(SmtRes!AQ67:SmtRes!AQ70,"=1",SmtRes!AD67:SmtRes!AD70)</f>
        <v>690.62</v>
      </c>
      <c r="CU43">
        <f t="shared" si="23"/>
        <v>0</v>
      </c>
      <c r="CV43">
        <f ca="1">SUMIF(SmtRes!AQ67:SmtRes!AQ70,"=1",SmtRes!BU67:SmtRes!BU70)</f>
        <v>0.345</v>
      </c>
      <c r="CW43">
        <f ca="1">SUMIF(SmtRes!AQ67:SmtRes!AQ70,"=1",SmtRes!BV67:SmtRes!BV70)</f>
        <v>0.1932</v>
      </c>
      <c r="CX43">
        <f t="shared" si="24"/>
        <v>0</v>
      </c>
      <c r="CY43">
        <f ca="1" t="shared" si="25"/>
        <v>0</v>
      </c>
      <c r="CZ43">
        <f ca="1" t="shared" si="26"/>
        <v>0</v>
      </c>
      <c r="DC43" t="s">
        <v>236</v>
      </c>
      <c r="DD43" t="s">
        <v>236</v>
      </c>
      <c r="DE43" t="s">
        <v>268</v>
      </c>
      <c r="DF43" t="s">
        <v>268</v>
      </c>
      <c r="DG43" t="s">
        <v>268</v>
      </c>
      <c r="DH43" t="s">
        <v>236</v>
      </c>
      <c r="DI43" t="s">
        <v>268</v>
      </c>
      <c r="DJ43" t="s">
        <v>268</v>
      </c>
      <c r="DK43" t="s">
        <v>236</v>
      </c>
      <c r="DL43" t="s">
        <v>236</v>
      </c>
      <c r="DM43" t="s">
        <v>236</v>
      </c>
      <c r="DN43">
        <v>0</v>
      </c>
      <c r="DO43">
        <v>0</v>
      </c>
      <c r="DP43">
        <v>1</v>
      </c>
      <c r="DQ43">
        <v>1</v>
      </c>
      <c r="DU43">
        <v>1013</v>
      </c>
      <c r="DV43" t="s">
        <v>265</v>
      </c>
      <c r="DW43" t="s">
        <v>265</v>
      </c>
      <c r="DX43">
        <v>1</v>
      </c>
      <c r="DZ43" t="s">
        <v>236</v>
      </c>
      <c r="EA43" t="s">
        <v>236</v>
      </c>
      <c r="EB43" t="s">
        <v>236</v>
      </c>
      <c r="EC43" t="s">
        <v>236</v>
      </c>
      <c r="EE43">
        <v>82815206</v>
      </c>
      <c r="EF43">
        <v>2</v>
      </c>
      <c r="EG43" t="s">
        <v>269</v>
      </c>
      <c r="EH43">
        <v>27</v>
      </c>
      <c r="EI43" t="s">
        <v>270</v>
      </c>
      <c r="EJ43">
        <v>1</v>
      </c>
      <c r="EK43">
        <v>33001</v>
      </c>
      <c r="EL43" t="s">
        <v>270</v>
      </c>
      <c r="EM43" t="s">
        <v>271</v>
      </c>
      <c r="EO43" t="s">
        <v>272</v>
      </c>
      <c r="EQ43">
        <v>132096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0.25</v>
      </c>
      <c r="EX43">
        <v>0.14</v>
      </c>
      <c r="EY43">
        <v>0</v>
      </c>
      <c r="FQ43">
        <v>0</v>
      </c>
      <c r="FR43">
        <v>0</v>
      </c>
      <c r="FS43">
        <v>0</v>
      </c>
      <c r="FX43">
        <v>103</v>
      </c>
      <c r="FY43">
        <v>60</v>
      </c>
      <c r="GA43" t="s">
        <v>236</v>
      </c>
      <c r="GD43">
        <v>1</v>
      </c>
      <c r="GF43">
        <v>-718096970</v>
      </c>
      <c r="GG43">
        <v>2</v>
      </c>
      <c r="GH43">
        <v>1</v>
      </c>
      <c r="GI43">
        <v>-2</v>
      </c>
      <c r="GJ43">
        <v>0</v>
      </c>
      <c r="GK43">
        <v>0</v>
      </c>
      <c r="GL43">
        <f ca="1" t="shared" si="27"/>
        <v>0</v>
      </c>
      <c r="GM43">
        <f ca="1" t="shared" si="28"/>
        <v>0</v>
      </c>
      <c r="GN43">
        <f ca="1" t="shared" si="29"/>
        <v>0</v>
      </c>
      <c r="GO43">
        <f ca="1" t="shared" si="30"/>
        <v>0</v>
      </c>
      <c r="GP43">
        <f ca="1" t="shared" si="31"/>
        <v>0</v>
      </c>
      <c r="GR43">
        <v>0</v>
      </c>
      <c r="GS43">
        <v>3</v>
      </c>
      <c r="GT43">
        <v>0</v>
      </c>
      <c r="GU43" t="s">
        <v>236</v>
      </c>
      <c r="GV43">
        <f t="shared" si="32"/>
        <v>0</v>
      </c>
      <c r="GW43">
        <v>1</v>
      </c>
      <c r="GX43">
        <f t="shared" si="33"/>
        <v>0</v>
      </c>
      <c r="HA43">
        <v>0</v>
      </c>
      <c r="HB43">
        <v>0</v>
      </c>
      <c r="HC43">
        <f t="shared" si="34"/>
        <v>0</v>
      </c>
      <c r="HE43" t="s">
        <v>236</v>
      </c>
      <c r="HF43" t="s">
        <v>236</v>
      </c>
      <c r="HM43" t="s">
        <v>236</v>
      </c>
      <c r="HN43" t="s">
        <v>83</v>
      </c>
      <c r="HO43" t="s">
        <v>85</v>
      </c>
      <c r="HP43" t="s">
        <v>270</v>
      </c>
      <c r="HQ43" t="s">
        <v>270</v>
      </c>
      <c r="HS43">
        <v>0</v>
      </c>
      <c r="IK43">
        <v>0</v>
      </c>
    </row>
    <row r="44" spans="1:255">
      <c r="A44" s="8">
        <v>17</v>
      </c>
      <c r="B44" s="8">
        <v>0</v>
      </c>
      <c r="C44" s="8">
        <f>ROW(SmtRes!A74)</f>
        <v>74</v>
      </c>
      <c r="D44" s="8">
        <f>ROW(EtalonRes!A74)</f>
        <v>74</v>
      </c>
      <c r="E44" s="8" t="s">
        <v>236</v>
      </c>
      <c r="F44" s="8" t="s">
        <v>294</v>
      </c>
      <c r="G44" s="8" t="s">
        <v>295</v>
      </c>
      <c r="H44" s="8" t="s">
        <v>265</v>
      </c>
      <c r="I44" s="8">
        <v>0</v>
      </c>
      <c r="J44" s="8">
        <v>0</v>
      </c>
      <c r="K44" s="8">
        <v>0</v>
      </c>
      <c r="L44" s="8">
        <v>0</v>
      </c>
      <c r="M44" s="8">
        <v>0</v>
      </c>
      <c r="N44" s="8">
        <f t="shared" si="12"/>
        <v>0</v>
      </c>
      <c r="O44" s="8">
        <f ca="1" t="shared" si="13"/>
        <v>0</v>
      </c>
      <c r="P44" s="8">
        <f ca="1">SUMIF(SmtRes!AQ71:SmtRes!AQ74,"=1",SmtRes!DF71:SmtRes!DF74)</f>
        <v>0</v>
      </c>
      <c r="Q44" s="8">
        <f ca="1">SUMIF(SmtRes!AQ71:SmtRes!AQ74,"=1",SmtRes!DG71:SmtRes!DG74)</f>
        <v>0</v>
      </c>
      <c r="R44" s="8">
        <f ca="1">SUMIF(SmtRes!AQ71:SmtRes!AQ74,"=1",SmtRes!DH71:SmtRes!DH74)</f>
        <v>0</v>
      </c>
      <c r="S44" s="8">
        <f ca="1">SUMIF(SmtRes!AQ71:SmtRes!AQ74,"=1",SmtRes!DI71:SmtRes!DI74)</f>
        <v>0</v>
      </c>
      <c r="T44" s="8">
        <f t="shared" si="14"/>
        <v>0</v>
      </c>
      <c r="U44" s="8">
        <f ca="1">SUMIF(SmtRes!AQ71:SmtRes!AQ74,"=1",SmtRes!CV71:SmtRes!CV74)</f>
        <v>0</v>
      </c>
      <c r="V44" s="8">
        <f ca="1">SUMIF(SmtRes!AQ71:SmtRes!AQ74,"=1",SmtRes!CW71:SmtRes!CW74)</f>
        <v>0</v>
      </c>
      <c r="W44" s="8">
        <f t="shared" si="15"/>
        <v>0</v>
      </c>
      <c r="X44" s="8">
        <f ca="1" t="shared" si="16"/>
        <v>0</v>
      </c>
      <c r="Y44" s="8">
        <f ca="1" t="shared" si="17"/>
        <v>0</v>
      </c>
      <c r="Z44" s="8"/>
      <c r="AA44" s="8">
        <v>-1</v>
      </c>
      <c r="AB44" s="8">
        <f ca="1" t="shared" si="18"/>
        <v>396.71412</v>
      </c>
      <c r="AC44" s="8">
        <f t="shared" si="19"/>
        <v>0</v>
      </c>
      <c r="AD44" s="8">
        <f ca="1">ROUND((((SUM(SmtRes!BR71:SmtRes!BR74))-(SUM(SmtRes!BS71:SmtRes!BS74)))+AE44),6)</f>
        <v>110.79744</v>
      </c>
      <c r="AE44" s="8">
        <f ca="1">ROUND((SUM(SmtRes!BS71:SmtRes!BS74)),6)</f>
        <v>179.243232</v>
      </c>
      <c r="AF44" s="8">
        <f ca="1">ROUND((SUM(SmtRes!BT71:SmtRes!BT74)),6)</f>
        <v>285.91668</v>
      </c>
      <c r="AG44" s="8">
        <f t="shared" si="20"/>
        <v>0</v>
      </c>
      <c r="AH44" s="8">
        <f ca="1">(SUM(SmtRes!BU71:SmtRes!BU74))</f>
        <v>0.414</v>
      </c>
      <c r="AI44" s="8">
        <f ca="1">(SUM(SmtRes!BV71:SmtRes!BV74))</f>
        <v>0.2208</v>
      </c>
      <c r="AJ44" s="8">
        <f t="shared" si="21"/>
        <v>0</v>
      </c>
      <c r="AK44" s="8">
        <v>417.3604</v>
      </c>
      <c r="AL44" s="8">
        <v>0</v>
      </c>
      <c r="AM44" s="8">
        <v>80.288</v>
      </c>
      <c r="AN44" s="8">
        <v>129.8864</v>
      </c>
      <c r="AO44" s="8">
        <v>207.186</v>
      </c>
      <c r="AP44" s="8">
        <v>0</v>
      </c>
      <c r="AQ44" s="8">
        <v>0.3</v>
      </c>
      <c r="AR44" s="8">
        <v>0.16</v>
      </c>
      <c r="AS44" s="8">
        <v>0</v>
      </c>
      <c r="AT44" s="8">
        <v>103</v>
      </c>
      <c r="AU44" s="8">
        <v>60</v>
      </c>
      <c r="AV44" s="8">
        <v>1</v>
      </c>
      <c r="AW44" s="8">
        <v>1</v>
      </c>
      <c r="AX44" s="8"/>
      <c r="AY44" s="8"/>
      <c r="AZ44" s="8">
        <v>1</v>
      </c>
      <c r="BA44" s="8">
        <v>1</v>
      </c>
      <c r="BB44" s="8">
        <v>1</v>
      </c>
      <c r="BC44" s="8">
        <v>1</v>
      </c>
      <c r="BD44" s="8" t="s">
        <v>236</v>
      </c>
      <c r="BE44" s="8" t="s">
        <v>236</v>
      </c>
      <c r="BF44" s="8" t="s">
        <v>236</v>
      </c>
      <c r="BG44" s="8" t="s">
        <v>236</v>
      </c>
      <c r="BH44" s="8">
        <v>0</v>
      </c>
      <c r="BI44" s="8">
        <v>1</v>
      </c>
      <c r="BJ44" s="8" t="s">
        <v>296</v>
      </c>
      <c r="BK44" s="8"/>
      <c r="BL44" s="8"/>
      <c r="BM44" s="8">
        <v>33001</v>
      </c>
      <c r="BN44" s="8">
        <v>0</v>
      </c>
      <c r="BO44" s="8" t="s">
        <v>236</v>
      </c>
      <c r="BP44" s="8">
        <v>0</v>
      </c>
      <c r="BQ44" s="8">
        <v>2</v>
      </c>
      <c r="BR44" s="8">
        <v>0</v>
      </c>
      <c r="BS44" s="8">
        <v>1</v>
      </c>
      <c r="BT44" s="8">
        <v>1</v>
      </c>
      <c r="BU44" s="8">
        <v>1</v>
      </c>
      <c r="BV44" s="8">
        <v>1</v>
      </c>
      <c r="BW44" s="8">
        <v>1</v>
      </c>
      <c r="BX44" s="8">
        <v>1</v>
      </c>
      <c r="BY44" s="8" t="s">
        <v>236</v>
      </c>
      <c r="BZ44" s="8">
        <v>103</v>
      </c>
      <c r="CA44" s="8">
        <v>60</v>
      </c>
      <c r="CB44" s="8" t="s">
        <v>236</v>
      </c>
      <c r="CC44" s="8"/>
      <c r="CD44" s="8"/>
      <c r="CE44" s="8">
        <v>0</v>
      </c>
      <c r="CF44" s="8">
        <v>0</v>
      </c>
      <c r="CG44" s="8">
        <v>0</v>
      </c>
      <c r="CH44" s="8">
        <v>0</v>
      </c>
      <c r="CI44" s="8">
        <v>0</v>
      </c>
      <c r="CJ44" s="8">
        <v>0</v>
      </c>
      <c r="CK44" s="8">
        <v>0</v>
      </c>
      <c r="CL44" s="8">
        <v>0</v>
      </c>
      <c r="CM44" s="8">
        <v>0</v>
      </c>
      <c r="CN44" s="8" t="s">
        <v>267</v>
      </c>
      <c r="CO44" s="8">
        <v>0</v>
      </c>
      <c r="CP44" s="8">
        <f ca="1" t="shared" si="22"/>
        <v>0</v>
      </c>
      <c r="CQ44" s="8">
        <f ca="1">SUMIF(SmtRes!AQ71:SmtRes!AQ74,"=1",SmtRes!AA71:SmtRes!AA74)</f>
        <v>0</v>
      </c>
      <c r="CR44" s="8">
        <f ca="1">SUMIF(SmtRes!AQ71:SmtRes!AQ74,"=1",SmtRes!AB71:SmtRes!AB74)</f>
        <v>648.18</v>
      </c>
      <c r="CS44" s="8">
        <f ca="1">SUMIF(SmtRes!AQ71:SmtRes!AQ74,"=1",SmtRes!AC71:SmtRes!AC74)</f>
        <v>811.79</v>
      </c>
      <c r="CT44" s="8">
        <f ca="1">SUMIF(SmtRes!AQ71:SmtRes!AQ74,"=1",SmtRes!AD71:SmtRes!AD74)</f>
        <v>690.62</v>
      </c>
      <c r="CU44" s="8">
        <f t="shared" si="23"/>
        <v>0</v>
      </c>
      <c r="CV44" s="8">
        <f ca="1">SUMIF(SmtRes!AQ71:SmtRes!AQ74,"=1",SmtRes!BU71:SmtRes!BU74)</f>
        <v>0.414</v>
      </c>
      <c r="CW44" s="8">
        <f ca="1">SUMIF(SmtRes!AQ71:SmtRes!AQ74,"=1",SmtRes!BV71:SmtRes!BV74)</f>
        <v>0.2208</v>
      </c>
      <c r="CX44" s="8">
        <f t="shared" si="24"/>
        <v>0</v>
      </c>
      <c r="CY44" s="8">
        <f ca="1" t="shared" si="25"/>
        <v>0</v>
      </c>
      <c r="CZ44" s="8">
        <f ca="1" t="shared" si="26"/>
        <v>0</v>
      </c>
      <c r="DA44" s="8"/>
      <c r="DB44" s="8"/>
      <c r="DC44" s="8" t="s">
        <v>236</v>
      </c>
      <c r="DD44" s="8" t="s">
        <v>236</v>
      </c>
      <c r="DE44" s="8" t="s">
        <v>268</v>
      </c>
      <c r="DF44" s="8" t="s">
        <v>268</v>
      </c>
      <c r="DG44" s="8" t="s">
        <v>268</v>
      </c>
      <c r="DH44" s="8" t="s">
        <v>236</v>
      </c>
      <c r="DI44" s="8" t="s">
        <v>268</v>
      </c>
      <c r="DJ44" s="8" t="s">
        <v>268</v>
      </c>
      <c r="DK44" s="8" t="s">
        <v>236</v>
      </c>
      <c r="DL44" s="8" t="s">
        <v>236</v>
      </c>
      <c r="DM44" s="8" t="s">
        <v>236</v>
      </c>
      <c r="DN44" s="8">
        <v>0</v>
      </c>
      <c r="DO44" s="8">
        <v>0</v>
      </c>
      <c r="DP44" s="8">
        <v>1</v>
      </c>
      <c r="DQ44" s="8">
        <v>1</v>
      </c>
      <c r="DR44" s="8"/>
      <c r="DS44" s="8"/>
      <c r="DT44" s="8"/>
      <c r="DU44" s="8">
        <v>1013</v>
      </c>
      <c r="DV44" s="8" t="s">
        <v>265</v>
      </c>
      <c r="DW44" s="8" t="s">
        <v>265</v>
      </c>
      <c r="DX44" s="8">
        <v>1</v>
      </c>
      <c r="DY44" s="8"/>
      <c r="DZ44" s="8" t="s">
        <v>236</v>
      </c>
      <c r="EA44" s="8" t="s">
        <v>236</v>
      </c>
      <c r="EB44" s="8" t="s">
        <v>236</v>
      </c>
      <c r="EC44" s="8" t="s">
        <v>236</v>
      </c>
      <c r="ED44" s="8"/>
      <c r="EE44" s="8">
        <v>82815206</v>
      </c>
      <c r="EF44" s="8">
        <v>2</v>
      </c>
      <c r="EG44" s="8" t="s">
        <v>269</v>
      </c>
      <c r="EH44" s="8">
        <v>27</v>
      </c>
      <c r="EI44" s="8" t="s">
        <v>270</v>
      </c>
      <c r="EJ44" s="8">
        <v>1</v>
      </c>
      <c r="EK44" s="8">
        <v>33001</v>
      </c>
      <c r="EL44" s="8" t="s">
        <v>270</v>
      </c>
      <c r="EM44" s="8" t="s">
        <v>271</v>
      </c>
      <c r="EN44" s="8"/>
      <c r="EO44" s="8" t="s">
        <v>272</v>
      </c>
      <c r="EP44" s="8"/>
      <c r="EQ44" s="8">
        <v>132096</v>
      </c>
      <c r="ER44" s="8">
        <v>0</v>
      </c>
      <c r="ES44" s="8">
        <v>0</v>
      </c>
      <c r="ET44" s="8">
        <v>0</v>
      </c>
      <c r="EU44" s="8">
        <v>0</v>
      </c>
      <c r="EV44" s="8">
        <v>0</v>
      </c>
      <c r="EW44" s="8">
        <v>0.3</v>
      </c>
      <c r="EX44" s="8">
        <v>0.16</v>
      </c>
      <c r="EY44" s="8">
        <v>0</v>
      </c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>
        <v>0</v>
      </c>
      <c r="FR44" s="8">
        <v>0</v>
      </c>
      <c r="FS44" s="8">
        <v>0</v>
      </c>
      <c r="FT44" s="8"/>
      <c r="FU44" s="8"/>
      <c r="FV44" s="8"/>
      <c r="FW44" s="8"/>
      <c r="FX44" s="8">
        <v>103</v>
      </c>
      <c r="FY44" s="8">
        <v>60</v>
      </c>
      <c r="FZ44" s="8"/>
      <c r="GA44" s="8" t="s">
        <v>236</v>
      </c>
      <c r="GB44" s="8"/>
      <c r="GC44" s="8"/>
      <c r="GD44" s="8">
        <v>1</v>
      </c>
      <c r="GE44" s="8"/>
      <c r="GF44" s="8">
        <v>-859650132</v>
      </c>
      <c r="GG44" s="8">
        <v>2</v>
      </c>
      <c r="GH44" s="8">
        <v>1</v>
      </c>
      <c r="GI44" s="8">
        <v>-2</v>
      </c>
      <c r="GJ44" s="8">
        <v>0</v>
      </c>
      <c r="GK44" s="8">
        <v>0</v>
      </c>
      <c r="GL44" s="8">
        <f ca="1" t="shared" si="27"/>
        <v>0</v>
      </c>
      <c r="GM44" s="8">
        <f ca="1" t="shared" si="28"/>
        <v>0</v>
      </c>
      <c r="GN44" s="8">
        <f ca="1" t="shared" si="29"/>
        <v>0</v>
      </c>
      <c r="GO44" s="8">
        <f ca="1" t="shared" si="30"/>
        <v>0</v>
      </c>
      <c r="GP44" s="8">
        <f ca="1" t="shared" si="31"/>
        <v>0</v>
      </c>
      <c r="GQ44" s="8"/>
      <c r="GR44" s="8">
        <v>0</v>
      </c>
      <c r="GS44" s="8">
        <v>3</v>
      </c>
      <c r="GT44" s="8">
        <v>0</v>
      </c>
      <c r="GU44" s="8" t="s">
        <v>236</v>
      </c>
      <c r="GV44" s="8">
        <f t="shared" si="32"/>
        <v>0</v>
      </c>
      <c r="GW44" s="8">
        <v>1</v>
      </c>
      <c r="GX44" s="8">
        <f t="shared" si="33"/>
        <v>0</v>
      </c>
      <c r="GY44" s="8"/>
      <c r="GZ44" s="8"/>
      <c r="HA44" s="8">
        <v>0</v>
      </c>
      <c r="HB44" s="8">
        <v>0</v>
      </c>
      <c r="HC44" s="8">
        <f t="shared" si="34"/>
        <v>0</v>
      </c>
      <c r="HD44" s="8"/>
      <c r="HE44" s="8" t="s">
        <v>236</v>
      </c>
      <c r="HF44" s="8" t="s">
        <v>236</v>
      </c>
      <c r="HG44" s="8"/>
      <c r="HH44" s="8"/>
      <c r="HI44" s="8"/>
      <c r="HJ44" s="8"/>
      <c r="HK44" s="8"/>
      <c r="HL44" s="8"/>
      <c r="HM44" s="8" t="s">
        <v>236</v>
      </c>
      <c r="HN44" s="8" t="s">
        <v>83</v>
      </c>
      <c r="HO44" s="8" t="s">
        <v>85</v>
      </c>
      <c r="HP44" s="8" t="s">
        <v>270</v>
      </c>
      <c r="HQ44" s="8" t="s">
        <v>270</v>
      </c>
      <c r="HR44" s="8"/>
      <c r="HS44" s="8">
        <v>0</v>
      </c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>
        <v>0</v>
      </c>
      <c r="IL44" s="8"/>
      <c r="IM44" s="8"/>
      <c r="IN44" s="8"/>
      <c r="IO44" s="8"/>
      <c r="IP44" s="8"/>
      <c r="IQ44" s="8"/>
      <c r="IR44" s="8"/>
      <c r="IS44" s="8"/>
      <c r="IT44" s="8"/>
      <c r="IU44" s="8"/>
    </row>
    <row r="45" spans="1:245">
      <c r="A45">
        <v>17</v>
      </c>
      <c r="B45">
        <v>0</v>
      </c>
      <c r="C45">
        <f>ROW(SmtRes!A78)</f>
        <v>78</v>
      </c>
      <c r="D45">
        <f>ROW(EtalonRes!A78)</f>
        <v>78</v>
      </c>
      <c r="E45" t="s">
        <v>236</v>
      </c>
      <c r="F45" t="s">
        <v>294</v>
      </c>
      <c r="G45" t="s">
        <v>295</v>
      </c>
      <c r="H45" t="s">
        <v>265</v>
      </c>
      <c r="I45">
        <v>0</v>
      </c>
      <c r="J45">
        <v>0</v>
      </c>
      <c r="K45">
        <v>0</v>
      </c>
      <c r="L45">
        <v>0</v>
      </c>
      <c r="M45">
        <v>0</v>
      </c>
      <c r="N45">
        <f t="shared" si="12"/>
        <v>0</v>
      </c>
      <c r="O45">
        <f ca="1" t="shared" si="13"/>
        <v>0</v>
      </c>
      <c r="P45">
        <f ca="1">SUMIF(SmtRes!AQ75:SmtRes!AQ78,"=1",SmtRes!DF75:SmtRes!DF78)</f>
        <v>0</v>
      </c>
      <c r="Q45">
        <f ca="1">SUMIF(SmtRes!AQ75:SmtRes!AQ78,"=1",SmtRes!DG75:SmtRes!DG78)</f>
        <v>0</v>
      </c>
      <c r="R45">
        <f ca="1">SUMIF(SmtRes!AQ75:SmtRes!AQ78,"=1",SmtRes!DH75:SmtRes!DH78)</f>
        <v>0</v>
      </c>
      <c r="S45">
        <f ca="1">SUMIF(SmtRes!AQ75:SmtRes!AQ78,"=1",SmtRes!DI75:SmtRes!DI78)</f>
        <v>0</v>
      </c>
      <c r="T45">
        <f t="shared" si="14"/>
        <v>0</v>
      </c>
      <c r="U45">
        <f ca="1">SUMIF(SmtRes!AQ75:SmtRes!AQ78,"=1",SmtRes!CV75:SmtRes!CV78)</f>
        <v>0</v>
      </c>
      <c r="V45">
        <f ca="1">SUMIF(SmtRes!AQ75:SmtRes!AQ78,"=1",SmtRes!CW75:SmtRes!CW78)</f>
        <v>0</v>
      </c>
      <c r="W45">
        <f t="shared" si="15"/>
        <v>0</v>
      </c>
      <c r="X45">
        <f ca="1" t="shared" si="16"/>
        <v>0</v>
      </c>
      <c r="Y45">
        <f ca="1" t="shared" si="17"/>
        <v>0</v>
      </c>
      <c r="AA45">
        <v>-1</v>
      </c>
      <c r="AB45">
        <f ca="1" t="shared" si="18"/>
        <v>396.71412</v>
      </c>
      <c r="AC45">
        <f t="shared" si="19"/>
        <v>0</v>
      </c>
      <c r="AD45">
        <f ca="1">ROUND((((SUM(SmtRes!BR75:SmtRes!BR78))-(SUM(SmtRes!BS75:SmtRes!BS78)))+AE45),6)</f>
        <v>110.79744</v>
      </c>
      <c r="AE45">
        <f ca="1">ROUND((SUM(SmtRes!BS75:SmtRes!BS78)),6)</f>
        <v>179.243232</v>
      </c>
      <c r="AF45">
        <f ca="1">ROUND((SUM(SmtRes!BT75:SmtRes!BT78)),6)</f>
        <v>285.91668</v>
      </c>
      <c r="AG45">
        <f t="shared" si="20"/>
        <v>0</v>
      </c>
      <c r="AH45">
        <f ca="1">(SUM(SmtRes!BU75:SmtRes!BU78))</f>
        <v>0.414</v>
      </c>
      <c r="AI45">
        <f ca="1">(SUM(SmtRes!BV75:SmtRes!BV78))</f>
        <v>0.2208</v>
      </c>
      <c r="AJ45">
        <f t="shared" si="21"/>
        <v>0</v>
      </c>
      <c r="AK45">
        <v>417.3604</v>
      </c>
      <c r="AL45">
        <v>0</v>
      </c>
      <c r="AM45">
        <v>80.288</v>
      </c>
      <c r="AN45">
        <v>129.8864</v>
      </c>
      <c r="AO45">
        <v>207.186</v>
      </c>
      <c r="AP45">
        <v>0</v>
      </c>
      <c r="AQ45">
        <v>0.3</v>
      </c>
      <c r="AR45">
        <v>0.16</v>
      </c>
      <c r="AS45">
        <v>0</v>
      </c>
      <c r="AT45">
        <v>103</v>
      </c>
      <c r="AU45">
        <v>60</v>
      </c>
      <c r="AV45">
        <v>1</v>
      </c>
      <c r="AW45">
        <v>1</v>
      </c>
      <c r="AZ45">
        <v>1</v>
      </c>
      <c r="BA45">
        <v>1</v>
      </c>
      <c r="BB45">
        <v>1</v>
      </c>
      <c r="BC45">
        <v>1</v>
      </c>
      <c r="BD45" t="s">
        <v>236</v>
      </c>
      <c r="BE45" t="s">
        <v>236</v>
      </c>
      <c r="BF45" t="s">
        <v>236</v>
      </c>
      <c r="BG45" t="s">
        <v>236</v>
      </c>
      <c r="BH45">
        <v>0</v>
      </c>
      <c r="BI45">
        <v>1</v>
      </c>
      <c r="BJ45" t="s">
        <v>296</v>
      </c>
      <c r="BM45">
        <v>33001</v>
      </c>
      <c r="BN45">
        <v>0</v>
      </c>
      <c r="BO45" t="s">
        <v>236</v>
      </c>
      <c r="BP45">
        <v>0</v>
      </c>
      <c r="BQ45">
        <v>2</v>
      </c>
      <c r="BR45">
        <v>0</v>
      </c>
      <c r="BS45">
        <v>1</v>
      </c>
      <c r="BT45">
        <v>1</v>
      </c>
      <c r="BU45">
        <v>1</v>
      </c>
      <c r="BV45">
        <v>1</v>
      </c>
      <c r="BW45">
        <v>1</v>
      </c>
      <c r="BX45">
        <v>1</v>
      </c>
      <c r="BY45" t="s">
        <v>236</v>
      </c>
      <c r="BZ45">
        <v>103</v>
      </c>
      <c r="CA45">
        <v>60</v>
      </c>
      <c r="CB45" t="s">
        <v>236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 t="s">
        <v>267</v>
      </c>
      <c r="CO45">
        <v>0</v>
      </c>
      <c r="CP45">
        <f ca="1" t="shared" si="22"/>
        <v>0</v>
      </c>
      <c r="CQ45">
        <f ca="1">SUMIF(SmtRes!AQ75:SmtRes!AQ78,"=1",SmtRes!AA75:SmtRes!AA78)</f>
        <v>0</v>
      </c>
      <c r="CR45">
        <f ca="1">SUMIF(SmtRes!AQ75:SmtRes!AQ78,"=1",SmtRes!AB75:SmtRes!AB78)</f>
        <v>648.18</v>
      </c>
      <c r="CS45">
        <f ca="1">SUMIF(SmtRes!AQ75:SmtRes!AQ78,"=1",SmtRes!AC75:SmtRes!AC78)</f>
        <v>811.79</v>
      </c>
      <c r="CT45">
        <f ca="1">SUMIF(SmtRes!AQ75:SmtRes!AQ78,"=1",SmtRes!AD75:SmtRes!AD78)</f>
        <v>690.62</v>
      </c>
      <c r="CU45">
        <f t="shared" si="23"/>
        <v>0</v>
      </c>
      <c r="CV45">
        <f ca="1">SUMIF(SmtRes!AQ75:SmtRes!AQ78,"=1",SmtRes!BU75:SmtRes!BU78)</f>
        <v>0.414</v>
      </c>
      <c r="CW45">
        <f ca="1">SUMIF(SmtRes!AQ75:SmtRes!AQ78,"=1",SmtRes!BV75:SmtRes!BV78)</f>
        <v>0.2208</v>
      </c>
      <c r="CX45">
        <f t="shared" si="24"/>
        <v>0</v>
      </c>
      <c r="CY45">
        <f ca="1" t="shared" si="25"/>
        <v>0</v>
      </c>
      <c r="CZ45">
        <f ca="1" t="shared" si="26"/>
        <v>0</v>
      </c>
      <c r="DC45" t="s">
        <v>236</v>
      </c>
      <c r="DD45" t="s">
        <v>236</v>
      </c>
      <c r="DE45" t="s">
        <v>268</v>
      </c>
      <c r="DF45" t="s">
        <v>268</v>
      </c>
      <c r="DG45" t="s">
        <v>268</v>
      </c>
      <c r="DH45" t="s">
        <v>236</v>
      </c>
      <c r="DI45" t="s">
        <v>268</v>
      </c>
      <c r="DJ45" t="s">
        <v>268</v>
      </c>
      <c r="DK45" t="s">
        <v>236</v>
      </c>
      <c r="DL45" t="s">
        <v>236</v>
      </c>
      <c r="DM45" t="s">
        <v>236</v>
      </c>
      <c r="DN45">
        <v>0</v>
      </c>
      <c r="DO45">
        <v>0</v>
      </c>
      <c r="DP45">
        <v>1</v>
      </c>
      <c r="DQ45">
        <v>1</v>
      </c>
      <c r="DU45">
        <v>1013</v>
      </c>
      <c r="DV45" t="s">
        <v>265</v>
      </c>
      <c r="DW45" t="s">
        <v>265</v>
      </c>
      <c r="DX45">
        <v>1</v>
      </c>
      <c r="DZ45" t="s">
        <v>236</v>
      </c>
      <c r="EA45" t="s">
        <v>236</v>
      </c>
      <c r="EB45" t="s">
        <v>236</v>
      </c>
      <c r="EC45" t="s">
        <v>236</v>
      </c>
      <c r="EE45">
        <v>82815206</v>
      </c>
      <c r="EF45">
        <v>2</v>
      </c>
      <c r="EG45" t="s">
        <v>269</v>
      </c>
      <c r="EH45">
        <v>27</v>
      </c>
      <c r="EI45" t="s">
        <v>270</v>
      </c>
      <c r="EJ45">
        <v>1</v>
      </c>
      <c r="EK45">
        <v>33001</v>
      </c>
      <c r="EL45" t="s">
        <v>270</v>
      </c>
      <c r="EM45" t="s">
        <v>271</v>
      </c>
      <c r="EO45" t="s">
        <v>272</v>
      </c>
      <c r="EQ45">
        <v>132096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0.3</v>
      </c>
      <c r="EX45">
        <v>0.16</v>
      </c>
      <c r="EY45">
        <v>0</v>
      </c>
      <c r="FQ45">
        <v>0</v>
      </c>
      <c r="FR45">
        <v>0</v>
      </c>
      <c r="FS45">
        <v>0</v>
      </c>
      <c r="FX45">
        <v>103</v>
      </c>
      <c r="FY45">
        <v>60</v>
      </c>
      <c r="GA45" t="s">
        <v>236</v>
      </c>
      <c r="GD45">
        <v>1</v>
      </c>
      <c r="GF45">
        <v>-859650132</v>
      </c>
      <c r="GG45">
        <v>2</v>
      </c>
      <c r="GH45">
        <v>1</v>
      </c>
      <c r="GI45">
        <v>-2</v>
      </c>
      <c r="GJ45">
        <v>0</v>
      </c>
      <c r="GK45">
        <v>0</v>
      </c>
      <c r="GL45">
        <f ca="1" t="shared" si="27"/>
        <v>0</v>
      </c>
      <c r="GM45">
        <f ca="1" t="shared" si="28"/>
        <v>0</v>
      </c>
      <c r="GN45">
        <f ca="1" t="shared" si="29"/>
        <v>0</v>
      </c>
      <c r="GO45">
        <f ca="1" t="shared" si="30"/>
        <v>0</v>
      </c>
      <c r="GP45">
        <f ca="1" t="shared" si="31"/>
        <v>0</v>
      </c>
      <c r="GR45">
        <v>0</v>
      </c>
      <c r="GS45">
        <v>3</v>
      </c>
      <c r="GT45">
        <v>0</v>
      </c>
      <c r="GU45" t="s">
        <v>236</v>
      </c>
      <c r="GV45">
        <f t="shared" si="32"/>
        <v>0</v>
      </c>
      <c r="GW45">
        <v>1</v>
      </c>
      <c r="GX45">
        <f t="shared" si="33"/>
        <v>0</v>
      </c>
      <c r="HA45">
        <v>0</v>
      </c>
      <c r="HB45">
        <v>0</v>
      </c>
      <c r="HC45">
        <f t="shared" si="34"/>
        <v>0</v>
      </c>
      <c r="HE45" t="s">
        <v>236</v>
      </c>
      <c r="HF45" t="s">
        <v>236</v>
      </c>
      <c r="HM45" t="s">
        <v>236</v>
      </c>
      <c r="HN45" t="s">
        <v>83</v>
      </c>
      <c r="HO45" t="s">
        <v>85</v>
      </c>
      <c r="HP45" t="s">
        <v>270</v>
      </c>
      <c r="HQ45" t="s">
        <v>270</v>
      </c>
      <c r="HS45">
        <v>0</v>
      </c>
      <c r="IK45">
        <v>0</v>
      </c>
    </row>
    <row r="46" spans="1:255">
      <c r="A46" s="8">
        <v>17</v>
      </c>
      <c r="B46" s="8">
        <v>0</v>
      </c>
      <c r="C46" s="8">
        <f>ROW(SmtRes!A89)</f>
        <v>89</v>
      </c>
      <c r="D46" s="8">
        <f>ROW(EtalonRes!A89)</f>
        <v>89</v>
      </c>
      <c r="E46" s="8" t="s">
        <v>236</v>
      </c>
      <c r="F46" s="8" t="s">
        <v>297</v>
      </c>
      <c r="G46" s="8" t="s">
        <v>298</v>
      </c>
      <c r="H46" s="8" t="s">
        <v>299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  <c r="N46" s="8">
        <f t="shared" si="12"/>
        <v>0</v>
      </c>
      <c r="O46" s="8">
        <f ca="1" t="shared" si="13"/>
        <v>0</v>
      </c>
      <c r="P46" s="8">
        <f ca="1">SUMIF(SmtRes!AQ79:SmtRes!AQ89,"=1",SmtRes!DF79:SmtRes!DF89)</f>
        <v>0</v>
      </c>
      <c r="Q46" s="8">
        <f ca="1">SUMIF(SmtRes!AQ79:SmtRes!AQ89,"=1",SmtRes!DG79:SmtRes!DG89)</f>
        <v>0</v>
      </c>
      <c r="R46" s="8">
        <f ca="1">SUMIF(SmtRes!AQ79:SmtRes!AQ89,"=1",SmtRes!DH79:SmtRes!DH89)</f>
        <v>0</v>
      </c>
      <c r="S46" s="8">
        <f ca="1">SUMIF(SmtRes!AQ79:SmtRes!AQ89,"=1",SmtRes!DI79:SmtRes!DI89)</f>
        <v>0</v>
      </c>
      <c r="T46" s="8">
        <f t="shared" si="14"/>
        <v>0</v>
      </c>
      <c r="U46" s="8">
        <f ca="1">SUMIF(SmtRes!AQ79:SmtRes!AQ89,"=1",SmtRes!CV79:SmtRes!CV89)</f>
        <v>0</v>
      </c>
      <c r="V46" s="8">
        <f ca="1">SUMIF(SmtRes!AQ79:SmtRes!AQ89,"=1",SmtRes!CW79:SmtRes!CW89)</f>
        <v>0</v>
      </c>
      <c r="W46" s="8">
        <f t="shared" si="15"/>
        <v>0</v>
      </c>
      <c r="X46" s="8">
        <f ca="1" t="shared" si="16"/>
        <v>0</v>
      </c>
      <c r="Y46" s="8">
        <f ca="1" t="shared" si="17"/>
        <v>0</v>
      </c>
      <c r="Z46" s="8"/>
      <c r="AA46" s="8">
        <v>-1</v>
      </c>
      <c r="AB46" s="8">
        <f ca="1" t="shared" si="18"/>
        <v>14124.13349</v>
      </c>
      <c r="AC46" s="8">
        <f t="shared" si="19"/>
        <v>0</v>
      </c>
      <c r="AD46" s="8">
        <f ca="1">ROUND((((SUM(SmtRes!BR79:SmtRes!BR89))-(SUM(SmtRes!BS79:SmtRes!BS89)))+AE46),6)</f>
        <v>2064.025346</v>
      </c>
      <c r="AE46" s="8">
        <f ca="1">ROUND((SUM(SmtRes!BS79:SmtRes!BS89)),6)</f>
        <v>3481.799782</v>
      </c>
      <c r="AF46" s="8">
        <f ca="1">ROUND((SUM(SmtRes!BT79:SmtRes!BT89)),6)</f>
        <v>12060.108144</v>
      </c>
      <c r="AG46" s="8">
        <f t="shared" si="20"/>
        <v>0</v>
      </c>
      <c r="AH46" s="8">
        <f ca="1">(SUM(SmtRes!BU79:SmtRes!BU89))</f>
        <v>15.5526</v>
      </c>
      <c r="AI46" s="8">
        <f ca="1">(SUM(SmtRes!BV79:SmtRes!BV89))</f>
        <v>4.28904</v>
      </c>
      <c r="AJ46" s="8">
        <f t="shared" si="21"/>
        <v>0</v>
      </c>
      <c r="AK46" s="8">
        <v>19833.92516</v>
      </c>
      <c r="AL46" s="8">
        <v>1608.32136</v>
      </c>
      <c r="AM46" s="8">
        <v>2136.6722</v>
      </c>
      <c r="AN46" s="8">
        <v>3604.3476</v>
      </c>
      <c r="AO46" s="8">
        <v>12484.584</v>
      </c>
      <c r="AP46" s="8">
        <v>0</v>
      </c>
      <c r="AQ46" s="8">
        <v>16.1</v>
      </c>
      <c r="AR46" s="8">
        <v>4.44</v>
      </c>
      <c r="AS46" s="8">
        <v>0</v>
      </c>
      <c r="AT46" s="8">
        <v>103</v>
      </c>
      <c r="AU46" s="8">
        <v>60</v>
      </c>
      <c r="AV46" s="8">
        <v>1</v>
      </c>
      <c r="AW46" s="8">
        <v>1</v>
      </c>
      <c r="AX46" s="8"/>
      <c r="AY46" s="8"/>
      <c r="AZ46" s="8">
        <v>1</v>
      </c>
      <c r="BA46" s="8">
        <v>1</v>
      </c>
      <c r="BB46" s="8">
        <v>1</v>
      </c>
      <c r="BC46" s="8">
        <v>1</v>
      </c>
      <c r="BD46" s="8" t="s">
        <v>236</v>
      </c>
      <c r="BE46" s="8" t="s">
        <v>236</v>
      </c>
      <c r="BF46" s="8" t="s">
        <v>236</v>
      </c>
      <c r="BG46" s="8" t="s">
        <v>236</v>
      </c>
      <c r="BH46" s="8">
        <v>0</v>
      </c>
      <c r="BI46" s="8">
        <v>1</v>
      </c>
      <c r="BJ46" s="8" t="s">
        <v>300</v>
      </c>
      <c r="BK46" s="8"/>
      <c r="BL46" s="8"/>
      <c r="BM46" s="8">
        <v>33001</v>
      </c>
      <c r="BN46" s="8">
        <v>0</v>
      </c>
      <c r="BO46" s="8" t="s">
        <v>236</v>
      </c>
      <c r="BP46" s="8">
        <v>0</v>
      </c>
      <c r="BQ46" s="8">
        <v>2</v>
      </c>
      <c r="BR46" s="8">
        <v>0</v>
      </c>
      <c r="BS46" s="8">
        <v>1</v>
      </c>
      <c r="BT46" s="8">
        <v>1</v>
      </c>
      <c r="BU46" s="8">
        <v>1</v>
      </c>
      <c r="BV46" s="8">
        <v>1</v>
      </c>
      <c r="BW46" s="8">
        <v>1</v>
      </c>
      <c r="BX46" s="8">
        <v>1</v>
      </c>
      <c r="BY46" s="8" t="s">
        <v>236</v>
      </c>
      <c r="BZ46" s="8">
        <v>103</v>
      </c>
      <c r="CA46" s="8">
        <v>60</v>
      </c>
      <c r="CB46" s="8" t="s">
        <v>236</v>
      </c>
      <c r="CC46" s="8"/>
      <c r="CD46" s="8"/>
      <c r="CE46" s="8">
        <v>0</v>
      </c>
      <c r="CF46" s="8">
        <v>0</v>
      </c>
      <c r="CG46" s="8">
        <v>0</v>
      </c>
      <c r="CH46" s="8">
        <v>0</v>
      </c>
      <c r="CI46" s="8">
        <v>0</v>
      </c>
      <c r="CJ46" s="8">
        <v>0</v>
      </c>
      <c r="CK46" s="8">
        <v>0</v>
      </c>
      <c r="CL46" s="8">
        <v>0</v>
      </c>
      <c r="CM46" s="8">
        <v>0</v>
      </c>
      <c r="CN46" s="8" t="s">
        <v>301</v>
      </c>
      <c r="CO46" s="8">
        <v>0</v>
      </c>
      <c r="CP46" s="8">
        <f ca="1" t="shared" si="22"/>
        <v>0</v>
      </c>
      <c r="CQ46" s="8">
        <f ca="1">SUMIF(SmtRes!AQ79:SmtRes!AQ89,"=1",SmtRes!AA79:SmtRes!AA89)</f>
        <v>707910.68</v>
      </c>
      <c r="CR46" s="8">
        <f ca="1">SUMIF(SmtRes!AQ79:SmtRes!AQ89,"=1",SmtRes!AB79:SmtRes!AB89)</f>
        <v>1782.25</v>
      </c>
      <c r="CS46" s="8">
        <f ca="1">SUMIF(SmtRes!AQ79:SmtRes!AQ89,"=1",SmtRes!AC79:SmtRes!AC89)</f>
        <v>2435.37</v>
      </c>
      <c r="CT46" s="8">
        <f ca="1">SUMIF(SmtRes!AQ79:SmtRes!AQ89,"=1",SmtRes!AD79:SmtRes!AD89)</f>
        <v>775.44</v>
      </c>
      <c r="CU46" s="8">
        <f t="shared" si="23"/>
        <v>0</v>
      </c>
      <c r="CV46" s="8">
        <f ca="1">SUMIF(SmtRes!AQ79:SmtRes!AQ89,"=1",SmtRes!BU79:SmtRes!BU89)</f>
        <v>15.5526</v>
      </c>
      <c r="CW46" s="8">
        <f ca="1">SUMIF(SmtRes!AQ79:SmtRes!AQ89,"=1",SmtRes!BV79:SmtRes!BV89)</f>
        <v>4.28904</v>
      </c>
      <c r="CX46" s="8">
        <f t="shared" si="24"/>
        <v>0</v>
      </c>
      <c r="CY46" s="8">
        <f ca="1" t="shared" si="25"/>
        <v>0</v>
      </c>
      <c r="CZ46" s="8">
        <f ca="1" t="shared" si="26"/>
        <v>0</v>
      </c>
      <c r="DA46" s="8"/>
      <c r="DB46" s="8"/>
      <c r="DC46" s="8" t="s">
        <v>236</v>
      </c>
      <c r="DD46" s="8" t="s">
        <v>302</v>
      </c>
      <c r="DE46" s="8" t="s">
        <v>303</v>
      </c>
      <c r="DF46" s="8" t="s">
        <v>303</v>
      </c>
      <c r="DG46" s="8" t="s">
        <v>303</v>
      </c>
      <c r="DH46" s="8" t="s">
        <v>236</v>
      </c>
      <c r="DI46" s="8" t="s">
        <v>303</v>
      </c>
      <c r="DJ46" s="8" t="s">
        <v>303</v>
      </c>
      <c r="DK46" s="8" t="s">
        <v>236</v>
      </c>
      <c r="DL46" s="8" t="s">
        <v>236</v>
      </c>
      <c r="DM46" s="8" t="s">
        <v>236</v>
      </c>
      <c r="DN46" s="8">
        <v>0</v>
      </c>
      <c r="DO46" s="8">
        <v>0</v>
      </c>
      <c r="DP46" s="8">
        <v>1</v>
      </c>
      <c r="DQ46" s="8">
        <v>1</v>
      </c>
      <c r="DR46" s="8"/>
      <c r="DS46" s="8"/>
      <c r="DT46" s="8"/>
      <c r="DU46" s="8">
        <v>1003</v>
      </c>
      <c r="DV46" s="8" t="s">
        <v>299</v>
      </c>
      <c r="DW46" s="8" t="s">
        <v>299</v>
      </c>
      <c r="DX46" s="8">
        <v>1000</v>
      </c>
      <c r="DY46" s="8"/>
      <c r="DZ46" s="8" t="s">
        <v>236</v>
      </c>
      <c r="EA46" s="8" t="s">
        <v>236</v>
      </c>
      <c r="EB46" s="8" t="s">
        <v>236</v>
      </c>
      <c r="EC46" s="8" t="s">
        <v>236</v>
      </c>
      <c r="ED46" s="8"/>
      <c r="EE46" s="8">
        <v>82815206</v>
      </c>
      <c r="EF46" s="8">
        <v>2</v>
      </c>
      <c r="EG46" s="8" t="s">
        <v>269</v>
      </c>
      <c r="EH46" s="8">
        <v>27</v>
      </c>
      <c r="EI46" s="8" t="s">
        <v>270</v>
      </c>
      <c r="EJ46" s="8">
        <v>1</v>
      </c>
      <c r="EK46" s="8">
        <v>33001</v>
      </c>
      <c r="EL46" s="8" t="s">
        <v>270</v>
      </c>
      <c r="EM46" s="8" t="s">
        <v>271</v>
      </c>
      <c r="EN46" s="8"/>
      <c r="EO46" s="8" t="s">
        <v>304</v>
      </c>
      <c r="EP46" s="8"/>
      <c r="EQ46" s="8">
        <v>132096</v>
      </c>
      <c r="ER46" s="8">
        <v>0</v>
      </c>
      <c r="ES46" s="8">
        <v>0</v>
      </c>
      <c r="ET46" s="8">
        <v>0</v>
      </c>
      <c r="EU46" s="8">
        <v>0</v>
      </c>
      <c r="EV46" s="8">
        <v>0</v>
      </c>
      <c r="EW46" s="8">
        <v>16.1</v>
      </c>
      <c r="EX46" s="8">
        <v>4.44</v>
      </c>
      <c r="EY46" s="8">
        <v>0</v>
      </c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>
        <v>0</v>
      </c>
      <c r="FR46" s="8">
        <v>0</v>
      </c>
      <c r="FS46" s="8">
        <v>0</v>
      </c>
      <c r="FT46" s="8"/>
      <c r="FU46" s="8"/>
      <c r="FV46" s="8"/>
      <c r="FW46" s="8"/>
      <c r="FX46" s="8">
        <v>103</v>
      </c>
      <c r="FY46" s="8">
        <v>60</v>
      </c>
      <c r="FZ46" s="8"/>
      <c r="GA46" s="8" t="s">
        <v>236</v>
      </c>
      <c r="GB46" s="8"/>
      <c r="GC46" s="8"/>
      <c r="GD46" s="8">
        <v>1</v>
      </c>
      <c r="GE46" s="8"/>
      <c r="GF46" s="8">
        <v>-1604921102</v>
      </c>
      <c r="GG46" s="8">
        <v>2</v>
      </c>
      <c r="GH46" s="8">
        <v>1</v>
      </c>
      <c r="GI46" s="8">
        <v>-2</v>
      </c>
      <c r="GJ46" s="8">
        <v>0</v>
      </c>
      <c r="GK46" s="8">
        <v>0</v>
      </c>
      <c r="GL46" s="8">
        <f ca="1" t="shared" si="27"/>
        <v>0</v>
      </c>
      <c r="GM46" s="8">
        <f ca="1" t="shared" si="28"/>
        <v>0</v>
      </c>
      <c r="GN46" s="8">
        <f ca="1" t="shared" si="29"/>
        <v>0</v>
      </c>
      <c r="GO46" s="8">
        <f ca="1" t="shared" si="30"/>
        <v>0</v>
      </c>
      <c r="GP46" s="8">
        <f ca="1" t="shared" si="31"/>
        <v>0</v>
      </c>
      <c r="GQ46" s="8"/>
      <c r="GR46" s="8">
        <v>0</v>
      </c>
      <c r="GS46" s="8">
        <v>3</v>
      </c>
      <c r="GT46" s="8">
        <v>0</v>
      </c>
      <c r="GU46" s="8" t="s">
        <v>236</v>
      </c>
      <c r="GV46" s="8">
        <f t="shared" si="32"/>
        <v>0</v>
      </c>
      <c r="GW46" s="8">
        <v>1</v>
      </c>
      <c r="GX46" s="8">
        <f t="shared" si="33"/>
        <v>0</v>
      </c>
      <c r="GY46" s="8"/>
      <c r="GZ46" s="8"/>
      <c r="HA46" s="8">
        <v>0</v>
      </c>
      <c r="HB46" s="8">
        <v>0</v>
      </c>
      <c r="HC46" s="8">
        <f t="shared" si="34"/>
        <v>0</v>
      </c>
      <c r="HD46" s="8"/>
      <c r="HE46" s="8" t="s">
        <v>236</v>
      </c>
      <c r="HF46" s="8" t="s">
        <v>236</v>
      </c>
      <c r="HG46" s="8"/>
      <c r="HH46" s="8"/>
      <c r="HI46" s="8"/>
      <c r="HJ46" s="8"/>
      <c r="HK46" s="8"/>
      <c r="HL46" s="8"/>
      <c r="HM46" s="8" t="s">
        <v>236</v>
      </c>
      <c r="HN46" s="8" t="s">
        <v>83</v>
      </c>
      <c r="HO46" s="8" t="s">
        <v>85</v>
      </c>
      <c r="HP46" s="8" t="s">
        <v>270</v>
      </c>
      <c r="HQ46" s="8" t="s">
        <v>270</v>
      </c>
      <c r="HR46" s="8"/>
      <c r="HS46" s="8">
        <v>0</v>
      </c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>
        <v>0</v>
      </c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45">
      <c r="A47">
        <v>17</v>
      </c>
      <c r="B47">
        <v>0</v>
      </c>
      <c r="C47">
        <f>ROW(SmtRes!A100)</f>
        <v>100</v>
      </c>
      <c r="D47">
        <f>ROW(EtalonRes!A100)</f>
        <v>100</v>
      </c>
      <c r="E47" t="s">
        <v>236</v>
      </c>
      <c r="F47" t="s">
        <v>297</v>
      </c>
      <c r="G47" t="s">
        <v>298</v>
      </c>
      <c r="H47" t="s">
        <v>299</v>
      </c>
      <c r="I47">
        <v>0</v>
      </c>
      <c r="J47">
        <v>0</v>
      </c>
      <c r="K47">
        <v>0</v>
      </c>
      <c r="L47">
        <v>0</v>
      </c>
      <c r="M47">
        <v>0</v>
      </c>
      <c r="N47">
        <f t="shared" si="12"/>
        <v>0</v>
      </c>
      <c r="O47">
        <f ca="1" t="shared" si="13"/>
        <v>0</v>
      </c>
      <c r="P47">
        <f ca="1">SUMIF(SmtRes!AQ90:SmtRes!AQ100,"=1",SmtRes!DF90:SmtRes!DF100)</f>
        <v>0</v>
      </c>
      <c r="Q47">
        <f ca="1">SUMIF(SmtRes!AQ90:SmtRes!AQ100,"=1",SmtRes!DG90:SmtRes!DG100)</f>
        <v>0</v>
      </c>
      <c r="R47">
        <f ca="1">SUMIF(SmtRes!AQ90:SmtRes!AQ100,"=1",SmtRes!DH90:SmtRes!DH100)</f>
        <v>0</v>
      </c>
      <c r="S47">
        <f ca="1">SUMIF(SmtRes!AQ90:SmtRes!AQ100,"=1",SmtRes!DI90:SmtRes!DI100)</f>
        <v>0</v>
      </c>
      <c r="T47">
        <f t="shared" si="14"/>
        <v>0</v>
      </c>
      <c r="U47">
        <f ca="1">SUMIF(SmtRes!AQ90:SmtRes!AQ100,"=1",SmtRes!CV90:SmtRes!CV100)</f>
        <v>0</v>
      </c>
      <c r="V47">
        <f ca="1">SUMIF(SmtRes!AQ90:SmtRes!AQ100,"=1",SmtRes!CW90:SmtRes!CW100)</f>
        <v>0</v>
      </c>
      <c r="W47">
        <f t="shared" si="15"/>
        <v>0</v>
      </c>
      <c r="X47">
        <f ca="1" t="shared" si="16"/>
        <v>0</v>
      </c>
      <c r="Y47">
        <f ca="1" t="shared" si="17"/>
        <v>0</v>
      </c>
      <c r="AA47">
        <v>-1</v>
      </c>
      <c r="AB47">
        <f ca="1" t="shared" si="18"/>
        <v>14124.13349</v>
      </c>
      <c r="AC47">
        <f t="shared" si="19"/>
        <v>0</v>
      </c>
      <c r="AD47">
        <f ca="1">ROUND((((SUM(SmtRes!BR90:SmtRes!BR100))-(SUM(SmtRes!BS90:SmtRes!BS100)))+AE47),6)</f>
        <v>2064.025346</v>
      </c>
      <c r="AE47">
        <f ca="1">ROUND((SUM(SmtRes!BS90:SmtRes!BS100)),6)</f>
        <v>3481.799782</v>
      </c>
      <c r="AF47">
        <f ca="1">ROUND((SUM(SmtRes!BT90:SmtRes!BT100)),6)</f>
        <v>12060.108144</v>
      </c>
      <c r="AG47">
        <f t="shared" si="20"/>
        <v>0</v>
      </c>
      <c r="AH47">
        <f ca="1">(SUM(SmtRes!BU90:SmtRes!BU100))</f>
        <v>15.5526</v>
      </c>
      <c r="AI47">
        <f ca="1">(SUM(SmtRes!BV90:SmtRes!BV100))</f>
        <v>4.28904</v>
      </c>
      <c r="AJ47">
        <f t="shared" si="21"/>
        <v>0</v>
      </c>
      <c r="AK47">
        <v>19833.92516</v>
      </c>
      <c r="AL47">
        <v>1608.32136</v>
      </c>
      <c r="AM47">
        <v>2136.6722</v>
      </c>
      <c r="AN47">
        <v>3604.3476</v>
      </c>
      <c r="AO47">
        <v>12484.584</v>
      </c>
      <c r="AP47">
        <v>0</v>
      </c>
      <c r="AQ47">
        <v>16.1</v>
      </c>
      <c r="AR47">
        <v>4.44</v>
      </c>
      <c r="AS47">
        <v>0</v>
      </c>
      <c r="AT47">
        <v>103</v>
      </c>
      <c r="AU47">
        <v>60</v>
      </c>
      <c r="AV47">
        <v>1</v>
      </c>
      <c r="AW47">
        <v>1</v>
      </c>
      <c r="AZ47">
        <v>1</v>
      </c>
      <c r="BA47">
        <v>1</v>
      </c>
      <c r="BB47">
        <v>1</v>
      </c>
      <c r="BC47">
        <v>1</v>
      </c>
      <c r="BD47" t="s">
        <v>236</v>
      </c>
      <c r="BE47" t="s">
        <v>236</v>
      </c>
      <c r="BF47" t="s">
        <v>236</v>
      </c>
      <c r="BG47" t="s">
        <v>236</v>
      </c>
      <c r="BH47">
        <v>0</v>
      </c>
      <c r="BI47">
        <v>1</v>
      </c>
      <c r="BJ47" t="s">
        <v>300</v>
      </c>
      <c r="BM47">
        <v>33001</v>
      </c>
      <c r="BN47">
        <v>0</v>
      </c>
      <c r="BO47" t="s">
        <v>236</v>
      </c>
      <c r="BP47">
        <v>0</v>
      </c>
      <c r="BQ47">
        <v>2</v>
      </c>
      <c r="BR47">
        <v>0</v>
      </c>
      <c r="BS47">
        <v>1</v>
      </c>
      <c r="BT47">
        <v>1</v>
      </c>
      <c r="BU47">
        <v>1</v>
      </c>
      <c r="BV47">
        <v>1</v>
      </c>
      <c r="BW47">
        <v>1</v>
      </c>
      <c r="BX47">
        <v>1</v>
      </c>
      <c r="BY47" t="s">
        <v>236</v>
      </c>
      <c r="BZ47">
        <v>103</v>
      </c>
      <c r="CA47">
        <v>60</v>
      </c>
      <c r="CB47" t="s">
        <v>236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 t="s">
        <v>301</v>
      </c>
      <c r="CO47">
        <v>0</v>
      </c>
      <c r="CP47">
        <f ca="1" t="shared" si="22"/>
        <v>0</v>
      </c>
      <c r="CQ47">
        <f ca="1">SUMIF(SmtRes!AQ90:SmtRes!AQ100,"=1",SmtRes!AA90:SmtRes!AA100)</f>
        <v>707910.68</v>
      </c>
      <c r="CR47">
        <f ca="1">SUMIF(SmtRes!AQ90:SmtRes!AQ100,"=1",SmtRes!AB90:SmtRes!AB100)</f>
        <v>1782.25</v>
      </c>
      <c r="CS47">
        <f ca="1">SUMIF(SmtRes!AQ90:SmtRes!AQ100,"=1",SmtRes!AC90:SmtRes!AC100)</f>
        <v>2435.37</v>
      </c>
      <c r="CT47">
        <f ca="1">SUMIF(SmtRes!AQ90:SmtRes!AQ100,"=1",SmtRes!AD90:SmtRes!AD100)</f>
        <v>775.44</v>
      </c>
      <c r="CU47">
        <f t="shared" si="23"/>
        <v>0</v>
      </c>
      <c r="CV47">
        <f ca="1">SUMIF(SmtRes!AQ90:SmtRes!AQ100,"=1",SmtRes!BU90:SmtRes!BU100)</f>
        <v>15.5526</v>
      </c>
      <c r="CW47">
        <f ca="1">SUMIF(SmtRes!AQ90:SmtRes!AQ100,"=1",SmtRes!BV90:SmtRes!BV100)</f>
        <v>4.28904</v>
      </c>
      <c r="CX47">
        <f t="shared" si="24"/>
        <v>0</v>
      </c>
      <c r="CY47">
        <f ca="1" t="shared" si="25"/>
        <v>0</v>
      </c>
      <c r="CZ47">
        <f ca="1" t="shared" si="26"/>
        <v>0</v>
      </c>
      <c r="DC47" t="s">
        <v>236</v>
      </c>
      <c r="DD47" t="s">
        <v>302</v>
      </c>
      <c r="DE47" t="s">
        <v>303</v>
      </c>
      <c r="DF47" t="s">
        <v>303</v>
      </c>
      <c r="DG47" t="s">
        <v>303</v>
      </c>
      <c r="DH47" t="s">
        <v>236</v>
      </c>
      <c r="DI47" t="s">
        <v>303</v>
      </c>
      <c r="DJ47" t="s">
        <v>303</v>
      </c>
      <c r="DK47" t="s">
        <v>236</v>
      </c>
      <c r="DL47" t="s">
        <v>236</v>
      </c>
      <c r="DM47" t="s">
        <v>236</v>
      </c>
      <c r="DN47">
        <v>0</v>
      </c>
      <c r="DO47">
        <v>0</v>
      </c>
      <c r="DP47">
        <v>1</v>
      </c>
      <c r="DQ47">
        <v>1</v>
      </c>
      <c r="DU47">
        <v>1003</v>
      </c>
      <c r="DV47" t="s">
        <v>299</v>
      </c>
      <c r="DW47" t="s">
        <v>299</v>
      </c>
      <c r="DX47">
        <v>1000</v>
      </c>
      <c r="DZ47" t="s">
        <v>236</v>
      </c>
      <c r="EA47" t="s">
        <v>236</v>
      </c>
      <c r="EB47" t="s">
        <v>236</v>
      </c>
      <c r="EC47" t="s">
        <v>236</v>
      </c>
      <c r="EE47">
        <v>82815206</v>
      </c>
      <c r="EF47">
        <v>2</v>
      </c>
      <c r="EG47" t="s">
        <v>269</v>
      </c>
      <c r="EH47">
        <v>27</v>
      </c>
      <c r="EI47" t="s">
        <v>270</v>
      </c>
      <c r="EJ47">
        <v>1</v>
      </c>
      <c r="EK47">
        <v>33001</v>
      </c>
      <c r="EL47" t="s">
        <v>270</v>
      </c>
      <c r="EM47" t="s">
        <v>271</v>
      </c>
      <c r="EO47" t="s">
        <v>304</v>
      </c>
      <c r="EQ47">
        <v>132096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16.1</v>
      </c>
      <c r="EX47">
        <v>4.44</v>
      </c>
      <c r="EY47">
        <v>0</v>
      </c>
      <c r="FQ47">
        <v>0</v>
      </c>
      <c r="FR47">
        <v>0</v>
      </c>
      <c r="FS47">
        <v>0</v>
      </c>
      <c r="FX47">
        <v>103</v>
      </c>
      <c r="FY47">
        <v>60</v>
      </c>
      <c r="GA47" t="s">
        <v>236</v>
      </c>
      <c r="GD47">
        <v>1</v>
      </c>
      <c r="GF47">
        <v>-1604921102</v>
      </c>
      <c r="GG47">
        <v>2</v>
      </c>
      <c r="GH47">
        <v>1</v>
      </c>
      <c r="GI47">
        <v>-2</v>
      </c>
      <c r="GJ47">
        <v>0</v>
      </c>
      <c r="GK47">
        <v>0</v>
      </c>
      <c r="GL47">
        <f ca="1" t="shared" si="27"/>
        <v>0</v>
      </c>
      <c r="GM47">
        <f ca="1" t="shared" si="28"/>
        <v>0</v>
      </c>
      <c r="GN47">
        <f ca="1" t="shared" si="29"/>
        <v>0</v>
      </c>
      <c r="GO47">
        <f ca="1" t="shared" si="30"/>
        <v>0</v>
      </c>
      <c r="GP47">
        <f ca="1" t="shared" si="31"/>
        <v>0</v>
      </c>
      <c r="GR47">
        <v>0</v>
      </c>
      <c r="GS47">
        <v>3</v>
      </c>
      <c r="GT47">
        <v>0</v>
      </c>
      <c r="GU47" t="s">
        <v>236</v>
      </c>
      <c r="GV47">
        <f t="shared" si="32"/>
        <v>0</v>
      </c>
      <c r="GW47">
        <v>1</v>
      </c>
      <c r="GX47">
        <f t="shared" si="33"/>
        <v>0</v>
      </c>
      <c r="HA47">
        <v>0</v>
      </c>
      <c r="HB47">
        <v>0</v>
      </c>
      <c r="HC47">
        <f t="shared" si="34"/>
        <v>0</v>
      </c>
      <c r="HE47" t="s">
        <v>236</v>
      </c>
      <c r="HF47" t="s">
        <v>236</v>
      </c>
      <c r="HM47" t="s">
        <v>236</v>
      </c>
      <c r="HN47" t="s">
        <v>83</v>
      </c>
      <c r="HO47" t="s">
        <v>85</v>
      </c>
      <c r="HP47" t="s">
        <v>270</v>
      </c>
      <c r="HQ47" t="s">
        <v>270</v>
      </c>
      <c r="HS47">
        <v>0</v>
      </c>
      <c r="IK47">
        <v>0</v>
      </c>
    </row>
    <row r="48" spans="1:255">
      <c r="A48" s="8">
        <v>18</v>
      </c>
      <c r="B48" s="8">
        <v>0</v>
      </c>
      <c r="C48" s="8">
        <v>89</v>
      </c>
      <c r="D48" s="8"/>
      <c r="E48" s="8" t="s">
        <v>236</v>
      </c>
      <c r="F48" s="8" t="s">
        <v>305</v>
      </c>
      <c r="G48" s="8" t="s">
        <v>306</v>
      </c>
      <c r="H48" s="8" t="s">
        <v>154</v>
      </c>
      <c r="I48" s="8">
        <f>I46*J48</f>
        <v>0</v>
      </c>
      <c r="J48" s="8">
        <v>0</v>
      </c>
      <c r="K48" s="8">
        <v>0</v>
      </c>
      <c r="L48" s="8">
        <v>0</v>
      </c>
      <c r="M48" s="8">
        <v>0</v>
      </c>
      <c r="N48" s="8">
        <f t="shared" si="12"/>
        <v>0</v>
      </c>
      <c r="O48" s="8">
        <f t="shared" si="13"/>
        <v>0</v>
      </c>
      <c r="P48" s="8">
        <f>ROUND(CQ48*I48,2)</f>
        <v>0</v>
      </c>
      <c r="Q48" s="8">
        <f>ROUND(CR48*I48,2)</f>
        <v>0</v>
      </c>
      <c r="R48" s="8">
        <f>ROUND(CS48*I48,2)</f>
        <v>0</v>
      </c>
      <c r="S48" s="8">
        <f>ROUND(CT48*I48,2)</f>
        <v>0</v>
      </c>
      <c r="T48" s="8">
        <f t="shared" si="14"/>
        <v>0</v>
      </c>
      <c r="U48" s="8">
        <f>ROUND(CV48*I48,7)</f>
        <v>0</v>
      </c>
      <c r="V48" s="8">
        <f>ROUND(CW48*I48,7)</f>
        <v>0</v>
      </c>
      <c r="W48" s="8">
        <f t="shared" si="15"/>
        <v>0</v>
      </c>
      <c r="X48" s="8">
        <f t="shared" si="16"/>
        <v>0</v>
      </c>
      <c r="Y48" s="8">
        <f t="shared" si="17"/>
        <v>0</v>
      </c>
      <c r="Z48" s="8"/>
      <c r="AA48" s="8">
        <v>-1</v>
      </c>
      <c r="AB48" s="8">
        <f t="shared" si="18"/>
        <v>0</v>
      </c>
      <c r="AC48" s="8">
        <f>ROUND((ES48),6)</f>
        <v>0</v>
      </c>
      <c r="AD48" s="8">
        <f>ROUND((((ET48)-(EU48))+AE48),6)</f>
        <v>0</v>
      </c>
      <c r="AE48" s="8">
        <f>ROUND((EU48),6)</f>
        <v>0</v>
      </c>
      <c r="AF48" s="8">
        <f>ROUND((EV48),6)</f>
        <v>0</v>
      </c>
      <c r="AG48" s="8">
        <f t="shared" si="20"/>
        <v>0</v>
      </c>
      <c r="AH48" s="8">
        <f>(EW48)</f>
        <v>0</v>
      </c>
      <c r="AI48" s="8">
        <f>(EX48)</f>
        <v>0</v>
      </c>
      <c r="AJ48" s="8">
        <f t="shared" si="21"/>
        <v>0</v>
      </c>
      <c r="AK48" s="8">
        <v>0</v>
      </c>
      <c r="AL48" s="8">
        <v>0</v>
      </c>
      <c r="AM48" s="8">
        <v>0</v>
      </c>
      <c r="AN48" s="8">
        <v>0</v>
      </c>
      <c r="AO48" s="8">
        <v>0</v>
      </c>
      <c r="AP48" s="8">
        <v>0</v>
      </c>
      <c r="AQ48" s="8">
        <v>0</v>
      </c>
      <c r="AR48" s="8">
        <v>0</v>
      </c>
      <c r="AS48" s="8">
        <v>0</v>
      </c>
      <c r="AT48" s="8">
        <v>103</v>
      </c>
      <c r="AU48" s="8">
        <v>60</v>
      </c>
      <c r="AV48" s="8">
        <v>1</v>
      </c>
      <c r="AW48" s="8">
        <v>1</v>
      </c>
      <c r="AX48" s="8"/>
      <c r="AY48" s="8"/>
      <c r="AZ48" s="8">
        <v>1</v>
      </c>
      <c r="BA48" s="8">
        <v>1</v>
      </c>
      <c r="BB48" s="8">
        <v>1</v>
      </c>
      <c r="BC48" s="8">
        <v>1</v>
      </c>
      <c r="BD48" s="8" t="s">
        <v>236</v>
      </c>
      <c r="BE48" s="8" t="s">
        <v>236</v>
      </c>
      <c r="BF48" s="8" t="s">
        <v>236</v>
      </c>
      <c r="BG48" s="8" t="s">
        <v>236</v>
      </c>
      <c r="BH48" s="8">
        <v>3</v>
      </c>
      <c r="BI48" s="8">
        <v>1</v>
      </c>
      <c r="BJ48" s="8" t="s">
        <v>236</v>
      </c>
      <c r="BK48" s="8"/>
      <c r="BL48" s="8"/>
      <c r="BM48" s="8">
        <v>33001</v>
      </c>
      <c r="BN48" s="8">
        <v>0</v>
      </c>
      <c r="BO48" s="8" t="s">
        <v>236</v>
      </c>
      <c r="BP48" s="8">
        <v>0</v>
      </c>
      <c r="BQ48" s="8">
        <v>2</v>
      </c>
      <c r="BR48" s="8">
        <v>0</v>
      </c>
      <c r="BS48" s="8">
        <v>1</v>
      </c>
      <c r="BT48" s="8">
        <v>1</v>
      </c>
      <c r="BU48" s="8">
        <v>1</v>
      </c>
      <c r="BV48" s="8">
        <v>1</v>
      </c>
      <c r="BW48" s="8">
        <v>1</v>
      </c>
      <c r="BX48" s="8">
        <v>1</v>
      </c>
      <c r="BY48" s="8" t="s">
        <v>236</v>
      </c>
      <c r="BZ48" s="8">
        <v>103</v>
      </c>
      <c r="CA48" s="8">
        <v>60</v>
      </c>
      <c r="CB48" s="8" t="s">
        <v>236</v>
      </c>
      <c r="CC48" s="8"/>
      <c r="CD48" s="8"/>
      <c r="CE48" s="8">
        <v>0</v>
      </c>
      <c r="CF48" s="8">
        <v>0</v>
      </c>
      <c r="CG48" s="8">
        <v>0</v>
      </c>
      <c r="CH48" s="8">
        <v>0</v>
      </c>
      <c r="CI48" s="8">
        <v>0</v>
      </c>
      <c r="CJ48" s="8">
        <v>0</v>
      </c>
      <c r="CK48" s="8">
        <v>0</v>
      </c>
      <c r="CL48" s="8">
        <v>0</v>
      </c>
      <c r="CM48" s="8">
        <v>0</v>
      </c>
      <c r="CN48" s="8" t="s">
        <v>301</v>
      </c>
      <c r="CO48" s="8">
        <v>0</v>
      </c>
      <c r="CP48" s="8">
        <f t="shared" si="22"/>
        <v>0</v>
      </c>
      <c r="CQ48" s="8">
        <f>ROUND(AL48*BC48,2)</f>
        <v>0</v>
      </c>
      <c r="CR48" s="8">
        <f>ROUND(AM48*BB48,2)</f>
        <v>0</v>
      </c>
      <c r="CS48" s="8">
        <f>ROUND(AN48*BS48,2)</f>
        <v>0</v>
      </c>
      <c r="CT48" s="8">
        <f>ROUND(AO48*BA48,2)</f>
        <v>0</v>
      </c>
      <c r="CU48" s="8">
        <f t="shared" si="23"/>
        <v>0</v>
      </c>
      <c r="CV48" s="8">
        <f>AH48</f>
        <v>0</v>
      </c>
      <c r="CW48" s="8">
        <f>AI48</f>
        <v>0</v>
      </c>
      <c r="CX48" s="8">
        <f t="shared" si="24"/>
        <v>0</v>
      </c>
      <c r="CY48" s="8">
        <f t="shared" si="25"/>
        <v>0</v>
      </c>
      <c r="CZ48" s="8">
        <f t="shared" si="26"/>
        <v>0</v>
      </c>
      <c r="DA48" s="8"/>
      <c r="DB48" s="8"/>
      <c r="DC48" s="8" t="s">
        <v>236</v>
      </c>
      <c r="DD48" s="8" t="s">
        <v>236</v>
      </c>
      <c r="DE48" s="8" t="s">
        <v>236</v>
      </c>
      <c r="DF48" s="8" t="s">
        <v>236</v>
      </c>
      <c r="DG48" s="8" t="s">
        <v>236</v>
      </c>
      <c r="DH48" s="8" t="s">
        <v>236</v>
      </c>
      <c r="DI48" s="8" t="s">
        <v>236</v>
      </c>
      <c r="DJ48" s="8" t="s">
        <v>236</v>
      </c>
      <c r="DK48" s="8" t="s">
        <v>236</v>
      </c>
      <c r="DL48" s="8" t="s">
        <v>236</v>
      </c>
      <c r="DM48" s="8" t="s">
        <v>236</v>
      </c>
      <c r="DN48" s="8">
        <v>0</v>
      </c>
      <c r="DO48" s="8">
        <v>0</v>
      </c>
      <c r="DP48" s="8">
        <v>1</v>
      </c>
      <c r="DQ48" s="8">
        <v>1</v>
      </c>
      <c r="DR48" s="8"/>
      <c r="DS48" s="8"/>
      <c r="DT48" s="8"/>
      <c r="DU48" s="8">
        <v>1009</v>
      </c>
      <c r="DV48" s="8" t="s">
        <v>154</v>
      </c>
      <c r="DW48" s="8" t="s">
        <v>154</v>
      </c>
      <c r="DX48" s="8">
        <v>1000</v>
      </c>
      <c r="DY48" s="8"/>
      <c r="DZ48" s="8" t="s">
        <v>236</v>
      </c>
      <c r="EA48" s="8" t="s">
        <v>236</v>
      </c>
      <c r="EB48" s="8" t="s">
        <v>236</v>
      </c>
      <c r="EC48" s="8" t="s">
        <v>236</v>
      </c>
      <c r="ED48" s="8"/>
      <c r="EE48" s="8">
        <v>82815206</v>
      </c>
      <c r="EF48" s="8">
        <v>2</v>
      </c>
      <c r="EG48" s="8" t="s">
        <v>269</v>
      </c>
      <c r="EH48" s="8">
        <v>27</v>
      </c>
      <c r="EI48" s="8" t="s">
        <v>270</v>
      </c>
      <c r="EJ48" s="8">
        <v>1</v>
      </c>
      <c r="EK48" s="8">
        <v>33001</v>
      </c>
      <c r="EL48" s="8" t="s">
        <v>270</v>
      </c>
      <c r="EM48" s="8" t="s">
        <v>271</v>
      </c>
      <c r="EN48" s="8"/>
      <c r="EO48" s="8" t="s">
        <v>304</v>
      </c>
      <c r="EP48" s="8"/>
      <c r="EQ48" s="8">
        <v>1024</v>
      </c>
      <c r="ER48" s="8">
        <v>0</v>
      </c>
      <c r="ES48" s="8">
        <v>0</v>
      </c>
      <c r="ET48" s="8">
        <v>0</v>
      </c>
      <c r="EU48" s="8">
        <v>0</v>
      </c>
      <c r="EV48" s="8">
        <v>0</v>
      </c>
      <c r="EW48" s="8">
        <v>0</v>
      </c>
      <c r="EX48" s="8">
        <v>0</v>
      </c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>
        <v>0</v>
      </c>
      <c r="FR48" s="8">
        <v>0</v>
      </c>
      <c r="FS48" s="8">
        <v>0</v>
      </c>
      <c r="FT48" s="8"/>
      <c r="FU48" s="8"/>
      <c r="FV48" s="8"/>
      <c r="FW48" s="8"/>
      <c r="FX48" s="8">
        <v>103</v>
      </c>
      <c r="FY48" s="8">
        <v>60</v>
      </c>
      <c r="FZ48" s="8"/>
      <c r="GA48" s="8" t="s">
        <v>236</v>
      </c>
      <c r="GB48" s="8"/>
      <c r="GC48" s="8"/>
      <c r="GD48" s="8">
        <v>1</v>
      </c>
      <c r="GE48" s="8"/>
      <c r="GF48" s="8">
        <v>-2074906300</v>
      </c>
      <c r="GG48" s="8">
        <v>2</v>
      </c>
      <c r="GH48" s="8">
        <v>1</v>
      </c>
      <c r="GI48" s="8">
        <v>-2</v>
      </c>
      <c r="GJ48" s="8">
        <v>0</v>
      </c>
      <c r="GK48" s="8">
        <v>0</v>
      </c>
      <c r="GL48" s="8">
        <f t="shared" si="27"/>
        <v>0</v>
      </c>
      <c r="GM48" s="8">
        <f t="shared" si="28"/>
        <v>0</v>
      </c>
      <c r="GN48" s="8">
        <f t="shared" si="29"/>
        <v>0</v>
      </c>
      <c r="GO48" s="8">
        <f t="shared" si="30"/>
        <v>0</v>
      </c>
      <c r="GP48" s="8">
        <f t="shared" si="31"/>
        <v>0</v>
      </c>
      <c r="GQ48" s="8"/>
      <c r="GR48" s="8">
        <v>0</v>
      </c>
      <c r="GS48" s="8">
        <v>3</v>
      </c>
      <c r="GT48" s="8">
        <v>0</v>
      </c>
      <c r="GU48" s="8" t="s">
        <v>236</v>
      </c>
      <c r="GV48" s="8">
        <f t="shared" si="32"/>
        <v>0</v>
      </c>
      <c r="GW48" s="8">
        <v>1</v>
      </c>
      <c r="GX48" s="8">
        <f t="shared" si="33"/>
        <v>0</v>
      </c>
      <c r="GY48" s="8"/>
      <c r="GZ48" s="8"/>
      <c r="HA48" s="8">
        <v>0</v>
      </c>
      <c r="HB48" s="8">
        <v>0</v>
      </c>
      <c r="HC48" s="8">
        <f t="shared" si="34"/>
        <v>0</v>
      </c>
      <c r="HD48" s="8"/>
      <c r="HE48" s="8" t="s">
        <v>236</v>
      </c>
      <c r="HF48" s="8" t="s">
        <v>236</v>
      </c>
      <c r="HG48" s="8"/>
      <c r="HH48" s="8"/>
      <c r="HI48" s="8"/>
      <c r="HJ48" s="8"/>
      <c r="HK48" s="8"/>
      <c r="HL48" s="8"/>
      <c r="HM48" s="8" t="s">
        <v>302</v>
      </c>
      <c r="HN48" s="8" t="s">
        <v>83</v>
      </c>
      <c r="HO48" s="8" t="s">
        <v>85</v>
      </c>
      <c r="HP48" s="8" t="s">
        <v>270</v>
      </c>
      <c r="HQ48" s="8" t="s">
        <v>270</v>
      </c>
      <c r="HR48" s="8"/>
      <c r="HS48" s="8">
        <v>0</v>
      </c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>
        <v>0</v>
      </c>
      <c r="IL48" s="8"/>
      <c r="IM48" s="8"/>
      <c r="IN48" s="8"/>
      <c r="IO48" s="8"/>
      <c r="IP48" s="8"/>
      <c r="IQ48" s="8"/>
      <c r="IR48" s="8"/>
      <c r="IS48" s="8"/>
      <c r="IT48" s="8"/>
      <c r="IU48" s="8"/>
    </row>
    <row r="49" spans="1:245">
      <c r="A49">
        <v>18</v>
      </c>
      <c r="B49">
        <v>0</v>
      </c>
      <c r="C49">
        <v>100</v>
      </c>
      <c r="E49" t="s">
        <v>236</v>
      </c>
      <c r="F49" t="s">
        <v>305</v>
      </c>
      <c r="G49" t="s">
        <v>306</v>
      </c>
      <c r="H49" t="s">
        <v>154</v>
      </c>
      <c r="I49">
        <f>I47*J49</f>
        <v>0</v>
      </c>
      <c r="J49">
        <v>0</v>
      </c>
      <c r="K49">
        <v>0</v>
      </c>
      <c r="L49">
        <v>0</v>
      </c>
      <c r="M49">
        <v>0</v>
      </c>
      <c r="N49">
        <f t="shared" si="12"/>
        <v>0</v>
      </c>
      <c r="O49">
        <f t="shared" si="13"/>
        <v>0</v>
      </c>
      <c r="P49">
        <f>ROUND(CQ49*I49,2)</f>
        <v>0</v>
      </c>
      <c r="Q49">
        <f>ROUND(CR49*I49,2)</f>
        <v>0</v>
      </c>
      <c r="R49">
        <f>ROUND(CS49*I49,2)</f>
        <v>0</v>
      </c>
      <c r="S49">
        <f>ROUND(CT49*I49,2)</f>
        <v>0</v>
      </c>
      <c r="T49">
        <f t="shared" si="14"/>
        <v>0</v>
      </c>
      <c r="U49">
        <f>ROUND(CV49*I49,7)</f>
        <v>0</v>
      </c>
      <c r="V49">
        <f>ROUND(CW49*I49,7)</f>
        <v>0</v>
      </c>
      <c r="W49">
        <f t="shared" si="15"/>
        <v>0</v>
      </c>
      <c r="X49">
        <f t="shared" si="16"/>
        <v>0</v>
      </c>
      <c r="Y49">
        <f t="shared" si="17"/>
        <v>0</v>
      </c>
      <c r="AA49">
        <v>-1</v>
      </c>
      <c r="AB49">
        <f t="shared" si="18"/>
        <v>0</v>
      </c>
      <c r="AC49">
        <f>ROUND((ES49),6)</f>
        <v>0</v>
      </c>
      <c r="AD49">
        <f>ROUND((((ET49)-(EU49))+AE49),6)</f>
        <v>0</v>
      </c>
      <c r="AE49">
        <f>ROUND((EU49),6)</f>
        <v>0</v>
      </c>
      <c r="AF49">
        <f>ROUND((EV49),6)</f>
        <v>0</v>
      </c>
      <c r="AG49">
        <f t="shared" si="20"/>
        <v>0</v>
      </c>
      <c r="AH49">
        <f>(EW49)</f>
        <v>0</v>
      </c>
      <c r="AI49">
        <f>(EX49)</f>
        <v>0</v>
      </c>
      <c r="AJ49">
        <f t="shared" si="21"/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103</v>
      </c>
      <c r="AU49">
        <v>60</v>
      </c>
      <c r="AV49">
        <v>1</v>
      </c>
      <c r="AW49">
        <v>1</v>
      </c>
      <c r="AZ49">
        <v>1</v>
      </c>
      <c r="BA49">
        <v>1</v>
      </c>
      <c r="BB49">
        <v>1</v>
      </c>
      <c r="BC49">
        <v>1</v>
      </c>
      <c r="BD49" t="s">
        <v>236</v>
      </c>
      <c r="BE49" t="s">
        <v>236</v>
      </c>
      <c r="BF49" t="s">
        <v>236</v>
      </c>
      <c r="BG49" t="s">
        <v>236</v>
      </c>
      <c r="BH49">
        <v>3</v>
      </c>
      <c r="BI49">
        <v>1</v>
      </c>
      <c r="BJ49" t="s">
        <v>236</v>
      </c>
      <c r="BM49">
        <v>33001</v>
      </c>
      <c r="BN49">
        <v>0</v>
      </c>
      <c r="BO49" t="s">
        <v>236</v>
      </c>
      <c r="BP49">
        <v>0</v>
      </c>
      <c r="BQ49">
        <v>2</v>
      </c>
      <c r="BR49">
        <v>0</v>
      </c>
      <c r="BS49">
        <v>1</v>
      </c>
      <c r="BT49">
        <v>1</v>
      </c>
      <c r="BU49">
        <v>1</v>
      </c>
      <c r="BV49">
        <v>1</v>
      </c>
      <c r="BW49">
        <v>1</v>
      </c>
      <c r="BX49">
        <v>1</v>
      </c>
      <c r="BY49" t="s">
        <v>236</v>
      </c>
      <c r="BZ49">
        <v>103</v>
      </c>
      <c r="CA49">
        <v>60</v>
      </c>
      <c r="CB49" t="s">
        <v>236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 t="s">
        <v>301</v>
      </c>
      <c r="CO49">
        <v>0</v>
      </c>
      <c r="CP49">
        <f t="shared" si="22"/>
        <v>0</v>
      </c>
      <c r="CQ49">
        <f>ROUND(AL49*BC49,2)</f>
        <v>0</v>
      </c>
      <c r="CR49">
        <f>ROUND(AM49*BB49,2)</f>
        <v>0</v>
      </c>
      <c r="CS49">
        <f>ROUND(AN49*BS49,2)</f>
        <v>0</v>
      </c>
      <c r="CT49">
        <f>ROUND(AO49*BA49,2)</f>
        <v>0</v>
      </c>
      <c r="CU49">
        <f t="shared" si="23"/>
        <v>0</v>
      </c>
      <c r="CV49">
        <f>AH49</f>
        <v>0</v>
      </c>
      <c r="CW49">
        <f>AI49</f>
        <v>0</v>
      </c>
      <c r="CX49">
        <f t="shared" si="24"/>
        <v>0</v>
      </c>
      <c r="CY49">
        <f t="shared" si="25"/>
        <v>0</v>
      </c>
      <c r="CZ49">
        <f t="shared" si="26"/>
        <v>0</v>
      </c>
      <c r="DC49" t="s">
        <v>236</v>
      </c>
      <c r="DD49" t="s">
        <v>236</v>
      </c>
      <c r="DE49" t="s">
        <v>236</v>
      </c>
      <c r="DF49" t="s">
        <v>236</v>
      </c>
      <c r="DG49" t="s">
        <v>236</v>
      </c>
      <c r="DH49" t="s">
        <v>236</v>
      </c>
      <c r="DI49" t="s">
        <v>236</v>
      </c>
      <c r="DJ49" t="s">
        <v>236</v>
      </c>
      <c r="DK49" t="s">
        <v>236</v>
      </c>
      <c r="DL49" t="s">
        <v>236</v>
      </c>
      <c r="DM49" t="s">
        <v>236</v>
      </c>
      <c r="DN49">
        <v>0</v>
      </c>
      <c r="DO49">
        <v>0</v>
      </c>
      <c r="DP49">
        <v>1</v>
      </c>
      <c r="DQ49">
        <v>1</v>
      </c>
      <c r="DU49">
        <v>1009</v>
      </c>
      <c r="DV49" t="s">
        <v>154</v>
      </c>
      <c r="DW49" t="s">
        <v>154</v>
      </c>
      <c r="DX49">
        <v>1000</v>
      </c>
      <c r="DZ49" t="s">
        <v>236</v>
      </c>
      <c r="EA49" t="s">
        <v>236</v>
      </c>
      <c r="EB49" t="s">
        <v>236</v>
      </c>
      <c r="EC49" t="s">
        <v>236</v>
      </c>
      <c r="EE49">
        <v>82815206</v>
      </c>
      <c r="EF49">
        <v>2</v>
      </c>
      <c r="EG49" t="s">
        <v>269</v>
      </c>
      <c r="EH49">
        <v>27</v>
      </c>
      <c r="EI49" t="s">
        <v>270</v>
      </c>
      <c r="EJ49">
        <v>1</v>
      </c>
      <c r="EK49">
        <v>33001</v>
      </c>
      <c r="EL49" t="s">
        <v>270</v>
      </c>
      <c r="EM49" t="s">
        <v>271</v>
      </c>
      <c r="EO49" t="s">
        <v>304</v>
      </c>
      <c r="EQ49">
        <v>1024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FQ49">
        <v>0</v>
      </c>
      <c r="FR49">
        <v>0</v>
      </c>
      <c r="FS49">
        <v>0</v>
      </c>
      <c r="FX49">
        <v>103</v>
      </c>
      <c r="FY49">
        <v>60</v>
      </c>
      <c r="GA49" t="s">
        <v>236</v>
      </c>
      <c r="GD49">
        <v>1</v>
      </c>
      <c r="GF49">
        <v>-2074906300</v>
      </c>
      <c r="GG49">
        <v>2</v>
      </c>
      <c r="GH49">
        <v>1</v>
      </c>
      <c r="GI49">
        <v>-2</v>
      </c>
      <c r="GJ49">
        <v>0</v>
      </c>
      <c r="GK49">
        <v>0</v>
      </c>
      <c r="GL49">
        <f t="shared" si="27"/>
        <v>0</v>
      </c>
      <c r="GM49">
        <f t="shared" si="28"/>
        <v>0</v>
      </c>
      <c r="GN49">
        <f t="shared" si="29"/>
        <v>0</v>
      </c>
      <c r="GO49">
        <f t="shared" si="30"/>
        <v>0</v>
      </c>
      <c r="GP49">
        <f t="shared" si="31"/>
        <v>0</v>
      </c>
      <c r="GR49">
        <v>0</v>
      </c>
      <c r="GS49">
        <v>3</v>
      </c>
      <c r="GT49">
        <v>0</v>
      </c>
      <c r="GU49" t="s">
        <v>236</v>
      </c>
      <c r="GV49">
        <f t="shared" si="32"/>
        <v>0</v>
      </c>
      <c r="GW49">
        <v>1</v>
      </c>
      <c r="GX49">
        <f t="shared" si="33"/>
        <v>0</v>
      </c>
      <c r="HA49">
        <v>0</v>
      </c>
      <c r="HB49">
        <v>0</v>
      </c>
      <c r="HC49">
        <f t="shared" si="34"/>
        <v>0</v>
      </c>
      <c r="HE49" t="s">
        <v>236</v>
      </c>
      <c r="HF49" t="s">
        <v>236</v>
      </c>
      <c r="HM49" t="s">
        <v>302</v>
      </c>
      <c r="HN49" t="s">
        <v>83</v>
      </c>
      <c r="HO49" t="s">
        <v>85</v>
      </c>
      <c r="HP49" t="s">
        <v>270</v>
      </c>
      <c r="HQ49" t="s">
        <v>270</v>
      </c>
      <c r="HS49">
        <v>0</v>
      </c>
      <c r="IK49">
        <v>0</v>
      </c>
    </row>
    <row r="50" spans="1:255">
      <c r="A50" s="8">
        <v>17</v>
      </c>
      <c r="B50" s="8">
        <v>0</v>
      </c>
      <c r="C50" s="8">
        <f>ROW(SmtRes!A108)</f>
        <v>108</v>
      </c>
      <c r="D50" s="8">
        <f>ROW(EtalonRes!A108)</f>
        <v>108</v>
      </c>
      <c r="E50" s="8" t="s">
        <v>236</v>
      </c>
      <c r="F50" s="8" t="s">
        <v>307</v>
      </c>
      <c r="G50" s="8" t="s">
        <v>308</v>
      </c>
      <c r="H50" s="8" t="s">
        <v>309</v>
      </c>
      <c r="I50" s="8">
        <v>0</v>
      </c>
      <c r="J50" s="8">
        <v>0</v>
      </c>
      <c r="K50" s="8">
        <v>0</v>
      </c>
      <c r="L50" s="8">
        <v>0</v>
      </c>
      <c r="M50" s="8">
        <v>0</v>
      </c>
      <c r="N50" s="8">
        <f t="shared" si="12"/>
        <v>0</v>
      </c>
      <c r="O50" s="8">
        <f ca="1" t="shared" si="13"/>
        <v>0</v>
      </c>
      <c r="P50" s="8">
        <f ca="1">SUMIF(SmtRes!AQ101:SmtRes!AQ108,"=1",SmtRes!DF101:SmtRes!DF108)</f>
        <v>0</v>
      </c>
      <c r="Q50" s="8">
        <f ca="1">SUMIF(SmtRes!AQ101:SmtRes!AQ108,"=1",SmtRes!DG101:SmtRes!DG108)</f>
        <v>0</v>
      </c>
      <c r="R50" s="8">
        <f ca="1">SUMIF(SmtRes!AQ101:SmtRes!AQ108,"=1",SmtRes!DH101:SmtRes!DH108)</f>
        <v>0</v>
      </c>
      <c r="S50" s="8">
        <f ca="1">SUMIF(SmtRes!AQ101:SmtRes!AQ108,"=1",SmtRes!DI101:SmtRes!DI108)</f>
        <v>0</v>
      </c>
      <c r="T50" s="8">
        <f t="shared" si="14"/>
        <v>0</v>
      </c>
      <c r="U50" s="8">
        <f ca="1">SUMIF(SmtRes!AQ101:SmtRes!AQ108,"=1",SmtRes!CV101:SmtRes!CV108)</f>
        <v>0</v>
      </c>
      <c r="V50" s="8">
        <f ca="1">SUMIF(SmtRes!AQ101:SmtRes!AQ108,"=1",SmtRes!CW101:SmtRes!CW108)</f>
        <v>0</v>
      </c>
      <c r="W50" s="8">
        <f t="shared" si="15"/>
        <v>0</v>
      </c>
      <c r="X50" s="8">
        <f ca="1" t="shared" si="16"/>
        <v>0</v>
      </c>
      <c r="Y50" s="8">
        <f ca="1" t="shared" si="17"/>
        <v>0</v>
      </c>
      <c r="Z50" s="8"/>
      <c r="AA50" s="8">
        <v>-1</v>
      </c>
      <c r="AB50" s="8">
        <f ca="1" t="shared" si="18"/>
        <v>46492.78179</v>
      </c>
      <c r="AC50" s="8">
        <f>ROUND((0),6)</f>
        <v>0</v>
      </c>
      <c r="AD50" s="8">
        <f ca="1">ROUND((((SUM(SmtRes!BR101:SmtRes!BR108))-(SUM(SmtRes!BS101:SmtRes!BS108)))+AE50),6)</f>
        <v>522.37227</v>
      </c>
      <c r="AE50" s="8">
        <f ca="1">ROUND((SUM(SmtRes!BS101:SmtRes!BS108)),6)</f>
        <v>369.36445</v>
      </c>
      <c r="AF50" s="8">
        <f ca="1">ROUND((SUM(SmtRes!BT101:SmtRes!BT108)),6)</f>
        <v>45970.40952</v>
      </c>
      <c r="AG50" s="8">
        <f t="shared" si="20"/>
        <v>0</v>
      </c>
      <c r="AH50" s="8">
        <f ca="1">(SUM(SmtRes!BU101:SmtRes!BU108))</f>
        <v>59.283</v>
      </c>
      <c r="AI50" s="8">
        <f ca="1">(SUM(SmtRes!BV101:SmtRes!BV108))</f>
        <v>0.455</v>
      </c>
      <c r="AJ50" s="8">
        <f t="shared" si="21"/>
        <v>0</v>
      </c>
      <c r="AK50" s="8">
        <v>68370.00522</v>
      </c>
      <c r="AL50" s="8">
        <v>1424.08202</v>
      </c>
      <c r="AM50" s="8">
        <v>746.2461</v>
      </c>
      <c r="AN50" s="8">
        <v>527.6635</v>
      </c>
      <c r="AO50" s="8">
        <v>65672.0136</v>
      </c>
      <c r="AP50" s="8">
        <v>0</v>
      </c>
      <c r="AQ50" s="8">
        <v>84.69</v>
      </c>
      <c r="AR50" s="8">
        <v>0.65</v>
      </c>
      <c r="AS50" s="8">
        <v>0</v>
      </c>
      <c r="AT50" s="8">
        <v>103</v>
      </c>
      <c r="AU50" s="8">
        <v>59</v>
      </c>
      <c r="AV50" s="8">
        <v>1</v>
      </c>
      <c r="AW50" s="8">
        <v>1</v>
      </c>
      <c r="AX50" s="8"/>
      <c r="AY50" s="8"/>
      <c r="AZ50" s="8">
        <v>1</v>
      </c>
      <c r="BA50" s="8">
        <v>1</v>
      </c>
      <c r="BB50" s="8">
        <v>1</v>
      </c>
      <c r="BC50" s="8">
        <v>1</v>
      </c>
      <c r="BD50" s="8" t="s">
        <v>236</v>
      </c>
      <c r="BE50" s="8" t="s">
        <v>236</v>
      </c>
      <c r="BF50" s="8" t="s">
        <v>236</v>
      </c>
      <c r="BG50" s="8" t="s">
        <v>236</v>
      </c>
      <c r="BH50" s="8">
        <v>0</v>
      </c>
      <c r="BI50" s="8">
        <v>1</v>
      </c>
      <c r="BJ50" s="8" t="s">
        <v>310</v>
      </c>
      <c r="BK50" s="8"/>
      <c r="BL50" s="8"/>
      <c r="BM50" s="8">
        <v>46001</v>
      </c>
      <c r="BN50" s="8">
        <v>0</v>
      </c>
      <c r="BO50" s="8" t="s">
        <v>236</v>
      </c>
      <c r="BP50" s="8">
        <v>0</v>
      </c>
      <c r="BQ50" s="8">
        <v>2</v>
      </c>
      <c r="BR50" s="8">
        <v>0</v>
      </c>
      <c r="BS50" s="8">
        <v>1</v>
      </c>
      <c r="BT50" s="8">
        <v>1</v>
      </c>
      <c r="BU50" s="8">
        <v>1</v>
      </c>
      <c r="BV50" s="8">
        <v>1</v>
      </c>
      <c r="BW50" s="8">
        <v>1</v>
      </c>
      <c r="BX50" s="8">
        <v>1</v>
      </c>
      <c r="BY50" s="8" t="s">
        <v>236</v>
      </c>
      <c r="BZ50" s="8">
        <v>103</v>
      </c>
      <c r="CA50" s="8">
        <v>59</v>
      </c>
      <c r="CB50" s="8" t="s">
        <v>236</v>
      </c>
      <c r="CC50" s="8"/>
      <c r="CD50" s="8"/>
      <c r="CE50" s="8">
        <v>0</v>
      </c>
      <c r="CF50" s="8">
        <v>0</v>
      </c>
      <c r="CG50" s="8">
        <v>0</v>
      </c>
      <c r="CH50" s="8">
        <v>0</v>
      </c>
      <c r="CI50" s="8">
        <v>0</v>
      </c>
      <c r="CJ50" s="8">
        <v>0</v>
      </c>
      <c r="CK50" s="8">
        <v>0</v>
      </c>
      <c r="CL50" s="8">
        <v>0</v>
      </c>
      <c r="CM50" s="8">
        <v>0</v>
      </c>
      <c r="CN50" s="8" t="s">
        <v>311</v>
      </c>
      <c r="CO50" s="8">
        <v>0</v>
      </c>
      <c r="CP50" s="8">
        <f ca="1" t="shared" si="22"/>
        <v>0</v>
      </c>
      <c r="CQ50" s="8">
        <f ca="1">SUMIF(SmtRes!AQ101:SmtRes!AQ108,"=1",SmtRes!AA101:SmtRes!AA108)</f>
        <v>56771.42</v>
      </c>
      <c r="CR50" s="8">
        <f ca="1">SUMIF(SmtRes!AQ101:SmtRes!AQ108,"=1",SmtRes!AB101:SmtRes!AB108)</f>
        <v>676.31</v>
      </c>
      <c r="CS50" s="8">
        <f ca="1">SUMIF(SmtRes!AQ101:SmtRes!AQ108,"=1",SmtRes!AC101:SmtRes!AC108)</f>
        <v>811.79</v>
      </c>
      <c r="CT50" s="8">
        <f ca="1">SUMIF(SmtRes!AQ101:SmtRes!AQ108,"=1",SmtRes!AD101:SmtRes!AD108)</f>
        <v>775.44</v>
      </c>
      <c r="CU50" s="8">
        <f t="shared" si="23"/>
        <v>0</v>
      </c>
      <c r="CV50" s="8">
        <f ca="1">SUMIF(SmtRes!AQ101:SmtRes!AQ108,"=1",SmtRes!BU101:SmtRes!BU108)</f>
        <v>59.283</v>
      </c>
      <c r="CW50" s="8">
        <f ca="1">SUMIF(SmtRes!AQ101:SmtRes!AQ108,"=1",SmtRes!BV101:SmtRes!BV108)</f>
        <v>0.455</v>
      </c>
      <c r="CX50" s="8">
        <f t="shared" si="24"/>
        <v>0</v>
      </c>
      <c r="CY50" s="8">
        <f ca="1" t="shared" si="25"/>
        <v>0</v>
      </c>
      <c r="CZ50" s="8">
        <f ca="1" t="shared" si="26"/>
        <v>0</v>
      </c>
      <c r="DA50" s="8"/>
      <c r="DB50" s="8"/>
      <c r="DC50" s="8" t="s">
        <v>236</v>
      </c>
      <c r="DD50" s="8" t="s">
        <v>302</v>
      </c>
      <c r="DE50" s="8" t="s">
        <v>312</v>
      </c>
      <c r="DF50" s="8" t="s">
        <v>312</v>
      </c>
      <c r="DG50" s="8" t="s">
        <v>312</v>
      </c>
      <c r="DH50" s="8" t="s">
        <v>236</v>
      </c>
      <c r="DI50" s="8" t="s">
        <v>312</v>
      </c>
      <c r="DJ50" s="8" t="s">
        <v>312</v>
      </c>
      <c r="DK50" s="8" t="s">
        <v>236</v>
      </c>
      <c r="DL50" s="8" t="s">
        <v>236</v>
      </c>
      <c r="DM50" s="8" t="s">
        <v>236</v>
      </c>
      <c r="DN50" s="8">
        <v>0</v>
      </c>
      <c r="DO50" s="8">
        <v>0</v>
      </c>
      <c r="DP50" s="8">
        <v>1</v>
      </c>
      <c r="DQ50" s="8">
        <v>1</v>
      </c>
      <c r="DR50" s="8"/>
      <c r="DS50" s="8"/>
      <c r="DT50" s="8"/>
      <c r="DU50" s="8">
        <v>45849320</v>
      </c>
      <c r="DV50" s="8" t="s">
        <v>309</v>
      </c>
      <c r="DW50" s="8" t="s">
        <v>309</v>
      </c>
      <c r="DX50" s="8">
        <v>1</v>
      </c>
      <c r="DY50" s="8"/>
      <c r="DZ50" s="8" t="s">
        <v>236</v>
      </c>
      <c r="EA50" s="8" t="s">
        <v>236</v>
      </c>
      <c r="EB50" s="8" t="s">
        <v>236</v>
      </c>
      <c r="EC50" s="8" t="s">
        <v>236</v>
      </c>
      <c r="ED50" s="8"/>
      <c r="EE50" s="8">
        <v>82815219</v>
      </c>
      <c r="EF50" s="8">
        <v>2</v>
      </c>
      <c r="EG50" s="8" t="s">
        <v>269</v>
      </c>
      <c r="EH50" s="8">
        <v>40</v>
      </c>
      <c r="EI50" s="8" t="s">
        <v>313</v>
      </c>
      <c r="EJ50" s="8">
        <v>1</v>
      </c>
      <c r="EK50" s="8">
        <v>46001</v>
      </c>
      <c r="EL50" s="8" t="s">
        <v>314</v>
      </c>
      <c r="EM50" s="8" t="s">
        <v>315</v>
      </c>
      <c r="EN50" s="8"/>
      <c r="EO50" s="8" t="s">
        <v>316</v>
      </c>
      <c r="EP50" s="8"/>
      <c r="EQ50" s="8">
        <v>132096</v>
      </c>
      <c r="ER50" s="8">
        <v>0</v>
      </c>
      <c r="ES50" s="8">
        <v>0</v>
      </c>
      <c r="ET50" s="8">
        <v>0</v>
      </c>
      <c r="EU50" s="8">
        <v>0</v>
      </c>
      <c r="EV50" s="8">
        <v>0</v>
      </c>
      <c r="EW50" s="8">
        <v>84.69</v>
      </c>
      <c r="EX50" s="8">
        <v>0.65</v>
      </c>
      <c r="EY50" s="8">
        <v>0</v>
      </c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>
        <v>0</v>
      </c>
      <c r="FR50" s="8">
        <v>0</v>
      </c>
      <c r="FS50" s="8">
        <v>0</v>
      </c>
      <c r="FT50" s="8"/>
      <c r="FU50" s="8"/>
      <c r="FV50" s="8"/>
      <c r="FW50" s="8"/>
      <c r="FX50" s="8">
        <v>103</v>
      </c>
      <c r="FY50" s="8">
        <v>59</v>
      </c>
      <c r="FZ50" s="8"/>
      <c r="GA50" s="8" t="s">
        <v>236</v>
      </c>
      <c r="GB50" s="8"/>
      <c r="GC50" s="8"/>
      <c r="GD50" s="8">
        <v>1</v>
      </c>
      <c r="GE50" s="8"/>
      <c r="GF50" s="8">
        <v>-939714312</v>
      </c>
      <c r="GG50" s="8">
        <v>2</v>
      </c>
      <c r="GH50" s="8">
        <v>1</v>
      </c>
      <c r="GI50" s="8">
        <v>-2</v>
      </c>
      <c r="GJ50" s="8">
        <v>0</v>
      </c>
      <c r="GK50" s="8">
        <v>0</v>
      </c>
      <c r="GL50" s="8">
        <f ca="1" t="shared" si="27"/>
        <v>0</v>
      </c>
      <c r="GM50" s="8">
        <f ca="1" t="shared" si="28"/>
        <v>0</v>
      </c>
      <c r="GN50" s="8">
        <f ca="1" t="shared" si="29"/>
        <v>0</v>
      </c>
      <c r="GO50" s="8">
        <f ca="1" t="shared" si="30"/>
        <v>0</v>
      </c>
      <c r="GP50" s="8">
        <f ca="1" t="shared" si="31"/>
        <v>0</v>
      </c>
      <c r="GQ50" s="8"/>
      <c r="GR50" s="8">
        <v>0</v>
      </c>
      <c r="GS50" s="8">
        <v>3</v>
      </c>
      <c r="GT50" s="8">
        <v>0</v>
      </c>
      <c r="GU50" s="8" t="s">
        <v>236</v>
      </c>
      <c r="GV50" s="8">
        <f t="shared" si="32"/>
        <v>0</v>
      </c>
      <c r="GW50" s="8">
        <v>1</v>
      </c>
      <c r="GX50" s="8">
        <f t="shared" si="33"/>
        <v>0</v>
      </c>
      <c r="GY50" s="8"/>
      <c r="GZ50" s="8"/>
      <c r="HA50" s="8">
        <v>0</v>
      </c>
      <c r="HB50" s="8">
        <v>0</v>
      </c>
      <c r="HC50" s="8">
        <f t="shared" si="34"/>
        <v>0</v>
      </c>
      <c r="HD50" s="8"/>
      <c r="HE50" s="8" t="s">
        <v>236</v>
      </c>
      <c r="HF50" s="8" t="s">
        <v>236</v>
      </c>
      <c r="HG50" s="8"/>
      <c r="HH50" s="8"/>
      <c r="HI50" s="8"/>
      <c r="HJ50" s="8"/>
      <c r="HK50" s="8"/>
      <c r="HL50" s="8"/>
      <c r="HM50" s="8" t="s">
        <v>236</v>
      </c>
      <c r="HN50" s="8" t="s">
        <v>317</v>
      </c>
      <c r="HO50" s="8" t="s">
        <v>318</v>
      </c>
      <c r="HP50" s="8" t="s">
        <v>314</v>
      </c>
      <c r="HQ50" s="8" t="s">
        <v>314</v>
      </c>
      <c r="HR50" s="8"/>
      <c r="HS50" s="8">
        <v>0</v>
      </c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>
        <v>0</v>
      </c>
      <c r="IL50" s="8"/>
      <c r="IM50" s="8"/>
      <c r="IN50" s="8"/>
      <c r="IO50" s="8"/>
      <c r="IP50" s="8"/>
      <c r="IQ50" s="8"/>
      <c r="IR50" s="8"/>
      <c r="IS50" s="8"/>
      <c r="IT50" s="8"/>
      <c r="IU50" s="8"/>
    </row>
    <row r="51" spans="1:245">
      <c r="A51">
        <v>17</v>
      </c>
      <c r="B51">
        <v>0</v>
      </c>
      <c r="C51">
        <f>ROW(SmtRes!A116)</f>
        <v>116</v>
      </c>
      <c r="D51">
        <f>ROW(EtalonRes!A116)</f>
        <v>116</v>
      </c>
      <c r="E51" t="s">
        <v>236</v>
      </c>
      <c r="F51" t="s">
        <v>307</v>
      </c>
      <c r="G51" t="s">
        <v>308</v>
      </c>
      <c r="H51" t="s">
        <v>309</v>
      </c>
      <c r="I51">
        <v>0</v>
      </c>
      <c r="J51">
        <v>0</v>
      </c>
      <c r="K51">
        <v>0</v>
      </c>
      <c r="L51">
        <v>0</v>
      </c>
      <c r="M51">
        <v>0</v>
      </c>
      <c r="N51">
        <f t="shared" si="12"/>
        <v>0</v>
      </c>
      <c r="O51">
        <f ca="1" t="shared" si="13"/>
        <v>0</v>
      </c>
      <c r="P51">
        <f ca="1">SUMIF(SmtRes!AQ109:SmtRes!AQ116,"=1",SmtRes!DF109:SmtRes!DF116)</f>
        <v>0</v>
      </c>
      <c r="Q51">
        <f ca="1">SUMIF(SmtRes!AQ109:SmtRes!AQ116,"=1",SmtRes!DG109:SmtRes!DG116)</f>
        <v>0</v>
      </c>
      <c r="R51">
        <f ca="1">SUMIF(SmtRes!AQ109:SmtRes!AQ116,"=1",SmtRes!DH109:SmtRes!DH116)</f>
        <v>0</v>
      </c>
      <c r="S51">
        <f ca="1">SUMIF(SmtRes!AQ109:SmtRes!AQ116,"=1",SmtRes!DI109:SmtRes!DI116)</f>
        <v>0</v>
      </c>
      <c r="T51">
        <f t="shared" si="14"/>
        <v>0</v>
      </c>
      <c r="U51">
        <f ca="1">SUMIF(SmtRes!AQ109:SmtRes!AQ116,"=1",SmtRes!CV109:SmtRes!CV116)</f>
        <v>0</v>
      </c>
      <c r="V51">
        <f ca="1">SUMIF(SmtRes!AQ109:SmtRes!AQ116,"=1",SmtRes!CW109:SmtRes!CW116)</f>
        <v>0</v>
      </c>
      <c r="W51">
        <f t="shared" si="15"/>
        <v>0</v>
      </c>
      <c r="X51">
        <f ca="1" t="shared" si="16"/>
        <v>0</v>
      </c>
      <c r="Y51">
        <f ca="1" t="shared" si="17"/>
        <v>0</v>
      </c>
      <c r="AA51">
        <v>-1</v>
      </c>
      <c r="AB51">
        <f ca="1" t="shared" si="18"/>
        <v>46492.78179</v>
      </c>
      <c r="AC51">
        <f>ROUND((0),6)</f>
        <v>0</v>
      </c>
      <c r="AD51">
        <f ca="1">ROUND((((SUM(SmtRes!BR109:SmtRes!BR116))-(SUM(SmtRes!BS109:SmtRes!BS116)))+AE51),6)</f>
        <v>522.37227</v>
      </c>
      <c r="AE51">
        <f ca="1">ROUND((SUM(SmtRes!BS109:SmtRes!BS116)),6)</f>
        <v>369.36445</v>
      </c>
      <c r="AF51">
        <f ca="1">ROUND((SUM(SmtRes!BT109:SmtRes!BT116)),6)</f>
        <v>45970.40952</v>
      </c>
      <c r="AG51">
        <f t="shared" si="20"/>
        <v>0</v>
      </c>
      <c r="AH51">
        <f ca="1">(SUM(SmtRes!BU109:SmtRes!BU116))</f>
        <v>59.283</v>
      </c>
      <c r="AI51">
        <f ca="1">(SUM(SmtRes!BV109:SmtRes!BV116))</f>
        <v>0.455</v>
      </c>
      <c r="AJ51">
        <f t="shared" si="21"/>
        <v>0</v>
      </c>
      <c r="AK51">
        <v>68370.00522</v>
      </c>
      <c r="AL51">
        <v>1424.08202</v>
      </c>
      <c r="AM51">
        <v>746.2461</v>
      </c>
      <c r="AN51">
        <v>527.6635</v>
      </c>
      <c r="AO51">
        <v>65672.0136</v>
      </c>
      <c r="AP51">
        <v>0</v>
      </c>
      <c r="AQ51">
        <v>84.69</v>
      </c>
      <c r="AR51">
        <v>0.65</v>
      </c>
      <c r="AS51">
        <v>0</v>
      </c>
      <c r="AT51">
        <v>103</v>
      </c>
      <c r="AU51">
        <v>59</v>
      </c>
      <c r="AV51">
        <v>1</v>
      </c>
      <c r="AW51">
        <v>1</v>
      </c>
      <c r="AZ51">
        <v>1</v>
      </c>
      <c r="BA51">
        <v>1</v>
      </c>
      <c r="BB51">
        <v>1</v>
      </c>
      <c r="BC51">
        <v>1</v>
      </c>
      <c r="BD51" t="s">
        <v>236</v>
      </c>
      <c r="BE51" t="s">
        <v>236</v>
      </c>
      <c r="BF51" t="s">
        <v>236</v>
      </c>
      <c r="BG51" t="s">
        <v>236</v>
      </c>
      <c r="BH51">
        <v>0</v>
      </c>
      <c r="BI51">
        <v>1</v>
      </c>
      <c r="BJ51" t="s">
        <v>310</v>
      </c>
      <c r="BM51">
        <v>46001</v>
      </c>
      <c r="BN51">
        <v>0</v>
      </c>
      <c r="BO51" t="s">
        <v>236</v>
      </c>
      <c r="BP51">
        <v>0</v>
      </c>
      <c r="BQ51">
        <v>2</v>
      </c>
      <c r="BR51">
        <v>0</v>
      </c>
      <c r="BS51">
        <v>1</v>
      </c>
      <c r="BT51">
        <v>1</v>
      </c>
      <c r="BU51">
        <v>1</v>
      </c>
      <c r="BV51">
        <v>1</v>
      </c>
      <c r="BW51">
        <v>1</v>
      </c>
      <c r="BX51">
        <v>1</v>
      </c>
      <c r="BY51" t="s">
        <v>236</v>
      </c>
      <c r="BZ51">
        <v>103</v>
      </c>
      <c r="CA51">
        <v>59</v>
      </c>
      <c r="CB51" t="s">
        <v>236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 t="s">
        <v>311</v>
      </c>
      <c r="CO51">
        <v>0</v>
      </c>
      <c r="CP51">
        <f ca="1" t="shared" si="22"/>
        <v>0</v>
      </c>
      <c r="CQ51">
        <f ca="1">SUMIF(SmtRes!AQ109:SmtRes!AQ116,"=1",SmtRes!AA109:SmtRes!AA116)</f>
        <v>56771.42</v>
      </c>
      <c r="CR51">
        <f ca="1">SUMIF(SmtRes!AQ109:SmtRes!AQ116,"=1",SmtRes!AB109:SmtRes!AB116)</f>
        <v>676.31</v>
      </c>
      <c r="CS51">
        <f ca="1">SUMIF(SmtRes!AQ109:SmtRes!AQ116,"=1",SmtRes!AC109:SmtRes!AC116)</f>
        <v>811.79</v>
      </c>
      <c r="CT51">
        <f ca="1">SUMIF(SmtRes!AQ109:SmtRes!AQ116,"=1",SmtRes!AD109:SmtRes!AD116)</f>
        <v>775.44</v>
      </c>
      <c r="CU51">
        <f t="shared" si="23"/>
        <v>0</v>
      </c>
      <c r="CV51">
        <f ca="1">SUMIF(SmtRes!AQ109:SmtRes!AQ116,"=1",SmtRes!BU109:SmtRes!BU116)</f>
        <v>59.283</v>
      </c>
      <c r="CW51">
        <f ca="1">SUMIF(SmtRes!AQ109:SmtRes!AQ116,"=1",SmtRes!BV109:SmtRes!BV116)</f>
        <v>0.455</v>
      </c>
      <c r="CX51">
        <f t="shared" si="24"/>
        <v>0</v>
      </c>
      <c r="CY51">
        <f ca="1" t="shared" si="25"/>
        <v>0</v>
      </c>
      <c r="CZ51">
        <f ca="1" t="shared" si="26"/>
        <v>0</v>
      </c>
      <c r="DC51" t="s">
        <v>236</v>
      </c>
      <c r="DD51" t="s">
        <v>302</v>
      </c>
      <c r="DE51" t="s">
        <v>312</v>
      </c>
      <c r="DF51" t="s">
        <v>312</v>
      </c>
      <c r="DG51" t="s">
        <v>312</v>
      </c>
      <c r="DH51" t="s">
        <v>236</v>
      </c>
      <c r="DI51" t="s">
        <v>312</v>
      </c>
      <c r="DJ51" t="s">
        <v>312</v>
      </c>
      <c r="DK51" t="s">
        <v>236</v>
      </c>
      <c r="DL51" t="s">
        <v>236</v>
      </c>
      <c r="DM51" t="s">
        <v>236</v>
      </c>
      <c r="DN51">
        <v>0</v>
      </c>
      <c r="DO51">
        <v>0</v>
      </c>
      <c r="DP51">
        <v>1</v>
      </c>
      <c r="DQ51">
        <v>1</v>
      </c>
      <c r="DU51">
        <v>45849320</v>
      </c>
      <c r="DV51" t="s">
        <v>309</v>
      </c>
      <c r="DW51" t="s">
        <v>309</v>
      </c>
      <c r="DX51">
        <v>1</v>
      </c>
      <c r="DZ51" t="s">
        <v>236</v>
      </c>
      <c r="EA51" t="s">
        <v>236</v>
      </c>
      <c r="EB51" t="s">
        <v>236</v>
      </c>
      <c r="EC51" t="s">
        <v>236</v>
      </c>
      <c r="EE51">
        <v>82815219</v>
      </c>
      <c r="EF51">
        <v>2</v>
      </c>
      <c r="EG51" t="s">
        <v>269</v>
      </c>
      <c r="EH51">
        <v>40</v>
      </c>
      <c r="EI51" t="s">
        <v>313</v>
      </c>
      <c r="EJ51">
        <v>1</v>
      </c>
      <c r="EK51">
        <v>46001</v>
      </c>
      <c r="EL51" t="s">
        <v>314</v>
      </c>
      <c r="EM51" t="s">
        <v>315</v>
      </c>
      <c r="EO51" t="s">
        <v>316</v>
      </c>
      <c r="EQ51">
        <v>132096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84.69</v>
      </c>
      <c r="EX51">
        <v>0.65</v>
      </c>
      <c r="EY51">
        <v>0</v>
      </c>
      <c r="FQ51">
        <v>0</v>
      </c>
      <c r="FR51">
        <v>0</v>
      </c>
      <c r="FS51">
        <v>0</v>
      </c>
      <c r="FX51">
        <v>103</v>
      </c>
      <c r="FY51">
        <v>59</v>
      </c>
      <c r="GA51" t="s">
        <v>236</v>
      </c>
      <c r="GD51">
        <v>1</v>
      </c>
      <c r="GF51">
        <v>-939714312</v>
      </c>
      <c r="GG51">
        <v>2</v>
      </c>
      <c r="GH51">
        <v>1</v>
      </c>
      <c r="GI51">
        <v>-2</v>
      </c>
      <c r="GJ51">
        <v>0</v>
      </c>
      <c r="GK51">
        <v>0</v>
      </c>
      <c r="GL51">
        <f ca="1" t="shared" si="27"/>
        <v>0</v>
      </c>
      <c r="GM51">
        <f ca="1" t="shared" si="28"/>
        <v>0</v>
      </c>
      <c r="GN51">
        <f ca="1" t="shared" si="29"/>
        <v>0</v>
      </c>
      <c r="GO51">
        <f ca="1" t="shared" si="30"/>
        <v>0</v>
      </c>
      <c r="GP51">
        <f ca="1" t="shared" si="31"/>
        <v>0</v>
      </c>
      <c r="GR51">
        <v>0</v>
      </c>
      <c r="GS51">
        <v>3</v>
      </c>
      <c r="GT51">
        <v>0</v>
      </c>
      <c r="GU51" t="s">
        <v>236</v>
      </c>
      <c r="GV51">
        <f t="shared" si="32"/>
        <v>0</v>
      </c>
      <c r="GW51">
        <v>1</v>
      </c>
      <c r="GX51">
        <f t="shared" si="33"/>
        <v>0</v>
      </c>
      <c r="HA51">
        <v>0</v>
      </c>
      <c r="HB51">
        <v>0</v>
      </c>
      <c r="HC51">
        <f t="shared" si="34"/>
        <v>0</v>
      </c>
      <c r="HE51" t="s">
        <v>236</v>
      </c>
      <c r="HF51" t="s">
        <v>236</v>
      </c>
      <c r="HM51" t="s">
        <v>236</v>
      </c>
      <c r="HN51" t="s">
        <v>317</v>
      </c>
      <c r="HO51" t="s">
        <v>318</v>
      </c>
      <c r="HP51" t="s">
        <v>314</v>
      </c>
      <c r="HQ51" t="s">
        <v>314</v>
      </c>
      <c r="HS51">
        <v>0</v>
      </c>
      <c r="IK51">
        <v>0</v>
      </c>
    </row>
    <row r="52" spans="1:255">
      <c r="A52" s="8">
        <v>18</v>
      </c>
      <c r="B52" s="8">
        <v>0</v>
      </c>
      <c r="C52" s="8">
        <v>107</v>
      </c>
      <c r="D52" s="8"/>
      <c r="E52" s="8" t="s">
        <v>236</v>
      </c>
      <c r="F52" s="8" t="s">
        <v>319</v>
      </c>
      <c r="G52" s="8" t="s">
        <v>320</v>
      </c>
      <c r="H52" s="8" t="s">
        <v>154</v>
      </c>
      <c r="I52" s="8">
        <f>I50*J52</f>
        <v>0</v>
      </c>
      <c r="J52" s="8">
        <v>0</v>
      </c>
      <c r="K52" s="8">
        <v>1</v>
      </c>
      <c r="L52" s="8">
        <v>0</v>
      </c>
      <c r="M52" s="8">
        <v>0</v>
      </c>
      <c r="N52" s="8">
        <f t="shared" si="12"/>
        <v>0</v>
      </c>
      <c r="O52" s="8">
        <f t="shared" si="13"/>
        <v>0</v>
      </c>
      <c r="P52" s="8">
        <f>ROUND(CQ52*I52,2)</f>
        <v>0</v>
      </c>
      <c r="Q52" s="8">
        <f>ROUND(CR52*I52,2)</f>
        <v>0</v>
      </c>
      <c r="R52" s="8">
        <f>ROUND(CS52*I52,2)</f>
        <v>0</v>
      </c>
      <c r="S52" s="8">
        <f>ROUND(CT52*I52,2)</f>
        <v>0</v>
      </c>
      <c r="T52" s="8">
        <f t="shared" si="14"/>
        <v>0</v>
      </c>
      <c r="U52" s="8">
        <f>ROUND(CV52*I52,7)</f>
        <v>0</v>
      </c>
      <c r="V52" s="8">
        <f>ROUND(CW52*I52,7)</f>
        <v>0</v>
      </c>
      <c r="W52" s="8">
        <f t="shared" si="15"/>
        <v>0</v>
      </c>
      <c r="X52" s="8">
        <f t="shared" si="16"/>
        <v>0</v>
      </c>
      <c r="Y52" s="8">
        <f t="shared" si="17"/>
        <v>0</v>
      </c>
      <c r="Z52" s="8"/>
      <c r="AA52" s="8">
        <v>-1</v>
      </c>
      <c r="AB52" s="8">
        <f t="shared" si="18"/>
        <v>0</v>
      </c>
      <c r="AC52" s="8">
        <f>ROUND((ES52),6)</f>
        <v>0</v>
      </c>
      <c r="AD52" s="8">
        <f>ROUND((((ET52)-(EU52))+AE52),6)</f>
        <v>0</v>
      </c>
      <c r="AE52" s="8">
        <f>ROUND((EU52),6)</f>
        <v>0</v>
      </c>
      <c r="AF52" s="8">
        <f>ROUND((EV52),6)</f>
        <v>0</v>
      </c>
      <c r="AG52" s="8">
        <f t="shared" si="20"/>
        <v>0</v>
      </c>
      <c r="AH52" s="8">
        <f>(EW52)</f>
        <v>0</v>
      </c>
      <c r="AI52" s="8">
        <f>(EX52)</f>
        <v>0</v>
      </c>
      <c r="AJ52" s="8">
        <f t="shared" si="21"/>
        <v>0</v>
      </c>
      <c r="AK52" s="8">
        <v>0</v>
      </c>
      <c r="AL52" s="8">
        <v>0</v>
      </c>
      <c r="AM52" s="8">
        <v>0</v>
      </c>
      <c r="AN52" s="8">
        <v>0</v>
      </c>
      <c r="AO52" s="8">
        <v>0</v>
      </c>
      <c r="AP52" s="8">
        <v>0</v>
      </c>
      <c r="AQ52" s="8">
        <v>0</v>
      </c>
      <c r="AR52" s="8">
        <v>0</v>
      </c>
      <c r="AS52" s="8">
        <v>0</v>
      </c>
      <c r="AT52" s="8">
        <v>103</v>
      </c>
      <c r="AU52" s="8">
        <v>59</v>
      </c>
      <c r="AV52" s="8">
        <v>1</v>
      </c>
      <c r="AW52" s="8">
        <v>1</v>
      </c>
      <c r="AX52" s="8"/>
      <c r="AY52" s="8"/>
      <c r="AZ52" s="8">
        <v>1</v>
      </c>
      <c r="BA52" s="8">
        <v>1</v>
      </c>
      <c r="BB52" s="8">
        <v>1</v>
      </c>
      <c r="BC52" s="8">
        <v>1</v>
      </c>
      <c r="BD52" s="8" t="s">
        <v>236</v>
      </c>
      <c r="BE52" s="8" t="s">
        <v>236</v>
      </c>
      <c r="BF52" s="8" t="s">
        <v>236</v>
      </c>
      <c r="BG52" s="8" t="s">
        <v>236</v>
      </c>
      <c r="BH52" s="8">
        <v>3</v>
      </c>
      <c r="BI52" s="8">
        <v>1</v>
      </c>
      <c r="BJ52" s="8" t="s">
        <v>236</v>
      </c>
      <c r="BK52" s="8"/>
      <c r="BL52" s="8"/>
      <c r="BM52" s="8">
        <v>46001</v>
      </c>
      <c r="BN52" s="8">
        <v>0</v>
      </c>
      <c r="BO52" s="8" t="s">
        <v>236</v>
      </c>
      <c r="BP52" s="8">
        <v>0</v>
      </c>
      <c r="BQ52" s="8">
        <v>2</v>
      </c>
      <c r="BR52" s="8">
        <v>0</v>
      </c>
      <c r="BS52" s="8">
        <v>1</v>
      </c>
      <c r="BT52" s="8">
        <v>1</v>
      </c>
      <c r="BU52" s="8">
        <v>1</v>
      </c>
      <c r="BV52" s="8">
        <v>1</v>
      </c>
      <c r="BW52" s="8">
        <v>1</v>
      </c>
      <c r="BX52" s="8">
        <v>1</v>
      </c>
      <c r="BY52" s="8" t="s">
        <v>236</v>
      </c>
      <c r="BZ52" s="8">
        <v>103</v>
      </c>
      <c r="CA52" s="8">
        <v>59</v>
      </c>
      <c r="CB52" s="8" t="s">
        <v>236</v>
      </c>
      <c r="CC52" s="8"/>
      <c r="CD52" s="8"/>
      <c r="CE52" s="8">
        <v>0</v>
      </c>
      <c r="CF52" s="8">
        <v>0</v>
      </c>
      <c r="CG52" s="8">
        <v>0</v>
      </c>
      <c r="CH52" s="8">
        <v>0</v>
      </c>
      <c r="CI52" s="8">
        <v>0</v>
      </c>
      <c r="CJ52" s="8">
        <v>0</v>
      </c>
      <c r="CK52" s="8">
        <v>0</v>
      </c>
      <c r="CL52" s="8">
        <v>0</v>
      </c>
      <c r="CM52" s="8">
        <v>0</v>
      </c>
      <c r="CN52" s="8" t="s">
        <v>311</v>
      </c>
      <c r="CO52" s="8">
        <v>0</v>
      </c>
      <c r="CP52" s="8">
        <f t="shared" si="22"/>
        <v>0</v>
      </c>
      <c r="CQ52" s="8">
        <f>ROUND(AL52*BC52,2)</f>
        <v>0</v>
      </c>
      <c r="CR52" s="8">
        <f>ROUND(AM52*BB52,2)</f>
        <v>0</v>
      </c>
      <c r="CS52" s="8">
        <f>ROUND(AN52*BS52,2)</f>
        <v>0</v>
      </c>
      <c r="CT52" s="8">
        <f>ROUND(AO52*BA52,2)</f>
        <v>0</v>
      </c>
      <c r="CU52" s="8">
        <f t="shared" si="23"/>
        <v>0</v>
      </c>
      <c r="CV52" s="8">
        <f>AH52</f>
        <v>0</v>
      </c>
      <c r="CW52" s="8">
        <f>AI52</f>
        <v>0</v>
      </c>
      <c r="CX52" s="8">
        <f t="shared" si="24"/>
        <v>0</v>
      </c>
      <c r="CY52" s="8">
        <f t="shared" si="25"/>
        <v>0</v>
      </c>
      <c r="CZ52" s="8">
        <f t="shared" si="26"/>
        <v>0</v>
      </c>
      <c r="DA52" s="8"/>
      <c r="DB52" s="8"/>
      <c r="DC52" s="8" t="s">
        <v>236</v>
      </c>
      <c r="DD52" s="8" t="s">
        <v>236</v>
      </c>
      <c r="DE52" s="8" t="s">
        <v>236</v>
      </c>
      <c r="DF52" s="8" t="s">
        <v>236</v>
      </c>
      <c r="DG52" s="8" t="s">
        <v>236</v>
      </c>
      <c r="DH52" s="8" t="s">
        <v>236</v>
      </c>
      <c r="DI52" s="8" t="s">
        <v>236</v>
      </c>
      <c r="DJ52" s="8" t="s">
        <v>236</v>
      </c>
      <c r="DK52" s="8" t="s">
        <v>236</v>
      </c>
      <c r="DL52" s="8" t="s">
        <v>236</v>
      </c>
      <c r="DM52" s="8" t="s">
        <v>236</v>
      </c>
      <c r="DN52" s="8">
        <v>0</v>
      </c>
      <c r="DO52" s="8">
        <v>0</v>
      </c>
      <c r="DP52" s="8">
        <v>1</v>
      </c>
      <c r="DQ52" s="8">
        <v>1</v>
      </c>
      <c r="DR52" s="8"/>
      <c r="DS52" s="8"/>
      <c r="DT52" s="8"/>
      <c r="DU52" s="8">
        <v>1009</v>
      </c>
      <c r="DV52" s="8" t="s">
        <v>154</v>
      </c>
      <c r="DW52" s="8" t="s">
        <v>154</v>
      </c>
      <c r="DX52" s="8">
        <v>1000</v>
      </c>
      <c r="DY52" s="8"/>
      <c r="DZ52" s="8" t="s">
        <v>236</v>
      </c>
      <c r="EA52" s="8" t="s">
        <v>236</v>
      </c>
      <c r="EB52" s="8" t="s">
        <v>236</v>
      </c>
      <c r="EC52" s="8" t="s">
        <v>236</v>
      </c>
      <c r="ED52" s="8"/>
      <c r="EE52" s="8">
        <v>82815219</v>
      </c>
      <c r="EF52" s="8">
        <v>2</v>
      </c>
      <c r="EG52" s="8" t="s">
        <v>269</v>
      </c>
      <c r="EH52" s="8">
        <v>40</v>
      </c>
      <c r="EI52" s="8" t="s">
        <v>313</v>
      </c>
      <c r="EJ52" s="8">
        <v>1</v>
      </c>
      <c r="EK52" s="8">
        <v>46001</v>
      </c>
      <c r="EL52" s="8" t="s">
        <v>314</v>
      </c>
      <c r="EM52" s="8" t="s">
        <v>315</v>
      </c>
      <c r="EN52" s="8"/>
      <c r="EO52" s="8" t="s">
        <v>316</v>
      </c>
      <c r="EP52" s="8"/>
      <c r="EQ52" s="8">
        <v>1024</v>
      </c>
      <c r="ER52" s="8">
        <v>0</v>
      </c>
      <c r="ES52" s="8">
        <v>0</v>
      </c>
      <c r="ET52" s="8">
        <v>0</v>
      </c>
      <c r="EU52" s="8">
        <v>0</v>
      </c>
      <c r="EV52" s="8">
        <v>0</v>
      </c>
      <c r="EW52" s="8">
        <v>0</v>
      </c>
      <c r="EX52" s="8">
        <v>0</v>
      </c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>
        <v>0</v>
      </c>
      <c r="FR52" s="8">
        <v>0</v>
      </c>
      <c r="FS52" s="8">
        <v>0</v>
      </c>
      <c r="FT52" s="8"/>
      <c r="FU52" s="8"/>
      <c r="FV52" s="8"/>
      <c r="FW52" s="8"/>
      <c r="FX52" s="8">
        <v>103</v>
      </c>
      <c r="FY52" s="8">
        <v>59</v>
      </c>
      <c r="FZ52" s="8"/>
      <c r="GA52" s="8" t="s">
        <v>236</v>
      </c>
      <c r="GB52" s="8"/>
      <c r="GC52" s="8"/>
      <c r="GD52" s="8">
        <v>1</v>
      </c>
      <c r="GE52" s="8"/>
      <c r="GF52" s="8">
        <v>-1187679507</v>
      </c>
      <c r="GG52" s="8">
        <v>2</v>
      </c>
      <c r="GH52" s="8">
        <v>1</v>
      </c>
      <c r="GI52" s="8">
        <v>-2</v>
      </c>
      <c r="GJ52" s="8">
        <v>0</v>
      </c>
      <c r="GK52" s="8">
        <v>0</v>
      </c>
      <c r="GL52" s="8">
        <f t="shared" si="27"/>
        <v>0</v>
      </c>
      <c r="GM52" s="8">
        <f t="shared" si="28"/>
        <v>0</v>
      </c>
      <c r="GN52" s="8">
        <f t="shared" si="29"/>
        <v>0</v>
      </c>
      <c r="GO52" s="8">
        <f t="shared" si="30"/>
        <v>0</v>
      </c>
      <c r="GP52" s="8">
        <f t="shared" si="31"/>
        <v>0</v>
      </c>
      <c r="GQ52" s="8"/>
      <c r="GR52" s="8">
        <v>0</v>
      </c>
      <c r="GS52" s="8">
        <v>3</v>
      </c>
      <c r="GT52" s="8">
        <v>0</v>
      </c>
      <c r="GU52" s="8" t="s">
        <v>236</v>
      </c>
      <c r="GV52" s="8">
        <f t="shared" si="32"/>
        <v>0</v>
      </c>
      <c r="GW52" s="8">
        <v>1</v>
      </c>
      <c r="GX52" s="8">
        <f t="shared" si="33"/>
        <v>0</v>
      </c>
      <c r="GY52" s="8"/>
      <c r="GZ52" s="8"/>
      <c r="HA52" s="8">
        <v>0</v>
      </c>
      <c r="HB52" s="8">
        <v>0</v>
      </c>
      <c r="HC52" s="8">
        <f t="shared" si="34"/>
        <v>0</v>
      </c>
      <c r="HD52" s="8"/>
      <c r="HE52" s="8" t="s">
        <v>236</v>
      </c>
      <c r="HF52" s="8" t="s">
        <v>236</v>
      </c>
      <c r="HG52" s="8"/>
      <c r="HH52" s="8"/>
      <c r="HI52" s="8"/>
      <c r="HJ52" s="8"/>
      <c r="HK52" s="8"/>
      <c r="HL52" s="8"/>
      <c r="HM52" s="8" t="s">
        <v>302</v>
      </c>
      <c r="HN52" s="8" t="s">
        <v>317</v>
      </c>
      <c r="HO52" s="8" t="s">
        <v>318</v>
      </c>
      <c r="HP52" s="8" t="s">
        <v>314</v>
      </c>
      <c r="HQ52" s="8" t="s">
        <v>314</v>
      </c>
      <c r="HR52" s="8"/>
      <c r="HS52" s="8">
        <v>0</v>
      </c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>
        <v>0</v>
      </c>
      <c r="IL52" s="8"/>
      <c r="IM52" s="8"/>
      <c r="IN52" s="8"/>
      <c r="IO52" s="8"/>
      <c r="IP52" s="8"/>
      <c r="IQ52" s="8"/>
      <c r="IR52" s="8"/>
      <c r="IS52" s="8"/>
      <c r="IT52" s="8"/>
      <c r="IU52" s="8"/>
    </row>
    <row r="53" spans="1:245">
      <c r="A53">
        <v>18</v>
      </c>
      <c r="B53">
        <v>0</v>
      </c>
      <c r="C53">
        <v>115</v>
      </c>
      <c r="E53" t="s">
        <v>236</v>
      </c>
      <c r="F53" t="s">
        <v>319</v>
      </c>
      <c r="G53" t="s">
        <v>320</v>
      </c>
      <c r="H53" t="s">
        <v>154</v>
      </c>
      <c r="I53">
        <f>I51*J53</f>
        <v>0</v>
      </c>
      <c r="J53">
        <v>0</v>
      </c>
      <c r="K53">
        <v>1</v>
      </c>
      <c r="L53">
        <v>0</v>
      </c>
      <c r="M53">
        <v>0</v>
      </c>
      <c r="N53">
        <f t="shared" si="12"/>
        <v>0</v>
      </c>
      <c r="O53">
        <f t="shared" si="13"/>
        <v>0</v>
      </c>
      <c r="P53">
        <f>ROUND(CQ53*I53,2)</f>
        <v>0</v>
      </c>
      <c r="Q53">
        <f>ROUND(CR53*I53,2)</f>
        <v>0</v>
      </c>
      <c r="R53">
        <f>ROUND(CS53*I53,2)</f>
        <v>0</v>
      </c>
      <c r="S53">
        <f>ROUND(CT53*I53,2)</f>
        <v>0</v>
      </c>
      <c r="T53">
        <f t="shared" si="14"/>
        <v>0</v>
      </c>
      <c r="U53">
        <f>ROUND(CV53*I53,7)</f>
        <v>0</v>
      </c>
      <c r="V53">
        <f>ROUND(CW53*I53,7)</f>
        <v>0</v>
      </c>
      <c r="W53">
        <f t="shared" si="15"/>
        <v>0</v>
      </c>
      <c r="X53">
        <f t="shared" si="16"/>
        <v>0</v>
      </c>
      <c r="Y53">
        <f t="shared" si="17"/>
        <v>0</v>
      </c>
      <c r="AA53">
        <v>-1</v>
      </c>
      <c r="AB53">
        <f t="shared" si="18"/>
        <v>0</v>
      </c>
      <c r="AC53">
        <f>ROUND((ES53),6)</f>
        <v>0</v>
      </c>
      <c r="AD53">
        <f>ROUND((((ET53)-(EU53))+AE53),6)</f>
        <v>0</v>
      </c>
      <c r="AE53">
        <f>ROUND((EU53),6)</f>
        <v>0</v>
      </c>
      <c r="AF53">
        <f>ROUND((EV53),6)</f>
        <v>0</v>
      </c>
      <c r="AG53">
        <f t="shared" si="20"/>
        <v>0</v>
      </c>
      <c r="AH53">
        <f>(EW53)</f>
        <v>0</v>
      </c>
      <c r="AI53">
        <f>(EX53)</f>
        <v>0</v>
      </c>
      <c r="AJ53">
        <f t="shared" si="21"/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103</v>
      </c>
      <c r="AU53">
        <v>59</v>
      </c>
      <c r="AV53">
        <v>1</v>
      </c>
      <c r="AW53">
        <v>1</v>
      </c>
      <c r="AZ53">
        <v>1</v>
      </c>
      <c r="BA53">
        <v>1</v>
      </c>
      <c r="BB53">
        <v>1</v>
      </c>
      <c r="BC53">
        <v>1</v>
      </c>
      <c r="BD53" t="s">
        <v>236</v>
      </c>
      <c r="BE53" t="s">
        <v>236</v>
      </c>
      <c r="BF53" t="s">
        <v>236</v>
      </c>
      <c r="BG53" t="s">
        <v>236</v>
      </c>
      <c r="BH53">
        <v>3</v>
      </c>
      <c r="BI53">
        <v>1</v>
      </c>
      <c r="BJ53" t="s">
        <v>236</v>
      </c>
      <c r="BM53">
        <v>46001</v>
      </c>
      <c r="BN53">
        <v>0</v>
      </c>
      <c r="BO53" t="s">
        <v>236</v>
      </c>
      <c r="BP53">
        <v>0</v>
      </c>
      <c r="BQ53">
        <v>2</v>
      </c>
      <c r="BR53">
        <v>0</v>
      </c>
      <c r="BS53">
        <v>1</v>
      </c>
      <c r="BT53">
        <v>1</v>
      </c>
      <c r="BU53">
        <v>1</v>
      </c>
      <c r="BV53">
        <v>1</v>
      </c>
      <c r="BW53">
        <v>1</v>
      </c>
      <c r="BX53">
        <v>1</v>
      </c>
      <c r="BY53" t="s">
        <v>236</v>
      </c>
      <c r="BZ53">
        <v>103</v>
      </c>
      <c r="CA53">
        <v>59</v>
      </c>
      <c r="CB53" t="s">
        <v>236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 t="s">
        <v>311</v>
      </c>
      <c r="CO53">
        <v>0</v>
      </c>
      <c r="CP53">
        <f t="shared" si="22"/>
        <v>0</v>
      </c>
      <c r="CQ53">
        <f>ROUND(AL53*BC53,2)</f>
        <v>0</v>
      </c>
      <c r="CR53">
        <f>ROUND(AM53*BB53,2)</f>
        <v>0</v>
      </c>
      <c r="CS53">
        <f>ROUND(AN53*BS53,2)</f>
        <v>0</v>
      </c>
      <c r="CT53">
        <f>ROUND(AO53*BA53,2)</f>
        <v>0</v>
      </c>
      <c r="CU53">
        <f t="shared" si="23"/>
        <v>0</v>
      </c>
      <c r="CV53">
        <f>AH53</f>
        <v>0</v>
      </c>
      <c r="CW53">
        <f>AI53</f>
        <v>0</v>
      </c>
      <c r="CX53">
        <f t="shared" si="24"/>
        <v>0</v>
      </c>
      <c r="CY53">
        <f t="shared" si="25"/>
        <v>0</v>
      </c>
      <c r="CZ53">
        <f t="shared" si="26"/>
        <v>0</v>
      </c>
      <c r="DC53" t="s">
        <v>236</v>
      </c>
      <c r="DD53" t="s">
        <v>236</v>
      </c>
      <c r="DE53" t="s">
        <v>236</v>
      </c>
      <c r="DF53" t="s">
        <v>236</v>
      </c>
      <c r="DG53" t="s">
        <v>236</v>
      </c>
      <c r="DH53" t="s">
        <v>236</v>
      </c>
      <c r="DI53" t="s">
        <v>236</v>
      </c>
      <c r="DJ53" t="s">
        <v>236</v>
      </c>
      <c r="DK53" t="s">
        <v>236</v>
      </c>
      <c r="DL53" t="s">
        <v>236</v>
      </c>
      <c r="DM53" t="s">
        <v>236</v>
      </c>
      <c r="DN53">
        <v>0</v>
      </c>
      <c r="DO53">
        <v>0</v>
      </c>
      <c r="DP53">
        <v>1</v>
      </c>
      <c r="DQ53">
        <v>1</v>
      </c>
      <c r="DU53">
        <v>1009</v>
      </c>
      <c r="DV53" t="s">
        <v>154</v>
      </c>
      <c r="DW53" t="s">
        <v>154</v>
      </c>
      <c r="DX53">
        <v>1000</v>
      </c>
      <c r="DZ53" t="s">
        <v>236</v>
      </c>
      <c r="EA53" t="s">
        <v>236</v>
      </c>
      <c r="EB53" t="s">
        <v>236</v>
      </c>
      <c r="EC53" t="s">
        <v>236</v>
      </c>
      <c r="EE53">
        <v>82815219</v>
      </c>
      <c r="EF53">
        <v>2</v>
      </c>
      <c r="EG53" t="s">
        <v>269</v>
      </c>
      <c r="EH53">
        <v>40</v>
      </c>
      <c r="EI53" t="s">
        <v>313</v>
      </c>
      <c r="EJ53">
        <v>1</v>
      </c>
      <c r="EK53">
        <v>46001</v>
      </c>
      <c r="EL53" t="s">
        <v>314</v>
      </c>
      <c r="EM53" t="s">
        <v>315</v>
      </c>
      <c r="EO53" t="s">
        <v>316</v>
      </c>
      <c r="EQ53">
        <v>1024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FQ53">
        <v>0</v>
      </c>
      <c r="FR53">
        <v>0</v>
      </c>
      <c r="FS53">
        <v>0</v>
      </c>
      <c r="FX53">
        <v>103</v>
      </c>
      <c r="FY53">
        <v>59</v>
      </c>
      <c r="GA53" t="s">
        <v>236</v>
      </c>
      <c r="GD53">
        <v>1</v>
      </c>
      <c r="GF53">
        <v>-1187679507</v>
      </c>
      <c r="GG53">
        <v>2</v>
      </c>
      <c r="GH53">
        <v>1</v>
      </c>
      <c r="GI53">
        <v>-2</v>
      </c>
      <c r="GJ53">
        <v>0</v>
      </c>
      <c r="GK53">
        <v>0</v>
      </c>
      <c r="GL53">
        <f t="shared" si="27"/>
        <v>0</v>
      </c>
      <c r="GM53">
        <f t="shared" si="28"/>
        <v>0</v>
      </c>
      <c r="GN53">
        <f t="shared" si="29"/>
        <v>0</v>
      </c>
      <c r="GO53">
        <f t="shared" si="30"/>
        <v>0</v>
      </c>
      <c r="GP53">
        <f t="shared" si="31"/>
        <v>0</v>
      </c>
      <c r="GR53">
        <v>0</v>
      </c>
      <c r="GS53">
        <v>3</v>
      </c>
      <c r="GT53">
        <v>0</v>
      </c>
      <c r="GU53" t="s">
        <v>236</v>
      </c>
      <c r="GV53">
        <f t="shared" si="32"/>
        <v>0</v>
      </c>
      <c r="GW53">
        <v>1</v>
      </c>
      <c r="GX53">
        <f t="shared" si="33"/>
        <v>0</v>
      </c>
      <c r="HA53">
        <v>0</v>
      </c>
      <c r="HB53">
        <v>0</v>
      </c>
      <c r="HC53">
        <f t="shared" si="34"/>
        <v>0</v>
      </c>
      <c r="HE53" t="s">
        <v>236</v>
      </c>
      <c r="HF53" t="s">
        <v>236</v>
      </c>
      <c r="HM53" t="s">
        <v>302</v>
      </c>
      <c r="HN53" t="s">
        <v>317</v>
      </c>
      <c r="HO53" t="s">
        <v>318</v>
      </c>
      <c r="HP53" t="s">
        <v>314</v>
      </c>
      <c r="HQ53" t="s">
        <v>314</v>
      </c>
      <c r="HS53">
        <v>0</v>
      </c>
      <c r="IK53">
        <v>0</v>
      </c>
    </row>
    <row r="54" spans="1:255">
      <c r="A54" s="8">
        <v>17</v>
      </c>
      <c r="B54" s="8">
        <v>0</v>
      </c>
      <c r="C54" s="8">
        <f>ROW(SmtRes!A120)</f>
        <v>120</v>
      </c>
      <c r="D54" s="8">
        <f>ROW(EtalonRes!A120)</f>
        <v>120</v>
      </c>
      <c r="E54" s="8" t="s">
        <v>236</v>
      </c>
      <c r="F54" s="8" t="s">
        <v>321</v>
      </c>
      <c r="G54" s="8" t="s">
        <v>322</v>
      </c>
      <c r="H54" s="8" t="s">
        <v>265</v>
      </c>
      <c r="I54" s="8">
        <v>0</v>
      </c>
      <c r="J54" s="8">
        <v>0</v>
      </c>
      <c r="K54" s="8">
        <v>0</v>
      </c>
      <c r="L54" s="8">
        <v>0</v>
      </c>
      <c r="M54" s="8">
        <v>0</v>
      </c>
      <c r="N54" s="8">
        <f t="shared" si="12"/>
        <v>0</v>
      </c>
      <c r="O54" s="8">
        <f ca="1" t="shared" si="13"/>
        <v>0</v>
      </c>
      <c r="P54" s="8">
        <f ca="1">SUMIF(SmtRes!AQ117:SmtRes!AQ120,"=1",SmtRes!DF117:SmtRes!DF120)</f>
        <v>0</v>
      </c>
      <c r="Q54" s="8">
        <f ca="1">SUMIF(SmtRes!AQ117:SmtRes!AQ120,"=1",SmtRes!DG117:SmtRes!DG120)</f>
        <v>0</v>
      </c>
      <c r="R54" s="8">
        <f ca="1">SUMIF(SmtRes!AQ117:SmtRes!AQ120,"=1",SmtRes!DH117:SmtRes!DH120)</f>
        <v>0</v>
      </c>
      <c r="S54" s="8">
        <f ca="1">SUMIF(SmtRes!AQ117:SmtRes!AQ120,"=1",SmtRes!DI117:SmtRes!DI120)</f>
        <v>0</v>
      </c>
      <c r="T54" s="8">
        <f t="shared" si="14"/>
        <v>0</v>
      </c>
      <c r="U54" s="8">
        <f ca="1">SUMIF(SmtRes!AQ117:SmtRes!AQ120,"=1",SmtRes!CV117:SmtRes!CV120)</f>
        <v>0</v>
      </c>
      <c r="V54" s="8">
        <f ca="1">SUMIF(SmtRes!AQ117:SmtRes!AQ120,"=1",SmtRes!CW117:SmtRes!CW120)</f>
        <v>0</v>
      </c>
      <c r="W54" s="8">
        <f t="shared" si="15"/>
        <v>0</v>
      </c>
      <c r="X54" s="8">
        <f ca="1" t="shared" si="16"/>
        <v>0</v>
      </c>
      <c r="Y54" s="8">
        <f ca="1" t="shared" si="17"/>
        <v>0</v>
      </c>
      <c r="Z54" s="8"/>
      <c r="AA54" s="8">
        <v>-1</v>
      </c>
      <c r="AB54" s="8">
        <f ca="1" t="shared" si="18"/>
        <v>497.825685</v>
      </c>
      <c r="AC54" s="8">
        <f>ROUND((0),6)</f>
        <v>0</v>
      </c>
      <c r="AD54" s="8">
        <f ca="1">ROUND((((SUM(SmtRes!BR117:SmtRes!BR120))-(SUM(SmtRes!BS117:SmtRes!BS120)))+AE54),6)</f>
        <v>235.649421</v>
      </c>
      <c r="AE54" s="8">
        <f ca="1">ROUND((SUM(SmtRes!BS117:SmtRes!BS120)),6)</f>
        <v>158.007654</v>
      </c>
      <c r="AF54" s="8">
        <f ca="1">ROUND((SUM(SmtRes!BT117:SmtRes!BT120)),6)</f>
        <v>262.176264</v>
      </c>
      <c r="AG54" s="8">
        <f t="shared" si="20"/>
        <v>0</v>
      </c>
      <c r="AH54" s="8">
        <f ca="1">(SUM(SmtRes!BU117:SmtRes!BU120))</f>
        <v>0.3381</v>
      </c>
      <c r="AI54" s="8">
        <f ca="1">(SUM(SmtRes!BV117:SmtRes!BV120))</f>
        <v>0.1449</v>
      </c>
      <c r="AJ54" s="8">
        <f t="shared" si="21"/>
        <v>0</v>
      </c>
      <c r="AK54" s="8">
        <v>678.9165</v>
      </c>
      <c r="AL54" s="8">
        <v>0</v>
      </c>
      <c r="AM54" s="8">
        <v>243.9435</v>
      </c>
      <c r="AN54" s="8">
        <v>163.569</v>
      </c>
      <c r="AO54" s="8">
        <v>271.404</v>
      </c>
      <c r="AP54" s="8">
        <v>0</v>
      </c>
      <c r="AQ54" s="8">
        <v>0.35</v>
      </c>
      <c r="AR54" s="8">
        <v>0.15</v>
      </c>
      <c r="AS54" s="8">
        <v>0</v>
      </c>
      <c r="AT54" s="8">
        <v>97</v>
      </c>
      <c r="AU54" s="8">
        <v>51</v>
      </c>
      <c r="AV54" s="8">
        <v>1</v>
      </c>
      <c r="AW54" s="8">
        <v>1</v>
      </c>
      <c r="AX54" s="8"/>
      <c r="AY54" s="8"/>
      <c r="AZ54" s="8">
        <v>1</v>
      </c>
      <c r="BA54" s="8">
        <v>1</v>
      </c>
      <c r="BB54" s="8">
        <v>1</v>
      </c>
      <c r="BC54" s="8">
        <v>1</v>
      </c>
      <c r="BD54" s="8" t="s">
        <v>236</v>
      </c>
      <c r="BE54" s="8" t="s">
        <v>236</v>
      </c>
      <c r="BF54" s="8" t="s">
        <v>236</v>
      </c>
      <c r="BG54" s="8" t="s">
        <v>236</v>
      </c>
      <c r="BH54" s="8">
        <v>0</v>
      </c>
      <c r="BI54" s="8">
        <v>2</v>
      </c>
      <c r="BJ54" s="8" t="s">
        <v>323</v>
      </c>
      <c r="BK54" s="8"/>
      <c r="BL54" s="8"/>
      <c r="BM54" s="8">
        <v>108001</v>
      </c>
      <c r="BN54" s="8">
        <v>0</v>
      </c>
      <c r="BO54" s="8" t="s">
        <v>236</v>
      </c>
      <c r="BP54" s="8">
        <v>0</v>
      </c>
      <c r="BQ54" s="8">
        <v>3</v>
      </c>
      <c r="BR54" s="8">
        <v>0</v>
      </c>
      <c r="BS54" s="8">
        <v>1</v>
      </c>
      <c r="BT54" s="8">
        <v>1</v>
      </c>
      <c r="BU54" s="8">
        <v>1</v>
      </c>
      <c r="BV54" s="8">
        <v>1</v>
      </c>
      <c r="BW54" s="8">
        <v>1</v>
      </c>
      <c r="BX54" s="8">
        <v>1</v>
      </c>
      <c r="BY54" s="8" t="s">
        <v>236</v>
      </c>
      <c r="BZ54" s="8">
        <v>97</v>
      </c>
      <c r="CA54" s="8">
        <v>51</v>
      </c>
      <c r="CB54" s="8" t="s">
        <v>236</v>
      </c>
      <c r="CC54" s="8"/>
      <c r="CD54" s="8"/>
      <c r="CE54" s="8">
        <v>0</v>
      </c>
      <c r="CF54" s="8">
        <v>0</v>
      </c>
      <c r="CG54" s="8">
        <v>0</v>
      </c>
      <c r="CH54" s="8">
        <v>0</v>
      </c>
      <c r="CI54" s="8">
        <v>0</v>
      </c>
      <c r="CJ54" s="8">
        <v>0</v>
      </c>
      <c r="CK54" s="8">
        <v>0</v>
      </c>
      <c r="CL54" s="8">
        <v>0</v>
      </c>
      <c r="CM54" s="8">
        <v>0</v>
      </c>
      <c r="CN54" s="8" t="s">
        <v>301</v>
      </c>
      <c r="CO54" s="8">
        <v>0</v>
      </c>
      <c r="CP54" s="8">
        <f ca="1" t="shared" si="22"/>
        <v>0</v>
      </c>
      <c r="CQ54" s="8">
        <f ca="1">SUMIF(SmtRes!AQ117:SmtRes!AQ120,"=1",SmtRes!AA117:SmtRes!AA120)</f>
        <v>0</v>
      </c>
      <c r="CR54" s="8">
        <f ca="1">SUMIF(SmtRes!AQ117:SmtRes!AQ120,"=1",SmtRes!AB117:SmtRes!AB120)</f>
        <v>1626.29</v>
      </c>
      <c r="CS54" s="8">
        <f ca="1">SUMIF(SmtRes!AQ117:SmtRes!AQ120,"=1",SmtRes!AC117:SmtRes!AC120)</f>
        <v>1090.46</v>
      </c>
      <c r="CT54" s="8">
        <f ca="1">SUMIF(SmtRes!AQ117:SmtRes!AQ120,"=1",SmtRes!AD117:SmtRes!AD120)</f>
        <v>775.44</v>
      </c>
      <c r="CU54" s="8">
        <f t="shared" si="23"/>
        <v>0</v>
      </c>
      <c r="CV54" s="8">
        <f ca="1">SUMIF(SmtRes!AQ117:SmtRes!AQ120,"=1",SmtRes!BU117:SmtRes!BU120)</f>
        <v>0.3381</v>
      </c>
      <c r="CW54" s="8">
        <f ca="1">SUMIF(SmtRes!AQ117:SmtRes!AQ120,"=1",SmtRes!BV117:SmtRes!BV120)</f>
        <v>0.1449</v>
      </c>
      <c r="CX54" s="8">
        <f t="shared" si="24"/>
        <v>0</v>
      </c>
      <c r="CY54" s="8">
        <f ca="1" t="shared" si="25"/>
        <v>0</v>
      </c>
      <c r="CZ54" s="8">
        <f ca="1" t="shared" si="26"/>
        <v>0</v>
      </c>
      <c r="DA54" s="8"/>
      <c r="DB54" s="8"/>
      <c r="DC54" s="8" t="s">
        <v>236</v>
      </c>
      <c r="DD54" s="8" t="s">
        <v>302</v>
      </c>
      <c r="DE54" s="8" t="s">
        <v>303</v>
      </c>
      <c r="DF54" s="8" t="s">
        <v>303</v>
      </c>
      <c r="DG54" s="8" t="s">
        <v>303</v>
      </c>
      <c r="DH54" s="8" t="s">
        <v>236</v>
      </c>
      <c r="DI54" s="8" t="s">
        <v>303</v>
      </c>
      <c r="DJ54" s="8" t="s">
        <v>303</v>
      </c>
      <c r="DK54" s="8" t="s">
        <v>236</v>
      </c>
      <c r="DL54" s="8" t="s">
        <v>236</v>
      </c>
      <c r="DM54" s="8" t="s">
        <v>236</v>
      </c>
      <c r="DN54" s="8">
        <v>0</v>
      </c>
      <c r="DO54" s="8">
        <v>0</v>
      </c>
      <c r="DP54" s="8">
        <v>1</v>
      </c>
      <c r="DQ54" s="8">
        <v>1</v>
      </c>
      <c r="DR54" s="8"/>
      <c r="DS54" s="8"/>
      <c r="DT54" s="8"/>
      <c r="DU54" s="8">
        <v>1013</v>
      </c>
      <c r="DV54" s="8" t="s">
        <v>265</v>
      </c>
      <c r="DW54" s="8" t="s">
        <v>265</v>
      </c>
      <c r="DX54" s="8">
        <v>1</v>
      </c>
      <c r="DY54" s="8"/>
      <c r="DZ54" s="8" t="s">
        <v>236</v>
      </c>
      <c r="EA54" s="8" t="s">
        <v>236</v>
      </c>
      <c r="EB54" s="8" t="s">
        <v>236</v>
      </c>
      <c r="EC54" s="8" t="s">
        <v>236</v>
      </c>
      <c r="ED54" s="8"/>
      <c r="EE54" s="8">
        <v>82815029</v>
      </c>
      <c r="EF54" s="8">
        <v>3</v>
      </c>
      <c r="EG54" s="8" t="s">
        <v>324</v>
      </c>
      <c r="EH54" s="8">
        <v>0</v>
      </c>
      <c r="EI54" s="8" t="s">
        <v>236</v>
      </c>
      <c r="EJ54" s="8">
        <v>2</v>
      </c>
      <c r="EK54" s="8">
        <v>108001</v>
      </c>
      <c r="EL54" s="8" t="s">
        <v>325</v>
      </c>
      <c r="EM54" s="8" t="s">
        <v>326</v>
      </c>
      <c r="EN54" s="8"/>
      <c r="EO54" s="8" t="s">
        <v>304</v>
      </c>
      <c r="EP54" s="8"/>
      <c r="EQ54" s="8">
        <v>132096</v>
      </c>
      <c r="ER54" s="8">
        <v>0</v>
      </c>
      <c r="ES54" s="8">
        <v>0</v>
      </c>
      <c r="ET54" s="8">
        <v>0</v>
      </c>
      <c r="EU54" s="8">
        <v>0</v>
      </c>
      <c r="EV54" s="8">
        <v>0</v>
      </c>
      <c r="EW54" s="8">
        <v>0.35</v>
      </c>
      <c r="EX54" s="8">
        <v>0.15</v>
      </c>
      <c r="EY54" s="8">
        <v>0</v>
      </c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>
        <v>0</v>
      </c>
      <c r="FR54" s="8">
        <v>0</v>
      </c>
      <c r="FS54" s="8">
        <v>0</v>
      </c>
      <c r="FT54" s="8"/>
      <c r="FU54" s="8"/>
      <c r="FV54" s="8"/>
      <c r="FW54" s="8"/>
      <c r="FX54" s="8">
        <v>97</v>
      </c>
      <c r="FY54" s="8">
        <v>51</v>
      </c>
      <c r="FZ54" s="8"/>
      <c r="GA54" s="8" t="s">
        <v>236</v>
      </c>
      <c r="GB54" s="8"/>
      <c r="GC54" s="8"/>
      <c r="GD54" s="8">
        <v>1</v>
      </c>
      <c r="GE54" s="8"/>
      <c r="GF54" s="8">
        <v>1400810597</v>
      </c>
      <c r="GG54" s="8">
        <v>2</v>
      </c>
      <c r="GH54" s="8">
        <v>1</v>
      </c>
      <c r="GI54" s="8">
        <v>-2</v>
      </c>
      <c r="GJ54" s="8">
        <v>0</v>
      </c>
      <c r="GK54" s="8">
        <v>0</v>
      </c>
      <c r="GL54" s="8">
        <f ca="1" t="shared" si="27"/>
        <v>0</v>
      </c>
      <c r="GM54" s="8">
        <f ca="1" t="shared" si="28"/>
        <v>0</v>
      </c>
      <c r="GN54" s="8">
        <f ca="1" t="shared" si="29"/>
        <v>0</v>
      </c>
      <c r="GO54" s="8">
        <f ca="1" t="shared" si="30"/>
        <v>0</v>
      </c>
      <c r="GP54" s="8">
        <f ca="1" t="shared" si="31"/>
        <v>0</v>
      </c>
      <c r="GQ54" s="8"/>
      <c r="GR54" s="8">
        <v>0</v>
      </c>
      <c r="GS54" s="8">
        <v>3</v>
      </c>
      <c r="GT54" s="8">
        <v>0</v>
      </c>
      <c r="GU54" s="8" t="s">
        <v>236</v>
      </c>
      <c r="GV54" s="8">
        <f t="shared" si="32"/>
        <v>0</v>
      </c>
      <c r="GW54" s="8">
        <v>1</v>
      </c>
      <c r="GX54" s="8">
        <f t="shared" si="33"/>
        <v>0</v>
      </c>
      <c r="GY54" s="8"/>
      <c r="GZ54" s="8"/>
      <c r="HA54" s="8">
        <v>0</v>
      </c>
      <c r="HB54" s="8">
        <v>0</v>
      </c>
      <c r="HC54" s="8">
        <f t="shared" si="34"/>
        <v>0</v>
      </c>
      <c r="HD54" s="8"/>
      <c r="HE54" s="8" t="s">
        <v>236</v>
      </c>
      <c r="HF54" s="8" t="s">
        <v>236</v>
      </c>
      <c r="HG54" s="8"/>
      <c r="HH54" s="8"/>
      <c r="HI54" s="8"/>
      <c r="HJ54" s="8"/>
      <c r="HK54" s="8"/>
      <c r="HL54" s="8"/>
      <c r="HM54" s="8" t="s">
        <v>236</v>
      </c>
      <c r="HN54" s="8" t="s">
        <v>135</v>
      </c>
      <c r="HO54" s="8" t="s">
        <v>137</v>
      </c>
      <c r="HP54" s="8" t="s">
        <v>325</v>
      </c>
      <c r="HQ54" s="8" t="s">
        <v>325</v>
      </c>
      <c r="HR54" s="8"/>
      <c r="HS54" s="8">
        <v>0</v>
      </c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>
        <v>0</v>
      </c>
      <c r="IL54" s="8"/>
      <c r="IM54" s="8"/>
      <c r="IN54" s="8"/>
      <c r="IO54" s="8"/>
      <c r="IP54" s="8"/>
      <c r="IQ54" s="8"/>
      <c r="IR54" s="8"/>
      <c r="IS54" s="8"/>
      <c r="IT54" s="8"/>
      <c r="IU54" s="8"/>
    </row>
    <row r="55" spans="1:245">
      <c r="A55">
        <v>17</v>
      </c>
      <c r="B55">
        <v>0</v>
      </c>
      <c r="C55">
        <f>ROW(SmtRes!A124)</f>
        <v>124</v>
      </c>
      <c r="D55">
        <f>ROW(EtalonRes!A124)</f>
        <v>124</v>
      </c>
      <c r="E55" t="s">
        <v>236</v>
      </c>
      <c r="F55" t="s">
        <v>321</v>
      </c>
      <c r="G55" t="s">
        <v>322</v>
      </c>
      <c r="H55" t="s">
        <v>265</v>
      </c>
      <c r="I55">
        <v>0</v>
      </c>
      <c r="J55">
        <v>0</v>
      </c>
      <c r="K55">
        <v>0</v>
      </c>
      <c r="L55">
        <v>0</v>
      </c>
      <c r="M55">
        <v>0</v>
      </c>
      <c r="N55">
        <f t="shared" si="12"/>
        <v>0</v>
      </c>
      <c r="O55">
        <f ca="1" t="shared" si="13"/>
        <v>0</v>
      </c>
      <c r="P55">
        <f ca="1">SUMIF(SmtRes!AQ121:SmtRes!AQ124,"=1",SmtRes!DF121:SmtRes!DF124)</f>
        <v>0</v>
      </c>
      <c r="Q55">
        <f ca="1">SUMIF(SmtRes!AQ121:SmtRes!AQ124,"=1",SmtRes!DG121:SmtRes!DG124)</f>
        <v>0</v>
      </c>
      <c r="R55">
        <f ca="1">SUMIF(SmtRes!AQ121:SmtRes!AQ124,"=1",SmtRes!DH121:SmtRes!DH124)</f>
        <v>0</v>
      </c>
      <c r="S55">
        <f ca="1">SUMIF(SmtRes!AQ121:SmtRes!AQ124,"=1",SmtRes!DI121:SmtRes!DI124)</f>
        <v>0</v>
      </c>
      <c r="T55">
        <f t="shared" si="14"/>
        <v>0</v>
      </c>
      <c r="U55">
        <f ca="1">SUMIF(SmtRes!AQ121:SmtRes!AQ124,"=1",SmtRes!CV121:SmtRes!CV124)</f>
        <v>0</v>
      </c>
      <c r="V55">
        <f ca="1">SUMIF(SmtRes!AQ121:SmtRes!AQ124,"=1",SmtRes!CW121:SmtRes!CW124)</f>
        <v>0</v>
      </c>
      <c r="W55">
        <f t="shared" si="15"/>
        <v>0</v>
      </c>
      <c r="X55">
        <f ca="1" t="shared" si="16"/>
        <v>0</v>
      </c>
      <c r="Y55">
        <f ca="1" t="shared" si="17"/>
        <v>0</v>
      </c>
      <c r="AA55">
        <v>-1</v>
      </c>
      <c r="AB55">
        <f ca="1" t="shared" si="18"/>
        <v>497.825685</v>
      </c>
      <c r="AC55">
        <f>ROUND((0),6)</f>
        <v>0</v>
      </c>
      <c r="AD55">
        <f ca="1">ROUND((((SUM(SmtRes!BR121:SmtRes!BR124))-(SUM(SmtRes!BS121:SmtRes!BS124)))+AE55),6)</f>
        <v>235.649421</v>
      </c>
      <c r="AE55">
        <f ca="1">ROUND((SUM(SmtRes!BS121:SmtRes!BS124)),6)</f>
        <v>158.007654</v>
      </c>
      <c r="AF55">
        <f ca="1">ROUND((SUM(SmtRes!BT121:SmtRes!BT124)),6)</f>
        <v>262.176264</v>
      </c>
      <c r="AG55">
        <f t="shared" si="20"/>
        <v>0</v>
      </c>
      <c r="AH55">
        <f ca="1">(SUM(SmtRes!BU121:SmtRes!BU124))</f>
        <v>0.3381</v>
      </c>
      <c r="AI55">
        <f ca="1">(SUM(SmtRes!BV121:SmtRes!BV124))</f>
        <v>0.1449</v>
      </c>
      <c r="AJ55">
        <f t="shared" si="21"/>
        <v>0</v>
      </c>
      <c r="AK55">
        <v>678.9165</v>
      </c>
      <c r="AL55">
        <v>0</v>
      </c>
      <c r="AM55">
        <v>243.9435</v>
      </c>
      <c r="AN55">
        <v>163.569</v>
      </c>
      <c r="AO55">
        <v>271.404</v>
      </c>
      <c r="AP55">
        <v>0</v>
      </c>
      <c r="AQ55">
        <v>0.35</v>
      </c>
      <c r="AR55">
        <v>0.15</v>
      </c>
      <c r="AS55">
        <v>0</v>
      </c>
      <c r="AT55">
        <v>97</v>
      </c>
      <c r="AU55">
        <v>51</v>
      </c>
      <c r="AV55">
        <v>1</v>
      </c>
      <c r="AW55">
        <v>1</v>
      </c>
      <c r="AZ55">
        <v>1</v>
      </c>
      <c r="BA55">
        <v>1</v>
      </c>
      <c r="BB55">
        <v>1</v>
      </c>
      <c r="BC55">
        <v>1</v>
      </c>
      <c r="BD55" t="s">
        <v>236</v>
      </c>
      <c r="BE55" t="s">
        <v>236</v>
      </c>
      <c r="BF55" t="s">
        <v>236</v>
      </c>
      <c r="BG55" t="s">
        <v>236</v>
      </c>
      <c r="BH55">
        <v>0</v>
      </c>
      <c r="BI55">
        <v>2</v>
      </c>
      <c r="BJ55" t="s">
        <v>323</v>
      </c>
      <c r="BM55">
        <v>108001</v>
      </c>
      <c r="BN55">
        <v>0</v>
      </c>
      <c r="BO55" t="s">
        <v>236</v>
      </c>
      <c r="BP55">
        <v>0</v>
      </c>
      <c r="BQ55">
        <v>3</v>
      </c>
      <c r="BR55">
        <v>0</v>
      </c>
      <c r="BS55">
        <v>1</v>
      </c>
      <c r="BT55">
        <v>1</v>
      </c>
      <c r="BU55">
        <v>1</v>
      </c>
      <c r="BV55">
        <v>1</v>
      </c>
      <c r="BW55">
        <v>1</v>
      </c>
      <c r="BX55">
        <v>1</v>
      </c>
      <c r="BY55" t="s">
        <v>236</v>
      </c>
      <c r="BZ55">
        <v>97</v>
      </c>
      <c r="CA55">
        <v>51</v>
      </c>
      <c r="CB55" t="s">
        <v>236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 t="s">
        <v>301</v>
      </c>
      <c r="CO55">
        <v>0</v>
      </c>
      <c r="CP55">
        <f ca="1" t="shared" si="22"/>
        <v>0</v>
      </c>
      <c r="CQ55">
        <f ca="1">SUMIF(SmtRes!AQ121:SmtRes!AQ124,"=1",SmtRes!AA121:SmtRes!AA124)</f>
        <v>0</v>
      </c>
      <c r="CR55">
        <f ca="1">SUMIF(SmtRes!AQ121:SmtRes!AQ124,"=1",SmtRes!AB121:SmtRes!AB124)</f>
        <v>1626.29</v>
      </c>
      <c r="CS55">
        <f ca="1">SUMIF(SmtRes!AQ121:SmtRes!AQ124,"=1",SmtRes!AC121:SmtRes!AC124)</f>
        <v>1090.46</v>
      </c>
      <c r="CT55">
        <f ca="1">SUMIF(SmtRes!AQ121:SmtRes!AQ124,"=1",SmtRes!AD121:SmtRes!AD124)</f>
        <v>775.44</v>
      </c>
      <c r="CU55">
        <f t="shared" si="23"/>
        <v>0</v>
      </c>
      <c r="CV55">
        <f ca="1">SUMIF(SmtRes!AQ121:SmtRes!AQ124,"=1",SmtRes!BU121:SmtRes!BU124)</f>
        <v>0.3381</v>
      </c>
      <c r="CW55">
        <f ca="1">SUMIF(SmtRes!AQ121:SmtRes!AQ124,"=1",SmtRes!BV121:SmtRes!BV124)</f>
        <v>0.1449</v>
      </c>
      <c r="CX55">
        <f t="shared" si="24"/>
        <v>0</v>
      </c>
      <c r="CY55">
        <f ca="1" t="shared" si="25"/>
        <v>0</v>
      </c>
      <c r="CZ55">
        <f ca="1" t="shared" si="26"/>
        <v>0</v>
      </c>
      <c r="DC55" t="s">
        <v>236</v>
      </c>
      <c r="DD55" t="s">
        <v>302</v>
      </c>
      <c r="DE55" t="s">
        <v>303</v>
      </c>
      <c r="DF55" t="s">
        <v>303</v>
      </c>
      <c r="DG55" t="s">
        <v>303</v>
      </c>
      <c r="DH55" t="s">
        <v>236</v>
      </c>
      <c r="DI55" t="s">
        <v>303</v>
      </c>
      <c r="DJ55" t="s">
        <v>303</v>
      </c>
      <c r="DK55" t="s">
        <v>236</v>
      </c>
      <c r="DL55" t="s">
        <v>236</v>
      </c>
      <c r="DM55" t="s">
        <v>236</v>
      </c>
      <c r="DN55">
        <v>0</v>
      </c>
      <c r="DO55">
        <v>0</v>
      </c>
      <c r="DP55">
        <v>1</v>
      </c>
      <c r="DQ55">
        <v>1</v>
      </c>
      <c r="DU55">
        <v>1013</v>
      </c>
      <c r="DV55" t="s">
        <v>265</v>
      </c>
      <c r="DW55" t="s">
        <v>265</v>
      </c>
      <c r="DX55">
        <v>1</v>
      </c>
      <c r="DZ55" t="s">
        <v>236</v>
      </c>
      <c r="EA55" t="s">
        <v>236</v>
      </c>
      <c r="EB55" t="s">
        <v>236</v>
      </c>
      <c r="EC55" t="s">
        <v>236</v>
      </c>
      <c r="EE55">
        <v>82815029</v>
      </c>
      <c r="EF55">
        <v>3</v>
      </c>
      <c r="EG55" t="s">
        <v>324</v>
      </c>
      <c r="EH55">
        <v>0</v>
      </c>
      <c r="EI55" t="s">
        <v>236</v>
      </c>
      <c r="EJ55">
        <v>2</v>
      </c>
      <c r="EK55">
        <v>108001</v>
      </c>
      <c r="EL55" t="s">
        <v>325</v>
      </c>
      <c r="EM55" t="s">
        <v>326</v>
      </c>
      <c r="EO55" t="s">
        <v>304</v>
      </c>
      <c r="EQ55">
        <v>132096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0.35</v>
      </c>
      <c r="EX55">
        <v>0.15</v>
      </c>
      <c r="EY55">
        <v>0</v>
      </c>
      <c r="FQ55">
        <v>0</v>
      </c>
      <c r="FR55">
        <v>0</v>
      </c>
      <c r="FS55">
        <v>0</v>
      </c>
      <c r="FX55">
        <v>97</v>
      </c>
      <c r="FY55">
        <v>51</v>
      </c>
      <c r="GA55" t="s">
        <v>236</v>
      </c>
      <c r="GD55">
        <v>1</v>
      </c>
      <c r="GF55">
        <v>1400810597</v>
      </c>
      <c r="GG55">
        <v>2</v>
      </c>
      <c r="GH55">
        <v>1</v>
      </c>
      <c r="GI55">
        <v>-2</v>
      </c>
      <c r="GJ55">
        <v>0</v>
      </c>
      <c r="GK55">
        <v>0</v>
      </c>
      <c r="GL55">
        <f ca="1" t="shared" si="27"/>
        <v>0</v>
      </c>
      <c r="GM55">
        <f ca="1" t="shared" si="28"/>
        <v>0</v>
      </c>
      <c r="GN55">
        <f ca="1" t="shared" si="29"/>
        <v>0</v>
      </c>
      <c r="GO55">
        <f ca="1" t="shared" si="30"/>
        <v>0</v>
      </c>
      <c r="GP55">
        <f ca="1" t="shared" si="31"/>
        <v>0</v>
      </c>
      <c r="GR55">
        <v>0</v>
      </c>
      <c r="GS55">
        <v>3</v>
      </c>
      <c r="GT55">
        <v>0</v>
      </c>
      <c r="GU55" t="s">
        <v>236</v>
      </c>
      <c r="GV55">
        <f t="shared" si="32"/>
        <v>0</v>
      </c>
      <c r="GW55">
        <v>1</v>
      </c>
      <c r="GX55">
        <f t="shared" si="33"/>
        <v>0</v>
      </c>
      <c r="HA55">
        <v>0</v>
      </c>
      <c r="HB55">
        <v>0</v>
      </c>
      <c r="HC55">
        <f t="shared" si="34"/>
        <v>0</v>
      </c>
      <c r="HE55" t="s">
        <v>236</v>
      </c>
      <c r="HF55" t="s">
        <v>236</v>
      </c>
      <c r="HM55" t="s">
        <v>236</v>
      </c>
      <c r="HN55" t="s">
        <v>135</v>
      </c>
      <c r="HO55" t="s">
        <v>137</v>
      </c>
      <c r="HP55" t="s">
        <v>325</v>
      </c>
      <c r="HQ55" t="s">
        <v>325</v>
      </c>
      <c r="HS55">
        <v>0</v>
      </c>
      <c r="IK55">
        <v>0</v>
      </c>
    </row>
    <row r="56" spans="1:255">
      <c r="A56" s="8">
        <v>18</v>
      </c>
      <c r="B56" s="8">
        <v>0</v>
      </c>
      <c r="C56" s="8">
        <v>120</v>
      </c>
      <c r="D56" s="8"/>
      <c r="E56" s="8" t="s">
        <v>236</v>
      </c>
      <c r="F56" s="8" t="s">
        <v>327</v>
      </c>
      <c r="G56" s="8" t="s">
        <v>328</v>
      </c>
      <c r="H56" s="8" t="s">
        <v>64</v>
      </c>
      <c r="I56" s="8">
        <f>J56</f>
        <v>2</v>
      </c>
      <c r="J56" s="8">
        <v>2</v>
      </c>
      <c r="K56" s="8">
        <v>2</v>
      </c>
      <c r="L56" s="8">
        <v>0</v>
      </c>
      <c r="M56" s="8">
        <v>0</v>
      </c>
      <c r="N56" s="8">
        <f t="shared" si="12"/>
        <v>0</v>
      </c>
      <c r="O56" s="8">
        <f ca="1">ROUND(P56,2)</f>
        <v>0</v>
      </c>
      <c r="P56" s="8">
        <f ca="1">ROUND(ROUND(ROUND(SUMIF(SmtRes!AQ121:SmtRes!AQ124,"=1",SmtRes!CU121:SmtRes!CU124),2),2)*I56/100,2)</f>
        <v>0</v>
      </c>
      <c r="Q56" s="8">
        <f>ROUND(CR56*I56,2)</f>
        <v>0</v>
      </c>
      <c r="R56" s="8">
        <f>ROUND(CS56*I56,2)</f>
        <v>0</v>
      </c>
      <c r="S56" s="8">
        <f>ROUND(CT56*I56,2)</f>
        <v>0</v>
      </c>
      <c r="T56" s="8">
        <f t="shared" si="14"/>
        <v>0</v>
      </c>
      <c r="U56" s="8">
        <f>ROUND(CV56*I56,7)</f>
        <v>0</v>
      </c>
      <c r="V56" s="8">
        <f>ROUND(CW56*I56,7)</f>
        <v>0</v>
      </c>
      <c r="W56" s="8">
        <f t="shared" si="15"/>
        <v>0</v>
      </c>
      <c r="X56" s="8">
        <f t="shared" si="16"/>
        <v>0</v>
      </c>
      <c r="Y56" s="8">
        <f t="shared" si="17"/>
        <v>0</v>
      </c>
      <c r="Z56" s="8"/>
      <c r="AA56" s="8">
        <v>-1</v>
      </c>
      <c r="AB56" s="8">
        <f t="shared" si="18"/>
        <v>0</v>
      </c>
      <c r="AC56" s="8">
        <f>ROUND((ES56),6)</f>
        <v>0</v>
      </c>
      <c r="AD56" s="8">
        <f>ROUND((((ET56)-(EU56))+AE56),6)</f>
        <v>0</v>
      </c>
      <c r="AE56" s="8">
        <f>ROUND((EU56),6)</f>
        <v>0</v>
      </c>
      <c r="AF56" s="8">
        <f>ROUND((EV56),6)</f>
        <v>0</v>
      </c>
      <c r="AG56" s="8">
        <f t="shared" si="20"/>
        <v>0</v>
      </c>
      <c r="AH56" s="8">
        <f>(EW56)</f>
        <v>0</v>
      </c>
      <c r="AI56" s="8">
        <f>(EX56)</f>
        <v>0</v>
      </c>
      <c r="AJ56" s="8">
        <f t="shared" si="21"/>
        <v>0</v>
      </c>
      <c r="AK56" s="8">
        <v>0</v>
      </c>
      <c r="AL56" s="8">
        <v>0</v>
      </c>
      <c r="AM56" s="8">
        <v>0</v>
      </c>
      <c r="AN56" s="8">
        <v>0</v>
      </c>
      <c r="AO56" s="8">
        <v>0</v>
      </c>
      <c r="AP56" s="8">
        <v>0</v>
      </c>
      <c r="AQ56" s="8">
        <v>0</v>
      </c>
      <c r="AR56" s="8">
        <v>0</v>
      </c>
      <c r="AS56" s="8">
        <v>0</v>
      </c>
      <c r="AT56" s="8">
        <v>97</v>
      </c>
      <c r="AU56" s="8">
        <v>51</v>
      </c>
      <c r="AV56" s="8">
        <v>1</v>
      </c>
      <c r="AW56" s="8">
        <v>1</v>
      </c>
      <c r="AX56" s="8"/>
      <c r="AY56" s="8"/>
      <c r="AZ56" s="8">
        <v>1</v>
      </c>
      <c r="BA56" s="8">
        <v>1</v>
      </c>
      <c r="BB56" s="8">
        <v>1</v>
      </c>
      <c r="BC56" s="8">
        <v>1</v>
      </c>
      <c r="BD56" s="8" t="s">
        <v>236</v>
      </c>
      <c r="BE56" s="8" t="s">
        <v>236</v>
      </c>
      <c r="BF56" s="8" t="s">
        <v>236</v>
      </c>
      <c r="BG56" s="8" t="s">
        <v>236</v>
      </c>
      <c r="BH56" s="8">
        <v>3</v>
      </c>
      <c r="BI56" s="8">
        <v>2</v>
      </c>
      <c r="BJ56" s="8" t="s">
        <v>236</v>
      </c>
      <c r="BK56" s="8"/>
      <c r="BL56" s="8"/>
      <c r="BM56" s="8">
        <v>108001</v>
      </c>
      <c r="BN56" s="8">
        <v>0</v>
      </c>
      <c r="BO56" s="8" t="s">
        <v>236</v>
      </c>
      <c r="BP56" s="8">
        <v>0</v>
      </c>
      <c r="BQ56" s="8">
        <v>3</v>
      </c>
      <c r="BR56" s="8">
        <v>0</v>
      </c>
      <c r="BS56" s="8">
        <v>1</v>
      </c>
      <c r="BT56" s="8">
        <v>1</v>
      </c>
      <c r="BU56" s="8">
        <v>1</v>
      </c>
      <c r="BV56" s="8">
        <v>1</v>
      </c>
      <c r="BW56" s="8">
        <v>1</v>
      </c>
      <c r="BX56" s="8">
        <v>1</v>
      </c>
      <c r="BY56" s="8" t="s">
        <v>236</v>
      </c>
      <c r="BZ56" s="8">
        <v>97</v>
      </c>
      <c r="CA56" s="8">
        <v>51</v>
      </c>
      <c r="CB56" s="8" t="s">
        <v>236</v>
      </c>
      <c r="CC56" s="8"/>
      <c r="CD56" s="8"/>
      <c r="CE56" s="8">
        <v>0</v>
      </c>
      <c r="CF56" s="8">
        <v>0</v>
      </c>
      <c r="CG56" s="8">
        <v>0</v>
      </c>
      <c r="CH56" s="8">
        <v>0</v>
      </c>
      <c r="CI56" s="8">
        <v>0</v>
      </c>
      <c r="CJ56" s="8">
        <v>0</v>
      </c>
      <c r="CK56" s="8">
        <v>0</v>
      </c>
      <c r="CL56" s="8">
        <v>0</v>
      </c>
      <c r="CM56" s="8">
        <v>0</v>
      </c>
      <c r="CN56" s="8" t="s">
        <v>236</v>
      </c>
      <c r="CO56" s="8">
        <v>0</v>
      </c>
      <c r="CP56" s="8">
        <f t="shared" ref="CP56:CZ56" si="35">0</f>
        <v>0</v>
      </c>
      <c r="CQ56" s="8">
        <f t="shared" si="35"/>
        <v>0</v>
      </c>
      <c r="CR56" s="8">
        <f t="shared" si="35"/>
        <v>0</v>
      </c>
      <c r="CS56" s="8">
        <f t="shared" si="35"/>
        <v>0</v>
      </c>
      <c r="CT56" s="8">
        <f t="shared" si="35"/>
        <v>0</v>
      </c>
      <c r="CU56" s="8">
        <f t="shared" si="35"/>
        <v>0</v>
      </c>
      <c r="CV56" s="8">
        <f t="shared" si="35"/>
        <v>0</v>
      </c>
      <c r="CW56" s="8">
        <f t="shared" si="35"/>
        <v>0</v>
      </c>
      <c r="CX56" s="8">
        <f t="shared" si="35"/>
        <v>0</v>
      </c>
      <c r="CY56" s="8">
        <f t="shared" si="35"/>
        <v>0</v>
      </c>
      <c r="CZ56" s="8">
        <f t="shared" si="35"/>
        <v>0</v>
      </c>
      <c r="DA56" s="8"/>
      <c r="DB56" s="8"/>
      <c r="DC56" s="8" t="s">
        <v>236</v>
      </c>
      <c r="DD56" s="8" t="s">
        <v>236</v>
      </c>
      <c r="DE56" s="8" t="s">
        <v>236</v>
      </c>
      <c r="DF56" s="8" t="s">
        <v>236</v>
      </c>
      <c r="DG56" s="8" t="s">
        <v>236</v>
      </c>
      <c r="DH56" s="8" t="s">
        <v>236</v>
      </c>
      <c r="DI56" s="8" t="s">
        <v>236</v>
      </c>
      <c r="DJ56" s="8" t="s">
        <v>236</v>
      </c>
      <c r="DK56" s="8" t="s">
        <v>236</v>
      </c>
      <c r="DL56" s="8" t="s">
        <v>236</v>
      </c>
      <c r="DM56" s="8" t="s">
        <v>236</v>
      </c>
      <c r="DN56" s="8">
        <v>0</v>
      </c>
      <c r="DO56" s="8">
        <v>0</v>
      </c>
      <c r="DP56" s="8">
        <v>1</v>
      </c>
      <c r="DQ56" s="8">
        <v>1</v>
      </c>
      <c r="DR56" s="8"/>
      <c r="DS56" s="8"/>
      <c r="DT56" s="8"/>
      <c r="DU56" s="8">
        <v>1013</v>
      </c>
      <c r="DV56" s="8" t="s">
        <v>64</v>
      </c>
      <c r="DW56" s="8" t="s">
        <v>64</v>
      </c>
      <c r="DX56" s="8">
        <v>1</v>
      </c>
      <c r="DY56" s="8"/>
      <c r="DZ56" s="8" t="s">
        <v>236</v>
      </c>
      <c r="EA56" s="8" t="s">
        <v>236</v>
      </c>
      <c r="EB56" s="8" t="s">
        <v>236</v>
      </c>
      <c r="EC56" s="8" t="s">
        <v>236</v>
      </c>
      <c r="ED56" s="8"/>
      <c r="EE56" s="8">
        <v>82815029</v>
      </c>
      <c r="EF56" s="8">
        <v>3</v>
      </c>
      <c r="EG56" s="8" t="s">
        <v>324</v>
      </c>
      <c r="EH56" s="8">
        <v>0</v>
      </c>
      <c r="EI56" s="8" t="s">
        <v>236</v>
      </c>
      <c r="EJ56" s="8">
        <v>2</v>
      </c>
      <c r="EK56" s="8">
        <v>108001</v>
      </c>
      <c r="EL56" s="8" t="s">
        <v>325</v>
      </c>
      <c r="EM56" s="8" t="s">
        <v>326</v>
      </c>
      <c r="EN56" s="8"/>
      <c r="EO56" s="8" t="s">
        <v>236</v>
      </c>
      <c r="EP56" s="8"/>
      <c r="EQ56" s="8">
        <v>1024</v>
      </c>
      <c r="ER56" s="8">
        <v>0</v>
      </c>
      <c r="ES56" s="8">
        <v>0</v>
      </c>
      <c r="ET56" s="8">
        <v>0</v>
      </c>
      <c r="EU56" s="8">
        <v>0</v>
      </c>
      <c r="EV56" s="8">
        <v>0</v>
      </c>
      <c r="EW56" s="8">
        <v>0</v>
      </c>
      <c r="EX56" s="8">
        <v>0</v>
      </c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>
        <v>0</v>
      </c>
      <c r="FR56" s="8">
        <v>0</v>
      </c>
      <c r="FS56" s="8">
        <v>0</v>
      </c>
      <c r="FT56" s="8"/>
      <c r="FU56" s="8"/>
      <c r="FV56" s="8"/>
      <c r="FW56" s="8"/>
      <c r="FX56" s="8">
        <v>97</v>
      </c>
      <c r="FY56" s="8">
        <v>51</v>
      </c>
      <c r="FZ56" s="8"/>
      <c r="GA56" s="8" t="s">
        <v>236</v>
      </c>
      <c r="GB56" s="8"/>
      <c r="GC56" s="8"/>
      <c r="GD56" s="8">
        <v>1</v>
      </c>
      <c r="GE56" s="8"/>
      <c r="GF56" s="8">
        <v>274903907</v>
      </c>
      <c r="GG56" s="8">
        <v>2</v>
      </c>
      <c r="GH56" s="8">
        <v>1</v>
      </c>
      <c r="GI56" s="8">
        <v>-2</v>
      </c>
      <c r="GJ56" s="8">
        <v>0</v>
      </c>
      <c r="GK56" s="8">
        <v>0</v>
      </c>
      <c r="GL56" s="8">
        <f ca="1" t="shared" si="27"/>
        <v>0</v>
      </c>
      <c r="GM56" s="8">
        <f ca="1" t="shared" si="28"/>
        <v>0</v>
      </c>
      <c r="GN56" s="8">
        <f ca="1" t="shared" si="29"/>
        <v>0</v>
      </c>
      <c r="GO56" s="8">
        <f ca="1" t="shared" si="30"/>
        <v>0</v>
      </c>
      <c r="GP56" s="8">
        <f ca="1" t="shared" si="31"/>
        <v>0</v>
      </c>
      <c r="GQ56" s="8"/>
      <c r="GR56" s="8">
        <v>0</v>
      </c>
      <c r="GS56" s="8">
        <v>3</v>
      </c>
      <c r="GT56" s="8">
        <v>0</v>
      </c>
      <c r="GU56" s="8" t="s">
        <v>236</v>
      </c>
      <c r="GV56" s="8">
        <f t="shared" si="32"/>
        <v>0</v>
      </c>
      <c r="GW56" s="8">
        <v>1</v>
      </c>
      <c r="GX56" s="8">
        <f t="shared" si="33"/>
        <v>0</v>
      </c>
      <c r="GY56" s="8"/>
      <c r="GZ56" s="8"/>
      <c r="HA56" s="8">
        <v>0</v>
      </c>
      <c r="HB56" s="8">
        <v>0</v>
      </c>
      <c r="HC56" s="8">
        <f>0</f>
        <v>0</v>
      </c>
      <c r="HD56" s="8"/>
      <c r="HE56" s="8" t="s">
        <v>236</v>
      </c>
      <c r="HF56" s="8" t="s">
        <v>236</v>
      </c>
      <c r="HG56" s="8"/>
      <c r="HH56" s="8"/>
      <c r="HI56" s="8"/>
      <c r="HJ56" s="8"/>
      <c r="HK56" s="8"/>
      <c r="HL56" s="8"/>
      <c r="HM56" s="8" t="s">
        <v>236</v>
      </c>
      <c r="HN56" s="8" t="s">
        <v>135</v>
      </c>
      <c r="HO56" s="8" t="s">
        <v>137</v>
      </c>
      <c r="HP56" s="8" t="s">
        <v>325</v>
      </c>
      <c r="HQ56" s="8" t="s">
        <v>325</v>
      </c>
      <c r="HR56" s="8"/>
      <c r="HS56" s="8">
        <v>0</v>
      </c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>
        <v>0</v>
      </c>
      <c r="IL56" s="8"/>
      <c r="IM56" s="8"/>
      <c r="IN56" s="8"/>
      <c r="IO56" s="8"/>
      <c r="IP56" s="8"/>
      <c r="IQ56" s="8"/>
      <c r="IR56" s="8"/>
      <c r="IS56" s="8"/>
      <c r="IT56" s="8"/>
      <c r="IU56" s="8"/>
    </row>
    <row r="57" spans="1:245">
      <c r="A57">
        <v>18</v>
      </c>
      <c r="B57">
        <v>0</v>
      </c>
      <c r="C57">
        <v>124</v>
      </c>
      <c r="E57" t="s">
        <v>236</v>
      </c>
      <c r="F57" t="s">
        <v>327</v>
      </c>
      <c r="G57" t="s">
        <v>328</v>
      </c>
      <c r="H57" t="s">
        <v>64</v>
      </c>
      <c r="I57">
        <f>J57</f>
        <v>2</v>
      </c>
      <c r="J57">
        <v>2</v>
      </c>
      <c r="K57">
        <v>2</v>
      </c>
      <c r="L57">
        <v>0</v>
      </c>
      <c r="M57">
        <v>0</v>
      </c>
      <c r="N57">
        <f t="shared" si="12"/>
        <v>0</v>
      </c>
      <c r="O57">
        <f ca="1">ROUND(P57,2)</f>
        <v>0</v>
      </c>
      <c r="P57">
        <f ca="1">ROUND(ROUND(ROUND(SUMIF(SmtRes!AQ121:SmtRes!AQ124,"=1",SmtRes!CU121:SmtRes!CU124),2),2)*I57/100,2)</f>
        <v>0</v>
      </c>
      <c r="Q57">
        <f>ROUND(CR57*I57,2)</f>
        <v>0</v>
      </c>
      <c r="R57">
        <f>ROUND(CS57*I57,2)</f>
        <v>0</v>
      </c>
      <c r="S57">
        <f>ROUND(CT57*I57,2)</f>
        <v>0</v>
      </c>
      <c r="T57">
        <f t="shared" si="14"/>
        <v>0</v>
      </c>
      <c r="U57">
        <f>ROUND(CV57*I57,7)</f>
        <v>0</v>
      </c>
      <c r="V57">
        <f>ROUND(CW57*I57,7)</f>
        <v>0</v>
      </c>
      <c r="W57">
        <f t="shared" si="15"/>
        <v>0</v>
      </c>
      <c r="X57">
        <f t="shared" si="16"/>
        <v>0</v>
      </c>
      <c r="Y57">
        <f t="shared" si="17"/>
        <v>0</v>
      </c>
      <c r="AA57">
        <v>-1</v>
      </c>
      <c r="AB57">
        <f t="shared" si="18"/>
        <v>0</v>
      </c>
      <c r="AC57">
        <f>ROUND((ES57),6)</f>
        <v>0</v>
      </c>
      <c r="AD57">
        <f>ROUND((((ET57)-(EU57))+AE57),6)</f>
        <v>0</v>
      </c>
      <c r="AE57">
        <f>ROUND((EU57),6)</f>
        <v>0</v>
      </c>
      <c r="AF57">
        <f>ROUND((EV57),6)</f>
        <v>0</v>
      </c>
      <c r="AG57">
        <f t="shared" si="20"/>
        <v>0</v>
      </c>
      <c r="AH57">
        <f>(EW57)</f>
        <v>0</v>
      </c>
      <c r="AI57">
        <f>(EX57)</f>
        <v>0</v>
      </c>
      <c r="AJ57">
        <f t="shared" si="21"/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97</v>
      </c>
      <c r="AU57">
        <v>51</v>
      </c>
      <c r="AV57">
        <v>1</v>
      </c>
      <c r="AW57">
        <v>1</v>
      </c>
      <c r="AZ57">
        <v>1</v>
      </c>
      <c r="BA57">
        <v>1</v>
      </c>
      <c r="BB57">
        <v>1</v>
      </c>
      <c r="BC57">
        <v>1</v>
      </c>
      <c r="BD57" t="s">
        <v>236</v>
      </c>
      <c r="BE57" t="s">
        <v>236</v>
      </c>
      <c r="BF57" t="s">
        <v>236</v>
      </c>
      <c r="BG57" t="s">
        <v>236</v>
      </c>
      <c r="BH57">
        <v>3</v>
      </c>
      <c r="BI57">
        <v>2</v>
      </c>
      <c r="BJ57" t="s">
        <v>236</v>
      </c>
      <c r="BM57">
        <v>108001</v>
      </c>
      <c r="BN57">
        <v>0</v>
      </c>
      <c r="BO57" t="s">
        <v>236</v>
      </c>
      <c r="BP57">
        <v>0</v>
      </c>
      <c r="BQ57">
        <v>3</v>
      </c>
      <c r="BR57">
        <v>0</v>
      </c>
      <c r="BS57">
        <v>1</v>
      </c>
      <c r="BT57">
        <v>1</v>
      </c>
      <c r="BU57">
        <v>1</v>
      </c>
      <c r="BV57">
        <v>1</v>
      </c>
      <c r="BW57">
        <v>1</v>
      </c>
      <c r="BX57">
        <v>1</v>
      </c>
      <c r="BY57" t="s">
        <v>236</v>
      </c>
      <c r="BZ57">
        <v>97</v>
      </c>
      <c r="CA57">
        <v>51</v>
      </c>
      <c r="CB57" t="s">
        <v>236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 t="s">
        <v>236</v>
      </c>
      <c r="CO57">
        <v>0</v>
      </c>
      <c r="CP57">
        <f t="shared" ref="CP57:CZ57" si="36">0</f>
        <v>0</v>
      </c>
      <c r="CQ57">
        <f t="shared" si="36"/>
        <v>0</v>
      </c>
      <c r="CR57">
        <f t="shared" si="36"/>
        <v>0</v>
      </c>
      <c r="CS57">
        <f t="shared" si="36"/>
        <v>0</v>
      </c>
      <c r="CT57">
        <f t="shared" si="36"/>
        <v>0</v>
      </c>
      <c r="CU57">
        <f t="shared" si="36"/>
        <v>0</v>
      </c>
      <c r="CV57">
        <f t="shared" si="36"/>
        <v>0</v>
      </c>
      <c r="CW57">
        <f t="shared" si="36"/>
        <v>0</v>
      </c>
      <c r="CX57">
        <f t="shared" si="36"/>
        <v>0</v>
      </c>
      <c r="CY57">
        <f t="shared" si="36"/>
        <v>0</v>
      </c>
      <c r="CZ57">
        <f t="shared" si="36"/>
        <v>0</v>
      </c>
      <c r="DC57" t="s">
        <v>236</v>
      </c>
      <c r="DD57" t="s">
        <v>236</v>
      </c>
      <c r="DE57" t="s">
        <v>236</v>
      </c>
      <c r="DF57" t="s">
        <v>236</v>
      </c>
      <c r="DG57" t="s">
        <v>236</v>
      </c>
      <c r="DH57" t="s">
        <v>236</v>
      </c>
      <c r="DI57" t="s">
        <v>236</v>
      </c>
      <c r="DJ57" t="s">
        <v>236</v>
      </c>
      <c r="DK57" t="s">
        <v>236</v>
      </c>
      <c r="DL57" t="s">
        <v>236</v>
      </c>
      <c r="DM57" t="s">
        <v>236</v>
      </c>
      <c r="DN57">
        <v>0</v>
      </c>
      <c r="DO57">
        <v>0</v>
      </c>
      <c r="DP57">
        <v>1</v>
      </c>
      <c r="DQ57">
        <v>1</v>
      </c>
      <c r="DU57">
        <v>1013</v>
      </c>
      <c r="DV57" t="s">
        <v>64</v>
      </c>
      <c r="DW57" t="s">
        <v>64</v>
      </c>
      <c r="DX57">
        <v>1</v>
      </c>
      <c r="DZ57" t="s">
        <v>236</v>
      </c>
      <c r="EA57" t="s">
        <v>236</v>
      </c>
      <c r="EB57" t="s">
        <v>236</v>
      </c>
      <c r="EC57" t="s">
        <v>236</v>
      </c>
      <c r="EE57">
        <v>82815029</v>
      </c>
      <c r="EF57">
        <v>3</v>
      </c>
      <c r="EG57" t="s">
        <v>324</v>
      </c>
      <c r="EH57">
        <v>0</v>
      </c>
      <c r="EI57" t="s">
        <v>236</v>
      </c>
      <c r="EJ57">
        <v>2</v>
      </c>
      <c r="EK57">
        <v>108001</v>
      </c>
      <c r="EL57" t="s">
        <v>325</v>
      </c>
      <c r="EM57" t="s">
        <v>326</v>
      </c>
      <c r="EO57" t="s">
        <v>236</v>
      </c>
      <c r="EQ57">
        <v>1024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FQ57">
        <v>0</v>
      </c>
      <c r="FR57">
        <v>0</v>
      </c>
      <c r="FS57">
        <v>0</v>
      </c>
      <c r="FX57">
        <v>97</v>
      </c>
      <c r="FY57">
        <v>51</v>
      </c>
      <c r="GA57" t="s">
        <v>236</v>
      </c>
      <c r="GD57">
        <v>1</v>
      </c>
      <c r="GF57">
        <v>274903907</v>
      </c>
      <c r="GG57">
        <v>2</v>
      </c>
      <c r="GH57">
        <v>1</v>
      </c>
      <c r="GI57">
        <v>-2</v>
      </c>
      <c r="GJ57">
        <v>0</v>
      </c>
      <c r="GK57">
        <v>0</v>
      </c>
      <c r="GL57">
        <f ca="1" t="shared" si="27"/>
        <v>0</v>
      </c>
      <c r="GM57">
        <f ca="1" t="shared" si="28"/>
        <v>0</v>
      </c>
      <c r="GN57">
        <f ca="1" t="shared" si="29"/>
        <v>0</v>
      </c>
      <c r="GO57">
        <f ca="1" t="shared" si="30"/>
        <v>0</v>
      </c>
      <c r="GP57">
        <f ca="1" t="shared" si="31"/>
        <v>0</v>
      </c>
      <c r="GR57">
        <v>0</v>
      </c>
      <c r="GS57">
        <v>3</v>
      </c>
      <c r="GT57">
        <v>0</v>
      </c>
      <c r="GU57" t="s">
        <v>236</v>
      </c>
      <c r="GV57">
        <f t="shared" si="32"/>
        <v>0</v>
      </c>
      <c r="GW57">
        <v>1</v>
      </c>
      <c r="GX57">
        <f t="shared" si="33"/>
        <v>0</v>
      </c>
      <c r="HA57">
        <v>0</v>
      </c>
      <c r="HB57">
        <v>0</v>
      </c>
      <c r="HC57">
        <f>0</f>
        <v>0</v>
      </c>
      <c r="HE57" t="s">
        <v>236</v>
      </c>
      <c r="HF57" t="s">
        <v>236</v>
      </c>
      <c r="HM57" t="s">
        <v>236</v>
      </c>
      <c r="HN57" t="s">
        <v>135</v>
      </c>
      <c r="HO57" t="s">
        <v>137</v>
      </c>
      <c r="HP57" t="s">
        <v>325</v>
      </c>
      <c r="HQ57" t="s">
        <v>325</v>
      </c>
      <c r="HS57">
        <v>0</v>
      </c>
      <c r="IK57">
        <v>0</v>
      </c>
    </row>
    <row r="58" spans="1:255">
      <c r="A58" s="8">
        <v>17</v>
      </c>
      <c r="B58" s="8">
        <v>0</v>
      </c>
      <c r="C58" s="8">
        <f>ROW(SmtRes!A130)</f>
        <v>130</v>
      </c>
      <c r="D58" s="8">
        <f>ROW(EtalonRes!A130)</f>
        <v>130</v>
      </c>
      <c r="E58" s="8" t="s">
        <v>236</v>
      </c>
      <c r="F58" s="8" t="s">
        <v>329</v>
      </c>
      <c r="G58" s="8" t="s">
        <v>330</v>
      </c>
      <c r="H58" s="8" t="s">
        <v>265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  <c r="N58" s="8">
        <f t="shared" si="12"/>
        <v>0</v>
      </c>
      <c r="O58" s="8">
        <f ca="1">ROUND(CP58,2)</f>
        <v>0</v>
      </c>
      <c r="P58" s="8">
        <f ca="1">SUMIF(SmtRes!AQ125:SmtRes!AQ130,"=1",SmtRes!DF125:SmtRes!DF130)</f>
        <v>0</v>
      </c>
      <c r="Q58" s="8">
        <f ca="1">SUMIF(SmtRes!AQ125:SmtRes!AQ130,"=1",SmtRes!DG125:SmtRes!DG130)</f>
        <v>0</v>
      </c>
      <c r="R58" s="8">
        <f ca="1">SUMIF(SmtRes!AQ125:SmtRes!AQ130,"=1",SmtRes!DH125:SmtRes!DH130)</f>
        <v>0</v>
      </c>
      <c r="S58" s="8">
        <f ca="1">SUMIF(SmtRes!AQ125:SmtRes!AQ130,"=1",SmtRes!DI125:SmtRes!DI130)</f>
        <v>0</v>
      </c>
      <c r="T58" s="8">
        <f t="shared" si="14"/>
        <v>0</v>
      </c>
      <c r="U58" s="8">
        <f ca="1">SUMIF(SmtRes!AQ125:SmtRes!AQ130,"=1",SmtRes!CV125:SmtRes!CV130)</f>
        <v>0</v>
      </c>
      <c r="V58" s="8">
        <f ca="1">SUMIF(SmtRes!AQ125:SmtRes!AQ130,"=1",SmtRes!CW125:SmtRes!CW130)</f>
        <v>0</v>
      </c>
      <c r="W58" s="8">
        <f t="shared" si="15"/>
        <v>0</v>
      </c>
      <c r="X58" s="8">
        <f ca="1" t="shared" si="16"/>
        <v>0</v>
      </c>
      <c r="Y58" s="8">
        <f ca="1" t="shared" si="17"/>
        <v>0</v>
      </c>
      <c r="Z58" s="8"/>
      <c r="AA58" s="8">
        <v>-1</v>
      </c>
      <c r="AB58" s="8">
        <f ca="1" t="shared" si="18"/>
        <v>322.439169</v>
      </c>
      <c r="AC58" s="8">
        <f>ROUND((0),6)</f>
        <v>0</v>
      </c>
      <c r="AD58" s="8">
        <f ca="1">ROUND((((SUM(SmtRes!BR125:SmtRes!BR130))-(SUM(SmtRes!BS125:SmtRes!BS130)))+AE58),6)</f>
        <v>8.763513</v>
      </c>
      <c r="AE58" s="8">
        <f ca="1">ROUND((SUM(SmtRes!BS125:SmtRes!BS130)),6)</f>
        <v>7.350294</v>
      </c>
      <c r="AF58" s="8">
        <f ca="1">ROUND((SUM(SmtRes!BT125:SmtRes!BT130)),6)</f>
        <v>313.675656</v>
      </c>
      <c r="AG58" s="8">
        <f t="shared" si="20"/>
        <v>0</v>
      </c>
      <c r="AH58" s="8">
        <f ca="1">(SUM(SmtRes!BU125:SmtRes!BU130))</f>
        <v>0.3864</v>
      </c>
      <c r="AI58" s="8">
        <f ca="1">(SUM(SmtRes!BV125:SmtRes!BV130))</f>
        <v>0.007728</v>
      </c>
      <c r="AJ58" s="8">
        <f t="shared" si="21"/>
        <v>0</v>
      </c>
      <c r="AK58" s="8">
        <v>355.39136</v>
      </c>
      <c r="AL58" s="8">
        <v>13.9944</v>
      </c>
      <c r="AM58" s="8">
        <v>9.07196</v>
      </c>
      <c r="AN58" s="8">
        <v>7.609</v>
      </c>
      <c r="AO58" s="8">
        <v>324.716</v>
      </c>
      <c r="AP58" s="8">
        <v>0</v>
      </c>
      <c r="AQ58" s="8">
        <v>0.4</v>
      </c>
      <c r="AR58" s="8">
        <v>0.008</v>
      </c>
      <c r="AS58" s="8">
        <v>0</v>
      </c>
      <c r="AT58" s="8">
        <v>97</v>
      </c>
      <c r="AU58" s="8">
        <v>51</v>
      </c>
      <c r="AV58" s="8">
        <v>1</v>
      </c>
      <c r="AW58" s="8">
        <v>1</v>
      </c>
      <c r="AX58" s="8"/>
      <c r="AY58" s="8"/>
      <c r="AZ58" s="8">
        <v>1</v>
      </c>
      <c r="BA58" s="8">
        <v>1</v>
      </c>
      <c r="BB58" s="8">
        <v>1</v>
      </c>
      <c r="BC58" s="8">
        <v>1</v>
      </c>
      <c r="BD58" s="8" t="s">
        <v>236</v>
      </c>
      <c r="BE58" s="8" t="s">
        <v>236</v>
      </c>
      <c r="BF58" s="8" t="s">
        <v>236</v>
      </c>
      <c r="BG58" s="8" t="s">
        <v>236</v>
      </c>
      <c r="BH58" s="8">
        <v>0</v>
      </c>
      <c r="BI58" s="8">
        <v>2</v>
      </c>
      <c r="BJ58" s="8" t="s">
        <v>331</v>
      </c>
      <c r="BK58" s="8"/>
      <c r="BL58" s="8"/>
      <c r="BM58" s="8">
        <v>108001</v>
      </c>
      <c r="BN58" s="8">
        <v>0</v>
      </c>
      <c r="BO58" s="8" t="s">
        <v>236</v>
      </c>
      <c r="BP58" s="8">
        <v>0</v>
      </c>
      <c r="BQ58" s="8">
        <v>3</v>
      </c>
      <c r="BR58" s="8">
        <v>0</v>
      </c>
      <c r="BS58" s="8">
        <v>1</v>
      </c>
      <c r="BT58" s="8">
        <v>1</v>
      </c>
      <c r="BU58" s="8">
        <v>1</v>
      </c>
      <c r="BV58" s="8">
        <v>1</v>
      </c>
      <c r="BW58" s="8">
        <v>1</v>
      </c>
      <c r="BX58" s="8">
        <v>1</v>
      </c>
      <c r="BY58" s="8" t="s">
        <v>236</v>
      </c>
      <c r="BZ58" s="8">
        <v>97</v>
      </c>
      <c r="CA58" s="8">
        <v>51</v>
      </c>
      <c r="CB58" s="8" t="s">
        <v>236</v>
      </c>
      <c r="CC58" s="8"/>
      <c r="CD58" s="8"/>
      <c r="CE58" s="8">
        <v>0</v>
      </c>
      <c r="CF58" s="8">
        <v>0</v>
      </c>
      <c r="CG58" s="8">
        <v>0</v>
      </c>
      <c r="CH58" s="8">
        <v>0</v>
      </c>
      <c r="CI58" s="8">
        <v>0</v>
      </c>
      <c r="CJ58" s="8">
        <v>0</v>
      </c>
      <c r="CK58" s="8">
        <v>0</v>
      </c>
      <c r="CL58" s="8">
        <v>0</v>
      </c>
      <c r="CM58" s="8">
        <v>0</v>
      </c>
      <c r="CN58" s="8" t="s">
        <v>301</v>
      </c>
      <c r="CO58" s="8">
        <v>0</v>
      </c>
      <c r="CP58" s="8">
        <f ca="1">(P58+Q58+S58+R58)</f>
        <v>0</v>
      </c>
      <c r="CQ58" s="8">
        <f ca="1">SUMIF(SmtRes!AQ125:SmtRes!AQ130,"=1",SmtRes!AA125:SmtRes!AA130)</f>
        <v>188.92</v>
      </c>
      <c r="CR58" s="8">
        <f ca="1">SUMIF(SmtRes!AQ125:SmtRes!AQ130,"=1",SmtRes!AB125:SmtRes!AB130)</f>
        <v>2267.99</v>
      </c>
      <c r="CS58" s="8">
        <f ca="1">SUMIF(SmtRes!AQ125:SmtRes!AQ130,"=1",SmtRes!AC125:SmtRes!AC130)</f>
        <v>1902.25</v>
      </c>
      <c r="CT58" s="8">
        <f ca="1">SUMIF(SmtRes!AQ125:SmtRes!AQ130,"=1",SmtRes!AD125:SmtRes!AD130)</f>
        <v>811.79</v>
      </c>
      <c r="CU58" s="8">
        <f>AG58</f>
        <v>0</v>
      </c>
      <c r="CV58" s="8">
        <f ca="1">SUMIF(SmtRes!AQ125:SmtRes!AQ130,"=1",SmtRes!BU125:SmtRes!BU130)</f>
        <v>0.3864</v>
      </c>
      <c r="CW58" s="8">
        <f ca="1">SUMIF(SmtRes!AQ125:SmtRes!AQ130,"=1",SmtRes!BV125:SmtRes!BV130)</f>
        <v>0.007728</v>
      </c>
      <c r="CX58" s="8">
        <f>AJ58</f>
        <v>0</v>
      </c>
      <c r="CY58" s="8">
        <f ca="1">(((S58+R58)*AT58)/100)</f>
        <v>0</v>
      </c>
      <c r="CZ58" s="8">
        <f ca="1">(((S58+R58)*AU58)/100)</f>
        <v>0</v>
      </c>
      <c r="DA58" s="8"/>
      <c r="DB58" s="8"/>
      <c r="DC58" s="8" t="s">
        <v>236</v>
      </c>
      <c r="DD58" s="8" t="s">
        <v>302</v>
      </c>
      <c r="DE58" s="8" t="s">
        <v>303</v>
      </c>
      <c r="DF58" s="8" t="s">
        <v>303</v>
      </c>
      <c r="DG58" s="8" t="s">
        <v>303</v>
      </c>
      <c r="DH58" s="8" t="s">
        <v>236</v>
      </c>
      <c r="DI58" s="8" t="s">
        <v>303</v>
      </c>
      <c r="DJ58" s="8" t="s">
        <v>303</v>
      </c>
      <c r="DK58" s="8" t="s">
        <v>236</v>
      </c>
      <c r="DL58" s="8" t="s">
        <v>236</v>
      </c>
      <c r="DM58" s="8" t="s">
        <v>236</v>
      </c>
      <c r="DN58" s="8">
        <v>0</v>
      </c>
      <c r="DO58" s="8">
        <v>0</v>
      </c>
      <c r="DP58" s="8">
        <v>1</v>
      </c>
      <c r="DQ58" s="8">
        <v>1</v>
      </c>
      <c r="DR58" s="8"/>
      <c r="DS58" s="8"/>
      <c r="DT58" s="8"/>
      <c r="DU58" s="8">
        <v>1013</v>
      </c>
      <c r="DV58" s="8" t="s">
        <v>265</v>
      </c>
      <c r="DW58" s="8" t="s">
        <v>265</v>
      </c>
      <c r="DX58" s="8">
        <v>1</v>
      </c>
      <c r="DY58" s="8"/>
      <c r="DZ58" s="8" t="s">
        <v>236</v>
      </c>
      <c r="EA58" s="8" t="s">
        <v>236</v>
      </c>
      <c r="EB58" s="8" t="s">
        <v>236</v>
      </c>
      <c r="EC58" s="8" t="s">
        <v>236</v>
      </c>
      <c r="ED58" s="8"/>
      <c r="EE58" s="8">
        <v>82815029</v>
      </c>
      <c r="EF58" s="8">
        <v>3</v>
      </c>
      <c r="EG58" s="8" t="s">
        <v>324</v>
      </c>
      <c r="EH58" s="8">
        <v>0</v>
      </c>
      <c r="EI58" s="8" t="s">
        <v>236</v>
      </c>
      <c r="EJ58" s="8">
        <v>2</v>
      </c>
      <c r="EK58" s="8">
        <v>108001</v>
      </c>
      <c r="EL58" s="8" t="s">
        <v>325</v>
      </c>
      <c r="EM58" s="8" t="s">
        <v>326</v>
      </c>
      <c r="EN58" s="8"/>
      <c r="EO58" s="8" t="s">
        <v>304</v>
      </c>
      <c r="EP58" s="8"/>
      <c r="EQ58" s="8">
        <v>132096</v>
      </c>
      <c r="ER58" s="8">
        <v>0</v>
      </c>
      <c r="ES58" s="8">
        <v>0</v>
      </c>
      <c r="ET58" s="8">
        <v>0</v>
      </c>
      <c r="EU58" s="8">
        <v>0</v>
      </c>
      <c r="EV58" s="8">
        <v>0</v>
      </c>
      <c r="EW58" s="8">
        <v>0.4</v>
      </c>
      <c r="EX58" s="8">
        <v>0.01</v>
      </c>
      <c r="EY58" s="8">
        <v>0</v>
      </c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>
        <v>0</v>
      </c>
      <c r="FR58" s="8">
        <v>0</v>
      </c>
      <c r="FS58" s="8">
        <v>0</v>
      </c>
      <c r="FT58" s="8"/>
      <c r="FU58" s="8"/>
      <c r="FV58" s="8"/>
      <c r="FW58" s="8"/>
      <c r="FX58" s="8">
        <v>97</v>
      </c>
      <c r="FY58" s="8">
        <v>51</v>
      </c>
      <c r="FZ58" s="8"/>
      <c r="GA58" s="8" t="s">
        <v>236</v>
      </c>
      <c r="GB58" s="8"/>
      <c r="GC58" s="8"/>
      <c r="GD58" s="8">
        <v>1</v>
      </c>
      <c r="GE58" s="8"/>
      <c r="GF58" s="8">
        <v>1001059369</v>
      </c>
      <c r="GG58" s="8">
        <v>2</v>
      </c>
      <c r="GH58" s="8">
        <v>1</v>
      </c>
      <c r="GI58" s="8">
        <v>-2</v>
      </c>
      <c r="GJ58" s="8">
        <v>0</v>
      </c>
      <c r="GK58" s="8">
        <v>0</v>
      </c>
      <c r="GL58" s="8">
        <f ca="1" t="shared" si="27"/>
        <v>0</v>
      </c>
      <c r="GM58" s="8">
        <f ca="1" t="shared" si="28"/>
        <v>0</v>
      </c>
      <c r="GN58" s="8">
        <f ca="1" t="shared" si="29"/>
        <v>0</v>
      </c>
      <c r="GO58" s="8">
        <f ca="1" t="shared" si="30"/>
        <v>0</v>
      </c>
      <c r="GP58" s="8">
        <f ca="1" t="shared" si="31"/>
        <v>0</v>
      </c>
      <c r="GQ58" s="8"/>
      <c r="GR58" s="8">
        <v>0</v>
      </c>
      <c r="GS58" s="8">
        <v>3</v>
      </c>
      <c r="GT58" s="8">
        <v>0</v>
      </c>
      <c r="GU58" s="8" t="s">
        <v>236</v>
      </c>
      <c r="GV58" s="8">
        <f t="shared" si="32"/>
        <v>0</v>
      </c>
      <c r="GW58" s="8">
        <v>1</v>
      </c>
      <c r="GX58" s="8">
        <f t="shared" si="33"/>
        <v>0</v>
      </c>
      <c r="GY58" s="8"/>
      <c r="GZ58" s="8"/>
      <c r="HA58" s="8">
        <v>0</v>
      </c>
      <c r="HB58" s="8">
        <v>0</v>
      </c>
      <c r="HC58" s="8">
        <f>GV58*GW58</f>
        <v>0</v>
      </c>
      <c r="HD58" s="8"/>
      <c r="HE58" s="8" t="s">
        <v>236</v>
      </c>
      <c r="HF58" s="8" t="s">
        <v>236</v>
      </c>
      <c r="HG58" s="8"/>
      <c r="HH58" s="8"/>
      <c r="HI58" s="8"/>
      <c r="HJ58" s="8"/>
      <c r="HK58" s="8"/>
      <c r="HL58" s="8"/>
      <c r="HM58" s="8" t="s">
        <v>236</v>
      </c>
      <c r="HN58" s="8" t="s">
        <v>135</v>
      </c>
      <c r="HO58" s="8" t="s">
        <v>137</v>
      </c>
      <c r="HP58" s="8" t="s">
        <v>325</v>
      </c>
      <c r="HQ58" s="8" t="s">
        <v>325</v>
      </c>
      <c r="HR58" s="8"/>
      <c r="HS58" s="8">
        <v>0</v>
      </c>
      <c r="HT58" s="8"/>
      <c r="HU58" s="8"/>
      <c r="HV58" s="8"/>
      <c r="HW58" s="8"/>
      <c r="HX58" s="8"/>
      <c r="HY58" s="8"/>
      <c r="HZ58" s="8"/>
      <c r="IA58" s="8"/>
      <c r="IB58" s="8"/>
      <c r="IC58" s="8"/>
      <c r="ID58" s="8"/>
      <c r="IE58" s="8"/>
      <c r="IF58" s="8"/>
      <c r="IG58" s="8"/>
      <c r="IH58" s="8"/>
      <c r="II58" s="8"/>
      <c r="IJ58" s="8"/>
      <c r="IK58" s="8">
        <v>0</v>
      </c>
      <c r="IL58" s="8"/>
      <c r="IM58" s="8"/>
      <c r="IN58" s="8"/>
      <c r="IO58" s="8"/>
      <c r="IP58" s="8"/>
      <c r="IQ58" s="8"/>
      <c r="IR58" s="8"/>
      <c r="IS58" s="8"/>
      <c r="IT58" s="8"/>
      <c r="IU58" s="8"/>
    </row>
    <row r="59" spans="1:245">
      <c r="A59">
        <v>17</v>
      </c>
      <c r="B59">
        <v>0</v>
      </c>
      <c r="C59">
        <f>ROW(SmtRes!A136)</f>
        <v>136</v>
      </c>
      <c r="D59">
        <f>ROW(EtalonRes!A136)</f>
        <v>136</v>
      </c>
      <c r="E59" t="s">
        <v>236</v>
      </c>
      <c r="F59" t="s">
        <v>329</v>
      </c>
      <c r="G59" t="s">
        <v>330</v>
      </c>
      <c r="H59" t="s">
        <v>265</v>
      </c>
      <c r="I59">
        <v>0</v>
      </c>
      <c r="J59">
        <v>0</v>
      </c>
      <c r="K59">
        <v>0</v>
      </c>
      <c r="L59">
        <v>0</v>
      </c>
      <c r="M59">
        <v>0</v>
      </c>
      <c r="N59">
        <f t="shared" si="12"/>
        <v>0</v>
      </c>
      <c r="O59">
        <f ca="1">ROUND(CP59,2)</f>
        <v>0</v>
      </c>
      <c r="P59">
        <f ca="1">SUMIF(SmtRes!AQ131:SmtRes!AQ136,"=1",SmtRes!DF131:SmtRes!DF136)</f>
        <v>0</v>
      </c>
      <c r="Q59">
        <f ca="1">SUMIF(SmtRes!AQ131:SmtRes!AQ136,"=1",SmtRes!DG131:SmtRes!DG136)</f>
        <v>0</v>
      </c>
      <c r="R59">
        <f ca="1">SUMIF(SmtRes!AQ131:SmtRes!AQ136,"=1",SmtRes!DH131:SmtRes!DH136)</f>
        <v>0</v>
      </c>
      <c r="S59">
        <f ca="1">SUMIF(SmtRes!AQ131:SmtRes!AQ136,"=1",SmtRes!DI131:SmtRes!DI136)</f>
        <v>0</v>
      </c>
      <c r="T59">
        <f t="shared" si="14"/>
        <v>0</v>
      </c>
      <c r="U59">
        <f ca="1">SUMIF(SmtRes!AQ131:SmtRes!AQ136,"=1",SmtRes!CV131:SmtRes!CV136)</f>
        <v>0</v>
      </c>
      <c r="V59">
        <f ca="1">SUMIF(SmtRes!AQ131:SmtRes!AQ136,"=1",SmtRes!CW131:SmtRes!CW136)</f>
        <v>0</v>
      </c>
      <c r="W59">
        <f t="shared" si="15"/>
        <v>0</v>
      </c>
      <c r="X59">
        <f ca="1" t="shared" si="16"/>
        <v>0</v>
      </c>
      <c r="Y59">
        <f ca="1" t="shared" si="17"/>
        <v>0</v>
      </c>
      <c r="AA59">
        <v>-1</v>
      </c>
      <c r="AB59">
        <f ca="1" t="shared" si="18"/>
        <v>322.439169</v>
      </c>
      <c r="AC59">
        <f>ROUND((0),6)</f>
        <v>0</v>
      </c>
      <c r="AD59">
        <f ca="1">ROUND((((SUM(SmtRes!BR131:SmtRes!BR136))-(SUM(SmtRes!BS131:SmtRes!BS136)))+AE59),6)</f>
        <v>8.763513</v>
      </c>
      <c r="AE59">
        <f ca="1">ROUND((SUM(SmtRes!BS131:SmtRes!BS136)),6)</f>
        <v>7.350294</v>
      </c>
      <c r="AF59">
        <f ca="1">ROUND((SUM(SmtRes!BT131:SmtRes!BT136)),6)</f>
        <v>313.675656</v>
      </c>
      <c r="AG59">
        <f t="shared" si="20"/>
        <v>0</v>
      </c>
      <c r="AH59">
        <f ca="1">(SUM(SmtRes!BU131:SmtRes!BU136))</f>
        <v>0.3864</v>
      </c>
      <c r="AI59">
        <f ca="1">(SUM(SmtRes!BV131:SmtRes!BV136))</f>
        <v>0.007728</v>
      </c>
      <c r="AJ59">
        <f t="shared" si="21"/>
        <v>0</v>
      </c>
      <c r="AK59">
        <v>355.39136</v>
      </c>
      <c r="AL59">
        <v>13.9944</v>
      </c>
      <c r="AM59">
        <v>9.07196</v>
      </c>
      <c r="AN59">
        <v>7.609</v>
      </c>
      <c r="AO59">
        <v>324.716</v>
      </c>
      <c r="AP59">
        <v>0</v>
      </c>
      <c r="AQ59">
        <v>0.4</v>
      </c>
      <c r="AR59">
        <v>0.008</v>
      </c>
      <c r="AS59">
        <v>0</v>
      </c>
      <c r="AT59">
        <v>97</v>
      </c>
      <c r="AU59">
        <v>51</v>
      </c>
      <c r="AV59">
        <v>1</v>
      </c>
      <c r="AW59">
        <v>1</v>
      </c>
      <c r="AZ59">
        <v>1</v>
      </c>
      <c r="BA59">
        <v>1</v>
      </c>
      <c r="BB59">
        <v>1</v>
      </c>
      <c r="BC59">
        <v>1</v>
      </c>
      <c r="BD59" t="s">
        <v>236</v>
      </c>
      <c r="BE59" t="s">
        <v>236</v>
      </c>
      <c r="BF59" t="s">
        <v>236</v>
      </c>
      <c r="BG59" t="s">
        <v>236</v>
      </c>
      <c r="BH59">
        <v>0</v>
      </c>
      <c r="BI59">
        <v>2</v>
      </c>
      <c r="BJ59" t="s">
        <v>331</v>
      </c>
      <c r="BM59">
        <v>108001</v>
      </c>
      <c r="BN59">
        <v>0</v>
      </c>
      <c r="BO59" t="s">
        <v>236</v>
      </c>
      <c r="BP59">
        <v>0</v>
      </c>
      <c r="BQ59">
        <v>3</v>
      </c>
      <c r="BR59">
        <v>0</v>
      </c>
      <c r="BS59">
        <v>1</v>
      </c>
      <c r="BT59">
        <v>1</v>
      </c>
      <c r="BU59">
        <v>1</v>
      </c>
      <c r="BV59">
        <v>1</v>
      </c>
      <c r="BW59">
        <v>1</v>
      </c>
      <c r="BX59">
        <v>1</v>
      </c>
      <c r="BY59" t="s">
        <v>236</v>
      </c>
      <c r="BZ59">
        <v>97</v>
      </c>
      <c r="CA59">
        <v>51</v>
      </c>
      <c r="CB59" t="s">
        <v>236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 t="s">
        <v>301</v>
      </c>
      <c r="CO59">
        <v>0</v>
      </c>
      <c r="CP59">
        <f ca="1">(P59+Q59+S59+R59)</f>
        <v>0</v>
      </c>
      <c r="CQ59">
        <f ca="1">SUMIF(SmtRes!AQ131:SmtRes!AQ136,"=1",SmtRes!AA131:SmtRes!AA136)</f>
        <v>188.92</v>
      </c>
      <c r="CR59">
        <f ca="1">SUMIF(SmtRes!AQ131:SmtRes!AQ136,"=1",SmtRes!AB131:SmtRes!AB136)</f>
        <v>2267.99</v>
      </c>
      <c r="CS59">
        <f ca="1">SUMIF(SmtRes!AQ131:SmtRes!AQ136,"=1",SmtRes!AC131:SmtRes!AC136)</f>
        <v>1902.25</v>
      </c>
      <c r="CT59">
        <f ca="1">SUMIF(SmtRes!AQ131:SmtRes!AQ136,"=1",SmtRes!AD131:SmtRes!AD136)</f>
        <v>811.79</v>
      </c>
      <c r="CU59">
        <f>AG59</f>
        <v>0</v>
      </c>
      <c r="CV59">
        <f ca="1">SUMIF(SmtRes!AQ131:SmtRes!AQ136,"=1",SmtRes!BU131:SmtRes!BU136)</f>
        <v>0.3864</v>
      </c>
      <c r="CW59">
        <f ca="1">SUMIF(SmtRes!AQ131:SmtRes!AQ136,"=1",SmtRes!BV131:SmtRes!BV136)</f>
        <v>0.007728</v>
      </c>
      <c r="CX59">
        <f>AJ59</f>
        <v>0</v>
      </c>
      <c r="CY59">
        <f ca="1">(((S59+R59)*AT59)/100)</f>
        <v>0</v>
      </c>
      <c r="CZ59">
        <f ca="1">(((S59+R59)*AU59)/100)</f>
        <v>0</v>
      </c>
      <c r="DC59" t="s">
        <v>236</v>
      </c>
      <c r="DD59" t="s">
        <v>302</v>
      </c>
      <c r="DE59" t="s">
        <v>303</v>
      </c>
      <c r="DF59" t="s">
        <v>303</v>
      </c>
      <c r="DG59" t="s">
        <v>303</v>
      </c>
      <c r="DH59" t="s">
        <v>236</v>
      </c>
      <c r="DI59" t="s">
        <v>303</v>
      </c>
      <c r="DJ59" t="s">
        <v>303</v>
      </c>
      <c r="DK59" t="s">
        <v>236</v>
      </c>
      <c r="DL59" t="s">
        <v>236</v>
      </c>
      <c r="DM59" t="s">
        <v>236</v>
      </c>
      <c r="DN59">
        <v>0</v>
      </c>
      <c r="DO59">
        <v>0</v>
      </c>
      <c r="DP59">
        <v>1</v>
      </c>
      <c r="DQ59">
        <v>1</v>
      </c>
      <c r="DU59">
        <v>1013</v>
      </c>
      <c r="DV59" t="s">
        <v>265</v>
      </c>
      <c r="DW59" t="s">
        <v>265</v>
      </c>
      <c r="DX59">
        <v>1</v>
      </c>
      <c r="DZ59" t="s">
        <v>236</v>
      </c>
      <c r="EA59" t="s">
        <v>236</v>
      </c>
      <c r="EB59" t="s">
        <v>236</v>
      </c>
      <c r="EC59" t="s">
        <v>236</v>
      </c>
      <c r="EE59">
        <v>82815029</v>
      </c>
      <c r="EF59">
        <v>3</v>
      </c>
      <c r="EG59" t="s">
        <v>324</v>
      </c>
      <c r="EH59">
        <v>0</v>
      </c>
      <c r="EI59" t="s">
        <v>236</v>
      </c>
      <c r="EJ59">
        <v>2</v>
      </c>
      <c r="EK59">
        <v>108001</v>
      </c>
      <c r="EL59" t="s">
        <v>325</v>
      </c>
      <c r="EM59" t="s">
        <v>326</v>
      </c>
      <c r="EO59" t="s">
        <v>304</v>
      </c>
      <c r="EQ59">
        <v>132096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0.4</v>
      </c>
      <c r="EX59">
        <v>0.01</v>
      </c>
      <c r="EY59">
        <v>0</v>
      </c>
      <c r="FQ59">
        <v>0</v>
      </c>
      <c r="FR59">
        <v>0</v>
      </c>
      <c r="FS59">
        <v>0</v>
      </c>
      <c r="FX59">
        <v>97</v>
      </c>
      <c r="FY59">
        <v>51</v>
      </c>
      <c r="GA59" t="s">
        <v>236</v>
      </c>
      <c r="GD59">
        <v>1</v>
      </c>
      <c r="GF59">
        <v>1001059369</v>
      </c>
      <c r="GG59">
        <v>2</v>
      </c>
      <c r="GH59">
        <v>1</v>
      </c>
      <c r="GI59">
        <v>-2</v>
      </c>
      <c r="GJ59">
        <v>0</v>
      </c>
      <c r="GK59">
        <v>0</v>
      </c>
      <c r="GL59">
        <f ca="1" t="shared" si="27"/>
        <v>0</v>
      </c>
      <c r="GM59">
        <f ca="1" t="shared" si="28"/>
        <v>0</v>
      </c>
      <c r="GN59">
        <f ca="1" t="shared" si="29"/>
        <v>0</v>
      </c>
      <c r="GO59">
        <f ca="1" t="shared" si="30"/>
        <v>0</v>
      </c>
      <c r="GP59">
        <f ca="1" t="shared" si="31"/>
        <v>0</v>
      </c>
      <c r="GR59">
        <v>0</v>
      </c>
      <c r="GS59">
        <v>3</v>
      </c>
      <c r="GT59">
        <v>0</v>
      </c>
      <c r="GU59" t="s">
        <v>236</v>
      </c>
      <c r="GV59">
        <f t="shared" si="32"/>
        <v>0</v>
      </c>
      <c r="GW59">
        <v>1</v>
      </c>
      <c r="GX59">
        <f t="shared" si="33"/>
        <v>0</v>
      </c>
      <c r="HA59">
        <v>0</v>
      </c>
      <c r="HB59">
        <v>0</v>
      </c>
      <c r="HC59">
        <f>GV59*GW59</f>
        <v>0</v>
      </c>
      <c r="HE59" t="s">
        <v>236</v>
      </c>
      <c r="HF59" t="s">
        <v>236</v>
      </c>
      <c r="HM59" t="s">
        <v>236</v>
      </c>
      <c r="HN59" t="s">
        <v>135</v>
      </c>
      <c r="HO59" t="s">
        <v>137</v>
      </c>
      <c r="HP59" t="s">
        <v>325</v>
      </c>
      <c r="HQ59" t="s">
        <v>325</v>
      </c>
      <c r="HS59">
        <v>0</v>
      </c>
      <c r="IK59">
        <v>0</v>
      </c>
    </row>
    <row r="60" spans="1:255">
      <c r="A60" s="8">
        <v>18</v>
      </c>
      <c r="B60" s="8">
        <v>0</v>
      </c>
      <c r="C60" s="8">
        <v>130</v>
      </c>
      <c r="D60" s="8"/>
      <c r="E60" s="8" t="s">
        <v>236</v>
      </c>
      <c r="F60" s="8" t="s">
        <v>327</v>
      </c>
      <c r="G60" s="8" t="s">
        <v>328</v>
      </c>
      <c r="H60" s="8" t="s">
        <v>64</v>
      </c>
      <c r="I60" s="8">
        <f>J60</f>
        <v>2</v>
      </c>
      <c r="J60" s="8">
        <v>2</v>
      </c>
      <c r="K60" s="8">
        <v>2</v>
      </c>
      <c r="L60" s="8">
        <v>0</v>
      </c>
      <c r="M60" s="8">
        <v>0</v>
      </c>
      <c r="N60" s="8">
        <f t="shared" si="12"/>
        <v>0</v>
      </c>
      <c r="O60" s="8">
        <f ca="1">ROUND(P60,2)</f>
        <v>0</v>
      </c>
      <c r="P60" s="8">
        <f ca="1">ROUND(ROUND(ROUND(SUMIF(SmtRes!AQ131:SmtRes!AQ136,"=1",SmtRes!CU131:SmtRes!CU136),2),2)*I60/100,2)</f>
        <v>0</v>
      </c>
      <c r="Q60" s="8">
        <f>ROUND(CR60*I60,2)</f>
        <v>0</v>
      </c>
      <c r="R60" s="8">
        <f>ROUND(CS60*I60,2)</f>
        <v>0</v>
      </c>
      <c r="S60" s="8">
        <f>ROUND(CT60*I60,2)</f>
        <v>0</v>
      </c>
      <c r="T60" s="8">
        <f t="shared" si="14"/>
        <v>0</v>
      </c>
      <c r="U60" s="8">
        <f>ROUND(CV60*I60,7)</f>
        <v>0</v>
      </c>
      <c r="V60" s="8">
        <f>ROUND(CW60*I60,7)</f>
        <v>0</v>
      </c>
      <c r="W60" s="8">
        <f t="shared" si="15"/>
        <v>0</v>
      </c>
      <c r="X60" s="8">
        <f t="shared" si="16"/>
        <v>0</v>
      </c>
      <c r="Y60" s="8">
        <f t="shared" si="17"/>
        <v>0</v>
      </c>
      <c r="Z60" s="8"/>
      <c r="AA60" s="8">
        <v>-1</v>
      </c>
      <c r="AB60" s="8">
        <f t="shared" si="18"/>
        <v>0</v>
      </c>
      <c r="AC60" s="8">
        <f>ROUND((ES60),6)</f>
        <v>0</v>
      </c>
      <c r="AD60" s="8">
        <f>ROUND((((ET60)-(EU60))+AE60),6)</f>
        <v>0</v>
      </c>
      <c r="AE60" s="8">
        <f>ROUND((EU60),6)</f>
        <v>0</v>
      </c>
      <c r="AF60" s="8">
        <f>ROUND((EV60),6)</f>
        <v>0</v>
      </c>
      <c r="AG60" s="8">
        <f t="shared" si="20"/>
        <v>0</v>
      </c>
      <c r="AH60" s="8">
        <f>(EW60)</f>
        <v>0</v>
      </c>
      <c r="AI60" s="8">
        <f>(EX60)</f>
        <v>0</v>
      </c>
      <c r="AJ60" s="8">
        <f t="shared" si="21"/>
        <v>0</v>
      </c>
      <c r="AK60" s="8">
        <v>0</v>
      </c>
      <c r="AL60" s="8">
        <v>0</v>
      </c>
      <c r="AM60" s="8">
        <v>0</v>
      </c>
      <c r="AN60" s="8">
        <v>0</v>
      </c>
      <c r="AO60" s="8">
        <v>0</v>
      </c>
      <c r="AP60" s="8">
        <v>0</v>
      </c>
      <c r="AQ60" s="8">
        <v>0</v>
      </c>
      <c r="AR60" s="8">
        <v>0</v>
      </c>
      <c r="AS60" s="8">
        <v>0</v>
      </c>
      <c r="AT60" s="8">
        <v>97</v>
      </c>
      <c r="AU60" s="8">
        <v>51</v>
      </c>
      <c r="AV60" s="8">
        <v>1</v>
      </c>
      <c r="AW60" s="8">
        <v>1</v>
      </c>
      <c r="AX60" s="8"/>
      <c r="AY60" s="8"/>
      <c r="AZ60" s="8">
        <v>1</v>
      </c>
      <c r="BA60" s="8">
        <v>1</v>
      </c>
      <c r="BB60" s="8">
        <v>1</v>
      </c>
      <c r="BC60" s="8">
        <v>1</v>
      </c>
      <c r="BD60" s="8" t="s">
        <v>236</v>
      </c>
      <c r="BE60" s="8" t="s">
        <v>236</v>
      </c>
      <c r="BF60" s="8" t="s">
        <v>236</v>
      </c>
      <c r="BG60" s="8" t="s">
        <v>236</v>
      </c>
      <c r="BH60" s="8">
        <v>3</v>
      </c>
      <c r="BI60" s="8">
        <v>2</v>
      </c>
      <c r="BJ60" s="8" t="s">
        <v>236</v>
      </c>
      <c r="BK60" s="8"/>
      <c r="BL60" s="8"/>
      <c r="BM60" s="8">
        <v>108001</v>
      </c>
      <c r="BN60" s="8">
        <v>0</v>
      </c>
      <c r="BO60" s="8" t="s">
        <v>236</v>
      </c>
      <c r="BP60" s="8">
        <v>0</v>
      </c>
      <c r="BQ60" s="8">
        <v>3</v>
      </c>
      <c r="BR60" s="8">
        <v>0</v>
      </c>
      <c r="BS60" s="8">
        <v>1</v>
      </c>
      <c r="BT60" s="8">
        <v>1</v>
      </c>
      <c r="BU60" s="8">
        <v>1</v>
      </c>
      <c r="BV60" s="8">
        <v>1</v>
      </c>
      <c r="BW60" s="8">
        <v>1</v>
      </c>
      <c r="BX60" s="8">
        <v>1</v>
      </c>
      <c r="BY60" s="8" t="s">
        <v>236</v>
      </c>
      <c r="BZ60" s="8">
        <v>97</v>
      </c>
      <c r="CA60" s="8">
        <v>51</v>
      </c>
      <c r="CB60" s="8" t="s">
        <v>236</v>
      </c>
      <c r="CC60" s="8"/>
      <c r="CD60" s="8"/>
      <c r="CE60" s="8">
        <v>0</v>
      </c>
      <c r="CF60" s="8">
        <v>0</v>
      </c>
      <c r="CG60" s="8">
        <v>0</v>
      </c>
      <c r="CH60" s="8">
        <v>0</v>
      </c>
      <c r="CI60" s="8">
        <v>0</v>
      </c>
      <c r="CJ60" s="8">
        <v>0</v>
      </c>
      <c r="CK60" s="8">
        <v>0</v>
      </c>
      <c r="CL60" s="8">
        <v>0</v>
      </c>
      <c r="CM60" s="8">
        <v>0</v>
      </c>
      <c r="CN60" s="8" t="s">
        <v>236</v>
      </c>
      <c r="CO60" s="8">
        <v>0</v>
      </c>
      <c r="CP60" s="8">
        <f t="shared" ref="CP60:CZ60" si="37">0</f>
        <v>0</v>
      </c>
      <c r="CQ60" s="8">
        <f t="shared" si="37"/>
        <v>0</v>
      </c>
      <c r="CR60" s="8">
        <f t="shared" si="37"/>
        <v>0</v>
      </c>
      <c r="CS60" s="8">
        <f t="shared" si="37"/>
        <v>0</v>
      </c>
      <c r="CT60" s="8">
        <f t="shared" si="37"/>
        <v>0</v>
      </c>
      <c r="CU60" s="8">
        <f t="shared" si="37"/>
        <v>0</v>
      </c>
      <c r="CV60" s="8">
        <f t="shared" si="37"/>
        <v>0</v>
      </c>
      <c r="CW60" s="8">
        <f t="shared" si="37"/>
        <v>0</v>
      </c>
      <c r="CX60" s="8">
        <f t="shared" si="37"/>
        <v>0</v>
      </c>
      <c r="CY60" s="8">
        <f t="shared" si="37"/>
        <v>0</v>
      </c>
      <c r="CZ60" s="8">
        <f t="shared" si="37"/>
        <v>0</v>
      </c>
      <c r="DA60" s="8"/>
      <c r="DB60" s="8"/>
      <c r="DC60" s="8" t="s">
        <v>236</v>
      </c>
      <c r="DD60" s="8" t="s">
        <v>236</v>
      </c>
      <c r="DE60" s="8" t="s">
        <v>236</v>
      </c>
      <c r="DF60" s="8" t="s">
        <v>236</v>
      </c>
      <c r="DG60" s="8" t="s">
        <v>236</v>
      </c>
      <c r="DH60" s="8" t="s">
        <v>236</v>
      </c>
      <c r="DI60" s="8" t="s">
        <v>236</v>
      </c>
      <c r="DJ60" s="8" t="s">
        <v>236</v>
      </c>
      <c r="DK60" s="8" t="s">
        <v>236</v>
      </c>
      <c r="DL60" s="8" t="s">
        <v>236</v>
      </c>
      <c r="DM60" s="8" t="s">
        <v>236</v>
      </c>
      <c r="DN60" s="8">
        <v>0</v>
      </c>
      <c r="DO60" s="8">
        <v>0</v>
      </c>
      <c r="DP60" s="8">
        <v>1</v>
      </c>
      <c r="DQ60" s="8">
        <v>1</v>
      </c>
      <c r="DR60" s="8"/>
      <c r="DS60" s="8"/>
      <c r="DT60" s="8"/>
      <c r="DU60" s="8">
        <v>1013</v>
      </c>
      <c r="DV60" s="8" t="s">
        <v>64</v>
      </c>
      <c r="DW60" s="8" t="s">
        <v>64</v>
      </c>
      <c r="DX60" s="8">
        <v>1</v>
      </c>
      <c r="DY60" s="8"/>
      <c r="DZ60" s="8" t="s">
        <v>236</v>
      </c>
      <c r="EA60" s="8" t="s">
        <v>236</v>
      </c>
      <c r="EB60" s="8" t="s">
        <v>236</v>
      </c>
      <c r="EC60" s="8" t="s">
        <v>236</v>
      </c>
      <c r="ED60" s="8"/>
      <c r="EE60" s="8">
        <v>82815029</v>
      </c>
      <c r="EF60" s="8">
        <v>3</v>
      </c>
      <c r="EG60" s="8" t="s">
        <v>324</v>
      </c>
      <c r="EH60" s="8">
        <v>0</v>
      </c>
      <c r="EI60" s="8" t="s">
        <v>236</v>
      </c>
      <c r="EJ60" s="8">
        <v>2</v>
      </c>
      <c r="EK60" s="8">
        <v>108001</v>
      </c>
      <c r="EL60" s="8" t="s">
        <v>325</v>
      </c>
      <c r="EM60" s="8" t="s">
        <v>326</v>
      </c>
      <c r="EN60" s="8"/>
      <c r="EO60" s="8" t="s">
        <v>236</v>
      </c>
      <c r="EP60" s="8"/>
      <c r="EQ60" s="8">
        <v>1024</v>
      </c>
      <c r="ER60" s="8">
        <v>0</v>
      </c>
      <c r="ES60" s="8">
        <v>0</v>
      </c>
      <c r="ET60" s="8">
        <v>0</v>
      </c>
      <c r="EU60" s="8">
        <v>0</v>
      </c>
      <c r="EV60" s="8">
        <v>0</v>
      </c>
      <c r="EW60" s="8">
        <v>0</v>
      </c>
      <c r="EX60" s="8">
        <v>0</v>
      </c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>
        <v>0</v>
      </c>
      <c r="FR60" s="8">
        <v>0</v>
      </c>
      <c r="FS60" s="8">
        <v>0</v>
      </c>
      <c r="FT60" s="8"/>
      <c r="FU60" s="8"/>
      <c r="FV60" s="8"/>
      <c r="FW60" s="8"/>
      <c r="FX60" s="8">
        <v>97</v>
      </c>
      <c r="FY60" s="8">
        <v>51</v>
      </c>
      <c r="FZ60" s="8"/>
      <c r="GA60" s="8" t="s">
        <v>236</v>
      </c>
      <c r="GB60" s="8"/>
      <c r="GC60" s="8"/>
      <c r="GD60" s="8">
        <v>1</v>
      </c>
      <c r="GE60" s="8"/>
      <c r="GF60" s="8">
        <v>274903907</v>
      </c>
      <c r="GG60" s="8">
        <v>2</v>
      </c>
      <c r="GH60" s="8">
        <v>1</v>
      </c>
      <c r="GI60" s="8">
        <v>-2</v>
      </c>
      <c r="GJ60" s="8">
        <v>0</v>
      </c>
      <c r="GK60" s="8">
        <v>0</v>
      </c>
      <c r="GL60" s="8">
        <f ca="1" t="shared" si="27"/>
        <v>0</v>
      </c>
      <c r="GM60" s="8">
        <f ca="1" t="shared" si="28"/>
        <v>0</v>
      </c>
      <c r="GN60" s="8">
        <f ca="1" t="shared" si="29"/>
        <v>0</v>
      </c>
      <c r="GO60" s="8">
        <f ca="1" t="shared" si="30"/>
        <v>0</v>
      </c>
      <c r="GP60" s="8">
        <f ca="1" t="shared" si="31"/>
        <v>0</v>
      </c>
      <c r="GQ60" s="8"/>
      <c r="GR60" s="8">
        <v>0</v>
      </c>
      <c r="GS60" s="8">
        <v>3</v>
      </c>
      <c r="GT60" s="8">
        <v>0</v>
      </c>
      <c r="GU60" s="8" t="s">
        <v>236</v>
      </c>
      <c r="GV60" s="8">
        <f t="shared" si="32"/>
        <v>0</v>
      </c>
      <c r="GW60" s="8">
        <v>1</v>
      </c>
      <c r="GX60" s="8">
        <f t="shared" si="33"/>
        <v>0</v>
      </c>
      <c r="GY60" s="8"/>
      <c r="GZ60" s="8"/>
      <c r="HA60" s="8">
        <v>0</v>
      </c>
      <c r="HB60" s="8">
        <v>0</v>
      </c>
      <c r="HC60" s="8">
        <f>0</f>
        <v>0</v>
      </c>
      <c r="HD60" s="8"/>
      <c r="HE60" s="8" t="s">
        <v>236</v>
      </c>
      <c r="HF60" s="8" t="s">
        <v>236</v>
      </c>
      <c r="HG60" s="8"/>
      <c r="HH60" s="8"/>
      <c r="HI60" s="8"/>
      <c r="HJ60" s="8"/>
      <c r="HK60" s="8"/>
      <c r="HL60" s="8"/>
      <c r="HM60" s="8" t="s">
        <v>236</v>
      </c>
      <c r="HN60" s="8" t="s">
        <v>135</v>
      </c>
      <c r="HO60" s="8" t="s">
        <v>137</v>
      </c>
      <c r="HP60" s="8" t="s">
        <v>325</v>
      </c>
      <c r="HQ60" s="8" t="s">
        <v>325</v>
      </c>
      <c r="HR60" s="8"/>
      <c r="HS60" s="8">
        <v>0</v>
      </c>
      <c r="HT60" s="8"/>
      <c r="HU60" s="8"/>
      <c r="HV60" s="8"/>
      <c r="HW60" s="8"/>
      <c r="HX60" s="8"/>
      <c r="HY60" s="8"/>
      <c r="HZ60" s="8"/>
      <c r="IA60" s="8"/>
      <c r="IB60" s="8"/>
      <c r="IC60" s="8"/>
      <c r="ID60" s="8"/>
      <c r="IE60" s="8"/>
      <c r="IF60" s="8"/>
      <c r="IG60" s="8"/>
      <c r="IH60" s="8"/>
      <c r="II60" s="8"/>
      <c r="IJ60" s="8"/>
      <c r="IK60" s="8">
        <v>0</v>
      </c>
      <c r="IL60" s="8"/>
      <c r="IM60" s="8"/>
      <c r="IN60" s="8"/>
      <c r="IO60" s="8"/>
      <c r="IP60" s="8"/>
      <c r="IQ60" s="8"/>
      <c r="IR60" s="8"/>
      <c r="IS60" s="8"/>
      <c r="IT60" s="8"/>
      <c r="IU60" s="8"/>
    </row>
    <row r="61" spans="1:245">
      <c r="A61">
        <v>18</v>
      </c>
      <c r="B61">
        <v>0</v>
      </c>
      <c r="C61">
        <v>136</v>
      </c>
      <c r="E61" t="s">
        <v>236</v>
      </c>
      <c r="F61" t="s">
        <v>327</v>
      </c>
      <c r="G61" t="s">
        <v>328</v>
      </c>
      <c r="H61" t="s">
        <v>64</v>
      </c>
      <c r="I61">
        <f>J61</f>
        <v>2</v>
      </c>
      <c r="J61">
        <v>2</v>
      </c>
      <c r="K61">
        <v>2</v>
      </c>
      <c r="L61">
        <v>0</v>
      </c>
      <c r="M61">
        <v>0</v>
      </c>
      <c r="N61">
        <f t="shared" si="12"/>
        <v>0</v>
      </c>
      <c r="O61">
        <f ca="1">ROUND(P61,2)</f>
        <v>0</v>
      </c>
      <c r="P61">
        <f ca="1">ROUND(ROUND(ROUND(SUMIF(SmtRes!AQ131:SmtRes!AQ136,"=1",SmtRes!CU131:SmtRes!CU136),2),2)*I61/100,2)</f>
        <v>0</v>
      </c>
      <c r="Q61">
        <f>ROUND(CR61*I61,2)</f>
        <v>0</v>
      </c>
      <c r="R61">
        <f>ROUND(CS61*I61,2)</f>
        <v>0</v>
      </c>
      <c r="S61">
        <f>ROUND(CT61*I61,2)</f>
        <v>0</v>
      </c>
      <c r="T61">
        <f t="shared" si="14"/>
        <v>0</v>
      </c>
      <c r="U61">
        <f>ROUND(CV61*I61,7)</f>
        <v>0</v>
      </c>
      <c r="V61">
        <f>ROUND(CW61*I61,7)</f>
        <v>0</v>
      </c>
      <c r="W61">
        <f t="shared" si="15"/>
        <v>0</v>
      </c>
      <c r="X61">
        <f t="shared" si="16"/>
        <v>0</v>
      </c>
      <c r="Y61">
        <f t="shared" si="17"/>
        <v>0</v>
      </c>
      <c r="AA61">
        <v>-1</v>
      </c>
      <c r="AB61">
        <f t="shared" si="18"/>
        <v>0</v>
      </c>
      <c r="AC61">
        <f>ROUND((ES61),6)</f>
        <v>0</v>
      </c>
      <c r="AD61">
        <f>ROUND((((ET61)-(EU61))+AE61),6)</f>
        <v>0</v>
      </c>
      <c r="AE61">
        <f>ROUND((EU61),6)</f>
        <v>0</v>
      </c>
      <c r="AF61">
        <f>ROUND((EV61),6)</f>
        <v>0</v>
      </c>
      <c r="AG61">
        <f t="shared" si="20"/>
        <v>0</v>
      </c>
      <c r="AH61">
        <f>(EW61)</f>
        <v>0</v>
      </c>
      <c r="AI61">
        <f>(EX61)</f>
        <v>0</v>
      </c>
      <c r="AJ61">
        <f t="shared" si="21"/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97</v>
      </c>
      <c r="AU61">
        <v>51</v>
      </c>
      <c r="AV61">
        <v>1</v>
      </c>
      <c r="AW61">
        <v>1</v>
      </c>
      <c r="AZ61">
        <v>1</v>
      </c>
      <c r="BA61">
        <v>1</v>
      </c>
      <c r="BB61">
        <v>1</v>
      </c>
      <c r="BC61">
        <v>1</v>
      </c>
      <c r="BD61" t="s">
        <v>236</v>
      </c>
      <c r="BE61" t="s">
        <v>236</v>
      </c>
      <c r="BF61" t="s">
        <v>236</v>
      </c>
      <c r="BG61" t="s">
        <v>236</v>
      </c>
      <c r="BH61">
        <v>3</v>
      </c>
      <c r="BI61">
        <v>2</v>
      </c>
      <c r="BJ61" t="s">
        <v>236</v>
      </c>
      <c r="BM61">
        <v>108001</v>
      </c>
      <c r="BN61">
        <v>0</v>
      </c>
      <c r="BO61" t="s">
        <v>236</v>
      </c>
      <c r="BP61">
        <v>0</v>
      </c>
      <c r="BQ61">
        <v>3</v>
      </c>
      <c r="BR61">
        <v>0</v>
      </c>
      <c r="BS61">
        <v>1</v>
      </c>
      <c r="BT61">
        <v>1</v>
      </c>
      <c r="BU61">
        <v>1</v>
      </c>
      <c r="BV61">
        <v>1</v>
      </c>
      <c r="BW61">
        <v>1</v>
      </c>
      <c r="BX61">
        <v>1</v>
      </c>
      <c r="BY61" t="s">
        <v>236</v>
      </c>
      <c r="BZ61">
        <v>97</v>
      </c>
      <c r="CA61">
        <v>51</v>
      </c>
      <c r="CB61" t="s">
        <v>236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 t="s">
        <v>236</v>
      </c>
      <c r="CO61">
        <v>0</v>
      </c>
      <c r="CP61">
        <f t="shared" ref="CP61:CZ61" si="38">0</f>
        <v>0</v>
      </c>
      <c r="CQ61">
        <f t="shared" si="38"/>
        <v>0</v>
      </c>
      <c r="CR61">
        <f t="shared" si="38"/>
        <v>0</v>
      </c>
      <c r="CS61">
        <f t="shared" si="38"/>
        <v>0</v>
      </c>
      <c r="CT61">
        <f t="shared" si="38"/>
        <v>0</v>
      </c>
      <c r="CU61">
        <f t="shared" si="38"/>
        <v>0</v>
      </c>
      <c r="CV61">
        <f t="shared" si="38"/>
        <v>0</v>
      </c>
      <c r="CW61">
        <f t="shared" si="38"/>
        <v>0</v>
      </c>
      <c r="CX61">
        <f t="shared" si="38"/>
        <v>0</v>
      </c>
      <c r="CY61">
        <f t="shared" si="38"/>
        <v>0</v>
      </c>
      <c r="CZ61">
        <f t="shared" si="38"/>
        <v>0</v>
      </c>
      <c r="DC61" t="s">
        <v>236</v>
      </c>
      <c r="DD61" t="s">
        <v>236</v>
      </c>
      <c r="DE61" t="s">
        <v>236</v>
      </c>
      <c r="DF61" t="s">
        <v>236</v>
      </c>
      <c r="DG61" t="s">
        <v>236</v>
      </c>
      <c r="DH61" t="s">
        <v>236</v>
      </c>
      <c r="DI61" t="s">
        <v>236</v>
      </c>
      <c r="DJ61" t="s">
        <v>236</v>
      </c>
      <c r="DK61" t="s">
        <v>236</v>
      </c>
      <c r="DL61" t="s">
        <v>236</v>
      </c>
      <c r="DM61" t="s">
        <v>236</v>
      </c>
      <c r="DN61">
        <v>0</v>
      </c>
      <c r="DO61">
        <v>0</v>
      </c>
      <c r="DP61">
        <v>1</v>
      </c>
      <c r="DQ61">
        <v>1</v>
      </c>
      <c r="DU61">
        <v>1013</v>
      </c>
      <c r="DV61" t="s">
        <v>64</v>
      </c>
      <c r="DW61" t="s">
        <v>64</v>
      </c>
      <c r="DX61">
        <v>1</v>
      </c>
      <c r="DZ61" t="s">
        <v>236</v>
      </c>
      <c r="EA61" t="s">
        <v>236</v>
      </c>
      <c r="EB61" t="s">
        <v>236</v>
      </c>
      <c r="EC61" t="s">
        <v>236</v>
      </c>
      <c r="EE61">
        <v>82815029</v>
      </c>
      <c r="EF61">
        <v>3</v>
      </c>
      <c r="EG61" t="s">
        <v>324</v>
      </c>
      <c r="EH61">
        <v>0</v>
      </c>
      <c r="EI61" t="s">
        <v>236</v>
      </c>
      <c r="EJ61">
        <v>2</v>
      </c>
      <c r="EK61">
        <v>108001</v>
      </c>
      <c r="EL61" t="s">
        <v>325</v>
      </c>
      <c r="EM61" t="s">
        <v>326</v>
      </c>
      <c r="EO61" t="s">
        <v>236</v>
      </c>
      <c r="EQ61">
        <v>1024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FQ61">
        <v>0</v>
      </c>
      <c r="FR61">
        <v>0</v>
      </c>
      <c r="FS61">
        <v>0</v>
      </c>
      <c r="FX61">
        <v>97</v>
      </c>
      <c r="FY61">
        <v>51</v>
      </c>
      <c r="GA61" t="s">
        <v>236</v>
      </c>
      <c r="GD61">
        <v>1</v>
      </c>
      <c r="GF61">
        <v>274903907</v>
      </c>
      <c r="GG61">
        <v>2</v>
      </c>
      <c r="GH61">
        <v>1</v>
      </c>
      <c r="GI61">
        <v>-2</v>
      </c>
      <c r="GJ61">
        <v>0</v>
      </c>
      <c r="GK61">
        <v>0</v>
      </c>
      <c r="GL61">
        <f ca="1" t="shared" si="27"/>
        <v>0</v>
      </c>
      <c r="GM61">
        <f ca="1" t="shared" si="28"/>
        <v>0</v>
      </c>
      <c r="GN61">
        <f ca="1" t="shared" si="29"/>
        <v>0</v>
      </c>
      <c r="GO61">
        <f ca="1" t="shared" si="30"/>
        <v>0</v>
      </c>
      <c r="GP61">
        <f ca="1" t="shared" si="31"/>
        <v>0</v>
      </c>
      <c r="GR61">
        <v>0</v>
      </c>
      <c r="GS61">
        <v>3</v>
      </c>
      <c r="GT61">
        <v>0</v>
      </c>
      <c r="GU61" t="s">
        <v>236</v>
      </c>
      <c r="GV61">
        <f t="shared" si="32"/>
        <v>0</v>
      </c>
      <c r="GW61">
        <v>1</v>
      </c>
      <c r="GX61">
        <f t="shared" si="33"/>
        <v>0</v>
      </c>
      <c r="HA61">
        <v>0</v>
      </c>
      <c r="HB61">
        <v>0</v>
      </c>
      <c r="HC61">
        <f>0</f>
        <v>0</v>
      </c>
      <c r="HE61" t="s">
        <v>236</v>
      </c>
      <c r="HF61" t="s">
        <v>236</v>
      </c>
      <c r="HM61" t="s">
        <v>236</v>
      </c>
      <c r="HN61" t="s">
        <v>135</v>
      </c>
      <c r="HO61" t="s">
        <v>137</v>
      </c>
      <c r="HP61" t="s">
        <v>325</v>
      </c>
      <c r="HQ61" t="s">
        <v>325</v>
      </c>
      <c r="HS61">
        <v>0</v>
      </c>
      <c r="IK61">
        <v>0</v>
      </c>
    </row>
    <row r="62" spans="1:255">
      <c r="A62" s="8">
        <v>17</v>
      </c>
      <c r="B62" s="8">
        <v>0</v>
      </c>
      <c r="C62" s="8">
        <f>ROW(SmtRes!A140)</f>
        <v>140</v>
      </c>
      <c r="D62" s="8">
        <f>ROW(EtalonRes!A140)</f>
        <v>140</v>
      </c>
      <c r="E62" s="8" t="s">
        <v>236</v>
      </c>
      <c r="F62" s="8" t="s">
        <v>332</v>
      </c>
      <c r="G62" s="8" t="s">
        <v>333</v>
      </c>
      <c r="H62" s="8" t="s">
        <v>265</v>
      </c>
      <c r="I62" s="8">
        <v>0</v>
      </c>
      <c r="J62" s="8">
        <v>0</v>
      </c>
      <c r="K62" s="8">
        <v>0</v>
      </c>
      <c r="L62" s="8">
        <v>0</v>
      </c>
      <c r="M62" s="8">
        <v>0</v>
      </c>
      <c r="N62" s="8">
        <f t="shared" si="12"/>
        <v>0</v>
      </c>
      <c r="O62" s="8">
        <f ca="1" t="shared" ref="O62:O73" si="39">ROUND(CP62,2)</f>
        <v>0</v>
      </c>
      <c r="P62" s="8">
        <f ca="1">SUMIF(SmtRes!AQ137:SmtRes!AQ140,"=1",SmtRes!DF137:SmtRes!DF140)</f>
        <v>0</v>
      </c>
      <c r="Q62" s="8">
        <f ca="1">SUMIF(SmtRes!AQ137:SmtRes!AQ140,"=1",SmtRes!DG137:SmtRes!DG140)</f>
        <v>0</v>
      </c>
      <c r="R62" s="8">
        <f ca="1">SUMIF(SmtRes!AQ137:SmtRes!AQ140,"=1",SmtRes!DH137:SmtRes!DH140)</f>
        <v>0</v>
      </c>
      <c r="S62" s="8">
        <f ca="1">SUMIF(SmtRes!AQ137:SmtRes!AQ140,"=1",SmtRes!DI137:SmtRes!DI140)</f>
        <v>0</v>
      </c>
      <c r="T62" s="8">
        <f t="shared" si="14"/>
        <v>0</v>
      </c>
      <c r="U62" s="8">
        <f ca="1">SUMIF(SmtRes!AQ137:SmtRes!AQ140,"=1",SmtRes!CV137:SmtRes!CV140)</f>
        <v>0</v>
      </c>
      <c r="V62" s="8">
        <f ca="1">SUMIF(SmtRes!AQ137:SmtRes!AQ140,"=1",SmtRes!CW137:SmtRes!CW140)</f>
        <v>0</v>
      </c>
      <c r="W62" s="8">
        <f t="shared" si="15"/>
        <v>0</v>
      </c>
      <c r="X62" s="8">
        <f ca="1" t="shared" si="16"/>
        <v>0</v>
      </c>
      <c r="Y62" s="8">
        <f ca="1" t="shared" si="17"/>
        <v>0</v>
      </c>
      <c r="Z62" s="8"/>
      <c r="AA62" s="8">
        <v>-1</v>
      </c>
      <c r="AB62" s="8">
        <f ca="1" t="shared" si="18"/>
        <v>1462.84623</v>
      </c>
      <c r="AC62" s="8">
        <f t="shared" ref="AC62:AC73" si="40">ROUND((0),6)</f>
        <v>0</v>
      </c>
      <c r="AD62" s="8">
        <f ca="1">ROUND((((SUM(SmtRes!BR137:SmtRes!BR140))-(SUM(SmtRes!BS137:SmtRes!BS140)))+AE62),6)</f>
        <v>220.60335</v>
      </c>
      <c r="AE62" s="8">
        <f ca="1">ROUND((SUM(SmtRes!BS137:SmtRes!BS140)),6)</f>
        <v>459.310782</v>
      </c>
      <c r="AF62" s="8">
        <f ca="1">ROUND((SUM(SmtRes!BT137:SmtRes!BT140)),6)</f>
        <v>1242.24288</v>
      </c>
      <c r="AG62" s="8">
        <f t="shared" si="20"/>
        <v>0</v>
      </c>
      <c r="AH62" s="8">
        <f ca="1">(SUM(SmtRes!BU137:SmtRes!BU140))</f>
        <v>1.7526</v>
      </c>
      <c r="AI62" s="8">
        <f ca="1">(SUM(SmtRes!BV137:SmtRes!BV140))</f>
        <v>0.5658</v>
      </c>
      <c r="AJ62" s="8">
        <f t="shared" si="21"/>
        <v>0</v>
      </c>
      <c r="AK62" s="8">
        <v>1392.8674</v>
      </c>
      <c r="AL62" s="8">
        <v>0</v>
      </c>
      <c r="AM62" s="8">
        <v>159.8575</v>
      </c>
      <c r="AN62" s="8">
        <v>332.8339</v>
      </c>
      <c r="AO62" s="8">
        <v>900.176</v>
      </c>
      <c r="AP62" s="8">
        <v>0</v>
      </c>
      <c r="AQ62" s="8">
        <v>1.27</v>
      </c>
      <c r="AR62" s="8">
        <v>0.41</v>
      </c>
      <c r="AS62" s="8">
        <v>0</v>
      </c>
      <c r="AT62" s="8">
        <v>103</v>
      </c>
      <c r="AU62" s="8">
        <v>60</v>
      </c>
      <c r="AV62" s="8">
        <v>1</v>
      </c>
      <c r="AW62" s="8">
        <v>1</v>
      </c>
      <c r="AX62" s="8"/>
      <c r="AY62" s="8"/>
      <c r="AZ62" s="8">
        <v>1</v>
      </c>
      <c r="BA62" s="8">
        <v>1</v>
      </c>
      <c r="BB62" s="8">
        <v>1</v>
      </c>
      <c r="BC62" s="8">
        <v>1</v>
      </c>
      <c r="BD62" s="8" t="s">
        <v>236</v>
      </c>
      <c r="BE62" s="8" t="s">
        <v>236</v>
      </c>
      <c r="BF62" s="8" t="s">
        <v>236</v>
      </c>
      <c r="BG62" s="8" t="s">
        <v>236</v>
      </c>
      <c r="BH62" s="8">
        <v>0</v>
      </c>
      <c r="BI62" s="8">
        <v>1</v>
      </c>
      <c r="BJ62" s="8" t="s">
        <v>334</v>
      </c>
      <c r="BK62" s="8"/>
      <c r="BL62" s="8"/>
      <c r="BM62" s="8">
        <v>33002</v>
      </c>
      <c r="BN62" s="8">
        <v>0</v>
      </c>
      <c r="BO62" s="8" t="s">
        <v>236</v>
      </c>
      <c r="BP62" s="8">
        <v>0</v>
      </c>
      <c r="BQ62" s="8">
        <v>2</v>
      </c>
      <c r="BR62" s="8">
        <v>0</v>
      </c>
      <c r="BS62" s="8">
        <v>1</v>
      </c>
      <c r="BT62" s="8">
        <v>1</v>
      </c>
      <c r="BU62" s="8">
        <v>1</v>
      </c>
      <c r="BV62" s="8">
        <v>1</v>
      </c>
      <c r="BW62" s="8">
        <v>1</v>
      </c>
      <c r="BX62" s="8">
        <v>1</v>
      </c>
      <c r="BY62" s="8" t="s">
        <v>236</v>
      </c>
      <c r="BZ62" s="8">
        <v>103</v>
      </c>
      <c r="CA62" s="8">
        <v>60</v>
      </c>
      <c r="CB62" s="8" t="s">
        <v>236</v>
      </c>
      <c r="CC62" s="8"/>
      <c r="CD62" s="8"/>
      <c r="CE62" s="8">
        <v>0</v>
      </c>
      <c r="CF62" s="8">
        <v>0</v>
      </c>
      <c r="CG62" s="8">
        <v>0</v>
      </c>
      <c r="CH62" s="8">
        <v>0</v>
      </c>
      <c r="CI62" s="8">
        <v>0</v>
      </c>
      <c r="CJ62" s="8">
        <v>0</v>
      </c>
      <c r="CK62" s="8">
        <v>0</v>
      </c>
      <c r="CL62" s="8">
        <v>0</v>
      </c>
      <c r="CM62" s="8">
        <v>0</v>
      </c>
      <c r="CN62" s="8" t="s">
        <v>267</v>
      </c>
      <c r="CO62" s="8">
        <v>0</v>
      </c>
      <c r="CP62" s="8">
        <f ca="1" t="shared" ref="CP62:CP73" si="41">(P62+Q62+S62+R62)</f>
        <v>0</v>
      </c>
      <c r="CQ62" s="8">
        <f ca="1">SUMIF(SmtRes!AQ137:SmtRes!AQ140,"=1",SmtRes!AA137:SmtRes!AA140)</f>
        <v>0</v>
      </c>
      <c r="CR62" s="8">
        <f ca="1">SUMIF(SmtRes!AQ137:SmtRes!AQ140,"=1",SmtRes!AB137:SmtRes!AB140)</f>
        <v>1147.93</v>
      </c>
      <c r="CS62" s="8">
        <f ca="1">SUMIF(SmtRes!AQ137:SmtRes!AQ140,"=1",SmtRes!AC137:SmtRes!AC140)</f>
        <v>1623.58</v>
      </c>
      <c r="CT62" s="8">
        <f ca="1">SUMIF(SmtRes!AQ137:SmtRes!AQ140,"=1",SmtRes!AD137:SmtRes!AD140)</f>
        <v>708.8</v>
      </c>
      <c r="CU62" s="8">
        <f t="shared" ref="CU62:CU73" si="42">AG62</f>
        <v>0</v>
      </c>
      <c r="CV62" s="8">
        <f ca="1">SUMIF(SmtRes!AQ137:SmtRes!AQ140,"=1",SmtRes!BU137:SmtRes!BU140)</f>
        <v>1.7526</v>
      </c>
      <c r="CW62" s="8">
        <f ca="1">SUMIF(SmtRes!AQ137:SmtRes!AQ140,"=1",SmtRes!BV137:SmtRes!BV140)</f>
        <v>0.5658</v>
      </c>
      <c r="CX62" s="8">
        <f t="shared" ref="CX62:CX73" si="43">AJ62</f>
        <v>0</v>
      </c>
      <c r="CY62" s="8">
        <f ca="1" t="shared" ref="CY62:CY73" si="44">(((S62+R62)*AT62)/100)</f>
        <v>0</v>
      </c>
      <c r="CZ62" s="8">
        <f ca="1" t="shared" ref="CZ62:CZ73" si="45">(((S62+R62)*AU62)/100)</f>
        <v>0</v>
      </c>
      <c r="DA62" s="8"/>
      <c r="DB62" s="8"/>
      <c r="DC62" s="8" t="s">
        <v>236</v>
      </c>
      <c r="DD62" s="8" t="s">
        <v>236</v>
      </c>
      <c r="DE62" s="8" t="s">
        <v>268</v>
      </c>
      <c r="DF62" s="8" t="s">
        <v>268</v>
      </c>
      <c r="DG62" s="8" t="s">
        <v>268</v>
      </c>
      <c r="DH62" s="8" t="s">
        <v>236</v>
      </c>
      <c r="DI62" s="8" t="s">
        <v>268</v>
      </c>
      <c r="DJ62" s="8" t="s">
        <v>268</v>
      </c>
      <c r="DK62" s="8" t="s">
        <v>236</v>
      </c>
      <c r="DL62" s="8" t="s">
        <v>236</v>
      </c>
      <c r="DM62" s="8" t="s">
        <v>236</v>
      </c>
      <c r="DN62" s="8">
        <v>0</v>
      </c>
      <c r="DO62" s="8">
        <v>0</v>
      </c>
      <c r="DP62" s="8">
        <v>1</v>
      </c>
      <c r="DQ62" s="8">
        <v>1</v>
      </c>
      <c r="DR62" s="8"/>
      <c r="DS62" s="8"/>
      <c r="DT62" s="8"/>
      <c r="DU62" s="8">
        <v>1013</v>
      </c>
      <c r="DV62" s="8" t="s">
        <v>265</v>
      </c>
      <c r="DW62" s="8" t="s">
        <v>265</v>
      </c>
      <c r="DX62" s="8">
        <v>1</v>
      </c>
      <c r="DY62" s="8"/>
      <c r="DZ62" s="8" t="s">
        <v>236</v>
      </c>
      <c r="EA62" s="8" t="s">
        <v>236</v>
      </c>
      <c r="EB62" s="8" t="s">
        <v>236</v>
      </c>
      <c r="EC62" s="8" t="s">
        <v>236</v>
      </c>
      <c r="ED62" s="8"/>
      <c r="EE62" s="8">
        <v>82815514</v>
      </c>
      <c r="EF62" s="8">
        <v>2</v>
      </c>
      <c r="EG62" s="8" t="s">
        <v>269</v>
      </c>
      <c r="EH62" s="8">
        <v>27</v>
      </c>
      <c r="EI62" s="8" t="s">
        <v>270</v>
      </c>
      <c r="EJ62" s="8">
        <v>1</v>
      </c>
      <c r="EK62" s="8">
        <v>33002</v>
      </c>
      <c r="EL62" s="8" t="s">
        <v>270</v>
      </c>
      <c r="EM62" s="8" t="s">
        <v>271</v>
      </c>
      <c r="EN62" s="8"/>
      <c r="EO62" s="8" t="s">
        <v>272</v>
      </c>
      <c r="EP62" s="8"/>
      <c r="EQ62" s="8">
        <v>132096</v>
      </c>
      <c r="ER62" s="8">
        <v>0</v>
      </c>
      <c r="ES62" s="8">
        <v>0</v>
      </c>
      <c r="ET62" s="8">
        <v>0</v>
      </c>
      <c r="EU62" s="8">
        <v>0</v>
      </c>
      <c r="EV62" s="8">
        <v>0</v>
      </c>
      <c r="EW62" s="8">
        <v>1.27</v>
      </c>
      <c r="EX62" s="8">
        <v>0.41</v>
      </c>
      <c r="EY62" s="8">
        <v>0</v>
      </c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>
        <v>0</v>
      </c>
      <c r="FR62" s="8">
        <v>0</v>
      </c>
      <c r="FS62" s="8">
        <v>0</v>
      </c>
      <c r="FT62" s="8"/>
      <c r="FU62" s="8"/>
      <c r="FV62" s="8"/>
      <c r="FW62" s="8"/>
      <c r="FX62" s="8">
        <v>103</v>
      </c>
      <c r="FY62" s="8">
        <v>60</v>
      </c>
      <c r="FZ62" s="8"/>
      <c r="GA62" s="8" t="s">
        <v>236</v>
      </c>
      <c r="GB62" s="8"/>
      <c r="GC62" s="8"/>
      <c r="GD62" s="8">
        <v>1</v>
      </c>
      <c r="GE62" s="8"/>
      <c r="GF62" s="8">
        <v>261098595</v>
      </c>
      <c r="GG62" s="8">
        <v>2</v>
      </c>
      <c r="GH62" s="8">
        <v>1</v>
      </c>
      <c r="GI62" s="8">
        <v>-2</v>
      </c>
      <c r="GJ62" s="8">
        <v>0</v>
      </c>
      <c r="GK62" s="8">
        <v>0</v>
      </c>
      <c r="GL62" s="8">
        <f ca="1" t="shared" si="27"/>
        <v>0</v>
      </c>
      <c r="GM62" s="8">
        <f ca="1" t="shared" si="28"/>
        <v>0</v>
      </c>
      <c r="GN62" s="8">
        <f ca="1" t="shared" si="29"/>
        <v>0</v>
      </c>
      <c r="GO62" s="8">
        <f ca="1" t="shared" si="30"/>
        <v>0</v>
      </c>
      <c r="GP62" s="8">
        <f ca="1" t="shared" si="31"/>
        <v>0</v>
      </c>
      <c r="GQ62" s="8"/>
      <c r="GR62" s="8">
        <v>0</v>
      </c>
      <c r="GS62" s="8">
        <v>3</v>
      </c>
      <c r="GT62" s="8">
        <v>0</v>
      </c>
      <c r="GU62" s="8" t="s">
        <v>236</v>
      </c>
      <c r="GV62" s="8">
        <f t="shared" si="32"/>
        <v>0</v>
      </c>
      <c r="GW62" s="8">
        <v>1</v>
      </c>
      <c r="GX62" s="8">
        <f t="shared" si="33"/>
        <v>0</v>
      </c>
      <c r="GY62" s="8"/>
      <c r="GZ62" s="8"/>
      <c r="HA62" s="8">
        <v>0</v>
      </c>
      <c r="HB62" s="8">
        <v>0</v>
      </c>
      <c r="HC62" s="8">
        <f t="shared" ref="HC62:HC73" si="46">GV62*GW62</f>
        <v>0</v>
      </c>
      <c r="HD62" s="8"/>
      <c r="HE62" s="8" t="s">
        <v>236</v>
      </c>
      <c r="HF62" s="8" t="s">
        <v>236</v>
      </c>
      <c r="HG62" s="8"/>
      <c r="HH62" s="8"/>
      <c r="HI62" s="8"/>
      <c r="HJ62" s="8"/>
      <c r="HK62" s="8"/>
      <c r="HL62" s="8"/>
      <c r="HM62" s="8" t="s">
        <v>236</v>
      </c>
      <c r="HN62" s="8" t="s">
        <v>83</v>
      </c>
      <c r="HO62" s="8" t="s">
        <v>85</v>
      </c>
      <c r="HP62" s="8" t="s">
        <v>270</v>
      </c>
      <c r="HQ62" s="8" t="s">
        <v>270</v>
      </c>
      <c r="HR62" s="8"/>
      <c r="HS62" s="8">
        <v>0</v>
      </c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  <c r="IJ62" s="8"/>
      <c r="IK62" s="8">
        <v>0</v>
      </c>
      <c r="IL62" s="8"/>
      <c r="IM62" s="8"/>
      <c r="IN62" s="8"/>
      <c r="IO62" s="8"/>
      <c r="IP62" s="8"/>
      <c r="IQ62" s="8"/>
      <c r="IR62" s="8"/>
      <c r="IS62" s="8"/>
      <c r="IT62" s="8"/>
      <c r="IU62" s="8"/>
    </row>
    <row r="63" spans="1:245">
      <c r="A63">
        <v>17</v>
      </c>
      <c r="B63">
        <v>0</v>
      </c>
      <c r="C63">
        <f>ROW(SmtRes!A144)</f>
        <v>144</v>
      </c>
      <c r="D63">
        <f>ROW(EtalonRes!A144)</f>
        <v>144</v>
      </c>
      <c r="E63" t="s">
        <v>236</v>
      </c>
      <c r="F63" t="s">
        <v>332</v>
      </c>
      <c r="G63" t="s">
        <v>333</v>
      </c>
      <c r="H63" t="s">
        <v>265</v>
      </c>
      <c r="I63">
        <v>0</v>
      </c>
      <c r="J63">
        <v>0</v>
      </c>
      <c r="K63">
        <v>0</v>
      </c>
      <c r="L63">
        <v>0</v>
      </c>
      <c r="M63">
        <v>0</v>
      </c>
      <c r="N63">
        <f t="shared" si="12"/>
        <v>0</v>
      </c>
      <c r="O63">
        <f ca="1" t="shared" si="39"/>
        <v>0</v>
      </c>
      <c r="P63">
        <f ca="1">SUMIF(SmtRes!AQ141:SmtRes!AQ144,"=1",SmtRes!DF141:SmtRes!DF144)</f>
        <v>0</v>
      </c>
      <c r="Q63">
        <f ca="1">SUMIF(SmtRes!AQ141:SmtRes!AQ144,"=1",SmtRes!DG141:SmtRes!DG144)</f>
        <v>0</v>
      </c>
      <c r="R63">
        <f ca="1">SUMIF(SmtRes!AQ141:SmtRes!AQ144,"=1",SmtRes!DH141:SmtRes!DH144)</f>
        <v>0</v>
      </c>
      <c r="S63">
        <f ca="1">SUMIF(SmtRes!AQ141:SmtRes!AQ144,"=1",SmtRes!DI141:SmtRes!DI144)</f>
        <v>0</v>
      </c>
      <c r="T63">
        <f t="shared" si="14"/>
        <v>0</v>
      </c>
      <c r="U63">
        <f ca="1">SUMIF(SmtRes!AQ141:SmtRes!AQ144,"=1",SmtRes!CV141:SmtRes!CV144)</f>
        <v>0</v>
      </c>
      <c r="V63">
        <f ca="1">SUMIF(SmtRes!AQ141:SmtRes!AQ144,"=1",SmtRes!CW141:SmtRes!CW144)</f>
        <v>0</v>
      </c>
      <c r="W63">
        <f t="shared" si="15"/>
        <v>0</v>
      </c>
      <c r="X63">
        <f ca="1" t="shared" si="16"/>
        <v>0</v>
      </c>
      <c r="Y63">
        <f ca="1" t="shared" si="17"/>
        <v>0</v>
      </c>
      <c r="AA63">
        <v>-1</v>
      </c>
      <c r="AB63">
        <f ca="1" t="shared" si="18"/>
        <v>1462.84623</v>
      </c>
      <c r="AC63">
        <f t="shared" si="40"/>
        <v>0</v>
      </c>
      <c r="AD63">
        <f ca="1">ROUND((((SUM(SmtRes!BR141:SmtRes!BR144))-(SUM(SmtRes!BS141:SmtRes!BS144)))+AE63),6)</f>
        <v>220.60335</v>
      </c>
      <c r="AE63">
        <f ca="1">ROUND((SUM(SmtRes!BS141:SmtRes!BS144)),6)</f>
        <v>459.310782</v>
      </c>
      <c r="AF63">
        <f ca="1">ROUND((SUM(SmtRes!BT141:SmtRes!BT144)),6)</f>
        <v>1242.24288</v>
      </c>
      <c r="AG63">
        <f t="shared" si="20"/>
        <v>0</v>
      </c>
      <c r="AH63">
        <f ca="1">(SUM(SmtRes!BU141:SmtRes!BU144))</f>
        <v>1.7526</v>
      </c>
      <c r="AI63">
        <f ca="1">(SUM(SmtRes!BV141:SmtRes!BV144))</f>
        <v>0.5658</v>
      </c>
      <c r="AJ63">
        <f t="shared" si="21"/>
        <v>0</v>
      </c>
      <c r="AK63">
        <v>1392.8674</v>
      </c>
      <c r="AL63">
        <v>0</v>
      </c>
      <c r="AM63">
        <v>159.8575</v>
      </c>
      <c r="AN63">
        <v>332.8339</v>
      </c>
      <c r="AO63">
        <v>900.176</v>
      </c>
      <c r="AP63">
        <v>0</v>
      </c>
      <c r="AQ63">
        <v>1.27</v>
      </c>
      <c r="AR63">
        <v>0.41</v>
      </c>
      <c r="AS63">
        <v>0</v>
      </c>
      <c r="AT63">
        <v>103</v>
      </c>
      <c r="AU63">
        <v>60</v>
      </c>
      <c r="AV63">
        <v>1</v>
      </c>
      <c r="AW63">
        <v>1</v>
      </c>
      <c r="AZ63">
        <v>1</v>
      </c>
      <c r="BA63">
        <v>1</v>
      </c>
      <c r="BB63">
        <v>1</v>
      </c>
      <c r="BC63">
        <v>1</v>
      </c>
      <c r="BD63" t="s">
        <v>236</v>
      </c>
      <c r="BE63" t="s">
        <v>236</v>
      </c>
      <c r="BF63" t="s">
        <v>236</v>
      </c>
      <c r="BG63" t="s">
        <v>236</v>
      </c>
      <c r="BH63">
        <v>0</v>
      </c>
      <c r="BI63">
        <v>1</v>
      </c>
      <c r="BJ63" t="s">
        <v>334</v>
      </c>
      <c r="BM63">
        <v>33002</v>
      </c>
      <c r="BN63">
        <v>0</v>
      </c>
      <c r="BO63" t="s">
        <v>236</v>
      </c>
      <c r="BP63">
        <v>0</v>
      </c>
      <c r="BQ63">
        <v>2</v>
      </c>
      <c r="BR63">
        <v>0</v>
      </c>
      <c r="BS63">
        <v>1</v>
      </c>
      <c r="BT63">
        <v>1</v>
      </c>
      <c r="BU63">
        <v>1</v>
      </c>
      <c r="BV63">
        <v>1</v>
      </c>
      <c r="BW63">
        <v>1</v>
      </c>
      <c r="BX63">
        <v>1</v>
      </c>
      <c r="BY63" t="s">
        <v>236</v>
      </c>
      <c r="BZ63">
        <v>103</v>
      </c>
      <c r="CA63">
        <v>60</v>
      </c>
      <c r="CB63" t="s">
        <v>236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 t="s">
        <v>267</v>
      </c>
      <c r="CO63">
        <v>0</v>
      </c>
      <c r="CP63">
        <f ca="1" t="shared" si="41"/>
        <v>0</v>
      </c>
      <c r="CQ63">
        <f ca="1">SUMIF(SmtRes!AQ141:SmtRes!AQ144,"=1",SmtRes!AA141:SmtRes!AA144)</f>
        <v>0</v>
      </c>
      <c r="CR63">
        <f ca="1">SUMIF(SmtRes!AQ141:SmtRes!AQ144,"=1",SmtRes!AB141:SmtRes!AB144)</f>
        <v>1147.93</v>
      </c>
      <c r="CS63">
        <f ca="1">SUMIF(SmtRes!AQ141:SmtRes!AQ144,"=1",SmtRes!AC141:SmtRes!AC144)</f>
        <v>1623.58</v>
      </c>
      <c r="CT63">
        <f ca="1">SUMIF(SmtRes!AQ141:SmtRes!AQ144,"=1",SmtRes!AD141:SmtRes!AD144)</f>
        <v>708.8</v>
      </c>
      <c r="CU63">
        <f t="shared" si="42"/>
        <v>0</v>
      </c>
      <c r="CV63">
        <f ca="1">SUMIF(SmtRes!AQ141:SmtRes!AQ144,"=1",SmtRes!BU141:SmtRes!BU144)</f>
        <v>1.7526</v>
      </c>
      <c r="CW63">
        <f ca="1">SUMIF(SmtRes!AQ141:SmtRes!AQ144,"=1",SmtRes!BV141:SmtRes!BV144)</f>
        <v>0.5658</v>
      </c>
      <c r="CX63">
        <f t="shared" si="43"/>
        <v>0</v>
      </c>
      <c r="CY63">
        <f ca="1" t="shared" si="44"/>
        <v>0</v>
      </c>
      <c r="CZ63">
        <f ca="1" t="shared" si="45"/>
        <v>0</v>
      </c>
      <c r="DC63" t="s">
        <v>236</v>
      </c>
      <c r="DD63" t="s">
        <v>236</v>
      </c>
      <c r="DE63" t="s">
        <v>268</v>
      </c>
      <c r="DF63" t="s">
        <v>268</v>
      </c>
      <c r="DG63" t="s">
        <v>268</v>
      </c>
      <c r="DH63" t="s">
        <v>236</v>
      </c>
      <c r="DI63" t="s">
        <v>268</v>
      </c>
      <c r="DJ63" t="s">
        <v>268</v>
      </c>
      <c r="DK63" t="s">
        <v>236</v>
      </c>
      <c r="DL63" t="s">
        <v>236</v>
      </c>
      <c r="DM63" t="s">
        <v>236</v>
      </c>
      <c r="DN63">
        <v>0</v>
      </c>
      <c r="DO63">
        <v>0</v>
      </c>
      <c r="DP63">
        <v>1</v>
      </c>
      <c r="DQ63">
        <v>1</v>
      </c>
      <c r="DU63">
        <v>1013</v>
      </c>
      <c r="DV63" t="s">
        <v>265</v>
      </c>
      <c r="DW63" t="s">
        <v>265</v>
      </c>
      <c r="DX63">
        <v>1</v>
      </c>
      <c r="DZ63" t="s">
        <v>236</v>
      </c>
      <c r="EA63" t="s">
        <v>236</v>
      </c>
      <c r="EB63" t="s">
        <v>236</v>
      </c>
      <c r="EC63" t="s">
        <v>236</v>
      </c>
      <c r="EE63">
        <v>82815514</v>
      </c>
      <c r="EF63">
        <v>2</v>
      </c>
      <c r="EG63" t="s">
        <v>269</v>
      </c>
      <c r="EH63">
        <v>27</v>
      </c>
      <c r="EI63" t="s">
        <v>270</v>
      </c>
      <c r="EJ63">
        <v>1</v>
      </c>
      <c r="EK63">
        <v>33002</v>
      </c>
      <c r="EL63" t="s">
        <v>270</v>
      </c>
      <c r="EM63" t="s">
        <v>271</v>
      </c>
      <c r="EO63" t="s">
        <v>272</v>
      </c>
      <c r="EQ63">
        <v>132096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1.27</v>
      </c>
      <c r="EX63">
        <v>0.41</v>
      </c>
      <c r="EY63">
        <v>0</v>
      </c>
      <c r="FQ63">
        <v>0</v>
      </c>
      <c r="FR63">
        <v>0</v>
      </c>
      <c r="FS63">
        <v>0</v>
      </c>
      <c r="FX63">
        <v>103</v>
      </c>
      <c r="FY63">
        <v>60</v>
      </c>
      <c r="GA63" t="s">
        <v>236</v>
      </c>
      <c r="GD63">
        <v>1</v>
      </c>
      <c r="GF63">
        <v>261098595</v>
      </c>
      <c r="GG63">
        <v>2</v>
      </c>
      <c r="GH63">
        <v>1</v>
      </c>
      <c r="GI63">
        <v>-2</v>
      </c>
      <c r="GJ63">
        <v>0</v>
      </c>
      <c r="GK63">
        <v>0</v>
      </c>
      <c r="GL63">
        <f ca="1" t="shared" si="27"/>
        <v>0</v>
      </c>
      <c r="GM63">
        <f ca="1" t="shared" si="28"/>
        <v>0</v>
      </c>
      <c r="GN63">
        <f ca="1" t="shared" si="29"/>
        <v>0</v>
      </c>
      <c r="GO63">
        <f ca="1" t="shared" si="30"/>
        <v>0</v>
      </c>
      <c r="GP63">
        <f ca="1" t="shared" si="31"/>
        <v>0</v>
      </c>
      <c r="GR63">
        <v>0</v>
      </c>
      <c r="GS63">
        <v>3</v>
      </c>
      <c r="GT63">
        <v>0</v>
      </c>
      <c r="GU63" t="s">
        <v>236</v>
      </c>
      <c r="GV63">
        <f t="shared" si="32"/>
        <v>0</v>
      </c>
      <c r="GW63">
        <v>1</v>
      </c>
      <c r="GX63">
        <f t="shared" si="33"/>
        <v>0</v>
      </c>
      <c r="HA63">
        <v>0</v>
      </c>
      <c r="HB63">
        <v>0</v>
      </c>
      <c r="HC63">
        <f t="shared" si="46"/>
        <v>0</v>
      </c>
      <c r="HE63" t="s">
        <v>236</v>
      </c>
      <c r="HF63" t="s">
        <v>236</v>
      </c>
      <c r="HM63" t="s">
        <v>236</v>
      </c>
      <c r="HN63" t="s">
        <v>83</v>
      </c>
      <c r="HO63" t="s">
        <v>85</v>
      </c>
      <c r="HP63" t="s">
        <v>270</v>
      </c>
      <c r="HQ63" t="s">
        <v>270</v>
      </c>
      <c r="HS63">
        <v>0</v>
      </c>
      <c r="IK63">
        <v>0</v>
      </c>
    </row>
    <row r="64" spans="1:255">
      <c r="A64" s="8">
        <v>17</v>
      </c>
      <c r="B64" s="8">
        <v>0</v>
      </c>
      <c r="C64" s="8">
        <f>ROW(SmtRes!A148)</f>
        <v>148</v>
      </c>
      <c r="D64" s="8">
        <f>ROW(EtalonRes!A148)</f>
        <v>148</v>
      </c>
      <c r="E64" s="8" t="s">
        <v>236</v>
      </c>
      <c r="F64" s="8" t="s">
        <v>335</v>
      </c>
      <c r="G64" s="8" t="s">
        <v>336</v>
      </c>
      <c r="H64" s="8" t="s">
        <v>265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  <c r="N64" s="8">
        <f t="shared" si="12"/>
        <v>0</v>
      </c>
      <c r="O64" s="8">
        <f ca="1" t="shared" si="39"/>
        <v>0</v>
      </c>
      <c r="P64" s="8">
        <f ca="1">SUMIF(SmtRes!AQ145:SmtRes!AQ148,"=1",SmtRes!DF145:SmtRes!DF148)</f>
        <v>0</v>
      </c>
      <c r="Q64" s="8">
        <f ca="1">SUMIF(SmtRes!AQ145:SmtRes!AQ148,"=1",SmtRes!DG145:SmtRes!DG148)</f>
        <v>0</v>
      </c>
      <c r="R64" s="8">
        <f ca="1">SUMIF(SmtRes!AQ145:SmtRes!AQ148,"=1",SmtRes!DH145:SmtRes!DH148)</f>
        <v>0</v>
      </c>
      <c r="S64" s="8">
        <f ca="1">SUMIF(SmtRes!AQ145:SmtRes!AQ148,"=1",SmtRes!DI145:SmtRes!DI148)</f>
        <v>0</v>
      </c>
      <c r="T64" s="8">
        <f t="shared" si="14"/>
        <v>0</v>
      </c>
      <c r="U64" s="8">
        <f ca="1">SUMIF(SmtRes!AQ145:SmtRes!AQ148,"=1",SmtRes!CV145:SmtRes!CV148)</f>
        <v>0</v>
      </c>
      <c r="V64" s="8">
        <f ca="1">SUMIF(SmtRes!AQ145:SmtRes!AQ148,"=1",SmtRes!CW145:SmtRes!CW148)</f>
        <v>0</v>
      </c>
      <c r="W64" s="8">
        <f t="shared" si="15"/>
        <v>0</v>
      </c>
      <c r="X64" s="8">
        <f ca="1" t="shared" si="16"/>
        <v>0</v>
      </c>
      <c r="Y64" s="8">
        <f ca="1" t="shared" si="17"/>
        <v>0</v>
      </c>
      <c r="Z64" s="8"/>
      <c r="AA64" s="8">
        <v>-1</v>
      </c>
      <c r="AB64" s="8">
        <f ca="1" t="shared" si="18"/>
        <v>186.562338</v>
      </c>
      <c r="AC64" s="8">
        <f t="shared" si="40"/>
        <v>0</v>
      </c>
      <c r="AD64" s="8">
        <f ca="1">ROUND((((SUM(SmtRes!BR145:SmtRes!BR148))-(SUM(SmtRes!BS145:SmtRes!BS148)))+AE64),6)</f>
        <v>42.349578</v>
      </c>
      <c r="AE64" s="8">
        <f ca="1">ROUND((SUM(SmtRes!BS145:SmtRes!BS148)),6)</f>
        <v>89.621616</v>
      </c>
      <c r="AF64" s="8">
        <f ca="1">ROUND((SUM(SmtRes!BT145:SmtRes!BT148)),6)</f>
        <v>144.21276</v>
      </c>
      <c r="AG64" s="8">
        <f t="shared" si="20"/>
        <v>0</v>
      </c>
      <c r="AH64" s="8">
        <f ca="1">(SUM(SmtRes!BU145:SmtRes!BU148))</f>
        <v>0.207</v>
      </c>
      <c r="AI64" s="8">
        <f ca="1">(SUM(SmtRes!BV145:SmtRes!BV148))</f>
        <v>0.1104</v>
      </c>
      <c r="AJ64" s="8">
        <f t="shared" si="21"/>
        <v>0</v>
      </c>
      <c r="AK64" s="8">
        <v>200.1333</v>
      </c>
      <c r="AL64" s="8">
        <v>0</v>
      </c>
      <c r="AM64" s="8">
        <v>30.6881</v>
      </c>
      <c r="AN64" s="8">
        <v>64.9432</v>
      </c>
      <c r="AO64" s="8">
        <v>104.502</v>
      </c>
      <c r="AP64" s="8">
        <v>0</v>
      </c>
      <c r="AQ64" s="8">
        <v>0.15</v>
      </c>
      <c r="AR64" s="8">
        <v>0.08</v>
      </c>
      <c r="AS64" s="8">
        <v>0</v>
      </c>
      <c r="AT64" s="8">
        <v>103</v>
      </c>
      <c r="AU64" s="8">
        <v>60</v>
      </c>
      <c r="AV64" s="8">
        <v>1</v>
      </c>
      <c r="AW64" s="8">
        <v>1</v>
      </c>
      <c r="AX64" s="8"/>
      <c r="AY64" s="8"/>
      <c r="AZ64" s="8">
        <v>1</v>
      </c>
      <c r="BA64" s="8">
        <v>1</v>
      </c>
      <c r="BB64" s="8">
        <v>1</v>
      </c>
      <c r="BC64" s="8">
        <v>1</v>
      </c>
      <c r="BD64" s="8" t="s">
        <v>236</v>
      </c>
      <c r="BE64" s="8" t="s">
        <v>236</v>
      </c>
      <c r="BF64" s="8" t="s">
        <v>236</v>
      </c>
      <c r="BG64" s="8" t="s">
        <v>236</v>
      </c>
      <c r="BH64" s="8">
        <v>0</v>
      </c>
      <c r="BI64" s="8">
        <v>1</v>
      </c>
      <c r="BJ64" s="8" t="s">
        <v>337</v>
      </c>
      <c r="BK64" s="8"/>
      <c r="BL64" s="8"/>
      <c r="BM64" s="8">
        <v>33002</v>
      </c>
      <c r="BN64" s="8">
        <v>0</v>
      </c>
      <c r="BO64" s="8" t="s">
        <v>236</v>
      </c>
      <c r="BP64" s="8">
        <v>0</v>
      </c>
      <c r="BQ64" s="8">
        <v>2</v>
      </c>
      <c r="BR64" s="8">
        <v>0</v>
      </c>
      <c r="BS64" s="8">
        <v>1</v>
      </c>
      <c r="BT64" s="8">
        <v>1</v>
      </c>
      <c r="BU64" s="8">
        <v>1</v>
      </c>
      <c r="BV64" s="8">
        <v>1</v>
      </c>
      <c r="BW64" s="8">
        <v>1</v>
      </c>
      <c r="BX64" s="8">
        <v>1</v>
      </c>
      <c r="BY64" s="8" t="s">
        <v>236</v>
      </c>
      <c r="BZ64" s="8">
        <v>103</v>
      </c>
      <c r="CA64" s="8">
        <v>60</v>
      </c>
      <c r="CB64" s="8" t="s">
        <v>236</v>
      </c>
      <c r="CC64" s="8"/>
      <c r="CD64" s="8"/>
      <c r="CE64" s="8">
        <v>0</v>
      </c>
      <c r="CF64" s="8">
        <v>0</v>
      </c>
      <c r="CG64" s="8">
        <v>0</v>
      </c>
      <c r="CH64" s="8">
        <v>0</v>
      </c>
      <c r="CI64" s="8">
        <v>0</v>
      </c>
      <c r="CJ64" s="8">
        <v>0</v>
      </c>
      <c r="CK64" s="8">
        <v>0</v>
      </c>
      <c r="CL64" s="8">
        <v>0</v>
      </c>
      <c r="CM64" s="8">
        <v>0</v>
      </c>
      <c r="CN64" s="8" t="s">
        <v>267</v>
      </c>
      <c r="CO64" s="8">
        <v>0</v>
      </c>
      <c r="CP64" s="8">
        <f ca="1" t="shared" si="41"/>
        <v>0</v>
      </c>
      <c r="CQ64" s="8">
        <f ca="1">SUMIF(SmtRes!AQ145:SmtRes!AQ148,"=1",SmtRes!AA145:SmtRes!AA148)</f>
        <v>0</v>
      </c>
      <c r="CR64" s="8">
        <f ca="1">SUMIF(SmtRes!AQ145:SmtRes!AQ148,"=1",SmtRes!AB145:SmtRes!AB148)</f>
        <v>1147.93</v>
      </c>
      <c r="CS64" s="8">
        <f ca="1">SUMIF(SmtRes!AQ145:SmtRes!AQ148,"=1",SmtRes!AC145:SmtRes!AC148)</f>
        <v>1623.58</v>
      </c>
      <c r="CT64" s="8">
        <f ca="1">SUMIF(SmtRes!AQ145:SmtRes!AQ148,"=1",SmtRes!AD145:SmtRes!AD148)</f>
        <v>696.68</v>
      </c>
      <c r="CU64" s="8">
        <f t="shared" si="42"/>
        <v>0</v>
      </c>
      <c r="CV64" s="8">
        <f ca="1">SUMIF(SmtRes!AQ145:SmtRes!AQ148,"=1",SmtRes!BU145:SmtRes!BU148)</f>
        <v>0.207</v>
      </c>
      <c r="CW64" s="8">
        <f ca="1">SUMIF(SmtRes!AQ145:SmtRes!AQ148,"=1",SmtRes!BV145:SmtRes!BV148)</f>
        <v>0.1104</v>
      </c>
      <c r="CX64" s="8">
        <f t="shared" si="43"/>
        <v>0</v>
      </c>
      <c r="CY64" s="8">
        <f ca="1" t="shared" si="44"/>
        <v>0</v>
      </c>
      <c r="CZ64" s="8">
        <f ca="1" t="shared" si="45"/>
        <v>0</v>
      </c>
      <c r="DA64" s="8"/>
      <c r="DB64" s="8"/>
      <c r="DC64" s="8" t="s">
        <v>236</v>
      </c>
      <c r="DD64" s="8" t="s">
        <v>236</v>
      </c>
      <c r="DE64" s="8" t="s">
        <v>268</v>
      </c>
      <c r="DF64" s="8" t="s">
        <v>268</v>
      </c>
      <c r="DG64" s="8" t="s">
        <v>268</v>
      </c>
      <c r="DH64" s="8" t="s">
        <v>236</v>
      </c>
      <c r="DI64" s="8" t="s">
        <v>268</v>
      </c>
      <c r="DJ64" s="8" t="s">
        <v>268</v>
      </c>
      <c r="DK64" s="8" t="s">
        <v>236</v>
      </c>
      <c r="DL64" s="8" t="s">
        <v>236</v>
      </c>
      <c r="DM64" s="8" t="s">
        <v>236</v>
      </c>
      <c r="DN64" s="8">
        <v>0</v>
      </c>
      <c r="DO64" s="8">
        <v>0</v>
      </c>
      <c r="DP64" s="8">
        <v>1</v>
      </c>
      <c r="DQ64" s="8">
        <v>1</v>
      </c>
      <c r="DR64" s="8"/>
      <c r="DS64" s="8"/>
      <c r="DT64" s="8"/>
      <c r="DU64" s="8">
        <v>1013</v>
      </c>
      <c r="DV64" s="8" t="s">
        <v>265</v>
      </c>
      <c r="DW64" s="8" t="s">
        <v>265</v>
      </c>
      <c r="DX64" s="8">
        <v>1</v>
      </c>
      <c r="DY64" s="8"/>
      <c r="DZ64" s="8" t="s">
        <v>236</v>
      </c>
      <c r="EA64" s="8" t="s">
        <v>236</v>
      </c>
      <c r="EB64" s="8" t="s">
        <v>236</v>
      </c>
      <c r="EC64" s="8" t="s">
        <v>236</v>
      </c>
      <c r="ED64" s="8"/>
      <c r="EE64" s="8">
        <v>82815514</v>
      </c>
      <c r="EF64" s="8">
        <v>2</v>
      </c>
      <c r="EG64" s="8" t="s">
        <v>269</v>
      </c>
      <c r="EH64" s="8">
        <v>27</v>
      </c>
      <c r="EI64" s="8" t="s">
        <v>270</v>
      </c>
      <c r="EJ64" s="8">
        <v>1</v>
      </c>
      <c r="EK64" s="8">
        <v>33002</v>
      </c>
      <c r="EL64" s="8" t="s">
        <v>270</v>
      </c>
      <c r="EM64" s="8" t="s">
        <v>271</v>
      </c>
      <c r="EN64" s="8"/>
      <c r="EO64" s="8" t="s">
        <v>272</v>
      </c>
      <c r="EP64" s="8"/>
      <c r="EQ64" s="8">
        <v>132096</v>
      </c>
      <c r="ER64" s="8">
        <v>0</v>
      </c>
      <c r="ES64" s="8">
        <v>0</v>
      </c>
      <c r="ET64" s="8">
        <v>0</v>
      </c>
      <c r="EU64" s="8">
        <v>0</v>
      </c>
      <c r="EV64" s="8">
        <v>0</v>
      </c>
      <c r="EW64" s="8">
        <v>0.15</v>
      </c>
      <c r="EX64" s="8">
        <v>0.08</v>
      </c>
      <c r="EY64" s="8">
        <v>0</v>
      </c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>
        <v>0</v>
      </c>
      <c r="FR64" s="8">
        <v>0</v>
      </c>
      <c r="FS64" s="8">
        <v>0</v>
      </c>
      <c r="FT64" s="8"/>
      <c r="FU64" s="8"/>
      <c r="FV64" s="8"/>
      <c r="FW64" s="8"/>
      <c r="FX64" s="8">
        <v>103</v>
      </c>
      <c r="FY64" s="8">
        <v>60</v>
      </c>
      <c r="FZ64" s="8"/>
      <c r="GA64" s="8" t="s">
        <v>236</v>
      </c>
      <c r="GB64" s="8"/>
      <c r="GC64" s="8"/>
      <c r="GD64" s="8">
        <v>1</v>
      </c>
      <c r="GE64" s="8"/>
      <c r="GF64" s="8">
        <v>-2029806460</v>
      </c>
      <c r="GG64" s="8">
        <v>2</v>
      </c>
      <c r="GH64" s="8">
        <v>1</v>
      </c>
      <c r="GI64" s="8">
        <v>-2</v>
      </c>
      <c r="GJ64" s="8">
        <v>0</v>
      </c>
      <c r="GK64" s="8">
        <v>0</v>
      </c>
      <c r="GL64" s="8">
        <f ca="1" t="shared" si="27"/>
        <v>0</v>
      </c>
      <c r="GM64" s="8">
        <f ca="1" t="shared" si="28"/>
        <v>0</v>
      </c>
      <c r="GN64" s="8">
        <f ca="1" t="shared" si="29"/>
        <v>0</v>
      </c>
      <c r="GO64" s="8">
        <f ca="1" t="shared" si="30"/>
        <v>0</v>
      </c>
      <c r="GP64" s="8">
        <f ca="1" t="shared" si="31"/>
        <v>0</v>
      </c>
      <c r="GQ64" s="8"/>
      <c r="GR64" s="8">
        <v>0</v>
      </c>
      <c r="GS64" s="8">
        <v>3</v>
      </c>
      <c r="GT64" s="8">
        <v>0</v>
      </c>
      <c r="GU64" s="8" t="s">
        <v>236</v>
      </c>
      <c r="GV64" s="8">
        <f t="shared" si="32"/>
        <v>0</v>
      </c>
      <c r="GW64" s="8">
        <v>1</v>
      </c>
      <c r="GX64" s="8">
        <f t="shared" si="33"/>
        <v>0</v>
      </c>
      <c r="GY64" s="8"/>
      <c r="GZ64" s="8"/>
      <c r="HA64" s="8">
        <v>0</v>
      </c>
      <c r="HB64" s="8">
        <v>0</v>
      </c>
      <c r="HC64" s="8">
        <f t="shared" si="46"/>
        <v>0</v>
      </c>
      <c r="HD64" s="8"/>
      <c r="HE64" s="8" t="s">
        <v>236</v>
      </c>
      <c r="HF64" s="8" t="s">
        <v>236</v>
      </c>
      <c r="HG64" s="8"/>
      <c r="HH64" s="8"/>
      <c r="HI64" s="8"/>
      <c r="HJ64" s="8"/>
      <c r="HK64" s="8"/>
      <c r="HL64" s="8"/>
      <c r="HM64" s="8" t="s">
        <v>236</v>
      </c>
      <c r="HN64" s="8" t="s">
        <v>83</v>
      </c>
      <c r="HO64" s="8" t="s">
        <v>85</v>
      </c>
      <c r="HP64" s="8" t="s">
        <v>270</v>
      </c>
      <c r="HQ64" s="8" t="s">
        <v>270</v>
      </c>
      <c r="HR64" s="8"/>
      <c r="HS64" s="8">
        <v>0</v>
      </c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>
        <v>0</v>
      </c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45">
      <c r="A65">
        <v>17</v>
      </c>
      <c r="B65">
        <v>0</v>
      </c>
      <c r="C65">
        <f>ROW(SmtRes!A152)</f>
        <v>152</v>
      </c>
      <c r="D65">
        <f>ROW(EtalonRes!A152)</f>
        <v>152</v>
      </c>
      <c r="E65" t="s">
        <v>236</v>
      </c>
      <c r="F65" t="s">
        <v>335</v>
      </c>
      <c r="G65" t="s">
        <v>336</v>
      </c>
      <c r="H65" t="s">
        <v>265</v>
      </c>
      <c r="I65">
        <v>0</v>
      </c>
      <c r="J65">
        <v>0</v>
      </c>
      <c r="K65">
        <v>0</v>
      </c>
      <c r="L65">
        <v>0</v>
      </c>
      <c r="M65">
        <v>0</v>
      </c>
      <c r="N65">
        <f t="shared" si="12"/>
        <v>0</v>
      </c>
      <c r="O65">
        <f ca="1" t="shared" si="39"/>
        <v>0</v>
      </c>
      <c r="P65">
        <f ca="1">SUMIF(SmtRes!AQ149:SmtRes!AQ152,"=1",SmtRes!DF149:SmtRes!DF152)</f>
        <v>0</v>
      </c>
      <c r="Q65">
        <f ca="1">SUMIF(SmtRes!AQ149:SmtRes!AQ152,"=1",SmtRes!DG149:SmtRes!DG152)</f>
        <v>0</v>
      </c>
      <c r="R65">
        <f ca="1">SUMIF(SmtRes!AQ149:SmtRes!AQ152,"=1",SmtRes!DH149:SmtRes!DH152)</f>
        <v>0</v>
      </c>
      <c r="S65">
        <f ca="1">SUMIF(SmtRes!AQ149:SmtRes!AQ152,"=1",SmtRes!DI149:SmtRes!DI152)</f>
        <v>0</v>
      </c>
      <c r="T65">
        <f t="shared" si="14"/>
        <v>0</v>
      </c>
      <c r="U65">
        <f ca="1">SUMIF(SmtRes!AQ149:SmtRes!AQ152,"=1",SmtRes!CV149:SmtRes!CV152)</f>
        <v>0</v>
      </c>
      <c r="V65">
        <f ca="1">SUMIF(SmtRes!AQ149:SmtRes!AQ152,"=1",SmtRes!CW149:SmtRes!CW152)</f>
        <v>0</v>
      </c>
      <c r="W65">
        <f t="shared" si="15"/>
        <v>0</v>
      </c>
      <c r="X65">
        <f ca="1" t="shared" si="16"/>
        <v>0</v>
      </c>
      <c r="Y65">
        <f ca="1" t="shared" si="17"/>
        <v>0</v>
      </c>
      <c r="AA65">
        <v>-1</v>
      </c>
      <c r="AB65">
        <f ca="1" t="shared" si="18"/>
        <v>186.562338</v>
      </c>
      <c r="AC65">
        <f t="shared" si="40"/>
        <v>0</v>
      </c>
      <c r="AD65">
        <f ca="1">ROUND((((SUM(SmtRes!BR149:SmtRes!BR152))-(SUM(SmtRes!BS149:SmtRes!BS152)))+AE65),6)</f>
        <v>42.349578</v>
      </c>
      <c r="AE65">
        <f ca="1">ROUND((SUM(SmtRes!BS149:SmtRes!BS152)),6)</f>
        <v>89.621616</v>
      </c>
      <c r="AF65">
        <f ca="1">ROUND((SUM(SmtRes!BT149:SmtRes!BT152)),6)</f>
        <v>144.21276</v>
      </c>
      <c r="AG65">
        <f t="shared" si="20"/>
        <v>0</v>
      </c>
      <c r="AH65">
        <f ca="1">(SUM(SmtRes!BU149:SmtRes!BU152))</f>
        <v>0.207</v>
      </c>
      <c r="AI65">
        <f ca="1">(SUM(SmtRes!BV149:SmtRes!BV152))</f>
        <v>0.1104</v>
      </c>
      <c r="AJ65">
        <f t="shared" si="21"/>
        <v>0</v>
      </c>
      <c r="AK65">
        <v>200.1333</v>
      </c>
      <c r="AL65">
        <v>0</v>
      </c>
      <c r="AM65">
        <v>30.6881</v>
      </c>
      <c r="AN65">
        <v>64.9432</v>
      </c>
      <c r="AO65">
        <v>104.502</v>
      </c>
      <c r="AP65">
        <v>0</v>
      </c>
      <c r="AQ65">
        <v>0.15</v>
      </c>
      <c r="AR65">
        <v>0.08</v>
      </c>
      <c r="AS65">
        <v>0</v>
      </c>
      <c r="AT65">
        <v>103</v>
      </c>
      <c r="AU65">
        <v>60</v>
      </c>
      <c r="AV65">
        <v>1</v>
      </c>
      <c r="AW65">
        <v>1</v>
      </c>
      <c r="AZ65">
        <v>1</v>
      </c>
      <c r="BA65">
        <v>1</v>
      </c>
      <c r="BB65">
        <v>1</v>
      </c>
      <c r="BC65">
        <v>1</v>
      </c>
      <c r="BD65" t="s">
        <v>236</v>
      </c>
      <c r="BE65" t="s">
        <v>236</v>
      </c>
      <c r="BF65" t="s">
        <v>236</v>
      </c>
      <c r="BG65" t="s">
        <v>236</v>
      </c>
      <c r="BH65">
        <v>0</v>
      </c>
      <c r="BI65">
        <v>1</v>
      </c>
      <c r="BJ65" t="s">
        <v>337</v>
      </c>
      <c r="BM65">
        <v>33002</v>
      </c>
      <c r="BN65">
        <v>0</v>
      </c>
      <c r="BO65" t="s">
        <v>236</v>
      </c>
      <c r="BP65">
        <v>0</v>
      </c>
      <c r="BQ65">
        <v>2</v>
      </c>
      <c r="BR65">
        <v>0</v>
      </c>
      <c r="BS65">
        <v>1</v>
      </c>
      <c r="BT65">
        <v>1</v>
      </c>
      <c r="BU65">
        <v>1</v>
      </c>
      <c r="BV65">
        <v>1</v>
      </c>
      <c r="BW65">
        <v>1</v>
      </c>
      <c r="BX65">
        <v>1</v>
      </c>
      <c r="BY65" t="s">
        <v>236</v>
      </c>
      <c r="BZ65">
        <v>103</v>
      </c>
      <c r="CA65">
        <v>60</v>
      </c>
      <c r="CB65" t="s">
        <v>236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 t="s">
        <v>267</v>
      </c>
      <c r="CO65">
        <v>0</v>
      </c>
      <c r="CP65">
        <f ca="1" t="shared" si="41"/>
        <v>0</v>
      </c>
      <c r="CQ65">
        <f ca="1">SUMIF(SmtRes!AQ149:SmtRes!AQ152,"=1",SmtRes!AA149:SmtRes!AA152)</f>
        <v>0</v>
      </c>
      <c r="CR65">
        <f ca="1">SUMIF(SmtRes!AQ149:SmtRes!AQ152,"=1",SmtRes!AB149:SmtRes!AB152)</f>
        <v>1147.93</v>
      </c>
      <c r="CS65">
        <f ca="1">SUMIF(SmtRes!AQ149:SmtRes!AQ152,"=1",SmtRes!AC149:SmtRes!AC152)</f>
        <v>1623.58</v>
      </c>
      <c r="CT65">
        <f ca="1">SUMIF(SmtRes!AQ149:SmtRes!AQ152,"=1",SmtRes!AD149:SmtRes!AD152)</f>
        <v>696.68</v>
      </c>
      <c r="CU65">
        <f t="shared" si="42"/>
        <v>0</v>
      </c>
      <c r="CV65">
        <f ca="1">SUMIF(SmtRes!AQ149:SmtRes!AQ152,"=1",SmtRes!BU149:SmtRes!BU152)</f>
        <v>0.207</v>
      </c>
      <c r="CW65">
        <f ca="1">SUMIF(SmtRes!AQ149:SmtRes!AQ152,"=1",SmtRes!BV149:SmtRes!BV152)</f>
        <v>0.1104</v>
      </c>
      <c r="CX65">
        <f t="shared" si="43"/>
        <v>0</v>
      </c>
      <c r="CY65">
        <f ca="1" t="shared" si="44"/>
        <v>0</v>
      </c>
      <c r="CZ65">
        <f ca="1" t="shared" si="45"/>
        <v>0</v>
      </c>
      <c r="DC65" t="s">
        <v>236</v>
      </c>
      <c r="DD65" t="s">
        <v>236</v>
      </c>
      <c r="DE65" t="s">
        <v>268</v>
      </c>
      <c r="DF65" t="s">
        <v>268</v>
      </c>
      <c r="DG65" t="s">
        <v>268</v>
      </c>
      <c r="DH65" t="s">
        <v>236</v>
      </c>
      <c r="DI65" t="s">
        <v>268</v>
      </c>
      <c r="DJ65" t="s">
        <v>268</v>
      </c>
      <c r="DK65" t="s">
        <v>236</v>
      </c>
      <c r="DL65" t="s">
        <v>236</v>
      </c>
      <c r="DM65" t="s">
        <v>236</v>
      </c>
      <c r="DN65">
        <v>0</v>
      </c>
      <c r="DO65">
        <v>0</v>
      </c>
      <c r="DP65">
        <v>1</v>
      </c>
      <c r="DQ65">
        <v>1</v>
      </c>
      <c r="DU65">
        <v>1013</v>
      </c>
      <c r="DV65" t="s">
        <v>265</v>
      </c>
      <c r="DW65" t="s">
        <v>265</v>
      </c>
      <c r="DX65">
        <v>1</v>
      </c>
      <c r="DZ65" t="s">
        <v>236</v>
      </c>
      <c r="EA65" t="s">
        <v>236</v>
      </c>
      <c r="EB65" t="s">
        <v>236</v>
      </c>
      <c r="EC65" t="s">
        <v>236</v>
      </c>
      <c r="EE65">
        <v>82815514</v>
      </c>
      <c r="EF65">
        <v>2</v>
      </c>
      <c r="EG65" t="s">
        <v>269</v>
      </c>
      <c r="EH65">
        <v>27</v>
      </c>
      <c r="EI65" t="s">
        <v>270</v>
      </c>
      <c r="EJ65">
        <v>1</v>
      </c>
      <c r="EK65">
        <v>33002</v>
      </c>
      <c r="EL65" t="s">
        <v>270</v>
      </c>
      <c r="EM65" t="s">
        <v>271</v>
      </c>
      <c r="EO65" t="s">
        <v>272</v>
      </c>
      <c r="EQ65">
        <v>132096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0.15</v>
      </c>
      <c r="EX65">
        <v>0.08</v>
      </c>
      <c r="EY65">
        <v>0</v>
      </c>
      <c r="FQ65">
        <v>0</v>
      </c>
      <c r="FR65">
        <v>0</v>
      </c>
      <c r="FS65">
        <v>0</v>
      </c>
      <c r="FX65">
        <v>103</v>
      </c>
      <c r="FY65">
        <v>60</v>
      </c>
      <c r="GA65" t="s">
        <v>236</v>
      </c>
      <c r="GD65">
        <v>1</v>
      </c>
      <c r="GF65">
        <v>-2029806460</v>
      </c>
      <c r="GG65">
        <v>2</v>
      </c>
      <c r="GH65">
        <v>1</v>
      </c>
      <c r="GI65">
        <v>-2</v>
      </c>
      <c r="GJ65">
        <v>0</v>
      </c>
      <c r="GK65">
        <v>0</v>
      </c>
      <c r="GL65">
        <f ca="1" t="shared" si="27"/>
        <v>0</v>
      </c>
      <c r="GM65">
        <f ca="1" t="shared" si="28"/>
        <v>0</v>
      </c>
      <c r="GN65">
        <f ca="1" t="shared" si="29"/>
        <v>0</v>
      </c>
      <c r="GO65">
        <f ca="1" t="shared" si="30"/>
        <v>0</v>
      </c>
      <c r="GP65">
        <f ca="1" t="shared" si="31"/>
        <v>0</v>
      </c>
      <c r="GR65">
        <v>0</v>
      </c>
      <c r="GS65">
        <v>3</v>
      </c>
      <c r="GT65">
        <v>0</v>
      </c>
      <c r="GU65" t="s">
        <v>236</v>
      </c>
      <c r="GV65">
        <f t="shared" si="32"/>
        <v>0</v>
      </c>
      <c r="GW65">
        <v>1</v>
      </c>
      <c r="GX65">
        <f t="shared" si="33"/>
        <v>0</v>
      </c>
      <c r="HA65">
        <v>0</v>
      </c>
      <c r="HB65">
        <v>0</v>
      </c>
      <c r="HC65">
        <f t="shared" si="46"/>
        <v>0</v>
      </c>
      <c r="HE65" t="s">
        <v>236</v>
      </c>
      <c r="HF65" t="s">
        <v>236</v>
      </c>
      <c r="HM65" t="s">
        <v>236</v>
      </c>
      <c r="HN65" t="s">
        <v>83</v>
      </c>
      <c r="HO65" t="s">
        <v>85</v>
      </c>
      <c r="HP65" t="s">
        <v>270</v>
      </c>
      <c r="HQ65" t="s">
        <v>270</v>
      </c>
      <c r="HS65">
        <v>0</v>
      </c>
      <c r="IK65">
        <v>0</v>
      </c>
    </row>
    <row r="66" spans="1:255">
      <c r="A66" s="8">
        <v>17</v>
      </c>
      <c r="B66" s="8">
        <v>0</v>
      </c>
      <c r="C66" s="8">
        <f>ROW(SmtRes!A155)</f>
        <v>155</v>
      </c>
      <c r="D66" s="8">
        <f>ROW(EtalonRes!A155)</f>
        <v>155</v>
      </c>
      <c r="E66" s="8" t="s">
        <v>236</v>
      </c>
      <c r="F66" s="8" t="s">
        <v>338</v>
      </c>
      <c r="G66" s="8" t="s">
        <v>339</v>
      </c>
      <c r="H66" s="8" t="s">
        <v>340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  <c r="N66" s="8">
        <f t="shared" si="12"/>
        <v>0</v>
      </c>
      <c r="O66" s="8">
        <f ca="1" t="shared" si="39"/>
        <v>0</v>
      </c>
      <c r="P66" s="8">
        <f ca="1">SUMIF(SmtRes!AQ153:SmtRes!AQ155,"=1",SmtRes!DF153:SmtRes!DF155)</f>
        <v>0</v>
      </c>
      <c r="Q66" s="8">
        <f ca="1">SUMIF(SmtRes!AQ153:SmtRes!AQ155,"=1",SmtRes!DG153:SmtRes!DG155)</f>
        <v>0</v>
      </c>
      <c r="R66" s="8">
        <f ca="1">SUMIF(SmtRes!AQ153:SmtRes!AQ155,"=1",SmtRes!DH153:SmtRes!DH155)</f>
        <v>0</v>
      </c>
      <c r="S66" s="8">
        <f ca="1">SUMIF(SmtRes!AQ153:SmtRes!AQ155,"=1",SmtRes!DI153:SmtRes!DI155)</f>
        <v>0</v>
      </c>
      <c r="T66" s="8">
        <f t="shared" si="14"/>
        <v>0</v>
      </c>
      <c r="U66" s="8">
        <f ca="1">SUMIF(SmtRes!AQ153:SmtRes!AQ155,"=1",SmtRes!CV153:SmtRes!CV155)</f>
        <v>0</v>
      </c>
      <c r="V66" s="8">
        <f ca="1">SUMIF(SmtRes!AQ153:SmtRes!AQ155,"=1",SmtRes!CW153:SmtRes!CW155)</f>
        <v>0</v>
      </c>
      <c r="W66" s="8">
        <f t="shared" si="15"/>
        <v>0</v>
      </c>
      <c r="X66" s="8">
        <f ca="1" t="shared" si="16"/>
        <v>0</v>
      </c>
      <c r="Y66" s="8">
        <f ca="1" t="shared" si="17"/>
        <v>0</v>
      </c>
      <c r="Z66" s="8"/>
      <c r="AA66" s="8">
        <v>-1</v>
      </c>
      <c r="AB66" s="8">
        <f ca="1" t="shared" si="18"/>
        <v>475.0602</v>
      </c>
      <c r="AC66" s="8">
        <f t="shared" si="40"/>
        <v>0</v>
      </c>
      <c r="AD66" s="8">
        <f ca="1">ROUND((((SUM(SmtRes!BR153:SmtRes!BR155))-(SUM(SmtRes!BS153:SmtRes!BS155)))+AE66),6)</f>
        <v>19.251</v>
      </c>
      <c r="AE66" s="8">
        <f ca="1">ROUND((SUM(SmtRes!BS153:SmtRes!BS155)),6)</f>
        <v>24.3537</v>
      </c>
      <c r="AF66" s="8">
        <f ca="1">ROUND((SUM(SmtRes!BT153:SmtRes!BT155)),6)</f>
        <v>455.8092</v>
      </c>
      <c r="AG66" s="8">
        <f t="shared" si="20"/>
        <v>0</v>
      </c>
      <c r="AH66" s="8">
        <f ca="1">(SUM(SmtRes!BU153:SmtRes!BU155))</f>
        <v>0.66</v>
      </c>
      <c r="AI66" s="8">
        <f ca="1">(SUM(SmtRes!BV153:SmtRes!BV155))</f>
        <v>0.03</v>
      </c>
      <c r="AJ66" s="8">
        <f t="shared" si="21"/>
        <v>0</v>
      </c>
      <c r="AK66" s="8">
        <v>499.4139</v>
      </c>
      <c r="AL66" s="8">
        <v>0</v>
      </c>
      <c r="AM66" s="8">
        <v>19.251</v>
      </c>
      <c r="AN66" s="8">
        <v>24.3537</v>
      </c>
      <c r="AO66" s="8">
        <v>455.8092</v>
      </c>
      <c r="AP66" s="8">
        <v>0</v>
      </c>
      <c r="AQ66" s="8">
        <v>0.66</v>
      </c>
      <c r="AR66" s="8">
        <v>0.03</v>
      </c>
      <c r="AS66" s="8">
        <v>0</v>
      </c>
      <c r="AT66" s="8">
        <v>103</v>
      </c>
      <c r="AU66" s="8">
        <v>60</v>
      </c>
      <c r="AV66" s="8">
        <v>1</v>
      </c>
      <c r="AW66" s="8">
        <v>1</v>
      </c>
      <c r="AX66" s="8"/>
      <c r="AY66" s="8"/>
      <c r="AZ66" s="8">
        <v>1</v>
      </c>
      <c r="BA66" s="8">
        <v>1</v>
      </c>
      <c r="BB66" s="8">
        <v>1</v>
      </c>
      <c r="BC66" s="8">
        <v>1</v>
      </c>
      <c r="BD66" s="8" t="s">
        <v>236</v>
      </c>
      <c r="BE66" s="8" t="s">
        <v>236</v>
      </c>
      <c r="BF66" s="8" t="s">
        <v>236</v>
      </c>
      <c r="BG66" s="8" t="s">
        <v>236</v>
      </c>
      <c r="BH66" s="8">
        <v>0</v>
      </c>
      <c r="BI66" s="8">
        <v>1</v>
      </c>
      <c r="BJ66" s="8" t="s">
        <v>341</v>
      </c>
      <c r="BK66" s="8"/>
      <c r="BL66" s="8"/>
      <c r="BM66" s="8">
        <v>33001</v>
      </c>
      <c r="BN66" s="8">
        <v>0</v>
      </c>
      <c r="BO66" s="8" t="s">
        <v>236</v>
      </c>
      <c r="BP66" s="8">
        <v>0</v>
      </c>
      <c r="BQ66" s="8">
        <v>2</v>
      </c>
      <c r="BR66" s="8">
        <v>0</v>
      </c>
      <c r="BS66" s="8">
        <v>1</v>
      </c>
      <c r="BT66" s="8">
        <v>1</v>
      </c>
      <c r="BU66" s="8">
        <v>1</v>
      </c>
      <c r="BV66" s="8">
        <v>1</v>
      </c>
      <c r="BW66" s="8">
        <v>1</v>
      </c>
      <c r="BX66" s="8">
        <v>1</v>
      </c>
      <c r="BY66" s="8" t="s">
        <v>236</v>
      </c>
      <c r="BZ66" s="8">
        <v>103</v>
      </c>
      <c r="CA66" s="8">
        <v>60</v>
      </c>
      <c r="CB66" s="8" t="s">
        <v>236</v>
      </c>
      <c r="CC66" s="8"/>
      <c r="CD66" s="8"/>
      <c r="CE66" s="8">
        <v>0</v>
      </c>
      <c r="CF66" s="8">
        <v>0</v>
      </c>
      <c r="CG66" s="8">
        <v>0</v>
      </c>
      <c r="CH66" s="8">
        <v>0</v>
      </c>
      <c r="CI66" s="8">
        <v>0</v>
      </c>
      <c r="CJ66" s="8">
        <v>0</v>
      </c>
      <c r="CK66" s="8">
        <v>0</v>
      </c>
      <c r="CL66" s="8">
        <v>0</v>
      </c>
      <c r="CM66" s="8">
        <v>0</v>
      </c>
      <c r="CN66" s="8" t="s">
        <v>236</v>
      </c>
      <c r="CO66" s="8">
        <v>0</v>
      </c>
      <c r="CP66" s="8">
        <f ca="1" t="shared" si="41"/>
        <v>0</v>
      </c>
      <c r="CQ66" s="8">
        <f ca="1">SUMIF(SmtRes!AQ153:SmtRes!AQ155,"=1",SmtRes!AA153:SmtRes!AA155)</f>
        <v>0</v>
      </c>
      <c r="CR66" s="8">
        <f ca="1">SUMIF(SmtRes!AQ153:SmtRes!AQ155,"=1",SmtRes!AB153:SmtRes!AB155)</f>
        <v>641.7</v>
      </c>
      <c r="CS66" s="8">
        <f ca="1">SUMIF(SmtRes!AQ153:SmtRes!AQ155,"=1",SmtRes!AC153:SmtRes!AC155)</f>
        <v>811.79</v>
      </c>
      <c r="CT66" s="8">
        <f ca="1">SUMIF(SmtRes!AQ153:SmtRes!AQ155,"=1",SmtRes!AD153:SmtRes!AD155)</f>
        <v>690.62</v>
      </c>
      <c r="CU66" s="8">
        <f t="shared" si="42"/>
        <v>0</v>
      </c>
      <c r="CV66" s="8">
        <f ca="1">SUMIF(SmtRes!AQ153:SmtRes!AQ155,"=1",SmtRes!BU153:SmtRes!BU155)</f>
        <v>0.66</v>
      </c>
      <c r="CW66" s="8">
        <f ca="1">SUMIF(SmtRes!AQ153:SmtRes!AQ155,"=1",SmtRes!BV153:SmtRes!BV155)</f>
        <v>0.03</v>
      </c>
      <c r="CX66" s="8">
        <f t="shared" si="43"/>
        <v>0</v>
      </c>
      <c r="CY66" s="8">
        <f ca="1" t="shared" si="44"/>
        <v>0</v>
      </c>
      <c r="CZ66" s="8">
        <f ca="1" t="shared" si="45"/>
        <v>0</v>
      </c>
      <c r="DA66" s="8"/>
      <c r="DB66" s="8"/>
      <c r="DC66" s="8" t="s">
        <v>236</v>
      </c>
      <c r="DD66" s="8" t="s">
        <v>236</v>
      </c>
      <c r="DE66" s="8" t="s">
        <v>236</v>
      </c>
      <c r="DF66" s="8" t="s">
        <v>236</v>
      </c>
      <c r="DG66" s="8" t="s">
        <v>236</v>
      </c>
      <c r="DH66" s="8" t="s">
        <v>236</v>
      </c>
      <c r="DI66" s="8" t="s">
        <v>236</v>
      </c>
      <c r="DJ66" s="8" t="s">
        <v>236</v>
      </c>
      <c r="DK66" s="8" t="s">
        <v>236</v>
      </c>
      <c r="DL66" s="8" t="s">
        <v>236</v>
      </c>
      <c r="DM66" s="8" t="s">
        <v>236</v>
      </c>
      <c r="DN66" s="8">
        <v>0</v>
      </c>
      <c r="DO66" s="8">
        <v>0</v>
      </c>
      <c r="DP66" s="8">
        <v>1</v>
      </c>
      <c r="DQ66" s="8">
        <v>1</v>
      </c>
      <c r="DR66" s="8"/>
      <c r="DS66" s="8"/>
      <c r="DT66" s="8"/>
      <c r="DU66" s="8">
        <v>1013</v>
      </c>
      <c r="DV66" s="8" t="s">
        <v>340</v>
      </c>
      <c r="DW66" s="8" t="s">
        <v>340</v>
      </c>
      <c r="DX66" s="8">
        <v>1</v>
      </c>
      <c r="DY66" s="8"/>
      <c r="DZ66" s="8" t="s">
        <v>236</v>
      </c>
      <c r="EA66" s="8" t="s">
        <v>236</v>
      </c>
      <c r="EB66" s="8" t="s">
        <v>236</v>
      </c>
      <c r="EC66" s="8" t="s">
        <v>236</v>
      </c>
      <c r="ED66" s="8"/>
      <c r="EE66" s="8">
        <v>82815206</v>
      </c>
      <c r="EF66" s="8">
        <v>2</v>
      </c>
      <c r="EG66" s="8" t="s">
        <v>269</v>
      </c>
      <c r="EH66" s="8">
        <v>27</v>
      </c>
      <c r="EI66" s="8" t="s">
        <v>270</v>
      </c>
      <c r="EJ66" s="8">
        <v>1</v>
      </c>
      <c r="EK66" s="8">
        <v>33001</v>
      </c>
      <c r="EL66" s="8" t="s">
        <v>270</v>
      </c>
      <c r="EM66" s="8" t="s">
        <v>271</v>
      </c>
      <c r="EN66" s="8"/>
      <c r="EO66" s="8" t="s">
        <v>236</v>
      </c>
      <c r="EP66" s="8"/>
      <c r="EQ66" s="8">
        <v>132096</v>
      </c>
      <c r="ER66" s="8">
        <v>0</v>
      </c>
      <c r="ES66" s="8">
        <v>0</v>
      </c>
      <c r="ET66" s="8">
        <v>0</v>
      </c>
      <c r="EU66" s="8">
        <v>0</v>
      </c>
      <c r="EV66" s="8">
        <v>0</v>
      </c>
      <c r="EW66" s="8">
        <v>0.66</v>
      </c>
      <c r="EX66" s="8">
        <v>0.03</v>
      </c>
      <c r="EY66" s="8">
        <v>0</v>
      </c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>
        <v>0</v>
      </c>
      <c r="FR66" s="8">
        <v>0</v>
      </c>
      <c r="FS66" s="8">
        <v>0</v>
      </c>
      <c r="FT66" s="8"/>
      <c r="FU66" s="8"/>
      <c r="FV66" s="8"/>
      <c r="FW66" s="8"/>
      <c r="FX66" s="8">
        <v>103</v>
      </c>
      <c r="FY66" s="8">
        <v>60</v>
      </c>
      <c r="FZ66" s="8"/>
      <c r="GA66" s="8" t="s">
        <v>236</v>
      </c>
      <c r="GB66" s="8"/>
      <c r="GC66" s="8"/>
      <c r="GD66" s="8">
        <v>1</v>
      </c>
      <c r="GE66" s="8"/>
      <c r="GF66" s="8">
        <v>1149004540</v>
      </c>
      <c r="GG66" s="8">
        <v>2</v>
      </c>
      <c r="GH66" s="8">
        <v>1</v>
      </c>
      <c r="GI66" s="8">
        <v>-2</v>
      </c>
      <c r="GJ66" s="8">
        <v>0</v>
      </c>
      <c r="GK66" s="8">
        <v>0</v>
      </c>
      <c r="GL66" s="8">
        <f ca="1" t="shared" si="27"/>
        <v>0</v>
      </c>
      <c r="GM66" s="8">
        <f ca="1" t="shared" si="28"/>
        <v>0</v>
      </c>
      <c r="GN66" s="8">
        <f ca="1" t="shared" si="29"/>
        <v>0</v>
      </c>
      <c r="GO66" s="8">
        <f ca="1" t="shared" si="30"/>
        <v>0</v>
      </c>
      <c r="GP66" s="8">
        <f ca="1" t="shared" si="31"/>
        <v>0</v>
      </c>
      <c r="GQ66" s="8"/>
      <c r="GR66" s="8">
        <v>0</v>
      </c>
      <c r="GS66" s="8">
        <v>3</v>
      </c>
      <c r="GT66" s="8">
        <v>0</v>
      </c>
      <c r="GU66" s="8" t="s">
        <v>236</v>
      </c>
      <c r="GV66" s="8">
        <f t="shared" si="32"/>
        <v>0</v>
      </c>
      <c r="GW66" s="8">
        <v>1</v>
      </c>
      <c r="GX66" s="8">
        <f t="shared" si="33"/>
        <v>0</v>
      </c>
      <c r="GY66" s="8"/>
      <c r="GZ66" s="8"/>
      <c r="HA66" s="8">
        <v>0</v>
      </c>
      <c r="HB66" s="8">
        <v>0</v>
      </c>
      <c r="HC66" s="8">
        <f t="shared" si="46"/>
        <v>0</v>
      </c>
      <c r="HD66" s="8"/>
      <c r="HE66" s="8" t="s">
        <v>236</v>
      </c>
      <c r="HF66" s="8" t="s">
        <v>236</v>
      </c>
      <c r="HG66" s="8"/>
      <c r="HH66" s="8"/>
      <c r="HI66" s="8"/>
      <c r="HJ66" s="8"/>
      <c r="HK66" s="8"/>
      <c r="HL66" s="8"/>
      <c r="HM66" s="8" t="s">
        <v>236</v>
      </c>
      <c r="HN66" s="8" t="s">
        <v>83</v>
      </c>
      <c r="HO66" s="8" t="s">
        <v>85</v>
      </c>
      <c r="HP66" s="8" t="s">
        <v>270</v>
      </c>
      <c r="HQ66" s="8" t="s">
        <v>270</v>
      </c>
      <c r="HR66" s="8"/>
      <c r="HS66" s="8">
        <v>0</v>
      </c>
      <c r="HT66" s="8"/>
      <c r="HU66" s="8"/>
      <c r="HV66" s="8"/>
      <c r="HW66" s="8"/>
      <c r="HX66" s="8"/>
      <c r="HY66" s="8"/>
      <c r="HZ66" s="8"/>
      <c r="IA66" s="8"/>
      <c r="IB66" s="8"/>
      <c r="IC66" s="8"/>
      <c r="ID66" s="8"/>
      <c r="IE66" s="8"/>
      <c r="IF66" s="8"/>
      <c r="IG66" s="8"/>
      <c r="IH66" s="8"/>
      <c r="II66" s="8"/>
      <c r="IJ66" s="8"/>
      <c r="IK66" s="8">
        <v>0</v>
      </c>
      <c r="IL66" s="8"/>
      <c r="IM66" s="8"/>
      <c r="IN66" s="8"/>
      <c r="IO66" s="8"/>
      <c r="IP66" s="8"/>
      <c r="IQ66" s="8"/>
      <c r="IR66" s="8"/>
      <c r="IS66" s="8"/>
      <c r="IT66" s="8"/>
      <c r="IU66" s="8"/>
    </row>
    <row r="67" spans="1:245">
      <c r="A67">
        <v>17</v>
      </c>
      <c r="B67">
        <v>0</v>
      </c>
      <c r="C67">
        <f>ROW(SmtRes!A158)</f>
        <v>158</v>
      </c>
      <c r="D67">
        <f>ROW(EtalonRes!A158)</f>
        <v>158</v>
      </c>
      <c r="E67" t="s">
        <v>236</v>
      </c>
      <c r="F67" t="s">
        <v>338</v>
      </c>
      <c r="G67" t="s">
        <v>339</v>
      </c>
      <c r="H67" t="s">
        <v>340</v>
      </c>
      <c r="I67">
        <v>0</v>
      </c>
      <c r="J67">
        <v>0</v>
      </c>
      <c r="K67">
        <v>0</v>
      </c>
      <c r="L67">
        <v>0</v>
      </c>
      <c r="M67">
        <v>0</v>
      </c>
      <c r="N67">
        <f t="shared" si="12"/>
        <v>0</v>
      </c>
      <c r="O67">
        <f ca="1" t="shared" si="39"/>
        <v>0</v>
      </c>
      <c r="P67">
        <f ca="1">SUMIF(SmtRes!AQ156:SmtRes!AQ158,"=1",SmtRes!DF156:SmtRes!DF158)</f>
        <v>0</v>
      </c>
      <c r="Q67">
        <f ca="1">SUMIF(SmtRes!AQ156:SmtRes!AQ158,"=1",SmtRes!DG156:SmtRes!DG158)</f>
        <v>0</v>
      </c>
      <c r="R67">
        <f ca="1">SUMIF(SmtRes!AQ156:SmtRes!AQ158,"=1",SmtRes!DH156:SmtRes!DH158)</f>
        <v>0</v>
      </c>
      <c r="S67">
        <f ca="1">SUMIF(SmtRes!AQ156:SmtRes!AQ158,"=1",SmtRes!DI156:SmtRes!DI158)</f>
        <v>0</v>
      </c>
      <c r="T67">
        <f t="shared" si="14"/>
        <v>0</v>
      </c>
      <c r="U67">
        <f ca="1">SUMIF(SmtRes!AQ156:SmtRes!AQ158,"=1",SmtRes!CV156:SmtRes!CV158)</f>
        <v>0</v>
      </c>
      <c r="V67">
        <f ca="1">SUMIF(SmtRes!AQ156:SmtRes!AQ158,"=1",SmtRes!CW156:SmtRes!CW158)</f>
        <v>0</v>
      </c>
      <c r="W67">
        <f t="shared" si="15"/>
        <v>0</v>
      </c>
      <c r="X67">
        <f ca="1" t="shared" si="16"/>
        <v>0</v>
      </c>
      <c r="Y67">
        <f ca="1" t="shared" si="17"/>
        <v>0</v>
      </c>
      <c r="AA67">
        <v>-1</v>
      </c>
      <c r="AB67">
        <f ca="1" t="shared" si="18"/>
        <v>475.0602</v>
      </c>
      <c r="AC67">
        <f t="shared" si="40"/>
        <v>0</v>
      </c>
      <c r="AD67">
        <f ca="1">ROUND((((SUM(SmtRes!BR156:SmtRes!BR158))-(SUM(SmtRes!BS156:SmtRes!BS158)))+AE67),6)</f>
        <v>19.251</v>
      </c>
      <c r="AE67">
        <f ca="1">ROUND((SUM(SmtRes!BS156:SmtRes!BS158)),6)</f>
        <v>24.3537</v>
      </c>
      <c r="AF67">
        <f ca="1">ROUND((SUM(SmtRes!BT156:SmtRes!BT158)),6)</f>
        <v>455.8092</v>
      </c>
      <c r="AG67">
        <f t="shared" si="20"/>
        <v>0</v>
      </c>
      <c r="AH67">
        <f ca="1">(SUM(SmtRes!BU156:SmtRes!BU158))</f>
        <v>0.66</v>
      </c>
      <c r="AI67">
        <f ca="1">(SUM(SmtRes!BV156:SmtRes!BV158))</f>
        <v>0.03</v>
      </c>
      <c r="AJ67">
        <f t="shared" si="21"/>
        <v>0</v>
      </c>
      <c r="AK67">
        <v>499.4139</v>
      </c>
      <c r="AL67">
        <v>0</v>
      </c>
      <c r="AM67">
        <v>19.251</v>
      </c>
      <c r="AN67">
        <v>24.3537</v>
      </c>
      <c r="AO67">
        <v>455.8092</v>
      </c>
      <c r="AP67">
        <v>0</v>
      </c>
      <c r="AQ67">
        <v>0.66</v>
      </c>
      <c r="AR67">
        <v>0.03</v>
      </c>
      <c r="AS67">
        <v>0</v>
      </c>
      <c r="AT67">
        <v>103</v>
      </c>
      <c r="AU67">
        <v>60</v>
      </c>
      <c r="AV67">
        <v>1</v>
      </c>
      <c r="AW67">
        <v>1</v>
      </c>
      <c r="AZ67">
        <v>1</v>
      </c>
      <c r="BA67">
        <v>1</v>
      </c>
      <c r="BB67">
        <v>1</v>
      </c>
      <c r="BC67">
        <v>1</v>
      </c>
      <c r="BD67" t="s">
        <v>236</v>
      </c>
      <c r="BE67" t="s">
        <v>236</v>
      </c>
      <c r="BF67" t="s">
        <v>236</v>
      </c>
      <c r="BG67" t="s">
        <v>236</v>
      </c>
      <c r="BH67">
        <v>0</v>
      </c>
      <c r="BI67">
        <v>1</v>
      </c>
      <c r="BJ67" t="s">
        <v>341</v>
      </c>
      <c r="BM67">
        <v>33001</v>
      </c>
      <c r="BN67">
        <v>0</v>
      </c>
      <c r="BO67" t="s">
        <v>236</v>
      </c>
      <c r="BP67">
        <v>0</v>
      </c>
      <c r="BQ67">
        <v>2</v>
      </c>
      <c r="BR67">
        <v>0</v>
      </c>
      <c r="BS67">
        <v>1</v>
      </c>
      <c r="BT67">
        <v>1</v>
      </c>
      <c r="BU67">
        <v>1</v>
      </c>
      <c r="BV67">
        <v>1</v>
      </c>
      <c r="BW67">
        <v>1</v>
      </c>
      <c r="BX67">
        <v>1</v>
      </c>
      <c r="BY67" t="s">
        <v>236</v>
      </c>
      <c r="BZ67">
        <v>103</v>
      </c>
      <c r="CA67">
        <v>60</v>
      </c>
      <c r="CB67" t="s">
        <v>236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 t="s">
        <v>236</v>
      </c>
      <c r="CO67">
        <v>0</v>
      </c>
      <c r="CP67">
        <f ca="1" t="shared" si="41"/>
        <v>0</v>
      </c>
      <c r="CQ67">
        <f ca="1">SUMIF(SmtRes!AQ156:SmtRes!AQ158,"=1",SmtRes!AA156:SmtRes!AA158)</f>
        <v>0</v>
      </c>
      <c r="CR67">
        <f ca="1">SUMIF(SmtRes!AQ156:SmtRes!AQ158,"=1",SmtRes!AB156:SmtRes!AB158)</f>
        <v>641.7</v>
      </c>
      <c r="CS67">
        <f ca="1">SUMIF(SmtRes!AQ156:SmtRes!AQ158,"=1",SmtRes!AC156:SmtRes!AC158)</f>
        <v>811.79</v>
      </c>
      <c r="CT67">
        <f ca="1">SUMIF(SmtRes!AQ156:SmtRes!AQ158,"=1",SmtRes!AD156:SmtRes!AD158)</f>
        <v>690.62</v>
      </c>
      <c r="CU67">
        <f t="shared" si="42"/>
        <v>0</v>
      </c>
      <c r="CV67">
        <f ca="1">SUMIF(SmtRes!AQ156:SmtRes!AQ158,"=1",SmtRes!BU156:SmtRes!BU158)</f>
        <v>0.66</v>
      </c>
      <c r="CW67">
        <f ca="1">SUMIF(SmtRes!AQ156:SmtRes!AQ158,"=1",SmtRes!BV156:SmtRes!BV158)</f>
        <v>0.03</v>
      </c>
      <c r="CX67">
        <f t="shared" si="43"/>
        <v>0</v>
      </c>
      <c r="CY67">
        <f ca="1" t="shared" si="44"/>
        <v>0</v>
      </c>
      <c r="CZ67">
        <f ca="1" t="shared" si="45"/>
        <v>0</v>
      </c>
      <c r="DC67" t="s">
        <v>236</v>
      </c>
      <c r="DD67" t="s">
        <v>236</v>
      </c>
      <c r="DE67" t="s">
        <v>236</v>
      </c>
      <c r="DF67" t="s">
        <v>236</v>
      </c>
      <c r="DG67" t="s">
        <v>236</v>
      </c>
      <c r="DH67" t="s">
        <v>236</v>
      </c>
      <c r="DI67" t="s">
        <v>236</v>
      </c>
      <c r="DJ67" t="s">
        <v>236</v>
      </c>
      <c r="DK67" t="s">
        <v>236</v>
      </c>
      <c r="DL67" t="s">
        <v>236</v>
      </c>
      <c r="DM67" t="s">
        <v>236</v>
      </c>
      <c r="DN67">
        <v>0</v>
      </c>
      <c r="DO67">
        <v>0</v>
      </c>
      <c r="DP67">
        <v>1</v>
      </c>
      <c r="DQ67">
        <v>1</v>
      </c>
      <c r="DU67">
        <v>1013</v>
      </c>
      <c r="DV67" t="s">
        <v>340</v>
      </c>
      <c r="DW67" t="s">
        <v>340</v>
      </c>
      <c r="DX67">
        <v>1</v>
      </c>
      <c r="DZ67" t="s">
        <v>236</v>
      </c>
      <c r="EA67" t="s">
        <v>236</v>
      </c>
      <c r="EB67" t="s">
        <v>236</v>
      </c>
      <c r="EC67" t="s">
        <v>236</v>
      </c>
      <c r="EE67">
        <v>82815206</v>
      </c>
      <c r="EF67">
        <v>2</v>
      </c>
      <c r="EG67" t="s">
        <v>269</v>
      </c>
      <c r="EH67">
        <v>27</v>
      </c>
      <c r="EI67" t="s">
        <v>270</v>
      </c>
      <c r="EJ67">
        <v>1</v>
      </c>
      <c r="EK67">
        <v>33001</v>
      </c>
      <c r="EL67" t="s">
        <v>270</v>
      </c>
      <c r="EM67" t="s">
        <v>271</v>
      </c>
      <c r="EO67" t="s">
        <v>236</v>
      </c>
      <c r="EQ67">
        <v>132096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0.66</v>
      </c>
      <c r="EX67">
        <v>0.03</v>
      </c>
      <c r="EY67">
        <v>0</v>
      </c>
      <c r="FQ67">
        <v>0</v>
      </c>
      <c r="FR67">
        <v>0</v>
      </c>
      <c r="FS67">
        <v>0</v>
      </c>
      <c r="FX67">
        <v>103</v>
      </c>
      <c r="FY67">
        <v>60</v>
      </c>
      <c r="GA67" t="s">
        <v>236</v>
      </c>
      <c r="GD67">
        <v>1</v>
      </c>
      <c r="GF67">
        <v>1149004540</v>
      </c>
      <c r="GG67">
        <v>2</v>
      </c>
      <c r="GH67">
        <v>1</v>
      </c>
      <c r="GI67">
        <v>-2</v>
      </c>
      <c r="GJ67">
        <v>0</v>
      </c>
      <c r="GK67">
        <v>0</v>
      </c>
      <c r="GL67">
        <f ca="1" t="shared" si="27"/>
        <v>0</v>
      </c>
      <c r="GM67">
        <f ca="1" t="shared" si="28"/>
        <v>0</v>
      </c>
      <c r="GN67">
        <f ca="1" t="shared" si="29"/>
        <v>0</v>
      </c>
      <c r="GO67">
        <f ca="1" t="shared" si="30"/>
        <v>0</v>
      </c>
      <c r="GP67">
        <f ca="1" t="shared" si="31"/>
        <v>0</v>
      </c>
      <c r="GR67">
        <v>0</v>
      </c>
      <c r="GS67">
        <v>3</v>
      </c>
      <c r="GT67">
        <v>0</v>
      </c>
      <c r="GU67" t="s">
        <v>236</v>
      </c>
      <c r="GV67">
        <f t="shared" si="32"/>
        <v>0</v>
      </c>
      <c r="GW67">
        <v>1</v>
      </c>
      <c r="GX67">
        <f t="shared" si="33"/>
        <v>0</v>
      </c>
      <c r="HA67">
        <v>0</v>
      </c>
      <c r="HB67">
        <v>0</v>
      </c>
      <c r="HC67">
        <f t="shared" si="46"/>
        <v>0</v>
      </c>
      <c r="HE67" t="s">
        <v>236</v>
      </c>
      <c r="HF67" t="s">
        <v>236</v>
      </c>
      <c r="HM67" t="s">
        <v>236</v>
      </c>
      <c r="HN67" t="s">
        <v>83</v>
      </c>
      <c r="HO67" t="s">
        <v>85</v>
      </c>
      <c r="HP67" t="s">
        <v>270</v>
      </c>
      <c r="HQ67" t="s">
        <v>270</v>
      </c>
      <c r="HS67">
        <v>0</v>
      </c>
      <c r="IK67">
        <v>0</v>
      </c>
    </row>
    <row r="68" spans="1:255">
      <c r="A68" s="8">
        <v>17</v>
      </c>
      <c r="B68" s="8">
        <v>0</v>
      </c>
      <c r="C68" s="8">
        <f>ROW(SmtRes!A161)</f>
        <v>161</v>
      </c>
      <c r="D68" s="8">
        <f>ROW(EtalonRes!A161)</f>
        <v>161</v>
      </c>
      <c r="E68" s="8" t="s">
        <v>236</v>
      </c>
      <c r="F68" s="8" t="s">
        <v>342</v>
      </c>
      <c r="G68" s="8" t="s">
        <v>343</v>
      </c>
      <c r="H68" s="8" t="s">
        <v>340</v>
      </c>
      <c r="I68" s="8">
        <v>0</v>
      </c>
      <c r="J68" s="8">
        <v>0</v>
      </c>
      <c r="K68" s="8">
        <v>0</v>
      </c>
      <c r="L68" s="8">
        <v>0</v>
      </c>
      <c r="M68" s="8">
        <v>0</v>
      </c>
      <c r="N68" s="8">
        <f t="shared" si="12"/>
        <v>0</v>
      </c>
      <c r="O68" s="8">
        <f ca="1" t="shared" si="39"/>
        <v>0</v>
      </c>
      <c r="P68" s="8">
        <f ca="1">SUMIF(SmtRes!AQ159:SmtRes!AQ161,"=1",SmtRes!DF159:SmtRes!DF161)</f>
        <v>0</v>
      </c>
      <c r="Q68" s="8">
        <f ca="1">SUMIF(SmtRes!AQ159:SmtRes!AQ161,"=1",SmtRes!DG159:SmtRes!DG161)</f>
        <v>0</v>
      </c>
      <c r="R68" s="8">
        <f ca="1">SUMIF(SmtRes!AQ159:SmtRes!AQ161,"=1",SmtRes!DH159:SmtRes!DH161)</f>
        <v>0</v>
      </c>
      <c r="S68" s="8">
        <f ca="1">SUMIF(SmtRes!AQ159:SmtRes!AQ161,"=1",SmtRes!DI159:SmtRes!DI161)</f>
        <v>0</v>
      </c>
      <c r="T68" s="8">
        <f t="shared" si="14"/>
        <v>0</v>
      </c>
      <c r="U68" s="8">
        <f ca="1">SUMIF(SmtRes!AQ159:SmtRes!AQ161,"=1",SmtRes!CV159:SmtRes!CV161)</f>
        <v>0</v>
      </c>
      <c r="V68" s="8">
        <f ca="1">SUMIF(SmtRes!AQ159:SmtRes!AQ161,"=1",SmtRes!CW159:SmtRes!CW161)</f>
        <v>0</v>
      </c>
      <c r="W68" s="8">
        <f t="shared" si="15"/>
        <v>0</v>
      </c>
      <c r="X68" s="8">
        <f ca="1" t="shared" si="16"/>
        <v>0</v>
      </c>
      <c r="Y68" s="8">
        <f ca="1" t="shared" si="17"/>
        <v>0</v>
      </c>
      <c r="Z68" s="8"/>
      <c r="AA68" s="8">
        <v>-1</v>
      </c>
      <c r="AB68" s="8">
        <f ca="1" t="shared" si="18"/>
        <v>1025.924568</v>
      </c>
      <c r="AC68" s="8">
        <f t="shared" si="40"/>
        <v>0</v>
      </c>
      <c r="AD68" s="8">
        <f ca="1">ROUND((((SUM(SmtRes!BR159:SmtRes!BR161))-(SUM(SmtRes!BS159:SmtRes!BS161)))+AE68),6)</f>
        <v>44.2773</v>
      </c>
      <c r="AE68" s="8">
        <f ca="1">ROUND((SUM(SmtRes!BS159:SmtRes!BS161)),6)</f>
        <v>56.01351</v>
      </c>
      <c r="AF68" s="8">
        <f ca="1">ROUND((SUM(SmtRes!BT159:SmtRes!BT161)),6)</f>
        <v>981.647268</v>
      </c>
      <c r="AG68" s="8">
        <f t="shared" si="20"/>
        <v>0</v>
      </c>
      <c r="AH68" s="8">
        <f ca="1">(SUM(SmtRes!BU159:SmtRes!BU161))</f>
        <v>1.4214</v>
      </c>
      <c r="AI68" s="8">
        <f ca="1">(SUM(SmtRes!BV159:SmtRes!BV161))</f>
        <v>0.069</v>
      </c>
      <c r="AJ68" s="8">
        <f t="shared" si="21"/>
        <v>0</v>
      </c>
      <c r="AK68" s="8">
        <v>784.0131</v>
      </c>
      <c r="AL68" s="8">
        <v>0</v>
      </c>
      <c r="AM68" s="8">
        <v>32.085</v>
      </c>
      <c r="AN68" s="8">
        <v>40.5895</v>
      </c>
      <c r="AO68" s="8">
        <v>711.3386</v>
      </c>
      <c r="AP68" s="8">
        <v>0</v>
      </c>
      <c r="AQ68" s="8">
        <v>1.03</v>
      </c>
      <c r="AR68" s="8">
        <v>0.05</v>
      </c>
      <c r="AS68" s="8">
        <v>0</v>
      </c>
      <c r="AT68" s="8">
        <v>103</v>
      </c>
      <c r="AU68" s="8">
        <v>60</v>
      </c>
      <c r="AV68" s="8">
        <v>1</v>
      </c>
      <c r="AW68" s="8">
        <v>1</v>
      </c>
      <c r="AX68" s="8"/>
      <c r="AY68" s="8"/>
      <c r="AZ68" s="8">
        <v>1</v>
      </c>
      <c r="BA68" s="8">
        <v>1</v>
      </c>
      <c r="BB68" s="8">
        <v>1</v>
      </c>
      <c r="BC68" s="8">
        <v>1</v>
      </c>
      <c r="BD68" s="8" t="s">
        <v>236</v>
      </c>
      <c r="BE68" s="8" t="s">
        <v>236</v>
      </c>
      <c r="BF68" s="8" t="s">
        <v>236</v>
      </c>
      <c r="BG68" s="8" t="s">
        <v>236</v>
      </c>
      <c r="BH68" s="8">
        <v>0</v>
      </c>
      <c r="BI68" s="8">
        <v>1</v>
      </c>
      <c r="BJ68" s="8" t="s">
        <v>344</v>
      </c>
      <c r="BK68" s="8"/>
      <c r="BL68" s="8"/>
      <c r="BM68" s="8">
        <v>33001</v>
      </c>
      <c r="BN68" s="8">
        <v>0</v>
      </c>
      <c r="BO68" s="8" t="s">
        <v>236</v>
      </c>
      <c r="BP68" s="8">
        <v>0</v>
      </c>
      <c r="BQ68" s="8">
        <v>2</v>
      </c>
      <c r="BR68" s="8">
        <v>0</v>
      </c>
      <c r="BS68" s="8">
        <v>1</v>
      </c>
      <c r="BT68" s="8">
        <v>1</v>
      </c>
      <c r="BU68" s="8">
        <v>1</v>
      </c>
      <c r="BV68" s="8">
        <v>1</v>
      </c>
      <c r="BW68" s="8">
        <v>1</v>
      </c>
      <c r="BX68" s="8">
        <v>1</v>
      </c>
      <c r="BY68" s="8" t="s">
        <v>236</v>
      </c>
      <c r="BZ68" s="8">
        <v>103</v>
      </c>
      <c r="CA68" s="8">
        <v>60</v>
      </c>
      <c r="CB68" s="8" t="s">
        <v>236</v>
      </c>
      <c r="CC68" s="8"/>
      <c r="CD68" s="8"/>
      <c r="CE68" s="8">
        <v>0</v>
      </c>
      <c r="CF68" s="8">
        <v>0</v>
      </c>
      <c r="CG68" s="8">
        <v>0</v>
      </c>
      <c r="CH68" s="8">
        <v>0</v>
      </c>
      <c r="CI68" s="8">
        <v>0</v>
      </c>
      <c r="CJ68" s="8">
        <v>0</v>
      </c>
      <c r="CK68" s="8">
        <v>0</v>
      </c>
      <c r="CL68" s="8">
        <v>0</v>
      </c>
      <c r="CM68" s="8">
        <v>0</v>
      </c>
      <c r="CN68" s="8" t="s">
        <v>267</v>
      </c>
      <c r="CO68" s="8">
        <v>0</v>
      </c>
      <c r="CP68" s="8">
        <f ca="1" t="shared" si="41"/>
        <v>0</v>
      </c>
      <c r="CQ68" s="8">
        <f ca="1">SUMIF(SmtRes!AQ159:SmtRes!AQ161,"=1",SmtRes!AA159:SmtRes!AA161)</f>
        <v>0</v>
      </c>
      <c r="CR68" s="8">
        <f ca="1">SUMIF(SmtRes!AQ159:SmtRes!AQ161,"=1",SmtRes!AB159:SmtRes!AB161)</f>
        <v>641.7</v>
      </c>
      <c r="CS68" s="8">
        <f ca="1">SUMIF(SmtRes!AQ159:SmtRes!AQ161,"=1",SmtRes!AC159:SmtRes!AC161)</f>
        <v>811.79</v>
      </c>
      <c r="CT68" s="8">
        <f ca="1">SUMIF(SmtRes!AQ159:SmtRes!AQ161,"=1",SmtRes!AD159:SmtRes!AD161)</f>
        <v>690.62</v>
      </c>
      <c r="CU68" s="8">
        <f t="shared" si="42"/>
        <v>0</v>
      </c>
      <c r="CV68" s="8">
        <f ca="1">SUMIF(SmtRes!AQ159:SmtRes!AQ161,"=1",SmtRes!BU159:SmtRes!BU161)</f>
        <v>1.4214</v>
      </c>
      <c r="CW68" s="8">
        <f ca="1">SUMIF(SmtRes!AQ159:SmtRes!AQ161,"=1",SmtRes!BV159:SmtRes!BV161)</f>
        <v>0.069</v>
      </c>
      <c r="CX68" s="8">
        <f t="shared" si="43"/>
        <v>0</v>
      </c>
      <c r="CY68" s="8">
        <f ca="1" t="shared" si="44"/>
        <v>0</v>
      </c>
      <c r="CZ68" s="8">
        <f ca="1" t="shared" si="45"/>
        <v>0</v>
      </c>
      <c r="DA68" s="8"/>
      <c r="DB68" s="8"/>
      <c r="DC68" s="8" t="s">
        <v>236</v>
      </c>
      <c r="DD68" s="8" t="s">
        <v>236</v>
      </c>
      <c r="DE68" s="8" t="s">
        <v>268</v>
      </c>
      <c r="DF68" s="8" t="s">
        <v>268</v>
      </c>
      <c r="DG68" s="8" t="s">
        <v>268</v>
      </c>
      <c r="DH68" s="8" t="s">
        <v>236</v>
      </c>
      <c r="DI68" s="8" t="s">
        <v>268</v>
      </c>
      <c r="DJ68" s="8" t="s">
        <v>268</v>
      </c>
      <c r="DK68" s="8" t="s">
        <v>236</v>
      </c>
      <c r="DL68" s="8" t="s">
        <v>236</v>
      </c>
      <c r="DM68" s="8" t="s">
        <v>236</v>
      </c>
      <c r="DN68" s="8">
        <v>0</v>
      </c>
      <c r="DO68" s="8">
        <v>0</v>
      </c>
      <c r="DP68" s="8">
        <v>1</v>
      </c>
      <c r="DQ68" s="8">
        <v>1</v>
      </c>
      <c r="DR68" s="8"/>
      <c r="DS68" s="8"/>
      <c r="DT68" s="8"/>
      <c r="DU68" s="8">
        <v>1013</v>
      </c>
      <c r="DV68" s="8" t="s">
        <v>340</v>
      </c>
      <c r="DW68" s="8" t="s">
        <v>340</v>
      </c>
      <c r="DX68" s="8">
        <v>1</v>
      </c>
      <c r="DY68" s="8"/>
      <c r="DZ68" s="8" t="s">
        <v>236</v>
      </c>
      <c r="EA68" s="8" t="s">
        <v>236</v>
      </c>
      <c r="EB68" s="8" t="s">
        <v>236</v>
      </c>
      <c r="EC68" s="8" t="s">
        <v>236</v>
      </c>
      <c r="ED68" s="8"/>
      <c r="EE68" s="8">
        <v>82815206</v>
      </c>
      <c r="EF68" s="8">
        <v>2</v>
      </c>
      <c r="EG68" s="8" t="s">
        <v>269</v>
      </c>
      <c r="EH68" s="8">
        <v>27</v>
      </c>
      <c r="EI68" s="8" t="s">
        <v>270</v>
      </c>
      <c r="EJ68" s="8">
        <v>1</v>
      </c>
      <c r="EK68" s="8">
        <v>33001</v>
      </c>
      <c r="EL68" s="8" t="s">
        <v>270</v>
      </c>
      <c r="EM68" s="8" t="s">
        <v>271</v>
      </c>
      <c r="EN68" s="8"/>
      <c r="EO68" s="8" t="s">
        <v>272</v>
      </c>
      <c r="EP68" s="8"/>
      <c r="EQ68" s="8">
        <v>132096</v>
      </c>
      <c r="ER68" s="8">
        <v>0</v>
      </c>
      <c r="ES68" s="8">
        <v>0</v>
      </c>
      <c r="ET68" s="8">
        <v>0</v>
      </c>
      <c r="EU68" s="8">
        <v>0</v>
      </c>
      <c r="EV68" s="8">
        <v>0</v>
      </c>
      <c r="EW68" s="8">
        <v>1.03</v>
      </c>
      <c r="EX68" s="8">
        <v>0.05</v>
      </c>
      <c r="EY68" s="8">
        <v>0</v>
      </c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>
        <v>0</v>
      </c>
      <c r="FR68" s="8">
        <v>0</v>
      </c>
      <c r="FS68" s="8">
        <v>0</v>
      </c>
      <c r="FT68" s="8"/>
      <c r="FU68" s="8"/>
      <c r="FV68" s="8"/>
      <c r="FW68" s="8"/>
      <c r="FX68" s="8">
        <v>103</v>
      </c>
      <c r="FY68" s="8">
        <v>60</v>
      </c>
      <c r="FZ68" s="8"/>
      <c r="GA68" s="8" t="s">
        <v>236</v>
      </c>
      <c r="GB68" s="8"/>
      <c r="GC68" s="8"/>
      <c r="GD68" s="8">
        <v>1</v>
      </c>
      <c r="GE68" s="8"/>
      <c r="GF68" s="8">
        <v>2100514944</v>
      </c>
      <c r="GG68" s="8">
        <v>2</v>
      </c>
      <c r="GH68" s="8">
        <v>1</v>
      </c>
      <c r="GI68" s="8">
        <v>-2</v>
      </c>
      <c r="GJ68" s="8">
        <v>0</v>
      </c>
      <c r="GK68" s="8">
        <v>0</v>
      </c>
      <c r="GL68" s="8">
        <f ca="1" t="shared" si="27"/>
        <v>0</v>
      </c>
      <c r="GM68" s="8">
        <f ca="1" t="shared" si="28"/>
        <v>0</v>
      </c>
      <c r="GN68" s="8">
        <f ca="1" t="shared" si="29"/>
        <v>0</v>
      </c>
      <c r="GO68" s="8">
        <f ca="1" t="shared" si="30"/>
        <v>0</v>
      </c>
      <c r="GP68" s="8">
        <f ca="1" t="shared" si="31"/>
        <v>0</v>
      </c>
      <c r="GQ68" s="8"/>
      <c r="GR68" s="8">
        <v>0</v>
      </c>
      <c r="GS68" s="8">
        <v>3</v>
      </c>
      <c r="GT68" s="8">
        <v>0</v>
      </c>
      <c r="GU68" s="8" t="s">
        <v>236</v>
      </c>
      <c r="GV68" s="8">
        <f t="shared" si="32"/>
        <v>0</v>
      </c>
      <c r="GW68" s="8">
        <v>1</v>
      </c>
      <c r="GX68" s="8">
        <f t="shared" si="33"/>
        <v>0</v>
      </c>
      <c r="GY68" s="8"/>
      <c r="GZ68" s="8"/>
      <c r="HA68" s="8">
        <v>0</v>
      </c>
      <c r="HB68" s="8">
        <v>0</v>
      </c>
      <c r="HC68" s="8">
        <f t="shared" si="46"/>
        <v>0</v>
      </c>
      <c r="HD68" s="8"/>
      <c r="HE68" s="8" t="s">
        <v>236</v>
      </c>
      <c r="HF68" s="8" t="s">
        <v>236</v>
      </c>
      <c r="HG68" s="8"/>
      <c r="HH68" s="8"/>
      <c r="HI68" s="8"/>
      <c r="HJ68" s="8"/>
      <c r="HK68" s="8"/>
      <c r="HL68" s="8"/>
      <c r="HM68" s="8" t="s">
        <v>236</v>
      </c>
      <c r="HN68" s="8" t="s">
        <v>83</v>
      </c>
      <c r="HO68" s="8" t="s">
        <v>85</v>
      </c>
      <c r="HP68" s="8" t="s">
        <v>270</v>
      </c>
      <c r="HQ68" s="8" t="s">
        <v>270</v>
      </c>
      <c r="HR68" s="8"/>
      <c r="HS68" s="8">
        <v>0</v>
      </c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>
        <v>0</v>
      </c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45">
      <c r="A69">
        <v>17</v>
      </c>
      <c r="B69">
        <v>0</v>
      </c>
      <c r="C69">
        <f>ROW(SmtRes!A164)</f>
        <v>164</v>
      </c>
      <c r="D69">
        <f>ROW(EtalonRes!A164)</f>
        <v>164</v>
      </c>
      <c r="E69" t="s">
        <v>236</v>
      </c>
      <c r="F69" t="s">
        <v>342</v>
      </c>
      <c r="G69" t="s">
        <v>343</v>
      </c>
      <c r="H69" t="s">
        <v>340</v>
      </c>
      <c r="I69">
        <v>0</v>
      </c>
      <c r="J69">
        <v>0</v>
      </c>
      <c r="K69">
        <v>0</v>
      </c>
      <c r="L69">
        <v>0</v>
      </c>
      <c r="M69">
        <v>0</v>
      </c>
      <c r="N69">
        <f t="shared" si="12"/>
        <v>0</v>
      </c>
      <c r="O69">
        <f ca="1" t="shared" si="39"/>
        <v>0</v>
      </c>
      <c r="P69">
        <f ca="1">SUMIF(SmtRes!AQ162:SmtRes!AQ164,"=1",SmtRes!DF162:SmtRes!DF164)</f>
        <v>0</v>
      </c>
      <c r="Q69">
        <f ca="1">SUMIF(SmtRes!AQ162:SmtRes!AQ164,"=1",SmtRes!DG162:SmtRes!DG164)</f>
        <v>0</v>
      </c>
      <c r="R69">
        <f ca="1">SUMIF(SmtRes!AQ162:SmtRes!AQ164,"=1",SmtRes!DH162:SmtRes!DH164)</f>
        <v>0</v>
      </c>
      <c r="S69">
        <f ca="1">SUMIF(SmtRes!AQ162:SmtRes!AQ164,"=1",SmtRes!DI162:SmtRes!DI164)</f>
        <v>0</v>
      </c>
      <c r="T69">
        <f t="shared" si="14"/>
        <v>0</v>
      </c>
      <c r="U69">
        <f ca="1">SUMIF(SmtRes!AQ162:SmtRes!AQ164,"=1",SmtRes!CV162:SmtRes!CV164)</f>
        <v>0</v>
      </c>
      <c r="V69">
        <f ca="1">SUMIF(SmtRes!AQ162:SmtRes!AQ164,"=1",SmtRes!CW162:SmtRes!CW164)</f>
        <v>0</v>
      </c>
      <c r="W69">
        <f t="shared" si="15"/>
        <v>0</v>
      </c>
      <c r="X69">
        <f ca="1" t="shared" si="16"/>
        <v>0</v>
      </c>
      <c r="Y69">
        <f ca="1" t="shared" si="17"/>
        <v>0</v>
      </c>
      <c r="AA69">
        <v>-1</v>
      </c>
      <c r="AB69">
        <f ca="1" t="shared" si="18"/>
        <v>1025.924568</v>
      </c>
      <c r="AC69">
        <f t="shared" si="40"/>
        <v>0</v>
      </c>
      <c r="AD69">
        <f ca="1">ROUND((((SUM(SmtRes!BR162:SmtRes!BR164))-(SUM(SmtRes!BS162:SmtRes!BS164)))+AE69),6)</f>
        <v>44.2773</v>
      </c>
      <c r="AE69">
        <f ca="1">ROUND((SUM(SmtRes!BS162:SmtRes!BS164)),6)</f>
        <v>56.01351</v>
      </c>
      <c r="AF69">
        <f ca="1">ROUND((SUM(SmtRes!BT162:SmtRes!BT164)),6)</f>
        <v>981.647268</v>
      </c>
      <c r="AG69">
        <f t="shared" si="20"/>
        <v>0</v>
      </c>
      <c r="AH69">
        <f ca="1">(SUM(SmtRes!BU162:SmtRes!BU164))</f>
        <v>1.4214</v>
      </c>
      <c r="AI69">
        <f ca="1">(SUM(SmtRes!BV162:SmtRes!BV164))</f>
        <v>0.069</v>
      </c>
      <c r="AJ69">
        <f t="shared" si="21"/>
        <v>0</v>
      </c>
      <c r="AK69">
        <v>784.0131</v>
      </c>
      <c r="AL69">
        <v>0</v>
      </c>
      <c r="AM69">
        <v>32.085</v>
      </c>
      <c r="AN69">
        <v>40.5895</v>
      </c>
      <c r="AO69">
        <v>711.3386</v>
      </c>
      <c r="AP69">
        <v>0</v>
      </c>
      <c r="AQ69">
        <v>1.03</v>
      </c>
      <c r="AR69">
        <v>0.05</v>
      </c>
      <c r="AS69">
        <v>0</v>
      </c>
      <c r="AT69">
        <v>103</v>
      </c>
      <c r="AU69">
        <v>60</v>
      </c>
      <c r="AV69">
        <v>1</v>
      </c>
      <c r="AW69">
        <v>1</v>
      </c>
      <c r="AZ69">
        <v>1</v>
      </c>
      <c r="BA69">
        <v>1</v>
      </c>
      <c r="BB69">
        <v>1</v>
      </c>
      <c r="BC69">
        <v>1</v>
      </c>
      <c r="BD69" t="s">
        <v>236</v>
      </c>
      <c r="BE69" t="s">
        <v>236</v>
      </c>
      <c r="BF69" t="s">
        <v>236</v>
      </c>
      <c r="BG69" t="s">
        <v>236</v>
      </c>
      <c r="BH69">
        <v>0</v>
      </c>
      <c r="BI69">
        <v>1</v>
      </c>
      <c r="BJ69" t="s">
        <v>344</v>
      </c>
      <c r="BM69">
        <v>33001</v>
      </c>
      <c r="BN69">
        <v>0</v>
      </c>
      <c r="BO69" t="s">
        <v>236</v>
      </c>
      <c r="BP69">
        <v>0</v>
      </c>
      <c r="BQ69">
        <v>2</v>
      </c>
      <c r="BR69">
        <v>0</v>
      </c>
      <c r="BS69">
        <v>1</v>
      </c>
      <c r="BT69">
        <v>1</v>
      </c>
      <c r="BU69">
        <v>1</v>
      </c>
      <c r="BV69">
        <v>1</v>
      </c>
      <c r="BW69">
        <v>1</v>
      </c>
      <c r="BX69">
        <v>1</v>
      </c>
      <c r="BY69" t="s">
        <v>236</v>
      </c>
      <c r="BZ69">
        <v>103</v>
      </c>
      <c r="CA69">
        <v>60</v>
      </c>
      <c r="CB69" t="s">
        <v>236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 t="s">
        <v>267</v>
      </c>
      <c r="CO69">
        <v>0</v>
      </c>
      <c r="CP69">
        <f ca="1" t="shared" si="41"/>
        <v>0</v>
      </c>
      <c r="CQ69">
        <f ca="1">SUMIF(SmtRes!AQ162:SmtRes!AQ164,"=1",SmtRes!AA162:SmtRes!AA164)</f>
        <v>0</v>
      </c>
      <c r="CR69">
        <f ca="1">SUMIF(SmtRes!AQ162:SmtRes!AQ164,"=1",SmtRes!AB162:SmtRes!AB164)</f>
        <v>641.7</v>
      </c>
      <c r="CS69">
        <f ca="1">SUMIF(SmtRes!AQ162:SmtRes!AQ164,"=1",SmtRes!AC162:SmtRes!AC164)</f>
        <v>811.79</v>
      </c>
      <c r="CT69">
        <f ca="1">SUMIF(SmtRes!AQ162:SmtRes!AQ164,"=1",SmtRes!AD162:SmtRes!AD164)</f>
        <v>690.62</v>
      </c>
      <c r="CU69">
        <f t="shared" si="42"/>
        <v>0</v>
      </c>
      <c r="CV69">
        <f ca="1">SUMIF(SmtRes!AQ162:SmtRes!AQ164,"=1",SmtRes!BU162:SmtRes!BU164)</f>
        <v>1.4214</v>
      </c>
      <c r="CW69">
        <f ca="1">SUMIF(SmtRes!AQ162:SmtRes!AQ164,"=1",SmtRes!BV162:SmtRes!BV164)</f>
        <v>0.069</v>
      </c>
      <c r="CX69">
        <f t="shared" si="43"/>
        <v>0</v>
      </c>
      <c r="CY69">
        <f ca="1" t="shared" si="44"/>
        <v>0</v>
      </c>
      <c r="CZ69">
        <f ca="1" t="shared" si="45"/>
        <v>0</v>
      </c>
      <c r="DC69" t="s">
        <v>236</v>
      </c>
      <c r="DD69" t="s">
        <v>236</v>
      </c>
      <c r="DE69" t="s">
        <v>268</v>
      </c>
      <c r="DF69" t="s">
        <v>268</v>
      </c>
      <c r="DG69" t="s">
        <v>268</v>
      </c>
      <c r="DH69" t="s">
        <v>236</v>
      </c>
      <c r="DI69" t="s">
        <v>268</v>
      </c>
      <c r="DJ69" t="s">
        <v>268</v>
      </c>
      <c r="DK69" t="s">
        <v>236</v>
      </c>
      <c r="DL69" t="s">
        <v>236</v>
      </c>
      <c r="DM69" t="s">
        <v>236</v>
      </c>
      <c r="DN69">
        <v>0</v>
      </c>
      <c r="DO69">
        <v>0</v>
      </c>
      <c r="DP69">
        <v>1</v>
      </c>
      <c r="DQ69">
        <v>1</v>
      </c>
      <c r="DU69">
        <v>1013</v>
      </c>
      <c r="DV69" t="s">
        <v>340</v>
      </c>
      <c r="DW69" t="s">
        <v>340</v>
      </c>
      <c r="DX69">
        <v>1</v>
      </c>
      <c r="DZ69" t="s">
        <v>236</v>
      </c>
      <c r="EA69" t="s">
        <v>236</v>
      </c>
      <c r="EB69" t="s">
        <v>236</v>
      </c>
      <c r="EC69" t="s">
        <v>236</v>
      </c>
      <c r="EE69">
        <v>82815206</v>
      </c>
      <c r="EF69">
        <v>2</v>
      </c>
      <c r="EG69" t="s">
        <v>269</v>
      </c>
      <c r="EH69">
        <v>27</v>
      </c>
      <c r="EI69" t="s">
        <v>270</v>
      </c>
      <c r="EJ69">
        <v>1</v>
      </c>
      <c r="EK69">
        <v>33001</v>
      </c>
      <c r="EL69" t="s">
        <v>270</v>
      </c>
      <c r="EM69" t="s">
        <v>271</v>
      </c>
      <c r="EO69" t="s">
        <v>272</v>
      </c>
      <c r="EQ69">
        <v>132096</v>
      </c>
      <c r="ER69">
        <v>0</v>
      </c>
      <c r="ES69">
        <v>0</v>
      </c>
      <c r="ET69">
        <v>0</v>
      </c>
      <c r="EU69">
        <v>0</v>
      </c>
      <c r="EV69">
        <v>0</v>
      </c>
      <c r="EW69">
        <v>1.03</v>
      </c>
      <c r="EX69">
        <v>0.05</v>
      </c>
      <c r="EY69">
        <v>0</v>
      </c>
      <c r="FQ69">
        <v>0</v>
      </c>
      <c r="FR69">
        <v>0</v>
      </c>
      <c r="FS69">
        <v>0</v>
      </c>
      <c r="FX69">
        <v>103</v>
      </c>
      <c r="FY69">
        <v>60</v>
      </c>
      <c r="GA69" t="s">
        <v>236</v>
      </c>
      <c r="GD69">
        <v>1</v>
      </c>
      <c r="GF69">
        <v>2100514944</v>
      </c>
      <c r="GG69">
        <v>2</v>
      </c>
      <c r="GH69">
        <v>1</v>
      </c>
      <c r="GI69">
        <v>-2</v>
      </c>
      <c r="GJ69">
        <v>0</v>
      </c>
      <c r="GK69">
        <v>0</v>
      </c>
      <c r="GL69">
        <f ca="1" t="shared" si="27"/>
        <v>0</v>
      </c>
      <c r="GM69">
        <f ca="1" t="shared" si="28"/>
        <v>0</v>
      </c>
      <c r="GN69">
        <f ca="1" t="shared" si="29"/>
        <v>0</v>
      </c>
      <c r="GO69">
        <f ca="1" t="shared" si="30"/>
        <v>0</v>
      </c>
      <c r="GP69">
        <f ca="1" t="shared" si="31"/>
        <v>0</v>
      </c>
      <c r="GR69">
        <v>0</v>
      </c>
      <c r="GS69">
        <v>3</v>
      </c>
      <c r="GT69">
        <v>0</v>
      </c>
      <c r="GU69" t="s">
        <v>236</v>
      </c>
      <c r="GV69">
        <f t="shared" si="32"/>
        <v>0</v>
      </c>
      <c r="GW69">
        <v>1</v>
      </c>
      <c r="GX69">
        <f t="shared" si="33"/>
        <v>0</v>
      </c>
      <c r="HA69">
        <v>0</v>
      </c>
      <c r="HB69">
        <v>0</v>
      </c>
      <c r="HC69">
        <f t="shared" si="46"/>
        <v>0</v>
      </c>
      <c r="HE69" t="s">
        <v>236</v>
      </c>
      <c r="HF69" t="s">
        <v>236</v>
      </c>
      <c r="HM69" t="s">
        <v>236</v>
      </c>
      <c r="HN69" t="s">
        <v>83</v>
      </c>
      <c r="HO69" t="s">
        <v>85</v>
      </c>
      <c r="HP69" t="s">
        <v>270</v>
      </c>
      <c r="HQ69" t="s">
        <v>270</v>
      </c>
      <c r="HS69">
        <v>0</v>
      </c>
      <c r="IK69">
        <v>0</v>
      </c>
    </row>
    <row r="70" spans="1:255">
      <c r="A70" s="8">
        <v>17</v>
      </c>
      <c r="B70" s="8">
        <v>0</v>
      </c>
      <c r="C70" s="8">
        <f>ROW(SmtRes!A171)</f>
        <v>171</v>
      </c>
      <c r="D70" s="8">
        <f>ROW(EtalonRes!A171)</f>
        <v>171</v>
      </c>
      <c r="E70" s="8" t="s">
        <v>236</v>
      </c>
      <c r="F70" s="8" t="s">
        <v>345</v>
      </c>
      <c r="G70" s="8" t="s">
        <v>346</v>
      </c>
      <c r="H70" s="8" t="s">
        <v>347</v>
      </c>
      <c r="I70" s="8">
        <v>0</v>
      </c>
      <c r="J70" s="8">
        <v>0</v>
      </c>
      <c r="K70" s="8">
        <v>0</v>
      </c>
      <c r="L70" s="8">
        <v>0</v>
      </c>
      <c r="M70" s="8">
        <v>0</v>
      </c>
      <c r="N70" s="8">
        <f t="shared" si="12"/>
        <v>0</v>
      </c>
      <c r="O70" s="8">
        <f ca="1" t="shared" si="39"/>
        <v>0</v>
      </c>
      <c r="P70" s="8">
        <f ca="1">SUMIF(SmtRes!AQ165:SmtRes!AQ171,"=1",SmtRes!DF165:SmtRes!DF171)</f>
        <v>0</v>
      </c>
      <c r="Q70" s="8">
        <f ca="1">SUMIF(SmtRes!AQ165:SmtRes!AQ171,"=1",SmtRes!DG165:SmtRes!DG171)</f>
        <v>0</v>
      </c>
      <c r="R70" s="8">
        <f ca="1">SUMIF(SmtRes!AQ165:SmtRes!AQ171,"=1",SmtRes!DH165:SmtRes!DH171)</f>
        <v>0</v>
      </c>
      <c r="S70" s="8">
        <f ca="1">SUMIF(SmtRes!AQ165:SmtRes!AQ171,"=1",SmtRes!DI165:SmtRes!DI171)</f>
        <v>0</v>
      </c>
      <c r="T70" s="8">
        <f t="shared" si="14"/>
        <v>0</v>
      </c>
      <c r="U70" s="8">
        <f ca="1">SUMIF(SmtRes!AQ165:SmtRes!AQ171,"=1",SmtRes!CV165:SmtRes!CV171)</f>
        <v>0</v>
      </c>
      <c r="V70" s="8">
        <f ca="1">SUMIF(SmtRes!AQ165:SmtRes!AQ171,"=1",SmtRes!CW165:SmtRes!CW171)</f>
        <v>0</v>
      </c>
      <c r="W70" s="8">
        <f t="shared" si="15"/>
        <v>0</v>
      </c>
      <c r="X70" s="8">
        <f ca="1" t="shared" si="16"/>
        <v>0</v>
      </c>
      <c r="Y70" s="8">
        <f ca="1" t="shared" si="17"/>
        <v>0</v>
      </c>
      <c r="Z70" s="8"/>
      <c r="AA70" s="8">
        <v>-1</v>
      </c>
      <c r="AB70" s="8">
        <f ca="1" t="shared" si="18"/>
        <v>2407.209596</v>
      </c>
      <c r="AC70" s="8">
        <f t="shared" si="40"/>
        <v>0</v>
      </c>
      <c r="AD70" s="8">
        <f>ROUND((((0)-(0))+AE70),6)</f>
        <v>0</v>
      </c>
      <c r="AE70" s="8">
        <f>ROUND((0),6)</f>
        <v>0</v>
      </c>
      <c r="AF70" s="8">
        <f ca="1">ROUND((SUM(SmtRes!BT165:SmtRes!BT171)),6)</f>
        <v>2407.209596</v>
      </c>
      <c r="AG70" s="8">
        <f t="shared" si="20"/>
        <v>0</v>
      </c>
      <c r="AH70" s="8">
        <f ca="1">(SUM(SmtRes!BU165:SmtRes!BU171))</f>
        <v>3.03324</v>
      </c>
      <c r="AI70" s="8">
        <f>(0)</f>
        <v>0</v>
      </c>
      <c r="AJ70" s="8">
        <f t="shared" si="21"/>
        <v>0</v>
      </c>
      <c r="AK70" s="8">
        <v>3177.9643835</v>
      </c>
      <c r="AL70" s="8">
        <v>686.0289835</v>
      </c>
      <c r="AM70" s="8">
        <v>0</v>
      </c>
      <c r="AN70" s="8">
        <v>0</v>
      </c>
      <c r="AO70" s="8">
        <v>2491.9354</v>
      </c>
      <c r="AP70" s="8">
        <v>0</v>
      </c>
      <c r="AQ70" s="8">
        <v>3.14</v>
      </c>
      <c r="AR70" s="8">
        <v>0</v>
      </c>
      <c r="AS70" s="8">
        <v>0</v>
      </c>
      <c r="AT70" s="8">
        <v>98</v>
      </c>
      <c r="AU70" s="8">
        <v>58</v>
      </c>
      <c r="AV70" s="8">
        <v>1</v>
      </c>
      <c r="AW70" s="8">
        <v>1</v>
      </c>
      <c r="AX70" s="8"/>
      <c r="AY70" s="8"/>
      <c r="AZ70" s="8">
        <v>1</v>
      </c>
      <c r="BA70" s="8">
        <v>1</v>
      </c>
      <c r="BB70" s="8">
        <v>1</v>
      </c>
      <c r="BC70" s="8">
        <v>1</v>
      </c>
      <c r="BD70" s="8" t="s">
        <v>236</v>
      </c>
      <c r="BE70" s="8" t="s">
        <v>236</v>
      </c>
      <c r="BF70" s="8" t="s">
        <v>236</v>
      </c>
      <c r="BG70" s="8" t="s">
        <v>236</v>
      </c>
      <c r="BH70" s="8">
        <v>0</v>
      </c>
      <c r="BI70" s="8">
        <v>1</v>
      </c>
      <c r="BJ70" s="8" t="s">
        <v>348</v>
      </c>
      <c r="BK70" s="8"/>
      <c r="BL70" s="8"/>
      <c r="BM70" s="8">
        <v>34001</v>
      </c>
      <c r="BN70" s="8">
        <v>0</v>
      </c>
      <c r="BO70" s="8" t="s">
        <v>236</v>
      </c>
      <c r="BP70" s="8">
        <v>0</v>
      </c>
      <c r="BQ70" s="8">
        <v>2</v>
      </c>
      <c r="BR70" s="8">
        <v>0</v>
      </c>
      <c r="BS70" s="8">
        <v>1</v>
      </c>
      <c r="BT70" s="8">
        <v>1</v>
      </c>
      <c r="BU70" s="8">
        <v>1</v>
      </c>
      <c r="BV70" s="8">
        <v>1</v>
      </c>
      <c r="BW70" s="8">
        <v>1</v>
      </c>
      <c r="BX70" s="8">
        <v>1</v>
      </c>
      <c r="BY70" s="8" t="s">
        <v>236</v>
      </c>
      <c r="BZ70" s="8">
        <v>98</v>
      </c>
      <c r="CA70" s="8">
        <v>58</v>
      </c>
      <c r="CB70" s="8" t="s">
        <v>236</v>
      </c>
      <c r="CC70" s="8"/>
      <c r="CD70" s="8"/>
      <c r="CE70" s="8">
        <v>0</v>
      </c>
      <c r="CF70" s="8">
        <v>0</v>
      </c>
      <c r="CG70" s="8">
        <v>0</v>
      </c>
      <c r="CH70" s="8">
        <v>0</v>
      </c>
      <c r="CI70" s="8">
        <v>0</v>
      </c>
      <c r="CJ70" s="8">
        <v>0</v>
      </c>
      <c r="CK70" s="8">
        <v>0</v>
      </c>
      <c r="CL70" s="8">
        <v>0</v>
      </c>
      <c r="CM70" s="8">
        <v>0</v>
      </c>
      <c r="CN70" s="8" t="s">
        <v>349</v>
      </c>
      <c r="CO70" s="8">
        <v>0</v>
      </c>
      <c r="CP70" s="8">
        <f ca="1" t="shared" si="41"/>
        <v>0</v>
      </c>
      <c r="CQ70" s="8">
        <f ca="1">SUMIF(SmtRes!AQ165:SmtRes!AQ171,"=1",SmtRes!AA165:SmtRes!AA171)</f>
        <v>148155.49</v>
      </c>
      <c r="CR70" s="8">
        <f ca="1">SUMIF(SmtRes!AQ165:SmtRes!AQ171,"=1",SmtRes!AB165:SmtRes!AB171)</f>
        <v>0</v>
      </c>
      <c r="CS70" s="8">
        <f ca="1">SUMIF(SmtRes!AQ165:SmtRes!AQ171,"=1",SmtRes!AC165:SmtRes!AC171)</f>
        <v>0</v>
      </c>
      <c r="CT70" s="8">
        <f ca="1">SUMIF(SmtRes!AQ165:SmtRes!AQ171,"=1",SmtRes!AD165:SmtRes!AD171)</f>
        <v>793.61</v>
      </c>
      <c r="CU70" s="8">
        <f t="shared" si="42"/>
        <v>0</v>
      </c>
      <c r="CV70" s="8">
        <f ca="1">SUMIF(SmtRes!AQ165:SmtRes!AQ171,"=1",SmtRes!BU165:SmtRes!BU171)</f>
        <v>3.03324</v>
      </c>
      <c r="CW70" s="8">
        <f ca="1">SUMIF(SmtRes!AQ165:SmtRes!AQ171,"=1",SmtRes!BV165:SmtRes!BV171)</f>
        <v>0</v>
      </c>
      <c r="CX70" s="8">
        <f t="shared" si="43"/>
        <v>0</v>
      </c>
      <c r="CY70" s="8">
        <f ca="1" t="shared" si="44"/>
        <v>0</v>
      </c>
      <c r="CZ70" s="8">
        <f ca="1" t="shared" si="45"/>
        <v>0</v>
      </c>
      <c r="DA70" s="8"/>
      <c r="DB70" s="8"/>
      <c r="DC70" s="8" t="s">
        <v>236</v>
      </c>
      <c r="DD70" s="8" t="s">
        <v>302</v>
      </c>
      <c r="DE70" s="8" t="s">
        <v>350</v>
      </c>
      <c r="DF70" s="8" t="s">
        <v>350</v>
      </c>
      <c r="DG70" s="8" t="s">
        <v>350</v>
      </c>
      <c r="DH70" s="8" t="s">
        <v>236</v>
      </c>
      <c r="DI70" s="8" t="s">
        <v>350</v>
      </c>
      <c r="DJ70" s="8" t="s">
        <v>350</v>
      </c>
      <c r="DK70" s="8" t="s">
        <v>236</v>
      </c>
      <c r="DL70" s="8" t="s">
        <v>236</v>
      </c>
      <c r="DM70" s="8" t="s">
        <v>236</v>
      </c>
      <c r="DN70" s="8">
        <v>0</v>
      </c>
      <c r="DO70" s="8">
        <v>0</v>
      </c>
      <c r="DP70" s="8">
        <v>1</v>
      </c>
      <c r="DQ70" s="8">
        <v>1</v>
      </c>
      <c r="DR70" s="8"/>
      <c r="DS70" s="8"/>
      <c r="DT70" s="8"/>
      <c r="DU70" s="8">
        <v>1013</v>
      </c>
      <c r="DV70" s="8" t="s">
        <v>347</v>
      </c>
      <c r="DW70" s="8" t="s">
        <v>347</v>
      </c>
      <c r="DX70" s="8">
        <v>1</v>
      </c>
      <c r="DY70" s="8"/>
      <c r="DZ70" s="8" t="s">
        <v>236</v>
      </c>
      <c r="EA70" s="8" t="s">
        <v>236</v>
      </c>
      <c r="EB70" s="8" t="s">
        <v>236</v>
      </c>
      <c r="EC70" s="8" t="s">
        <v>236</v>
      </c>
      <c r="ED70" s="8"/>
      <c r="EE70" s="8">
        <v>82815207</v>
      </c>
      <c r="EF70" s="8">
        <v>2</v>
      </c>
      <c r="EG70" s="8" t="s">
        <v>269</v>
      </c>
      <c r="EH70" s="8">
        <v>28</v>
      </c>
      <c r="EI70" s="8" t="s">
        <v>351</v>
      </c>
      <c r="EJ70" s="8">
        <v>1</v>
      </c>
      <c r="EK70" s="8">
        <v>34001</v>
      </c>
      <c r="EL70" s="8" t="s">
        <v>352</v>
      </c>
      <c r="EM70" s="8" t="s">
        <v>353</v>
      </c>
      <c r="EN70" s="8"/>
      <c r="EO70" s="8" t="s">
        <v>354</v>
      </c>
      <c r="EP70" s="8"/>
      <c r="EQ70" s="8">
        <v>132096</v>
      </c>
      <c r="ER70" s="8">
        <v>0</v>
      </c>
      <c r="ES70" s="8">
        <v>0</v>
      </c>
      <c r="ET70" s="8">
        <v>0</v>
      </c>
      <c r="EU70" s="8">
        <v>0</v>
      </c>
      <c r="EV70" s="8">
        <v>0</v>
      </c>
      <c r="EW70" s="8">
        <v>3.14</v>
      </c>
      <c r="EX70" s="8">
        <v>0</v>
      </c>
      <c r="EY70" s="8">
        <v>0</v>
      </c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>
        <v>0</v>
      </c>
      <c r="FR70" s="8">
        <v>0</v>
      </c>
      <c r="FS70" s="8">
        <v>0</v>
      </c>
      <c r="FT70" s="8"/>
      <c r="FU70" s="8"/>
      <c r="FV70" s="8"/>
      <c r="FW70" s="8"/>
      <c r="FX70" s="8">
        <v>98</v>
      </c>
      <c r="FY70" s="8">
        <v>58</v>
      </c>
      <c r="FZ70" s="8"/>
      <c r="GA70" s="8" t="s">
        <v>236</v>
      </c>
      <c r="GB70" s="8"/>
      <c r="GC70" s="8"/>
      <c r="GD70" s="8">
        <v>1</v>
      </c>
      <c r="GE70" s="8"/>
      <c r="GF70" s="8">
        <v>-1838687979</v>
      </c>
      <c r="GG70" s="8">
        <v>2</v>
      </c>
      <c r="GH70" s="8">
        <v>1</v>
      </c>
      <c r="GI70" s="8">
        <v>-2</v>
      </c>
      <c r="GJ70" s="8">
        <v>0</v>
      </c>
      <c r="GK70" s="8">
        <v>0</v>
      </c>
      <c r="GL70" s="8">
        <f ca="1" t="shared" si="27"/>
        <v>0</v>
      </c>
      <c r="GM70" s="8">
        <f ca="1" t="shared" si="28"/>
        <v>0</v>
      </c>
      <c r="GN70" s="8">
        <f ca="1" t="shared" si="29"/>
        <v>0</v>
      </c>
      <c r="GO70" s="8">
        <f ca="1" t="shared" si="30"/>
        <v>0</v>
      </c>
      <c r="GP70" s="8">
        <f ca="1" t="shared" si="31"/>
        <v>0</v>
      </c>
      <c r="GQ70" s="8"/>
      <c r="GR70" s="8">
        <v>0</v>
      </c>
      <c r="GS70" s="8">
        <v>3</v>
      </c>
      <c r="GT70" s="8">
        <v>0</v>
      </c>
      <c r="GU70" s="8" t="s">
        <v>236</v>
      </c>
      <c r="GV70" s="8">
        <f t="shared" si="32"/>
        <v>0</v>
      </c>
      <c r="GW70" s="8">
        <v>1</v>
      </c>
      <c r="GX70" s="8">
        <f t="shared" si="33"/>
        <v>0</v>
      </c>
      <c r="GY70" s="8"/>
      <c r="GZ70" s="8"/>
      <c r="HA70" s="8">
        <v>0</v>
      </c>
      <c r="HB70" s="8">
        <v>0</v>
      </c>
      <c r="HC70" s="8">
        <f t="shared" si="46"/>
        <v>0</v>
      </c>
      <c r="HD70" s="8"/>
      <c r="HE70" s="8" t="s">
        <v>236</v>
      </c>
      <c r="HF70" s="8" t="s">
        <v>236</v>
      </c>
      <c r="HG70" s="8"/>
      <c r="HH70" s="8"/>
      <c r="HI70" s="8"/>
      <c r="HJ70" s="8"/>
      <c r="HK70" s="8"/>
      <c r="HL70" s="8"/>
      <c r="HM70" s="8" t="s">
        <v>236</v>
      </c>
      <c r="HN70" s="8" t="s">
        <v>355</v>
      </c>
      <c r="HO70" s="8" t="s">
        <v>356</v>
      </c>
      <c r="HP70" s="8" t="s">
        <v>357</v>
      </c>
      <c r="HQ70" s="8" t="s">
        <v>357</v>
      </c>
      <c r="HR70" s="8"/>
      <c r="HS70" s="8">
        <v>0</v>
      </c>
      <c r="HT70" s="8"/>
      <c r="HU70" s="8"/>
      <c r="HV70" s="8"/>
      <c r="HW70" s="8"/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  <c r="IJ70" s="8"/>
      <c r="IK70" s="8">
        <v>0</v>
      </c>
      <c r="IL70" s="8"/>
      <c r="IM70" s="8"/>
      <c r="IN70" s="8"/>
      <c r="IO70" s="8"/>
      <c r="IP70" s="8"/>
      <c r="IQ70" s="8"/>
      <c r="IR70" s="8"/>
      <c r="IS70" s="8"/>
      <c r="IT70" s="8"/>
      <c r="IU70" s="8"/>
    </row>
    <row r="71" spans="1:245">
      <c r="A71">
        <v>17</v>
      </c>
      <c r="B71">
        <v>0</v>
      </c>
      <c r="C71">
        <f>ROW(SmtRes!A178)</f>
        <v>178</v>
      </c>
      <c r="D71">
        <f>ROW(EtalonRes!A178)</f>
        <v>178</v>
      </c>
      <c r="E71" t="s">
        <v>236</v>
      </c>
      <c r="F71" t="s">
        <v>345</v>
      </c>
      <c r="G71" t="s">
        <v>346</v>
      </c>
      <c r="H71" t="s">
        <v>347</v>
      </c>
      <c r="I71">
        <v>0</v>
      </c>
      <c r="J71">
        <v>0</v>
      </c>
      <c r="K71">
        <v>0</v>
      </c>
      <c r="L71">
        <v>0</v>
      </c>
      <c r="M71">
        <v>0</v>
      </c>
      <c r="N71">
        <f t="shared" si="12"/>
        <v>0</v>
      </c>
      <c r="O71">
        <f ca="1" t="shared" si="39"/>
        <v>0</v>
      </c>
      <c r="P71">
        <f ca="1">SUMIF(SmtRes!AQ172:SmtRes!AQ178,"=1",SmtRes!DF172:SmtRes!DF178)</f>
        <v>0</v>
      </c>
      <c r="Q71">
        <f ca="1">SUMIF(SmtRes!AQ172:SmtRes!AQ178,"=1",SmtRes!DG172:SmtRes!DG178)</f>
        <v>0</v>
      </c>
      <c r="R71">
        <f ca="1">SUMIF(SmtRes!AQ172:SmtRes!AQ178,"=1",SmtRes!DH172:SmtRes!DH178)</f>
        <v>0</v>
      </c>
      <c r="S71">
        <f ca="1">SUMIF(SmtRes!AQ172:SmtRes!AQ178,"=1",SmtRes!DI172:SmtRes!DI178)</f>
        <v>0</v>
      </c>
      <c r="T71">
        <f t="shared" si="14"/>
        <v>0</v>
      </c>
      <c r="U71">
        <f ca="1">SUMIF(SmtRes!AQ172:SmtRes!AQ178,"=1",SmtRes!CV172:SmtRes!CV178)</f>
        <v>0</v>
      </c>
      <c r="V71">
        <f ca="1">SUMIF(SmtRes!AQ172:SmtRes!AQ178,"=1",SmtRes!CW172:SmtRes!CW178)</f>
        <v>0</v>
      </c>
      <c r="W71">
        <f t="shared" si="15"/>
        <v>0</v>
      </c>
      <c r="X71">
        <f ca="1" t="shared" si="16"/>
        <v>0</v>
      </c>
      <c r="Y71">
        <f ca="1" t="shared" si="17"/>
        <v>0</v>
      </c>
      <c r="AA71">
        <v>-1</v>
      </c>
      <c r="AB71">
        <f ca="1" t="shared" si="18"/>
        <v>2407.209596</v>
      </c>
      <c r="AC71">
        <f t="shared" si="40"/>
        <v>0</v>
      </c>
      <c r="AD71">
        <f>ROUND((((0)-(0))+AE71),6)</f>
        <v>0</v>
      </c>
      <c r="AE71">
        <f>ROUND((0),6)</f>
        <v>0</v>
      </c>
      <c r="AF71">
        <f ca="1">ROUND((SUM(SmtRes!BT172:SmtRes!BT178)),6)</f>
        <v>2407.209596</v>
      </c>
      <c r="AG71">
        <f t="shared" si="20"/>
        <v>0</v>
      </c>
      <c r="AH71">
        <f ca="1">(SUM(SmtRes!BU172:SmtRes!BU178))</f>
        <v>3.03324</v>
      </c>
      <c r="AI71">
        <f>(0)</f>
        <v>0</v>
      </c>
      <c r="AJ71">
        <f t="shared" si="21"/>
        <v>0</v>
      </c>
      <c r="AK71">
        <v>3177.9643835</v>
      </c>
      <c r="AL71">
        <v>686.0289835</v>
      </c>
      <c r="AM71">
        <v>0</v>
      </c>
      <c r="AN71">
        <v>0</v>
      </c>
      <c r="AO71">
        <v>2491.9354</v>
      </c>
      <c r="AP71">
        <v>0</v>
      </c>
      <c r="AQ71">
        <v>3.14</v>
      </c>
      <c r="AR71">
        <v>0</v>
      </c>
      <c r="AS71">
        <v>0</v>
      </c>
      <c r="AT71">
        <v>98</v>
      </c>
      <c r="AU71">
        <v>58</v>
      </c>
      <c r="AV71">
        <v>1</v>
      </c>
      <c r="AW71">
        <v>1</v>
      </c>
      <c r="AZ71">
        <v>1</v>
      </c>
      <c r="BA71">
        <v>1</v>
      </c>
      <c r="BB71">
        <v>1</v>
      </c>
      <c r="BC71">
        <v>1</v>
      </c>
      <c r="BD71" t="s">
        <v>236</v>
      </c>
      <c r="BE71" t="s">
        <v>236</v>
      </c>
      <c r="BF71" t="s">
        <v>236</v>
      </c>
      <c r="BG71" t="s">
        <v>236</v>
      </c>
      <c r="BH71">
        <v>0</v>
      </c>
      <c r="BI71">
        <v>1</v>
      </c>
      <c r="BJ71" t="s">
        <v>348</v>
      </c>
      <c r="BM71">
        <v>34001</v>
      </c>
      <c r="BN71">
        <v>0</v>
      </c>
      <c r="BO71" t="s">
        <v>236</v>
      </c>
      <c r="BP71">
        <v>0</v>
      </c>
      <c r="BQ71">
        <v>2</v>
      </c>
      <c r="BR71">
        <v>0</v>
      </c>
      <c r="BS71">
        <v>1</v>
      </c>
      <c r="BT71">
        <v>1</v>
      </c>
      <c r="BU71">
        <v>1</v>
      </c>
      <c r="BV71">
        <v>1</v>
      </c>
      <c r="BW71">
        <v>1</v>
      </c>
      <c r="BX71">
        <v>1</v>
      </c>
      <c r="BY71" t="s">
        <v>236</v>
      </c>
      <c r="BZ71">
        <v>98</v>
      </c>
      <c r="CA71">
        <v>58</v>
      </c>
      <c r="CB71" t="s">
        <v>236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 t="s">
        <v>349</v>
      </c>
      <c r="CO71">
        <v>0</v>
      </c>
      <c r="CP71">
        <f ca="1" t="shared" si="41"/>
        <v>0</v>
      </c>
      <c r="CQ71">
        <f ca="1">SUMIF(SmtRes!AQ172:SmtRes!AQ178,"=1",SmtRes!AA172:SmtRes!AA178)</f>
        <v>148155.49</v>
      </c>
      <c r="CR71">
        <f ca="1">SUMIF(SmtRes!AQ172:SmtRes!AQ178,"=1",SmtRes!AB172:SmtRes!AB178)</f>
        <v>0</v>
      </c>
      <c r="CS71">
        <f ca="1">SUMIF(SmtRes!AQ172:SmtRes!AQ178,"=1",SmtRes!AC172:SmtRes!AC178)</f>
        <v>0</v>
      </c>
      <c r="CT71">
        <f ca="1">SUMIF(SmtRes!AQ172:SmtRes!AQ178,"=1",SmtRes!AD172:SmtRes!AD178)</f>
        <v>793.61</v>
      </c>
      <c r="CU71">
        <f t="shared" si="42"/>
        <v>0</v>
      </c>
      <c r="CV71">
        <f ca="1">SUMIF(SmtRes!AQ172:SmtRes!AQ178,"=1",SmtRes!BU172:SmtRes!BU178)</f>
        <v>3.03324</v>
      </c>
      <c r="CW71">
        <f ca="1">SUMIF(SmtRes!AQ172:SmtRes!AQ178,"=1",SmtRes!BV172:SmtRes!BV178)</f>
        <v>0</v>
      </c>
      <c r="CX71">
        <f t="shared" si="43"/>
        <v>0</v>
      </c>
      <c r="CY71">
        <f ca="1" t="shared" si="44"/>
        <v>0</v>
      </c>
      <c r="CZ71">
        <f ca="1" t="shared" si="45"/>
        <v>0</v>
      </c>
      <c r="DC71" t="s">
        <v>236</v>
      </c>
      <c r="DD71" t="s">
        <v>302</v>
      </c>
      <c r="DE71" t="s">
        <v>350</v>
      </c>
      <c r="DF71" t="s">
        <v>350</v>
      </c>
      <c r="DG71" t="s">
        <v>350</v>
      </c>
      <c r="DH71" t="s">
        <v>236</v>
      </c>
      <c r="DI71" t="s">
        <v>350</v>
      </c>
      <c r="DJ71" t="s">
        <v>350</v>
      </c>
      <c r="DK71" t="s">
        <v>236</v>
      </c>
      <c r="DL71" t="s">
        <v>236</v>
      </c>
      <c r="DM71" t="s">
        <v>236</v>
      </c>
      <c r="DN71">
        <v>0</v>
      </c>
      <c r="DO71">
        <v>0</v>
      </c>
      <c r="DP71">
        <v>1</v>
      </c>
      <c r="DQ71">
        <v>1</v>
      </c>
      <c r="DU71">
        <v>1013</v>
      </c>
      <c r="DV71" t="s">
        <v>347</v>
      </c>
      <c r="DW71" t="s">
        <v>347</v>
      </c>
      <c r="DX71">
        <v>1</v>
      </c>
      <c r="DZ71" t="s">
        <v>236</v>
      </c>
      <c r="EA71" t="s">
        <v>236</v>
      </c>
      <c r="EB71" t="s">
        <v>236</v>
      </c>
      <c r="EC71" t="s">
        <v>236</v>
      </c>
      <c r="EE71">
        <v>82815207</v>
      </c>
      <c r="EF71">
        <v>2</v>
      </c>
      <c r="EG71" t="s">
        <v>269</v>
      </c>
      <c r="EH71">
        <v>28</v>
      </c>
      <c r="EI71" t="s">
        <v>351</v>
      </c>
      <c r="EJ71">
        <v>1</v>
      </c>
      <c r="EK71">
        <v>34001</v>
      </c>
      <c r="EL71" t="s">
        <v>352</v>
      </c>
      <c r="EM71" t="s">
        <v>353</v>
      </c>
      <c r="EO71" t="s">
        <v>354</v>
      </c>
      <c r="EQ71">
        <v>132096</v>
      </c>
      <c r="ER71">
        <v>0</v>
      </c>
      <c r="ES71">
        <v>0</v>
      </c>
      <c r="ET71">
        <v>0</v>
      </c>
      <c r="EU71">
        <v>0</v>
      </c>
      <c r="EV71">
        <v>0</v>
      </c>
      <c r="EW71">
        <v>3.14</v>
      </c>
      <c r="EX71">
        <v>0</v>
      </c>
      <c r="EY71">
        <v>0</v>
      </c>
      <c r="FQ71">
        <v>0</v>
      </c>
      <c r="FR71">
        <v>0</v>
      </c>
      <c r="FS71">
        <v>0</v>
      </c>
      <c r="FX71">
        <v>98</v>
      </c>
      <c r="FY71">
        <v>58</v>
      </c>
      <c r="GA71" t="s">
        <v>236</v>
      </c>
      <c r="GD71">
        <v>1</v>
      </c>
      <c r="GF71">
        <v>-1838687979</v>
      </c>
      <c r="GG71">
        <v>2</v>
      </c>
      <c r="GH71">
        <v>1</v>
      </c>
      <c r="GI71">
        <v>-2</v>
      </c>
      <c r="GJ71">
        <v>0</v>
      </c>
      <c r="GK71">
        <v>0</v>
      </c>
      <c r="GL71">
        <f ca="1" t="shared" si="27"/>
        <v>0</v>
      </c>
      <c r="GM71">
        <f ca="1" t="shared" si="28"/>
        <v>0</v>
      </c>
      <c r="GN71">
        <f ca="1" t="shared" si="29"/>
        <v>0</v>
      </c>
      <c r="GO71">
        <f ca="1" t="shared" si="30"/>
        <v>0</v>
      </c>
      <c r="GP71">
        <f ca="1" t="shared" si="31"/>
        <v>0</v>
      </c>
      <c r="GR71">
        <v>0</v>
      </c>
      <c r="GS71">
        <v>3</v>
      </c>
      <c r="GT71">
        <v>0</v>
      </c>
      <c r="GU71" t="s">
        <v>236</v>
      </c>
      <c r="GV71">
        <f t="shared" si="32"/>
        <v>0</v>
      </c>
      <c r="GW71">
        <v>1</v>
      </c>
      <c r="GX71">
        <f t="shared" si="33"/>
        <v>0</v>
      </c>
      <c r="HA71">
        <v>0</v>
      </c>
      <c r="HB71">
        <v>0</v>
      </c>
      <c r="HC71">
        <f t="shared" si="46"/>
        <v>0</v>
      </c>
      <c r="HE71" t="s">
        <v>236</v>
      </c>
      <c r="HF71" t="s">
        <v>236</v>
      </c>
      <c r="HM71" t="s">
        <v>236</v>
      </c>
      <c r="HN71" t="s">
        <v>355</v>
      </c>
      <c r="HO71" t="s">
        <v>356</v>
      </c>
      <c r="HP71" t="s">
        <v>357</v>
      </c>
      <c r="HQ71" t="s">
        <v>357</v>
      </c>
      <c r="HS71">
        <v>0</v>
      </c>
      <c r="IK71">
        <v>0</v>
      </c>
    </row>
    <row r="72" spans="1:255">
      <c r="A72" s="8">
        <v>17</v>
      </c>
      <c r="B72" s="8">
        <v>0</v>
      </c>
      <c r="C72" s="8">
        <f>ROW(SmtRes!A188)</f>
        <v>188</v>
      </c>
      <c r="D72" s="8">
        <f>ROW(EtalonRes!A188)</f>
        <v>188</v>
      </c>
      <c r="E72" s="8" t="s">
        <v>236</v>
      </c>
      <c r="F72" s="8" t="s">
        <v>358</v>
      </c>
      <c r="G72" s="8" t="s">
        <v>359</v>
      </c>
      <c r="H72" s="8" t="s">
        <v>265</v>
      </c>
      <c r="I72" s="8">
        <v>0</v>
      </c>
      <c r="J72" s="8">
        <v>0</v>
      </c>
      <c r="K72" s="8">
        <v>0</v>
      </c>
      <c r="L72" s="8">
        <v>0</v>
      </c>
      <c r="M72" s="8">
        <v>0</v>
      </c>
      <c r="N72" s="8">
        <f t="shared" si="12"/>
        <v>0</v>
      </c>
      <c r="O72" s="8">
        <f ca="1" t="shared" si="39"/>
        <v>0</v>
      </c>
      <c r="P72" s="8">
        <f ca="1">SUMIF(SmtRes!AQ179:SmtRes!AQ188,"=1",SmtRes!DF179:SmtRes!DF188)</f>
        <v>0</v>
      </c>
      <c r="Q72" s="8">
        <f ca="1">SUMIF(SmtRes!AQ179:SmtRes!AQ188,"=1",SmtRes!DG179:SmtRes!DG188)</f>
        <v>0</v>
      </c>
      <c r="R72" s="8">
        <f ca="1">SUMIF(SmtRes!AQ179:SmtRes!AQ188,"=1",SmtRes!DH179:SmtRes!DH188)</f>
        <v>0</v>
      </c>
      <c r="S72" s="8">
        <f ca="1">SUMIF(SmtRes!AQ179:SmtRes!AQ188,"=1",SmtRes!DI179:SmtRes!DI188)</f>
        <v>0</v>
      </c>
      <c r="T72" s="8">
        <f t="shared" si="14"/>
        <v>0</v>
      </c>
      <c r="U72" s="8">
        <f ca="1">SUMIF(SmtRes!AQ179:SmtRes!AQ188,"=1",SmtRes!CV179:SmtRes!CV188)</f>
        <v>0</v>
      </c>
      <c r="V72" s="8">
        <f ca="1">SUMIF(SmtRes!AQ179:SmtRes!AQ188,"=1",SmtRes!CW179:SmtRes!CW188)</f>
        <v>0</v>
      </c>
      <c r="W72" s="8">
        <f t="shared" si="15"/>
        <v>0</v>
      </c>
      <c r="X72" s="8">
        <f ca="1" t="shared" si="16"/>
        <v>0</v>
      </c>
      <c r="Y72" s="8">
        <f ca="1" t="shared" si="17"/>
        <v>0</v>
      </c>
      <c r="Z72" s="8"/>
      <c r="AA72" s="8">
        <v>-1</v>
      </c>
      <c r="AB72" s="8">
        <f ca="1" t="shared" si="18"/>
        <v>1882.891361</v>
      </c>
      <c r="AC72" s="8">
        <f t="shared" si="40"/>
        <v>0</v>
      </c>
      <c r="AD72" s="8">
        <f ca="1">ROUND((((SUM(SmtRes!BR179:SmtRes!BR188))-(SUM(SmtRes!BS179:SmtRes!BS188)))+AE72),6)</f>
        <v>219.245002</v>
      </c>
      <c r="AE72" s="8">
        <f ca="1">ROUND((SUM(SmtRes!BS179:SmtRes!BS188)),6)</f>
        <v>165.381615</v>
      </c>
      <c r="AF72" s="8">
        <f ca="1">ROUND((SUM(SmtRes!BT179:SmtRes!BT188)),6)</f>
        <v>1663.646359</v>
      </c>
      <c r="AG72" s="8">
        <f t="shared" si="20"/>
        <v>0</v>
      </c>
      <c r="AH72" s="8">
        <f ca="1">(SUM(SmtRes!BU179:SmtRes!BU188))</f>
        <v>1.98996</v>
      </c>
      <c r="AI72" s="8">
        <f ca="1">(SUM(SmtRes!BV179:SmtRes!BV188))</f>
        <v>0.17388</v>
      </c>
      <c r="AJ72" s="8">
        <f t="shared" si="21"/>
        <v>0</v>
      </c>
      <c r="AK72" s="8">
        <v>3755.02655</v>
      </c>
      <c r="AL72" s="8">
        <v>1634.66115</v>
      </c>
      <c r="AM72" s="8">
        <v>226.9617</v>
      </c>
      <c r="AN72" s="8">
        <v>171.2025</v>
      </c>
      <c r="AO72" s="8">
        <v>1722.2012</v>
      </c>
      <c r="AP72" s="8">
        <v>0</v>
      </c>
      <c r="AQ72" s="8">
        <v>2.06</v>
      </c>
      <c r="AR72" s="8">
        <v>0.18</v>
      </c>
      <c r="AS72" s="8">
        <v>0</v>
      </c>
      <c r="AT72" s="8">
        <v>97</v>
      </c>
      <c r="AU72" s="8">
        <v>51</v>
      </c>
      <c r="AV72" s="8">
        <v>1</v>
      </c>
      <c r="AW72" s="8">
        <v>1</v>
      </c>
      <c r="AX72" s="8"/>
      <c r="AY72" s="8"/>
      <c r="AZ72" s="8">
        <v>1</v>
      </c>
      <c r="BA72" s="8">
        <v>1</v>
      </c>
      <c r="BB72" s="8">
        <v>1</v>
      </c>
      <c r="BC72" s="8">
        <v>1</v>
      </c>
      <c r="BD72" s="8" t="s">
        <v>236</v>
      </c>
      <c r="BE72" s="8" t="s">
        <v>236</v>
      </c>
      <c r="BF72" s="8" t="s">
        <v>236</v>
      </c>
      <c r="BG72" s="8" t="s">
        <v>236</v>
      </c>
      <c r="BH72" s="8">
        <v>0</v>
      </c>
      <c r="BI72" s="8">
        <v>2</v>
      </c>
      <c r="BJ72" s="8" t="s">
        <v>360</v>
      </c>
      <c r="BK72" s="8"/>
      <c r="BL72" s="8"/>
      <c r="BM72" s="8">
        <v>108001</v>
      </c>
      <c r="BN72" s="8">
        <v>0</v>
      </c>
      <c r="BO72" s="8" t="s">
        <v>236</v>
      </c>
      <c r="BP72" s="8">
        <v>0</v>
      </c>
      <c r="BQ72" s="8">
        <v>3</v>
      </c>
      <c r="BR72" s="8">
        <v>0</v>
      </c>
      <c r="BS72" s="8">
        <v>1</v>
      </c>
      <c r="BT72" s="8">
        <v>1</v>
      </c>
      <c r="BU72" s="8">
        <v>1</v>
      </c>
      <c r="BV72" s="8">
        <v>1</v>
      </c>
      <c r="BW72" s="8">
        <v>1</v>
      </c>
      <c r="BX72" s="8">
        <v>1</v>
      </c>
      <c r="BY72" s="8" t="s">
        <v>236</v>
      </c>
      <c r="BZ72" s="8">
        <v>97</v>
      </c>
      <c r="CA72" s="8">
        <v>51</v>
      </c>
      <c r="CB72" s="8" t="s">
        <v>236</v>
      </c>
      <c r="CC72" s="8"/>
      <c r="CD72" s="8"/>
      <c r="CE72" s="8">
        <v>0</v>
      </c>
      <c r="CF72" s="8">
        <v>0</v>
      </c>
      <c r="CG72" s="8">
        <v>0</v>
      </c>
      <c r="CH72" s="8">
        <v>0</v>
      </c>
      <c r="CI72" s="8">
        <v>0</v>
      </c>
      <c r="CJ72" s="8">
        <v>0</v>
      </c>
      <c r="CK72" s="8">
        <v>0</v>
      </c>
      <c r="CL72" s="8">
        <v>0</v>
      </c>
      <c r="CM72" s="8">
        <v>0</v>
      </c>
      <c r="CN72" s="8" t="s">
        <v>361</v>
      </c>
      <c r="CO72" s="8">
        <v>0</v>
      </c>
      <c r="CP72" s="8">
        <f ca="1" t="shared" si="41"/>
        <v>0</v>
      </c>
      <c r="CQ72" s="8">
        <f ca="1">SUMIF(SmtRes!AQ179:SmtRes!AQ188,"=1",SmtRes!AA179:SmtRes!AA188)</f>
        <v>136235</v>
      </c>
      <c r="CR72" s="8">
        <f ca="1">SUMIF(SmtRes!AQ179:SmtRes!AQ188,"=1",SmtRes!AB179:SmtRes!AB188)</f>
        <v>2302.6</v>
      </c>
      <c r="CS72" s="8">
        <f ca="1">SUMIF(SmtRes!AQ179:SmtRes!AQ188,"=1",SmtRes!AC179:SmtRes!AC188)</f>
        <v>1902.25</v>
      </c>
      <c r="CT72" s="8">
        <f ca="1">SUMIF(SmtRes!AQ179:SmtRes!AQ188,"=1",SmtRes!AD179:SmtRes!AD188)</f>
        <v>836.02</v>
      </c>
      <c r="CU72" s="8">
        <f t="shared" si="42"/>
        <v>0</v>
      </c>
      <c r="CV72" s="8">
        <f ca="1">SUMIF(SmtRes!AQ179:SmtRes!AQ188,"=1",SmtRes!BU179:SmtRes!BU188)</f>
        <v>1.98996</v>
      </c>
      <c r="CW72" s="8">
        <f ca="1">SUMIF(SmtRes!AQ179:SmtRes!AQ188,"=1",SmtRes!BV179:SmtRes!BV188)</f>
        <v>0.17388</v>
      </c>
      <c r="CX72" s="8">
        <f t="shared" si="43"/>
        <v>0</v>
      </c>
      <c r="CY72" s="8">
        <f ca="1" t="shared" si="44"/>
        <v>0</v>
      </c>
      <c r="CZ72" s="8">
        <f ca="1" t="shared" si="45"/>
        <v>0</v>
      </c>
      <c r="DA72" s="8"/>
      <c r="DB72" s="8"/>
      <c r="DC72" s="8" t="s">
        <v>236</v>
      </c>
      <c r="DD72" s="8" t="s">
        <v>302</v>
      </c>
      <c r="DE72" s="8" t="s">
        <v>350</v>
      </c>
      <c r="DF72" s="8" t="s">
        <v>350</v>
      </c>
      <c r="DG72" s="8" t="s">
        <v>350</v>
      </c>
      <c r="DH72" s="8" t="s">
        <v>236</v>
      </c>
      <c r="DI72" s="8" t="s">
        <v>350</v>
      </c>
      <c r="DJ72" s="8" t="s">
        <v>350</v>
      </c>
      <c r="DK72" s="8" t="s">
        <v>236</v>
      </c>
      <c r="DL72" s="8" t="s">
        <v>236</v>
      </c>
      <c r="DM72" s="8" t="s">
        <v>236</v>
      </c>
      <c r="DN72" s="8">
        <v>0</v>
      </c>
      <c r="DO72" s="8">
        <v>0</v>
      </c>
      <c r="DP72" s="8">
        <v>1</v>
      </c>
      <c r="DQ72" s="8">
        <v>1</v>
      </c>
      <c r="DR72" s="8"/>
      <c r="DS72" s="8"/>
      <c r="DT72" s="8"/>
      <c r="DU72" s="8">
        <v>1013</v>
      </c>
      <c r="DV72" s="8" t="s">
        <v>265</v>
      </c>
      <c r="DW72" s="8" t="s">
        <v>265</v>
      </c>
      <c r="DX72" s="8">
        <v>1</v>
      </c>
      <c r="DY72" s="8"/>
      <c r="DZ72" s="8" t="s">
        <v>236</v>
      </c>
      <c r="EA72" s="8" t="s">
        <v>236</v>
      </c>
      <c r="EB72" s="8" t="s">
        <v>236</v>
      </c>
      <c r="EC72" s="8" t="s">
        <v>236</v>
      </c>
      <c r="ED72" s="8"/>
      <c r="EE72" s="8">
        <v>82815029</v>
      </c>
      <c r="EF72" s="8">
        <v>3</v>
      </c>
      <c r="EG72" s="8" t="s">
        <v>324</v>
      </c>
      <c r="EH72" s="8">
        <v>0</v>
      </c>
      <c r="EI72" s="8" t="s">
        <v>236</v>
      </c>
      <c r="EJ72" s="8">
        <v>2</v>
      </c>
      <c r="EK72" s="8">
        <v>108001</v>
      </c>
      <c r="EL72" s="8" t="s">
        <v>325</v>
      </c>
      <c r="EM72" s="8" t="s">
        <v>326</v>
      </c>
      <c r="EN72" s="8"/>
      <c r="EO72" s="8" t="s">
        <v>362</v>
      </c>
      <c r="EP72" s="8"/>
      <c r="EQ72" s="8">
        <v>132096</v>
      </c>
      <c r="ER72" s="8">
        <v>0</v>
      </c>
      <c r="ES72" s="8">
        <v>0</v>
      </c>
      <c r="ET72" s="8">
        <v>0</v>
      </c>
      <c r="EU72" s="8">
        <v>0</v>
      </c>
      <c r="EV72" s="8">
        <v>0</v>
      </c>
      <c r="EW72" s="8">
        <v>2.06</v>
      </c>
      <c r="EX72" s="8">
        <v>0.18</v>
      </c>
      <c r="EY72" s="8">
        <v>0</v>
      </c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>
        <v>0</v>
      </c>
      <c r="FR72" s="8">
        <v>0</v>
      </c>
      <c r="FS72" s="8">
        <v>0</v>
      </c>
      <c r="FT72" s="8"/>
      <c r="FU72" s="8"/>
      <c r="FV72" s="8"/>
      <c r="FW72" s="8"/>
      <c r="FX72" s="8">
        <v>97</v>
      </c>
      <c r="FY72" s="8">
        <v>51</v>
      </c>
      <c r="FZ72" s="8"/>
      <c r="GA72" s="8" t="s">
        <v>236</v>
      </c>
      <c r="GB72" s="8"/>
      <c r="GC72" s="8"/>
      <c r="GD72" s="8">
        <v>1</v>
      </c>
      <c r="GE72" s="8"/>
      <c r="GF72" s="8">
        <v>-1202929458</v>
      </c>
      <c r="GG72" s="8">
        <v>2</v>
      </c>
      <c r="GH72" s="8">
        <v>1</v>
      </c>
      <c r="GI72" s="8">
        <v>-2</v>
      </c>
      <c r="GJ72" s="8">
        <v>0</v>
      </c>
      <c r="GK72" s="8">
        <v>0</v>
      </c>
      <c r="GL72" s="8">
        <f ca="1" t="shared" si="27"/>
        <v>0</v>
      </c>
      <c r="GM72" s="8">
        <f ca="1" t="shared" si="28"/>
        <v>0</v>
      </c>
      <c r="GN72" s="8">
        <f ca="1" t="shared" si="29"/>
        <v>0</v>
      </c>
      <c r="GO72" s="8">
        <f ca="1" t="shared" si="30"/>
        <v>0</v>
      </c>
      <c r="GP72" s="8">
        <f ca="1" t="shared" si="31"/>
        <v>0</v>
      </c>
      <c r="GQ72" s="8"/>
      <c r="GR72" s="8">
        <v>0</v>
      </c>
      <c r="GS72" s="8">
        <v>3</v>
      </c>
      <c r="GT72" s="8">
        <v>0</v>
      </c>
      <c r="GU72" s="8" t="s">
        <v>236</v>
      </c>
      <c r="GV72" s="8">
        <f t="shared" si="32"/>
        <v>0</v>
      </c>
      <c r="GW72" s="8">
        <v>1</v>
      </c>
      <c r="GX72" s="8">
        <f t="shared" si="33"/>
        <v>0</v>
      </c>
      <c r="GY72" s="8"/>
      <c r="GZ72" s="8"/>
      <c r="HA72" s="8">
        <v>0</v>
      </c>
      <c r="HB72" s="8">
        <v>0</v>
      </c>
      <c r="HC72" s="8">
        <f t="shared" si="46"/>
        <v>0</v>
      </c>
      <c r="HD72" s="8"/>
      <c r="HE72" s="8" t="s">
        <v>236</v>
      </c>
      <c r="HF72" s="8" t="s">
        <v>236</v>
      </c>
      <c r="HG72" s="8"/>
      <c r="HH72" s="8"/>
      <c r="HI72" s="8"/>
      <c r="HJ72" s="8"/>
      <c r="HK72" s="8"/>
      <c r="HL72" s="8"/>
      <c r="HM72" s="8" t="s">
        <v>236</v>
      </c>
      <c r="HN72" s="8" t="s">
        <v>135</v>
      </c>
      <c r="HO72" s="8" t="s">
        <v>137</v>
      </c>
      <c r="HP72" s="8" t="s">
        <v>325</v>
      </c>
      <c r="HQ72" s="8" t="s">
        <v>325</v>
      </c>
      <c r="HR72" s="8"/>
      <c r="HS72" s="8">
        <v>0</v>
      </c>
      <c r="HT72" s="8"/>
      <c r="HU72" s="8"/>
      <c r="HV72" s="8"/>
      <c r="HW72" s="8"/>
      <c r="HX72" s="8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  <c r="IJ72" s="8"/>
      <c r="IK72" s="8">
        <v>0</v>
      </c>
      <c r="IL72" s="8"/>
      <c r="IM72" s="8"/>
      <c r="IN72" s="8"/>
      <c r="IO72" s="8"/>
      <c r="IP72" s="8"/>
      <c r="IQ72" s="8"/>
      <c r="IR72" s="8"/>
      <c r="IS72" s="8"/>
      <c r="IT72" s="8"/>
      <c r="IU72" s="8"/>
    </row>
    <row r="73" spans="1:245">
      <c r="A73">
        <v>17</v>
      </c>
      <c r="B73">
        <v>0</v>
      </c>
      <c r="C73">
        <f>ROW(SmtRes!A198)</f>
        <v>198</v>
      </c>
      <c r="D73">
        <f>ROW(EtalonRes!A198)</f>
        <v>198</v>
      </c>
      <c r="E73" t="s">
        <v>236</v>
      </c>
      <c r="F73" t="s">
        <v>358</v>
      </c>
      <c r="G73" t="s">
        <v>359</v>
      </c>
      <c r="H73" t="s">
        <v>265</v>
      </c>
      <c r="I73">
        <v>0</v>
      </c>
      <c r="J73">
        <v>0</v>
      </c>
      <c r="K73">
        <v>0</v>
      </c>
      <c r="L73">
        <v>0</v>
      </c>
      <c r="M73">
        <v>0</v>
      </c>
      <c r="N73">
        <f t="shared" si="12"/>
        <v>0</v>
      </c>
      <c r="O73">
        <f ca="1" t="shared" si="39"/>
        <v>0</v>
      </c>
      <c r="P73">
        <f ca="1">SUMIF(SmtRes!AQ189:SmtRes!AQ198,"=1",SmtRes!DF189:SmtRes!DF198)</f>
        <v>0</v>
      </c>
      <c r="Q73">
        <f ca="1">SUMIF(SmtRes!AQ189:SmtRes!AQ198,"=1",SmtRes!DG189:SmtRes!DG198)</f>
        <v>0</v>
      </c>
      <c r="R73">
        <f ca="1">SUMIF(SmtRes!AQ189:SmtRes!AQ198,"=1",SmtRes!DH189:SmtRes!DH198)</f>
        <v>0</v>
      </c>
      <c r="S73">
        <f ca="1">SUMIF(SmtRes!AQ189:SmtRes!AQ198,"=1",SmtRes!DI189:SmtRes!DI198)</f>
        <v>0</v>
      </c>
      <c r="T73">
        <f t="shared" si="14"/>
        <v>0</v>
      </c>
      <c r="U73">
        <f ca="1">SUMIF(SmtRes!AQ189:SmtRes!AQ198,"=1",SmtRes!CV189:SmtRes!CV198)</f>
        <v>0</v>
      </c>
      <c r="V73">
        <f ca="1">SUMIF(SmtRes!AQ189:SmtRes!AQ198,"=1",SmtRes!CW189:SmtRes!CW198)</f>
        <v>0</v>
      </c>
      <c r="W73">
        <f t="shared" si="15"/>
        <v>0</v>
      </c>
      <c r="X73">
        <f ca="1" t="shared" si="16"/>
        <v>0</v>
      </c>
      <c r="Y73">
        <f ca="1" t="shared" si="17"/>
        <v>0</v>
      </c>
      <c r="AA73">
        <v>-1</v>
      </c>
      <c r="AB73">
        <f ca="1" t="shared" si="18"/>
        <v>1882.891361</v>
      </c>
      <c r="AC73">
        <f t="shared" si="40"/>
        <v>0</v>
      </c>
      <c r="AD73">
        <f ca="1">ROUND((((SUM(SmtRes!BR189:SmtRes!BR198))-(SUM(SmtRes!BS189:SmtRes!BS198)))+AE73),6)</f>
        <v>219.245002</v>
      </c>
      <c r="AE73">
        <f ca="1">ROUND((SUM(SmtRes!BS189:SmtRes!BS198)),6)</f>
        <v>165.381615</v>
      </c>
      <c r="AF73">
        <f ca="1">ROUND((SUM(SmtRes!BT189:SmtRes!BT198)),6)</f>
        <v>1663.646359</v>
      </c>
      <c r="AG73">
        <f t="shared" si="20"/>
        <v>0</v>
      </c>
      <c r="AH73">
        <f ca="1">(SUM(SmtRes!BU189:SmtRes!BU198))</f>
        <v>1.98996</v>
      </c>
      <c r="AI73">
        <f ca="1">(SUM(SmtRes!BV189:SmtRes!BV198))</f>
        <v>0.17388</v>
      </c>
      <c r="AJ73">
        <f t="shared" si="21"/>
        <v>0</v>
      </c>
      <c r="AK73">
        <v>3755.02655</v>
      </c>
      <c r="AL73">
        <v>1634.66115</v>
      </c>
      <c r="AM73">
        <v>226.9617</v>
      </c>
      <c r="AN73">
        <v>171.2025</v>
      </c>
      <c r="AO73">
        <v>1722.2012</v>
      </c>
      <c r="AP73">
        <v>0</v>
      </c>
      <c r="AQ73">
        <v>2.06</v>
      </c>
      <c r="AR73">
        <v>0.18</v>
      </c>
      <c r="AS73">
        <v>0</v>
      </c>
      <c r="AT73">
        <v>97</v>
      </c>
      <c r="AU73">
        <v>51</v>
      </c>
      <c r="AV73">
        <v>1</v>
      </c>
      <c r="AW73">
        <v>1</v>
      </c>
      <c r="AZ73">
        <v>1</v>
      </c>
      <c r="BA73">
        <v>1</v>
      </c>
      <c r="BB73">
        <v>1</v>
      </c>
      <c r="BC73">
        <v>1</v>
      </c>
      <c r="BD73" t="s">
        <v>236</v>
      </c>
      <c r="BE73" t="s">
        <v>236</v>
      </c>
      <c r="BF73" t="s">
        <v>236</v>
      </c>
      <c r="BG73" t="s">
        <v>236</v>
      </c>
      <c r="BH73">
        <v>0</v>
      </c>
      <c r="BI73">
        <v>2</v>
      </c>
      <c r="BJ73" t="s">
        <v>360</v>
      </c>
      <c r="BM73">
        <v>108001</v>
      </c>
      <c r="BN73">
        <v>0</v>
      </c>
      <c r="BO73" t="s">
        <v>236</v>
      </c>
      <c r="BP73">
        <v>0</v>
      </c>
      <c r="BQ73">
        <v>3</v>
      </c>
      <c r="BR73">
        <v>0</v>
      </c>
      <c r="BS73">
        <v>1</v>
      </c>
      <c r="BT73">
        <v>1</v>
      </c>
      <c r="BU73">
        <v>1</v>
      </c>
      <c r="BV73">
        <v>1</v>
      </c>
      <c r="BW73">
        <v>1</v>
      </c>
      <c r="BX73">
        <v>1</v>
      </c>
      <c r="BY73" t="s">
        <v>236</v>
      </c>
      <c r="BZ73">
        <v>97</v>
      </c>
      <c r="CA73">
        <v>51</v>
      </c>
      <c r="CB73" t="s">
        <v>236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 t="s">
        <v>361</v>
      </c>
      <c r="CO73">
        <v>0</v>
      </c>
      <c r="CP73">
        <f ca="1" t="shared" si="41"/>
        <v>0</v>
      </c>
      <c r="CQ73">
        <f ca="1">SUMIF(SmtRes!AQ189:SmtRes!AQ198,"=1",SmtRes!AA189:SmtRes!AA198)</f>
        <v>136235</v>
      </c>
      <c r="CR73">
        <f ca="1">SUMIF(SmtRes!AQ189:SmtRes!AQ198,"=1",SmtRes!AB189:SmtRes!AB198)</f>
        <v>2302.6</v>
      </c>
      <c r="CS73">
        <f ca="1">SUMIF(SmtRes!AQ189:SmtRes!AQ198,"=1",SmtRes!AC189:SmtRes!AC198)</f>
        <v>1902.25</v>
      </c>
      <c r="CT73">
        <f ca="1">SUMIF(SmtRes!AQ189:SmtRes!AQ198,"=1",SmtRes!AD189:SmtRes!AD198)</f>
        <v>836.02</v>
      </c>
      <c r="CU73">
        <f t="shared" si="42"/>
        <v>0</v>
      </c>
      <c r="CV73">
        <f ca="1">SUMIF(SmtRes!AQ189:SmtRes!AQ198,"=1",SmtRes!BU189:SmtRes!BU198)</f>
        <v>1.98996</v>
      </c>
      <c r="CW73">
        <f ca="1">SUMIF(SmtRes!AQ189:SmtRes!AQ198,"=1",SmtRes!BV189:SmtRes!BV198)</f>
        <v>0.17388</v>
      </c>
      <c r="CX73">
        <f t="shared" si="43"/>
        <v>0</v>
      </c>
      <c r="CY73">
        <f ca="1" t="shared" si="44"/>
        <v>0</v>
      </c>
      <c r="CZ73">
        <f ca="1" t="shared" si="45"/>
        <v>0</v>
      </c>
      <c r="DC73" t="s">
        <v>236</v>
      </c>
      <c r="DD73" t="s">
        <v>302</v>
      </c>
      <c r="DE73" t="s">
        <v>350</v>
      </c>
      <c r="DF73" t="s">
        <v>350</v>
      </c>
      <c r="DG73" t="s">
        <v>350</v>
      </c>
      <c r="DH73" t="s">
        <v>236</v>
      </c>
      <c r="DI73" t="s">
        <v>350</v>
      </c>
      <c r="DJ73" t="s">
        <v>350</v>
      </c>
      <c r="DK73" t="s">
        <v>236</v>
      </c>
      <c r="DL73" t="s">
        <v>236</v>
      </c>
      <c r="DM73" t="s">
        <v>236</v>
      </c>
      <c r="DN73">
        <v>0</v>
      </c>
      <c r="DO73">
        <v>0</v>
      </c>
      <c r="DP73">
        <v>1</v>
      </c>
      <c r="DQ73">
        <v>1</v>
      </c>
      <c r="DU73">
        <v>1013</v>
      </c>
      <c r="DV73" t="s">
        <v>265</v>
      </c>
      <c r="DW73" t="s">
        <v>265</v>
      </c>
      <c r="DX73">
        <v>1</v>
      </c>
      <c r="DZ73" t="s">
        <v>236</v>
      </c>
      <c r="EA73" t="s">
        <v>236</v>
      </c>
      <c r="EB73" t="s">
        <v>236</v>
      </c>
      <c r="EC73" t="s">
        <v>236</v>
      </c>
      <c r="EE73">
        <v>82815029</v>
      </c>
      <c r="EF73">
        <v>3</v>
      </c>
      <c r="EG73" t="s">
        <v>324</v>
      </c>
      <c r="EH73">
        <v>0</v>
      </c>
      <c r="EI73" t="s">
        <v>236</v>
      </c>
      <c r="EJ73">
        <v>2</v>
      </c>
      <c r="EK73">
        <v>108001</v>
      </c>
      <c r="EL73" t="s">
        <v>325</v>
      </c>
      <c r="EM73" t="s">
        <v>326</v>
      </c>
      <c r="EO73" t="s">
        <v>362</v>
      </c>
      <c r="EQ73">
        <v>132096</v>
      </c>
      <c r="ER73">
        <v>0</v>
      </c>
      <c r="ES73">
        <v>0</v>
      </c>
      <c r="ET73">
        <v>0</v>
      </c>
      <c r="EU73">
        <v>0</v>
      </c>
      <c r="EV73">
        <v>0</v>
      </c>
      <c r="EW73">
        <v>2.06</v>
      </c>
      <c r="EX73">
        <v>0.18</v>
      </c>
      <c r="EY73">
        <v>0</v>
      </c>
      <c r="FQ73">
        <v>0</v>
      </c>
      <c r="FR73">
        <v>0</v>
      </c>
      <c r="FS73">
        <v>0</v>
      </c>
      <c r="FX73">
        <v>97</v>
      </c>
      <c r="FY73">
        <v>51</v>
      </c>
      <c r="GA73" t="s">
        <v>236</v>
      </c>
      <c r="GD73">
        <v>1</v>
      </c>
      <c r="GF73">
        <v>-1202929458</v>
      </c>
      <c r="GG73">
        <v>2</v>
      </c>
      <c r="GH73">
        <v>1</v>
      </c>
      <c r="GI73">
        <v>-2</v>
      </c>
      <c r="GJ73">
        <v>0</v>
      </c>
      <c r="GK73">
        <v>0</v>
      </c>
      <c r="GL73">
        <f ca="1" t="shared" si="27"/>
        <v>0</v>
      </c>
      <c r="GM73">
        <f ca="1" t="shared" si="28"/>
        <v>0</v>
      </c>
      <c r="GN73">
        <f ca="1" t="shared" si="29"/>
        <v>0</v>
      </c>
      <c r="GO73">
        <f ca="1" t="shared" si="30"/>
        <v>0</v>
      </c>
      <c r="GP73">
        <f ca="1" t="shared" si="31"/>
        <v>0</v>
      </c>
      <c r="GR73">
        <v>0</v>
      </c>
      <c r="GS73">
        <v>3</v>
      </c>
      <c r="GT73">
        <v>0</v>
      </c>
      <c r="GU73" t="s">
        <v>236</v>
      </c>
      <c r="GV73">
        <f t="shared" si="32"/>
        <v>0</v>
      </c>
      <c r="GW73">
        <v>1</v>
      </c>
      <c r="GX73">
        <f t="shared" si="33"/>
        <v>0</v>
      </c>
      <c r="HA73">
        <v>0</v>
      </c>
      <c r="HB73">
        <v>0</v>
      </c>
      <c r="HC73">
        <f t="shared" si="46"/>
        <v>0</v>
      </c>
      <c r="HE73" t="s">
        <v>236</v>
      </c>
      <c r="HF73" t="s">
        <v>236</v>
      </c>
      <c r="HM73" t="s">
        <v>236</v>
      </c>
      <c r="HN73" t="s">
        <v>135</v>
      </c>
      <c r="HO73" t="s">
        <v>137</v>
      </c>
      <c r="HP73" t="s">
        <v>325</v>
      </c>
      <c r="HQ73" t="s">
        <v>325</v>
      </c>
      <c r="HS73">
        <v>0</v>
      </c>
      <c r="IK73">
        <v>0</v>
      </c>
    </row>
    <row r="74" spans="1:255">
      <c r="A74" s="8">
        <v>18</v>
      </c>
      <c r="B74" s="8">
        <v>0</v>
      </c>
      <c r="C74" s="8">
        <v>188</v>
      </c>
      <c r="D74" s="8"/>
      <c r="E74" s="8" t="s">
        <v>236</v>
      </c>
      <c r="F74" s="8" t="s">
        <v>327</v>
      </c>
      <c r="G74" s="8" t="s">
        <v>328</v>
      </c>
      <c r="H74" s="8" t="s">
        <v>64</v>
      </c>
      <c r="I74" s="8">
        <f>J74</f>
        <v>2</v>
      </c>
      <c r="J74" s="8">
        <v>2</v>
      </c>
      <c r="K74" s="8">
        <v>2</v>
      </c>
      <c r="L74" s="8">
        <v>0</v>
      </c>
      <c r="M74" s="8">
        <v>0</v>
      </c>
      <c r="N74" s="8">
        <f t="shared" si="12"/>
        <v>0</v>
      </c>
      <c r="O74" s="8">
        <f ca="1">ROUND(P74,2)</f>
        <v>0</v>
      </c>
      <c r="P74" s="8">
        <f ca="1">ROUND(ROUND(ROUND(SUMIF(SmtRes!AQ189:SmtRes!AQ198,"=1",SmtRes!CU189:SmtRes!CU198),2),2)*I74/100,2)</f>
        <v>0</v>
      </c>
      <c r="Q74" s="8">
        <f>ROUND(CR74*I74,2)</f>
        <v>0</v>
      </c>
      <c r="R74" s="8">
        <f>ROUND(CS74*I74,2)</f>
        <v>0</v>
      </c>
      <c r="S74" s="8">
        <f>ROUND(CT74*I74,2)</f>
        <v>0</v>
      </c>
      <c r="T74" s="8">
        <f t="shared" si="14"/>
        <v>0</v>
      </c>
      <c r="U74" s="8">
        <f>ROUND(CV74*I74,7)</f>
        <v>0</v>
      </c>
      <c r="V74" s="8">
        <f>ROUND(CW74*I74,7)</f>
        <v>0</v>
      </c>
      <c r="W74" s="8">
        <f t="shared" si="15"/>
        <v>0</v>
      </c>
      <c r="X74" s="8">
        <f t="shared" si="16"/>
        <v>0</v>
      </c>
      <c r="Y74" s="8">
        <f t="shared" si="17"/>
        <v>0</v>
      </c>
      <c r="Z74" s="8"/>
      <c r="AA74" s="8">
        <v>-1</v>
      </c>
      <c r="AB74" s="8">
        <f t="shared" si="18"/>
        <v>0</v>
      </c>
      <c r="AC74" s="8">
        <f>ROUND((ES74),6)</f>
        <v>0</v>
      </c>
      <c r="AD74" s="8">
        <f>ROUND((((ET74)-(EU74))+AE74),6)</f>
        <v>0</v>
      </c>
      <c r="AE74" s="8">
        <f>ROUND((EU74),6)</f>
        <v>0</v>
      </c>
      <c r="AF74" s="8">
        <f>ROUND((EV74),6)</f>
        <v>0</v>
      </c>
      <c r="AG74" s="8">
        <f t="shared" si="20"/>
        <v>0</v>
      </c>
      <c r="AH74" s="8">
        <f>(EW74)</f>
        <v>0</v>
      </c>
      <c r="AI74" s="8">
        <f>(EX74)</f>
        <v>0</v>
      </c>
      <c r="AJ74" s="8">
        <f t="shared" si="21"/>
        <v>0</v>
      </c>
      <c r="AK74" s="8">
        <v>0</v>
      </c>
      <c r="AL74" s="8">
        <v>0</v>
      </c>
      <c r="AM74" s="8">
        <v>0</v>
      </c>
      <c r="AN74" s="8">
        <v>0</v>
      </c>
      <c r="AO74" s="8">
        <v>0</v>
      </c>
      <c r="AP74" s="8">
        <v>0</v>
      </c>
      <c r="AQ74" s="8">
        <v>0</v>
      </c>
      <c r="AR74" s="8">
        <v>0</v>
      </c>
      <c r="AS74" s="8">
        <v>0</v>
      </c>
      <c r="AT74" s="8">
        <v>97</v>
      </c>
      <c r="AU74" s="8">
        <v>51</v>
      </c>
      <c r="AV74" s="8">
        <v>1</v>
      </c>
      <c r="AW74" s="8">
        <v>1</v>
      </c>
      <c r="AX74" s="8"/>
      <c r="AY74" s="8"/>
      <c r="AZ74" s="8">
        <v>1</v>
      </c>
      <c r="BA74" s="8">
        <v>1</v>
      </c>
      <c r="BB74" s="8">
        <v>1</v>
      </c>
      <c r="BC74" s="8">
        <v>1</v>
      </c>
      <c r="BD74" s="8" t="s">
        <v>236</v>
      </c>
      <c r="BE74" s="8" t="s">
        <v>236</v>
      </c>
      <c r="BF74" s="8" t="s">
        <v>236</v>
      </c>
      <c r="BG74" s="8" t="s">
        <v>236</v>
      </c>
      <c r="BH74" s="8">
        <v>3</v>
      </c>
      <c r="BI74" s="8">
        <v>2</v>
      </c>
      <c r="BJ74" s="8" t="s">
        <v>236</v>
      </c>
      <c r="BK74" s="8"/>
      <c r="BL74" s="8"/>
      <c r="BM74" s="8">
        <v>108001</v>
      </c>
      <c r="BN74" s="8">
        <v>0</v>
      </c>
      <c r="BO74" s="8" t="s">
        <v>236</v>
      </c>
      <c r="BP74" s="8">
        <v>0</v>
      </c>
      <c r="BQ74" s="8">
        <v>3</v>
      </c>
      <c r="BR74" s="8">
        <v>0</v>
      </c>
      <c r="BS74" s="8">
        <v>1</v>
      </c>
      <c r="BT74" s="8">
        <v>1</v>
      </c>
      <c r="BU74" s="8">
        <v>1</v>
      </c>
      <c r="BV74" s="8">
        <v>1</v>
      </c>
      <c r="BW74" s="8">
        <v>1</v>
      </c>
      <c r="BX74" s="8">
        <v>1</v>
      </c>
      <c r="BY74" s="8" t="s">
        <v>236</v>
      </c>
      <c r="BZ74" s="8">
        <v>97</v>
      </c>
      <c r="CA74" s="8">
        <v>51</v>
      </c>
      <c r="CB74" s="8" t="s">
        <v>236</v>
      </c>
      <c r="CC74" s="8"/>
      <c r="CD74" s="8"/>
      <c r="CE74" s="8">
        <v>0</v>
      </c>
      <c r="CF74" s="8">
        <v>0</v>
      </c>
      <c r="CG74" s="8">
        <v>0</v>
      </c>
      <c r="CH74" s="8">
        <v>0</v>
      </c>
      <c r="CI74" s="8">
        <v>0</v>
      </c>
      <c r="CJ74" s="8">
        <v>0</v>
      </c>
      <c r="CK74" s="8">
        <v>0</v>
      </c>
      <c r="CL74" s="8">
        <v>0</v>
      </c>
      <c r="CM74" s="8">
        <v>0</v>
      </c>
      <c r="CN74" s="8" t="s">
        <v>236</v>
      </c>
      <c r="CO74" s="8">
        <v>0</v>
      </c>
      <c r="CP74" s="8">
        <f t="shared" ref="CP74:CZ74" si="47">0</f>
        <v>0</v>
      </c>
      <c r="CQ74" s="8">
        <f t="shared" si="47"/>
        <v>0</v>
      </c>
      <c r="CR74" s="8">
        <f t="shared" si="47"/>
        <v>0</v>
      </c>
      <c r="CS74" s="8">
        <f t="shared" si="47"/>
        <v>0</v>
      </c>
      <c r="CT74" s="8">
        <f t="shared" si="47"/>
        <v>0</v>
      </c>
      <c r="CU74" s="8">
        <f t="shared" si="47"/>
        <v>0</v>
      </c>
      <c r="CV74" s="8">
        <f t="shared" si="47"/>
        <v>0</v>
      </c>
      <c r="CW74" s="8">
        <f t="shared" si="47"/>
        <v>0</v>
      </c>
      <c r="CX74" s="8">
        <f t="shared" si="47"/>
        <v>0</v>
      </c>
      <c r="CY74" s="8">
        <f t="shared" si="47"/>
        <v>0</v>
      </c>
      <c r="CZ74" s="8">
        <f t="shared" si="47"/>
        <v>0</v>
      </c>
      <c r="DA74" s="8"/>
      <c r="DB74" s="8"/>
      <c r="DC74" s="8" t="s">
        <v>236</v>
      </c>
      <c r="DD74" s="8" t="s">
        <v>236</v>
      </c>
      <c r="DE74" s="8" t="s">
        <v>236</v>
      </c>
      <c r="DF74" s="8" t="s">
        <v>236</v>
      </c>
      <c r="DG74" s="8" t="s">
        <v>236</v>
      </c>
      <c r="DH74" s="8" t="s">
        <v>236</v>
      </c>
      <c r="DI74" s="8" t="s">
        <v>236</v>
      </c>
      <c r="DJ74" s="8" t="s">
        <v>236</v>
      </c>
      <c r="DK74" s="8" t="s">
        <v>236</v>
      </c>
      <c r="DL74" s="8" t="s">
        <v>236</v>
      </c>
      <c r="DM74" s="8" t="s">
        <v>236</v>
      </c>
      <c r="DN74" s="8">
        <v>0</v>
      </c>
      <c r="DO74" s="8">
        <v>0</v>
      </c>
      <c r="DP74" s="8">
        <v>1</v>
      </c>
      <c r="DQ74" s="8">
        <v>1</v>
      </c>
      <c r="DR74" s="8"/>
      <c r="DS74" s="8"/>
      <c r="DT74" s="8"/>
      <c r="DU74" s="8">
        <v>1013</v>
      </c>
      <c r="DV74" s="8" t="s">
        <v>64</v>
      </c>
      <c r="DW74" s="8" t="s">
        <v>64</v>
      </c>
      <c r="DX74" s="8">
        <v>1</v>
      </c>
      <c r="DY74" s="8"/>
      <c r="DZ74" s="8" t="s">
        <v>236</v>
      </c>
      <c r="EA74" s="8" t="s">
        <v>236</v>
      </c>
      <c r="EB74" s="8" t="s">
        <v>236</v>
      </c>
      <c r="EC74" s="8" t="s">
        <v>236</v>
      </c>
      <c r="ED74" s="8"/>
      <c r="EE74" s="8">
        <v>82815029</v>
      </c>
      <c r="EF74" s="8">
        <v>3</v>
      </c>
      <c r="EG74" s="8" t="s">
        <v>324</v>
      </c>
      <c r="EH74" s="8">
        <v>0</v>
      </c>
      <c r="EI74" s="8" t="s">
        <v>236</v>
      </c>
      <c r="EJ74" s="8">
        <v>2</v>
      </c>
      <c r="EK74" s="8">
        <v>108001</v>
      </c>
      <c r="EL74" s="8" t="s">
        <v>325</v>
      </c>
      <c r="EM74" s="8" t="s">
        <v>326</v>
      </c>
      <c r="EN74" s="8"/>
      <c r="EO74" s="8" t="s">
        <v>236</v>
      </c>
      <c r="EP74" s="8"/>
      <c r="EQ74" s="8">
        <v>1024</v>
      </c>
      <c r="ER74" s="8">
        <v>0</v>
      </c>
      <c r="ES74" s="8">
        <v>0</v>
      </c>
      <c r="ET74" s="8">
        <v>0</v>
      </c>
      <c r="EU74" s="8">
        <v>0</v>
      </c>
      <c r="EV74" s="8">
        <v>0</v>
      </c>
      <c r="EW74" s="8">
        <v>0</v>
      </c>
      <c r="EX74" s="8">
        <v>0</v>
      </c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>
        <v>0</v>
      </c>
      <c r="FR74" s="8">
        <v>0</v>
      </c>
      <c r="FS74" s="8">
        <v>0</v>
      </c>
      <c r="FT74" s="8"/>
      <c r="FU74" s="8"/>
      <c r="FV74" s="8"/>
      <c r="FW74" s="8"/>
      <c r="FX74" s="8">
        <v>97</v>
      </c>
      <c r="FY74" s="8">
        <v>51</v>
      </c>
      <c r="FZ74" s="8"/>
      <c r="GA74" s="8" t="s">
        <v>236</v>
      </c>
      <c r="GB74" s="8"/>
      <c r="GC74" s="8"/>
      <c r="GD74" s="8">
        <v>1</v>
      </c>
      <c r="GE74" s="8"/>
      <c r="GF74" s="8">
        <v>274903907</v>
      </c>
      <c r="GG74" s="8">
        <v>2</v>
      </c>
      <c r="GH74" s="8">
        <v>1</v>
      </c>
      <c r="GI74" s="8">
        <v>-2</v>
      </c>
      <c r="GJ74" s="8">
        <v>0</v>
      </c>
      <c r="GK74" s="8">
        <v>0</v>
      </c>
      <c r="GL74" s="8">
        <f ca="1" t="shared" si="27"/>
        <v>0</v>
      </c>
      <c r="GM74" s="8">
        <f ca="1" t="shared" si="28"/>
        <v>0</v>
      </c>
      <c r="GN74" s="8">
        <f ca="1" t="shared" si="29"/>
        <v>0</v>
      </c>
      <c r="GO74" s="8">
        <f ca="1" t="shared" si="30"/>
        <v>0</v>
      </c>
      <c r="GP74" s="8">
        <f ca="1" t="shared" si="31"/>
        <v>0</v>
      </c>
      <c r="GQ74" s="8"/>
      <c r="GR74" s="8">
        <v>0</v>
      </c>
      <c r="GS74" s="8">
        <v>3</v>
      </c>
      <c r="GT74" s="8">
        <v>0</v>
      </c>
      <c r="GU74" s="8" t="s">
        <v>236</v>
      </c>
      <c r="GV74" s="8">
        <f t="shared" si="32"/>
        <v>0</v>
      </c>
      <c r="GW74" s="8">
        <v>1</v>
      </c>
      <c r="GX74" s="8">
        <f t="shared" si="33"/>
        <v>0</v>
      </c>
      <c r="GY74" s="8"/>
      <c r="GZ74" s="8"/>
      <c r="HA74" s="8">
        <v>0</v>
      </c>
      <c r="HB74" s="8">
        <v>0</v>
      </c>
      <c r="HC74" s="8">
        <f>0</f>
        <v>0</v>
      </c>
      <c r="HD74" s="8"/>
      <c r="HE74" s="8" t="s">
        <v>236</v>
      </c>
      <c r="HF74" s="8" t="s">
        <v>236</v>
      </c>
      <c r="HG74" s="8"/>
      <c r="HH74" s="8"/>
      <c r="HI74" s="8"/>
      <c r="HJ74" s="8"/>
      <c r="HK74" s="8"/>
      <c r="HL74" s="8"/>
      <c r="HM74" s="8" t="s">
        <v>236</v>
      </c>
      <c r="HN74" s="8" t="s">
        <v>135</v>
      </c>
      <c r="HO74" s="8" t="s">
        <v>137</v>
      </c>
      <c r="HP74" s="8" t="s">
        <v>325</v>
      </c>
      <c r="HQ74" s="8" t="s">
        <v>325</v>
      </c>
      <c r="HR74" s="8"/>
      <c r="HS74" s="8">
        <v>0</v>
      </c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>
        <v>0</v>
      </c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45">
      <c r="A75">
        <v>18</v>
      </c>
      <c r="B75">
        <v>0</v>
      </c>
      <c r="C75">
        <v>198</v>
      </c>
      <c r="E75" t="s">
        <v>236</v>
      </c>
      <c r="F75" t="s">
        <v>327</v>
      </c>
      <c r="G75" t="s">
        <v>328</v>
      </c>
      <c r="H75" t="s">
        <v>64</v>
      </c>
      <c r="I75">
        <f>J75</f>
        <v>2</v>
      </c>
      <c r="J75">
        <v>2</v>
      </c>
      <c r="K75">
        <v>2</v>
      </c>
      <c r="L75">
        <v>0</v>
      </c>
      <c r="M75">
        <v>0</v>
      </c>
      <c r="N75">
        <f t="shared" si="12"/>
        <v>0</v>
      </c>
      <c r="O75">
        <f ca="1">ROUND(P75,2)</f>
        <v>0</v>
      </c>
      <c r="P75">
        <f ca="1">ROUND(ROUND(ROUND(SUMIF(SmtRes!AQ189:SmtRes!AQ198,"=1",SmtRes!CU189:SmtRes!CU198),2),2)*I75/100,2)</f>
        <v>0</v>
      </c>
      <c r="Q75">
        <f>ROUND(CR75*I75,2)</f>
        <v>0</v>
      </c>
      <c r="R75">
        <f>ROUND(CS75*I75,2)</f>
        <v>0</v>
      </c>
      <c r="S75">
        <f>ROUND(CT75*I75,2)</f>
        <v>0</v>
      </c>
      <c r="T75">
        <f t="shared" si="14"/>
        <v>0</v>
      </c>
      <c r="U75">
        <f>ROUND(CV75*I75,7)</f>
        <v>0</v>
      </c>
      <c r="V75">
        <f>ROUND(CW75*I75,7)</f>
        <v>0</v>
      </c>
      <c r="W75">
        <f t="shared" si="15"/>
        <v>0</v>
      </c>
      <c r="X75">
        <f t="shared" si="16"/>
        <v>0</v>
      </c>
      <c r="Y75">
        <f t="shared" si="17"/>
        <v>0</v>
      </c>
      <c r="AA75">
        <v>-1</v>
      </c>
      <c r="AB75">
        <f t="shared" si="18"/>
        <v>0</v>
      </c>
      <c r="AC75">
        <f>ROUND((ES75),6)</f>
        <v>0</v>
      </c>
      <c r="AD75">
        <f>ROUND((((ET75)-(EU75))+AE75),6)</f>
        <v>0</v>
      </c>
      <c r="AE75">
        <f>ROUND((EU75),6)</f>
        <v>0</v>
      </c>
      <c r="AF75">
        <f>ROUND((EV75),6)</f>
        <v>0</v>
      </c>
      <c r="AG75">
        <f t="shared" si="20"/>
        <v>0</v>
      </c>
      <c r="AH75">
        <f>(EW75)</f>
        <v>0</v>
      </c>
      <c r="AI75">
        <f>(EX75)</f>
        <v>0</v>
      </c>
      <c r="AJ75">
        <f t="shared" si="21"/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97</v>
      </c>
      <c r="AU75">
        <v>51</v>
      </c>
      <c r="AV75">
        <v>1</v>
      </c>
      <c r="AW75">
        <v>1</v>
      </c>
      <c r="AZ75">
        <v>1</v>
      </c>
      <c r="BA75">
        <v>1</v>
      </c>
      <c r="BB75">
        <v>1</v>
      </c>
      <c r="BC75">
        <v>1</v>
      </c>
      <c r="BD75" t="s">
        <v>236</v>
      </c>
      <c r="BE75" t="s">
        <v>236</v>
      </c>
      <c r="BF75" t="s">
        <v>236</v>
      </c>
      <c r="BG75" t="s">
        <v>236</v>
      </c>
      <c r="BH75">
        <v>3</v>
      </c>
      <c r="BI75">
        <v>2</v>
      </c>
      <c r="BJ75" t="s">
        <v>236</v>
      </c>
      <c r="BM75">
        <v>108001</v>
      </c>
      <c r="BN75">
        <v>0</v>
      </c>
      <c r="BO75" t="s">
        <v>236</v>
      </c>
      <c r="BP75">
        <v>0</v>
      </c>
      <c r="BQ75">
        <v>3</v>
      </c>
      <c r="BR75">
        <v>0</v>
      </c>
      <c r="BS75">
        <v>1</v>
      </c>
      <c r="BT75">
        <v>1</v>
      </c>
      <c r="BU75">
        <v>1</v>
      </c>
      <c r="BV75">
        <v>1</v>
      </c>
      <c r="BW75">
        <v>1</v>
      </c>
      <c r="BX75">
        <v>1</v>
      </c>
      <c r="BY75" t="s">
        <v>236</v>
      </c>
      <c r="BZ75">
        <v>97</v>
      </c>
      <c r="CA75">
        <v>51</v>
      </c>
      <c r="CB75" t="s">
        <v>236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 t="s">
        <v>236</v>
      </c>
      <c r="CO75">
        <v>0</v>
      </c>
      <c r="CP75">
        <f t="shared" ref="CP75:CZ75" si="48">0</f>
        <v>0</v>
      </c>
      <c r="CQ75">
        <f t="shared" si="48"/>
        <v>0</v>
      </c>
      <c r="CR75">
        <f t="shared" si="48"/>
        <v>0</v>
      </c>
      <c r="CS75">
        <f t="shared" si="48"/>
        <v>0</v>
      </c>
      <c r="CT75">
        <f t="shared" si="48"/>
        <v>0</v>
      </c>
      <c r="CU75">
        <f t="shared" si="48"/>
        <v>0</v>
      </c>
      <c r="CV75">
        <f t="shared" si="48"/>
        <v>0</v>
      </c>
      <c r="CW75">
        <f t="shared" si="48"/>
        <v>0</v>
      </c>
      <c r="CX75">
        <f t="shared" si="48"/>
        <v>0</v>
      </c>
      <c r="CY75">
        <f t="shared" si="48"/>
        <v>0</v>
      </c>
      <c r="CZ75">
        <f t="shared" si="48"/>
        <v>0</v>
      </c>
      <c r="DC75" t="s">
        <v>236</v>
      </c>
      <c r="DD75" t="s">
        <v>236</v>
      </c>
      <c r="DE75" t="s">
        <v>236</v>
      </c>
      <c r="DF75" t="s">
        <v>236</v>
      </c>
      <c r="DG75" t="s">
        <v>236</v>
      </c>
      <c r="DH75" t="s">
        <v>236</v>
      </c>
      <c r="DI75" t="s">
        <v>236</v>
      </c>
      <c r="DJ75" t="s">
        <v>236</v>
      </c>
      <c r="DK75" t="s">
        <v>236</v>
      </c>
      <c r="DL75" t="s">
        <v>236</v>
      </c>
      <c r="DM75" t="s">
        <v>236</v>
      </c>
      <c r="DN75">
        <v>0</v>
      </c>
      <c r="DO75">
        <v>0</v>
      </c>
      <c r="DP75">
        <v>1</v>
      </c>
      <c r="DQ75">
        <v>1</v>
      </c>
      <c r="DU75">
        <v>1013</v>
      </c>
      <c r="DV75" t="s">
        <v>64</v>
      </c>
      <c r="DW75" t="s">
        <v>64</v>
      </c>
      <c r="DX75">
        <v>1</v>
      </c>
      <c r="DZ75" t="s">
        <v>236</v>
      </c>
      <c r="EA75" t="s">
        <v>236</v>
      </c>
      <c r="EB75" t="s">
        <v>236</v>
      </c>
      <c r="EC75" t="s">
        <v>236</v>
      </c>
      <c r="EE75">
        <v>82815029</v>
      </c>
      <c r="EF75">
        <v>3</v>
      </c>
      <c r="EG75" t="s">
        <v>324</v>
      </c>
      <c r="EH75">
        <v>0</v>
      </c>
      <c r="EI75" t="s">
        <v>236</v>
      </c>
      <c r="EJ75">
        <v>2</v>
      </c>
      <c r="EK75">
        <v>108001</v>
      </c>
      <c r="EL75" t="s">
        <v>325</v>
      </c>
      <c r="EM75" t="s">
        <v>326</v>
      </c>
      <c r="EO75" t="s">
        <v>236</v>
      </c>
      <c r="EQ75">
        <v>1024</v>
      </c>
      <c r="ER75">
        <v>0</v>
      </c>
      <c r="ES75">
        <v>0</v>
      </c>
      <c r="ET75">
        <v>0</v>
      </c>
      <c r="EU75">
        <v>0</v>
      </c>
      <c r="EV75">
        <v>0</v>
      </c>
      <c r="EW75">
        <v>0</v>
      </c>
      <c r="EX75">
        <v>0</v>
      </c>
      <c r="FQ75">
        <v>0</v>
      </c>
      <c r="FR75">
        <v>0</v>
      </c>
      <c r="FS75">
        <v>0</v>
      </c>
      <c r="FX75">
        <v>97</v>
      </c>
      <c r="FY75">
        <v>51</v>
      </c>
      <c r="GA75" t="s">
        <v>236</v>
      </c>
      <c r="GD75">
        <v>1</v>
      </c>
      <c r="GF75">
        <v>274903907</v>
      </c>
      <c r="GG75">
        <v>2</v>
      </c>
      <c r="GH75">
        <v>1</v>
      </c>
      <c r="GI75">
        <v>-2</v>
      </c>
      <c r="GJ75">
        <v>0</v>
      </c>
      <c r="GK75">
        <v>0</v>
      </c>
      <c r="GL75">
        <f ca="1" t="shared" si="27"/>
        <v>0</v>
      </c>
      <c r="GM75">
        <f ca="1" t="shared" si="28"/>
        <v>0</v>
      </c>
      <c r="GN75">
        <f ca="1" t="shared" si="29"/>
        <v>0</v>
      </c>
      <c r="GO75">
        <f ca="1" t="shared" si="30"/>
        <v>0</v>
      </c>
      <c r="GP75">
        <f ca="1" t="shared" si="31"/>
        <v>0</v>
      </c>
      <c r="GR75">
        <v>0</v>
      </c>
      <c r="GS75">
        <v>3</v>
      </c>
      <c r="GT75">
        <v>0</v>
      </c>
      <c r="GU75" t="s">
        <v>236</v>
      </c>
      <c r="GV75">
        <f t="shared" si="32"/>
        <v>0</v>
      </c>
      <c r="GW75">
        <v>1</v>
      </c>
      <c r="GX75">
        <f t="shared" si="33"/>
        <v>0</v>
      </c>
      <c r="HA75">
        <v>0</v>
      </c>
      <c r="HB75">
        <v>0</v>
      </c>
      <c r="HC75">
        <f>0</f>
        <v>0</v>
      </c>
      <c r="HE75" t="s">
        <v>236</v>
      </c>
      <c r="HF75" t="s">
        <v>236</v>
      </c>
      <c r="HM75" t="s">
        <v>236</v>
      </c>
      <c r="HN75" t="s">
        <v>135</v>
      </c>
      <c r="HO75" t="s">
        <v>137</v>
      </c>
      <c r="HP75" t="s">
        <v>325</v>
      </c>
      <c r="HQ75" t="s">
        <v>325</v>
      </c>
      <c r="HS75">
        <v>0</v>
      </c>
      <c r="IK75">
        <v>0</v>
      </c>
    </row>
    <row r="77" spans="1:206">
      <c r="A77" s="7">
        <v>51</v>
      </c>
      <c r="B77" s="7">
        <f>B24</f>
        <v>0</v>
      </c>
      <c r="C77" s="7">
        <f>A24</f>
        <v>4</v>
      </c>
      <c r="D77" s="7">
        <f>ROW(A24)</f>
        <v>24</v>
      </c>
      <c r="E77" s="7"/>
      <c r="F77" s="7" t="str">
        <f>IF(F24&lt;&gt;"",F24,"")</f>
        <v>Новый раздел</v>
      </c>
      <c r="G77" s="7" t="str">
        <f>IF(G24&lt;&gt;"",G24,"")</f>
        <v>Демонтажные работы</v>
      </c>
      <c r="H77" s="7">
        <v>0</v>
      </c>
      <c r="I77" s="7"/>
      <c r="J77" s="7"/>
      <c r="K77" s="7"/>
      <c r="L77" s="7"/>
      <c r="M77" s="7"/>
      <c r="N77" s="7"/>
      <c r="O77" s="7">
        <f ca="1" t="shared" ref="O77:T77" si="49">ROUND(AB77,2)</f>
        <v>0</v>
      </c>
      <c r="P77" s="7">
        <f ca="1" t="shared" si="49"/>
        <v>0</v>
      </c>
      <c r="Q77" s="7">
        <f ca="1" t="shared" si="49"/>
        <v>0</v>
      </c>
      <c r="R77" s="7">
        <f ca="1" t="shared" si="49"/>
        <v>0</v>
      </c>
      <c r="S77" s="7">
        <f ca="1" t="shared" si="49"/>
        <v>0</v>
      </c>
      <c r="T77" s="7">
        <f t="shared" si="49"/>
        <v>0</v>
      </c>
      <c r="U77" s="7">
        <f ca="1">AH77</f>
        <v>0</v>
      </c>
      <c r="V77" s="7">
        <f ca="1">AI77</f>
        <v>0</v>
      </c>
      <c r="W77" s="7">
        <f>ROUND(AJ77,2)</f>
        <v>0</v>
      </c>
      <c r="X77" s="7">
        <f ca="1">ROUND(AK77,2)</f>
        <v>0</v>
      </c>
      <c r="Y77" s="7">
        <f ca="1">ROUND(AL77,2)</f>
        <v>0</v>
      </c>
      <c r="Z77" s="7"/>
      <c r="AA77" s="7"/>
      <c r="AB77" s="7">
        <f ca="1">ROUND(SUMIF(AA28:AA75,"=85244098",O28:O75),2)</f>
        <v>0</v>
      </c>
      <c r="AC77" s="7">
        <f ca="1">ROUND(SUMIF(AA28:AA75,"=85244098",P28:P75),2)</f>
        <v>0</v>
      </c>
      <c r="AD77" s="7">
        <f ca="1">ROUND(SUMIF(AA28:AA75,"=85244098",Q28:Q75),2)</f>
        <v>0</v>
      </c>
      <c r="AE77" s="7">
        <f ca="1">ROUND(SUMIF(AA28:AA75,"=85244098",R28:R75),2)</f>
        <v>0</v>
      </c>
      <c r="AF77" s="7">
        <f ca="1">ROUND(SUMIF(AA28:AA75,"=85244098",S28:S75),2)</f>
        <v>0</v>
      </c>
      <c r="AG77" s="7">
        <f>ROUND(SUMIF(AA28:AA75,"=85244098",T28:T75),2)</f>
        <v>0</v>
      </c>
      <c r="AH77" s="7">
        <f ca="1">SUMIF(AA28:AA75,"=85244098",U28:U75)</f>
        <v>0</v>
      </c>
      <c r="AI77" s="7">
        <f ca="1">SUMIF(AA28:AA75,"=85244098",V28:V75)</f>
        <v>0</v>
      </c>
      <c r="AJ77" s="7">
        <f>ROUND(SUMIF(AA28:AA75,"=85244098",W28:W75),2)</f>
        <v>0</v>
      </c>
      <c r="AK77" s="7">
        <f ca="1">ROUND(SUMIF(AA28:AA75,"=85244098",X28:X75),2)</f>
        <v>0</v>
      </c>
      <c r="AL77" s="7">
        <f ca="1">ROUND(SUMIF(AA28:AA75,"=85244098",Y28:Y75),2)</f>
        <v>0</v>
      </c>
      <c r="AM77" s="7"/>
      <c r="AN77" s="7"/>
      <c r="AO77" s="7">
        <f t="shared" ref="AO77:BD77" si="50">ROUND(BX77,2)</f>
        <v>0</v>
      </c>
      <c r="AP77" s="7">
        <f t="shared" si="50"/>
        <v>0</v>
      </c>
      <c r="AQ77" s="7">
        <f ca="1" t="shared" si="50"/>
        <v>0</v>
      </c>
      <c r="AR77" s="7">
        <f ca="1" t="shared" si="50"/>
        <v>0</v>
      </c>
      <c r="AS77" s="7">
        <f ca="1" t="shared" si="50"/>
        <v>0</v>
      </c>
      <c r="AT77" s="7">
        <f ca="1" t="shared" si="50"/>
        <v>0</v>
      </c>
      <c r="AU77" s="7">
        <f ca="1" t="shared" si="50"/>
        <v>0</v>
      </c>
      <c r="AV77" s="7">
        <f ca="1" t="shared" si="50"/>
        <v>0</v>
      </c>
      <c r="AW77" s="7">
        <f ca="1" t="shared" si="50"/>
        <v>0</v>
      </c>
      <c r="AX77" s="7">
        <f ca="1" t="shared" si="50"/>
        <v>0</v>
      </c>
      <c r="AY77" s="7">
        <f ca="1" t="shared" si="50"/>
        <v>0</v>
      </c>
      <c r="AZ77" s="7">
        <f ca="1" t="shared" si="50"/>
        <v>0</v>
      </c>
      <c r="BA77" s="7">
        <f t="shared" si="50"/>
        <v>0</v>
      </c>
      <c r="BB77" s="7">
        <f t="shared" si="50"/>
        <v>0</v>
      </c>
      <c r="BC77" s="7">
        <f t="shared" si="50"/>
        <v>0</v>
      </c>
      <c r="BD77" s="7">
        <f t="shared" si="50"/>
        <v>0</v>
      </c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>
        <f>ROUND(SUMIF(AA28:AA75,"=85244098",FQ28:FQ75),2)</f>
        <v>0</v>
      </c>
      <c r="BY77" s="7">
        <f>ROUND(SUMIF(AA28:AA75,"=85244098",FR28:FR75),2)</f>
        <v>0</v>
      </c>
      <c r="BZ77" s="7">
        <f ca="1">ROUND(SUMIF(AA28:AA75,"=85244098",GL28:GL75),2)</f>
        <v>0</v>
      </c>
      <c r="CA77" s="7">
        <f ca="1">ROUND(SUMIF(AA28:AA75,"=85244098",GM28:GM75),2)</f>
        <v>0</v>
      </c>
      <c r="CB77" s="7">
        <f ca="1">ROUND(SUMIF(AA28:AA75,"=85244098",GN28:GN75),2)</f>
        <v>0</v>
      </c>
      <c r="CC77" s="7">
        <f ca="1">ROUND(SUMIF(AA28:AA75,"=85244098",GO28:GO75),2)</f>
        <v>0</v>
      </c>
      <c r="CD77" s="7">
        <f ca="1">ROUND(SUMIF(AA28:AA75,"=85244098",GP28:GP75),2)</f>
        <v>0</v>
      </c>
      <c r="CE77" s="7">
        <f ca="1">AC77-BX77</f>
        <v>0</v>
      </c>
      <c r="CF77" s="7">
        <f ca="1">AC77-BY77</f>
        <v>0</v>
      </c>
      <c r="CG77" s="7">
        <f ca="1">BX77-BZ77</f>
        <v>0</v>
      </c>
      <c r="CH77" s="7">
        <f ca="1">AC77-BX77-BY77+BZ77</f>
        <v>0</v>
      </c>
      <c r="CI77" s="7">
        <f ca="1">BY77-BZ77</f>
        <v>0</v>
      </c>
      <c r="CJ77" s="7">
        <f>ROUND(SUMIF(AA28:AA75,"=85244098",GX28:GX75),2)</f>
        <v>0</v>
      </c>
      <c r="CK77" s="7">
        <f>ROUND(SUMIF(AA28:AA75,"=85244098",GY28:GY75),2)</f>
        <v>0</v>
      </c>
      <c r="CL77" s="7">
        <f>ROUND(SUMIF(AA28:AA75,"=85244098",GZ28:GZ75),2)</f>
        <v>0</v>
      </c>
      <c r="CM77" s="7">
        <f>ROUND(SUMIF(AA28:AA75,"=85244098",HD28:HD75),2)</f>
        <v>0</v>
      </c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4">
        <f ca="1" t="shared" ref="DG77:DL77" si="51">ROUND(DT77,2)</f>
        <v>0</v>
      </c>
      <c r="DH77" s="4">
        <f ca="1" t="shared" si="51"/>
        <v>0</v>
      </c>
      <c r="DI77" s="4">
        <f ca="1" t="shared" si="51"/>
        <v>0</v>
      </c>
      <c r="DJ77" s="4">
        <f ca="1" t="shared" si="51"/>
        <v>0</v>
      </c>
      <c r="DK77" s="4">
        <f ca="1" t="shared" si="51"/>
        <v>0</v>
      </c>
      <c r="DL77" s="4">
        <f t="shared" si="51"/>
        <v>0</v>
      </c>
      <c r="DM77" s="4">
        <f ca="1">DZ77</f>
        <v>0</v>
      </c>
      <c r="DN77" s="4">
        <f ca="1">EA77</f>
        <v>0</v>
      </c>
      <c r="DO77" s="4">
        <f>ROUND(EB77,2)</f>
        <v>0</v>
      </c>
      <c r="DP77" s="4">
        <f ca="1">ROUND(EC77,2)</f>
        <v>0</v>
      </c>
      <c r="DQ77" s="4">
        <f ca="1">ROUND(ED77,2)</f>
        <v>0</v>
      </c>
      <c r="DR77" s="4"/>
      <c r="DS77" s="4"/>
      <c r="DT77" s="4">
        <f ca="1">ROUND(SUMIF(AA28:AA75,"=85244033",O28:O75),2)</f>
        <v>0</v>
      </c>
      <c r="DU77" s="4">
        <f ca="1">ROUND(SUMIF(AA28:AA75,"=85244033",P28:P75),2)</f>
        <v>0</v>
      </c>
      <c r="DV77" s="4">
        <f ca="1">ROUND(SUMIF(AA28:AA75,"=85244033",Q28:Q75),2)</f>
        <v>0</v>
      </c>
      <c r="DW77" s="4">
        <f ca="1">ROUND(SUMIF(AA28:AA75,"=85244033",R28:R75),2)</f>
        <v>0</v>
      </c>
      <c r="DX77" s="4">
        <f ca="1">ROUND(SUMIF(AA28:AA75,"=85244033",S28:S75),2)</f>
        <v>0</v>
      </c>
      <c r="DY77" s="4">
        <f>ROUND(SUMIF(AA28:AA75,"=85244033",T28:T75),2)</f>
        <v>0</v>
      </c>
      <c r="DZ77" s="4">
        <f ca="1">SUMIF(AA28:AA75,"=85244033",U28:U75)</f>
        <v>0</v>
      </c>
      <c r="EA77" s="4">
        <f ca="1">SUMIF(AA28:AA75,"=85244033",V28:V75)</f>
        <v>0</v>
      </c>
      <c r="EB77" s="4">
        <f>ROUND(SUMIF(AA28:AA75,"=85244033",W28:W75),2)</f>
        <v>0</v>
      </c>
      <c r="EC77" s="4">
        <f ca="1">ROUND(SUMIF(AA28:AA75,"=85244033",X28:X75),2)</f>
        <v>0</v>
      </c>
      <c r="ED77" s="4">
        <f ca="1">ROUND(SUMIF(AA28:AA75,"=85244033",Y28:Y75),2)</f>
        <v>0</v>
      </c>
      <c r="EE77" s="4"/>
      <c r="EF77" s="4"/>
      <c r="EG77" s="4">
        <f t="shared" ref="EG77:EV77" si="52">ROUND(FP77,2)</f>
        <v>0</v>
      </c>
      <c r="EH77" s="4">
        <f t="shared" si="52"/>
        <v>0</v>
      </c>
      <c r="EI77" s="4">
        <f ca="1" t="shared" si="52"/>
        <v>0</v>
      </c>
      <c r="EJ77" s="4">
        <f ca="1" t="shared" si="52"/>
        <v>0</v>
      </c>
      <c r="EK77" s="4">
        <f ca="1" t="shared" si="52"/>
        <v>0</v>
      </c>
      <c r="EL77" s="4">
        <f ca="1" t="shared" si="52"/>
        <v>0</v>
      </c>
      <c r="EM77" s="4">
        <f ca="1" t="shared" si="52"/>
        <v>0</v>
      </c>
      <c r="EN77" s="4">
        <f ca="1" t="shared" si="52"/>
        <v>0</v>
      </c>
      <c r="EO77" s="4">
        <f ca="1" t="shared" si="52"/>
        <v>0</v>
      </c>
      <c r="EP77" s="4">
        <f ca="1" t="shared" si="52"/>
        <v>0</v>
      </c>
      <c r="EQ77" s="4">
        <f ca="1" t="shared" si="52"/>
        <v>0</v>
      </c>
      <c r="ER77" s="4">
        <f ca="1" t="shared" si="52"/>
        <v>0</v>
      </c>
      <c r="ES77" s="4">
        <f t="shared" si="52"/>
        <v>0</v>
      </c>
      <c r="ET77" s="4">
        <f t="shared" si="52"/>
        <v>0</v>
      </c>
      <c r="EU77" s="4">
        <f t="shared" si="52"/>
        <v>0</v>
      </c>
      <c r="EV77" s="4">
        <f t="shared" si="52"/>
        <v>0</v>
      </c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>
        <f>ROUND(SUMIF(AA28:AA75,"=85244033",FQ28:FQ75),2)</f>
        <v>0</v>
      </c>
      <c r="FQ77" s="4">
        <f>ROUND(SUMIF(AA28:AA75,"=85244033",FR28:FR75),2)</f>
        <v>0</v>
      </c>
      <c r="FR77" s="4">
        <f ca="1">ROUND(SUMIF(AA28:AA75,"=85244033",GL28:GL75),2)</f>
        <v>0</v>
      </c>
      <c r="FS77" s="4">
        <f ca="1">ROUND(SUMIF(AA28:AA75,"=85244033",GM28:GM75),2)</f>
        <v>0</v>
      </c>
      <c r="FT77" s="4">
        <f ca="1">ROUND(SUMIF(AA28:AA75,"=85244033",GN28:GN75),2)</f>
        <v>0</v>
      </c>
      <c r="FU77" s="4">
        <f ca="1">ROUND(SUMIF(AA28:AA75,"=85244033",GO28:GO75),2)</f>
        <v>0</v>
      </c>
      <c r="FV77" s="4">
        <f ca="1">ROUND(SUMIF(AA28:AA75,"=85244033",GP28:GP75),2)</f>
        <v>0</v>
      </c>
      <c r="FW77" s="4">
        <f ca="1">DU77-FP77</f>
        <v>0</v>
      </c>
      <c r="FX77" s="4">
        <f ca="1">DU77-FQ77</f>
        <v>0</v>
      </c>
      <c r="FY77" s="4">
        <f ca="1">FP77-FR77</f>
        <v>0</v>
      </c>
      <c r="FZ77" s="4">
        <f ca="1">DU77-FP77-FQ77+FR77</f>
        <v>0</v>
      </c>
      <c r="GA77" s="4">
        <f ca="1">FQ77-FR77</f>
        <v>0</v>
      </c>
      <c r="GB77" s="4">
        <f>ROUND(SUMIF(AA28:AA75,"=85244033",GX28:GX75),2)</f>
        <v>0</v>
      </c>
      <c r="GC77" s="4">
        <f>ROUND(SUMIF(AA28:AA75,"=85244033",GY28:GY75),2)</f>
        <v>0</v>
      </c>
      <c r="GD77" s="4">
        <f>ROUND(SUMIF(AA28:AA75,"=85244033",GZ28:GZ75),2)</f>
        <v>0</v>
      </c>
      <c r="GE77" s="4">
        <f>ROUND(SUMIF(AA28:AA75,"=85244033",HD28:HD75),2)</f>
        <v>0</v>
      </c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>
        <v>0</v>
      </c>
    </row>
    <row r="79" spans="1:28">
      <c r="A79" s="9">
        <v>50</v>
      </c>
      <c r="B79" s="9">
        <v>0</v>
      </c>
      <c r="C79" s="9">
        <v>0</v>
      </c>
      <c r="D79" s="9">
        <v>1</v>
      </c>
      <c r="E79" s="9">
        <v>201</v>
      </c>
      <c r="F79" s="9">
        <f ca="1">ROUND(Source!O77,O79)</f>
        <v>0</v>
      </c>
      <c r="G79" s="9" t="s">
        <v>363</v>
      </c>
      <c r="H79" s="9" t="s">
        <v>364</v>
      </c>
      <c r="I79" s="9"/>
      <c r="J79" s="9"/>
      <c r="K79" s="9">
        <v>201</v>
      </c>
      <c r="L79" s="9">
        <v>1</v>
      </c>
      <c r="M79" s="9">
        <v>3</v>
      </c>
      <c r="N79" s="9" t="s">
        <v>236</v>
      </c>
      <c r="O79" s="9">
        <v>2</v>
      </c>
      <c r="P79" s="9">
        <f ca="1">ROUND(Source!DG77,O79)</f>
        <v>0</v>
      </c>
      <c r="Q79" s="9"/>
      <c r="R79" s="9"/>
      <c r="S79" s="9"/>
      <c r="T79" s="9"/>
      <c r="U79" s="9"/>
      <c r="V79" s="9"/>
      <c r="W79" s="9">
        <v>0</v>
      </c>
      <c r="X79" s="9">
        <v>1</v>
      </c>
      <c r="Y79" s="9">
        <v>0</v>
      </c>
      <c r="Z79" s="9">
        <v>0</v>
      </c>
      <c r="AA79" s="9">
        <v>1</v>
      </c>
      <c r="AB79" s="9">
        <v>0</v>
      </c>
    </row>
    <row r="80" spans="1:28">
      <c r="A80" s="9">
        <v>50</v>
      </c>
      <c r="B80" s="9">
        <v>0</v>
      </c>
      <c r="C80" s="9">
        <v>0</v>
      </c>
      <c r="D80" s="9">
        <v>1</v>
      </c>
      <c r="E80" s="9">
        <v>202</v>
      </c>
      <c r="F80" s="9">
        <f ca="1">ROUND(Source!P77,O80)</f>
        <v>0</v>
      </c>
      <c r="G80" s="9" t="s">
        <v>365</v>
      </c>
      <c r="H80" s="9" t="s">
        <v>366</v>
      </c>
      <c r="I80" s="9"/>
      <c r="J80" s="9"/>
      <c r="K80" s="9">
        <v>202</v>
      </c>
      <c r="L80" s="9">
        <v>2</v>
      </c>
      <c r="M80" s="9">
        <v>3</v>
      </c>
      <c r="N80" s="9" t="s">
        <v>236</v>
      </c>
      <c r="O80" s="9">
        <v>2</v>
      </c>
      <c r="P80" s="9">
        <f ca="1">ROUND(Source!DH77,O80)</f>
        <v>0</v>
      </c>
      <c r="Q80" s="9"/>
      <c r="R80" s="9"/>
      <c r="S80" s="9"/>
      <c r="T80" s="9"/>
      <c r="U80" s="9"/>
      <c r="V80" s="9"/>
      <c r="W80" s="9">
        <v>0</v>
      </c>
      <c r="X80" s="9">
        <v>1</v>
      </c>
      <c r="Y80" s="9">
        <v>0</v>
      </c>
      <c r="Z80" s="9">
        <v>0</v>
      </c>
      <c r="AA80" s="9">
        <v>1</v>
      </c>
      <c r="AB80" s="9">
        <v>0</v>
      </c>
    </row>
    <row r="81" spans="1:28">
      <c r="A81" s="9">
        <v>50</v>
      </c>
      <c r="B81" s="9">
        <v>0</v>
      </c>
      <c r="C81" s="9">
        <v>0</v>
      </c>
      <c r="D81" s="9">
        <v>1</v>
      </c>
      <c r="E81" s="9">
        <v>222</v>
      </c>
      <c r="F81" s="9">
        <f>ROUND(Source!AO77,O81)</f>
        <v>0</v>
      </c>
      <c r="G81" s="9" t="s">
        <v>367</v>
      </c>
      <c r="H81" s="9" t="s">
        <v>368</v>
      </c>
      <c r="I81" s="9"/>
      <c r="J81" s="9"/>
      <c r="K81" s="9">
        <v>222</v>
      </c>
      <c r="L81" s="9">
        <v>3</v>
      </c>
      <c r="M81" s="9">
        <v>3</v>
      </c>
      <c r="N81" s="9" t="s">
        <v>236</v>
      </c>
      <c r="O81" s="9">
        <v>2</v>
      </c>
      <c r="P81" s="9">
        <f>ROUND(Source!EG77,O81)</f>
        <v>0</v>
      </c>
      <c r="Q81" s="9"/>
      <c r="R81" s="9"/>
      <c r="S81" s="9"/>
      <c r="T81" s="9"/>
      <c r="U81" s="9"/>
      <c r="V81" s="9"/>
      <c r="W81" s="9">
        <v>0</v>
      </c>
      <c r="X81" s="9">
        <v>1</v>
      </c>
      <c r="Y81" s="9">
        <v>0</v>
      </c>
      <c r="Z81" s="9">
        <v>0</v>
      </c>
      <c r="AA81" s="9">
        <v>1</v>
      </c>
      <c r="AB81" s="9">
        <v>0</v>
      </c>
    </row>
    <row r="82" spans="1:28">
      <c r="A82" s="9">
        <v>50</v>
      </c>
      <c r="B82" s="9">
        <v>0</v>
      </c>
      <c r="C82" s="9">
        <v>0</v>
      </c>
      <c r="D82" s="9">
        <v>1</v>
      </c>
      <c r="E82" s="9">
        <v>225</v>
      </c>
      <c r="F82" s="9">
        <f ca="1">ROUND(Source!AV77,O82)</f>
        <v>0</v>
      </c>
      <c r="G82" s="9" t="s">
        <v>369</v>
      </c>
      <c r="H82" s="9" t="s">
        <v>370</v>
      </c>
      <c r="I82" s="9"/>
      <c r="J82" s="9"/>
      <c r="K82" s="9">
        <v>225</v>
      </c>
      <c r="L82" s="9">
        <v>4</v>
      </c>
      <c r="M82" s="9">
        <v>3</v>
      </c>
      <c r="N82" s="9" t="s">
        <v>236</v>
      </c>
      <c r="O82" s="9">
        <v>2</v>
      </c>
      <c r="P82" s="9">
        <f ca="1">ROUND(Source!EN77,O82)</f>
        <v>0</v>
      </c>
      <c r="Q82" s="9"/>
      <c r="R82" s="9"/>
      <c r="S82" s="9"/>
      <c r="T82" s="9"/>
      <c r="U82" s="9"/>
      <c r="V82" s="9"/>
      <c r="W82" s="9">
        <v>0</v>
      </c>
      <c r="X82" s="9">
        <v>1</v>
      </c>
      <c r="Y82" s="9">
        <v>0</v>
      </c>
      <c r="Z82" s="9">
        <v>0</v>
      </c>
      <c r="AA82" s="9">
        <v>1</v>
      </c>
      <c r="AB82" s="9">
        <v>0</v>
      </c>
    </row>
    <row r="83" spans="1:28">
      <c r="A83" s="9">
        <v>50</v>
      </c>
      <c r="B83" s="9">
        <v>0</v>
      </c>
      <c r="C83" s="9">
        <v>0</v>
      </c>
      <c r="D83" s="9">
        <v>1</v>
      </c>
      <c r="E83" s="9">
        <v>226</v>
      </c>
      <c r="F83" s="9">
        <f ca="1">ROUND(Source!AW77,O83)</f>
        <v>0</v>
      </c>
      <c r="G83" s="9" t="s">
        <v>371</v>
      </c>
      <c r="H83" s="9" t="s">
        <v>372</v>
      </c>
      <c r="I83" s="9"/>
      <c r="J83" s="9"/>
      <c r="K83" s="9">
        <v>226</v>
      </c>
      <c r="L83" s="9">
        <v>5</v>
      </c>
      <c r="M83" s="9">
        <v>3</v>
      </c>
      <c r="N83" s="9" t="s">
        <v>236</v>
      </c>
      <c r="O83" s="9">
        <v>2</v>
      </c>
      <c r="P83" s="9">
        <f ca="1">ROUND(Source!EO77,O83)</f>
        <v>0</v>
      </c>
      <c r="Q83" s="9"/>
      <c r="R83" s="9"/>
      <c r="S83" s="9"/>
      <c r="T83" s="9"/>
      <c r="U83" s="9"/>
      <c r="V83" s="9"/>
      <c r="W83" s="9">
        <v>0</v>
      </c>
      <c r="X83" s="9">
        <v>1</v>
      </c>
      <c r="Y83" s="9">
        <v>0</v>
      </c>
      <c r="Z83" s="9">
        <v>0</v>
      </c>
      <c r="AA83" s="9">
        <v>1</v>
      </c>
      <c r="AB83" s="9">
        <v>0</v>
      </c>
    </row>
    <row r="84" spans="1:28">
      <c r="A84" s="9">
        <v>50</v>
      </c>
      <c r="B84" s="9">
        <v>0</v>
      </c>
      <c r="C84" s="9">
        <v>0</v>
      </c>
      <c r="D84" s="9">
        <v>1</v>
      </c>
      <c r="E84" s="9">
        <v>227</v>
      </c>
      <c r="F84" s="9">
        <f ca="1">ROUND(Source!AX77,O84)</f>
        <v>0</v>
      </c>
      <c r="G84" s="9" t="s">
        <v>373</v>
      </c>
      <c r="H84" s="9" t="s">
        <v>374</v>
      </c>
      <c r="I84" s="9"/>
      <c r="J84" s="9"/>
      <c r="K84" s="9">
        <v>227</v>
      </c>
      <c r="L84" s="9">
        <v>6</v>
      </c>
      <c r="M84" s="9">
        <v>3</v>
      </c>
      <c r="N84" s="9" t="s">
        <v>236</v>
      </c>
      <c r="O84" s="9">
        <v>2</v>
      </c>
      <c r="P84" s="9">
        <f ca="1">ROUND(Source!EP77,O84)</f>
        <v>0</v>
      </c>
      <c r="Q84" s="9"/>
      <c r="R84" s="9"/>
      <c r="S84" s="9"/>
      <c r="T84" s="9"/>
      <c r="U84" s="9"/>
      <c r="V84" s="9"/>
      <c r="W84" s="9">
        <v>0</v>
      </c>
      <c r="X84" s="9">
        <v>1</v>
      </c>
      <c r="Y84" s="9">
        <v>0</v>
      </c>
      <c r="Z84" s="9">
        <v>0</v>
      </c>
      <c r="AA84" s="9">
        <v>1</v>
      </c>
      <c r="AB84" s="9">
        <v>0</v>
      </c>
    </row>
    <row r="85" spans="1:28">
      <c r="A85" s="9">
        <v>50</v>
      </c>
      <c r="B85" s="9">
        <v>0</v>
      </c>
      <c r="C85" s="9">
        <v>0</v>
      </c>
      <c r="D85" s="9">
        <v>1</v>
      </c>
      <c r="E85" s="9">
        <v>228</v>
      </c>
      <c r="F85" s="9">
        <f ca="1">ROUND(Source!AY77,O85)</f>
        <v>0</v>
      </c>
      <c r="G85" s="9" t="s">
        <v>375</v>
      </c>
      <c r="H85" s="9" t="s">
        <v>376</v>
      </c>
      <c r="I85" s="9"/>
      <c r="J85" s="9"/>
      <c r="K85" s="9">
        <v>228</v>
      </c>
      <c r="L85" s="9">
        <v>7</v>
      </c>
      <c r="M85" s="9">
        <v>3</v>
      </c>
      <c r="N85" s="9" t="s">
        <v>236</v>
      </c>
      <c r="O85" s="9">
        <v>2</v>
      </c>
      <c r="P85" s="9">
        <f ca="1">ROUND(Source!EQ77,O85)</f>
        <v>0</v>
      </c>
      <c r="Q85" s="9"/>
      <c r="R85" s="9"/>
      <c r="S85" s="9"/>
      <c r="T85" s="9"/>
      <c r="U85" s="9"/>
      <c r="V85" s="9"/>
      <c r="W85" s="9">
        <v>0</v>
      </c>
      <c r="X85" s="9">
        <v>1</v>
      </c>
      <c r="Y85" s="9">
        <v>0</v>
      </c>
      <c r="Z85" s="9">
        <v>0</v>
      </c>
      <c r="AA85" s="9">
        <v>1</v>
      </c>
      <c r="AB85" s="9">
        <v>0</v>
      </c>
    </row>
    <row r="86" spans="1:28">
      <c r="A86" s="9">
        <v>50</v>
      </c>
      <c r="B86" s="9">
        <v>0</v>
      </c>
      <c r="C86" s="9">
        <v>0</v>
      </c>
      <c r="D86" s="9">
        <v>1</v>
      </c>
      <c r="E86" s="9">
        <v>216</v>
      </c>
      <c r="F86" s="9">
        <f>ROUND(Source!AP77,O86)</f>
        <v>0</v>
      </c>
      <c r="G86" s="9" t="s">
        <v>377</v>
      </c>
      <c r="H86" s="9" t="s">
        <v>378</v>
      </c>
      <c r="I86" s="9"/>
      <c r="J86" s="9"/>
      <c r="K86" s="9">
        <v>216</v>
      </c>
      <c r="L86" s="9">
        <v>8</v>
      </c>
      <c r="M86" s="9">
        <v>3</v>
      </c>
      <c r="N86" s="9" t="s">
        <v>236</v>
      </c>
      <c r="O86" s="9">
        <v>2</v>
      </c>
      <c r="P86" s="9">
        <f>ROUND(Source!EH77,O86)</f>
        <v>0</v>
      </c>
      <c r="Q86" s="9"/>
      <c r="R86" s="9"/>
      <c r="S86" s="9"/>
      <c r="T86" s="9"/>
      <c r="U86" s="9"/>
      <c r="V86" s="9"/>
      <c r="W86" s="9">
        <v>0</v>
      </c>
      <c r="X86" s="9">
        <v>1</v>
      </c>
      <c r="Y86" s="9">
        <v>0</v>
      </c>
      <c r="Z86" s="9">
        <v>0</v>
      </c>
      <c r="AA86" s="9">
        <v>1</v>
      </c>
      <c r="AB86" s="9">
        <v>0</v>
      </c>
    </row>
    <row r="87" spans="1:28">
      <c r="A87" s="9">
        <v>50</v>
      </c>
      <c r="B87" s="9">
        <v>0</v>
      </c>
      <c r="C87" s="9">
        <v>0</v>
      </c>
      <c r="D87" s="9">
        <v>1</v>
      </c>
      <c r="E87" s="9">
        <v>223</v>
      </c>
      <c r="F87" s="9">
        <f ca="1">ROUND(Source!AQ77,O87)</f>
        <v>0</v>
      </c>
      <c r="G87" s="9" t="s">
        <v>379</v>
      </c>
      <c r="H87" s="9" t="s">
        <v>380</v>
      </c>
      <c r="I87" s="9"/>
      <c r="J87" s="9"/>
      <c r="K87" s="9">
        <v>223</v>
      </c>
      <c r="L87" s="9">
        <v>9</v>
      </c>
      <c r="M87" s="9">
        <v>3</v>
      </c>
      <c r="N87" s="9" t="s">
        <v>236</v>
      </c>
      <c r="O87" s="9">
        <v>2</v>
      </c>
      <c r="P87" s="9">
        <f ca="1">ROUND(Source!EI77,O87)</f>
        <v>0</v>
      </c>
      <c r="Q87" s="9"/>
      <c r="R87" s="9"/>
      <c r="S87" s="9"/>
      <c r="T87" s="9"/>
      <c r="U87" s="9"/>
      <c r="V87" s="9"/>
      <c r="W87" s="9">
        <v>0</v>
      </c>
      <c r="X87" s="9">
        <v>1</v>
      </c>
      <c r="Y87" s="9">
        <v>0</v>
      </c>
      <c r="Z87" s="9">
        <v>0</v>
      </c>
      <c r="AA87" s="9">
        <v>1</v>
      </c>
      <c r="AB87" s="9">
        <v>0</v>
      </c>
    </row>
    <row r="88" spans="1:28">
      <c r="A88" s="9">
        <v>50</v>
      </c>
      <c r="B88" s="9">
        <v>0</v>
      </c>
      <c r="C88" s="9">
        <v>0</v>
      </c>
      <c r="D88" s="9">
        <v>1</v>
      </c>
      <c r="E88" s="9">
        <v>229</v>
      </c>
      <c r="F88" s="9">
        <f ca="1">ROUND(Source!AZ77,O88)</f>
        <v>0</v>
      </c>
      <c r="G88" s="9" t="s">
        <v>381</v>
      </c>
      <c r="H88" s="9" t="s">
        <v>382</v>
      </c>
      <c r="I88" s="9"/>
      <c r="J88" s="9"/>
      <c r="K88" s="9">
        <v>229</v>
      </c>
      <c r="L88" s="9">
        <v>10</v>
      </c>
      <c r="M88" s="9">
        <v>3</v>
      </c>
      <c r="N88" s="9" t="s">
        <v>236</v>
      </c>
      <c r="O88" s="9">
        <v>2</v>
      </c>
      <c r="P88" s="9">
        <f ca="1">ROUND(Source!ER77,O88)</f>
        <v>0</v>
      </c>
      <c r="Q88" s="9"/>
      <c r="R88" s="9"/>
      <c r="S88" s="9"/>
      <c r="T88" s="9"/>
      <c r="U88" s="9"/>
      <c r="V88" s="9"/>
      <c r="W88" s="9">
        <v>0</v>
      </c>
      <c r="X88" s="9">
        <v>1</v>
      </c>
      <c r="Y88" s="9">
        <v>0</v>
      </c>
      <c r="Z88" s="9">
        <v>0</v>
      </c>
      <c r="AA88" s="9">
        <v>1</v>
      </c>
      <c r="AB88" s="9">
        <v>0</v>
      </c>
    </row>
    <row r="89" spans="1:28">
      <c r="A89" s="9">
        <v>50</v>
      </c>
      <c r="B89" s="9">
        <v>0</v>
      </c>
      <c r="C89" s="9">
        <v>0</v>
      </c>
      <c r="D89" s="9">
        <v>1</v>
      </c>
      <c r="E89" s="9">
        <v>203</v>
      </c>
      <c r="F89" s="9">
        <f ca="1">ROUND(Source!Q77,O89)</f>
        <v>0</v>
      </c>
      <c r="G89" s="9" t="s">
        <v>383</v>
      </c>
      <c r="H89" s="9" t="s">
        <v>384</v>
      </c>
      <c r="I89" s="9"/>
      <c r="J89" s="9"/>
      <c r="K89" s="9">
        <v>203</v>
      </c>
      <c r="L89" s="9">
        <v>11</v>
      </c>
      <c r="M89" s="9">
        <v>3</v>
      </c>
      <c r="N89" s="9" t="s">
        <v>236</v>
      </c>
      <c r="O89" s="9">
        <v>2</v>
      </c>
      <c r="P89" s="9">
        <f ca="1">ROUND(Source!DI77,O89)</f>
        <v>0</v>
      </c>
      <c r="Q89" s="9"/>
      <c r="R89" s="9"/>
      <c r="S89" s="9"/>
      <c r="T89" s="9"/>
      <c r="U89" s="9"/>
      <c r="V89" s="9"/>
      <c r="W89" s="9">
        <v>0</v>
      </c>
      <c r="X89" s="9">
        <v>1</v>
      </c>
      <c r="Y89" s="9">
        <v>0</v>
      </c>
      <c r="Z89" s="9">
        <v>0</v>
      </c>
      <c r="AA89" s="9">
        <v>1</v>
      </c>
      <c r="AB89" s="9">
        <v>0</v>
      </c>
    </row>
    <row r="90" spans="1:28">
      <c r="A90" s="9">
        <v>50</v>
      </c>
      <c r="B90" s="9">
        <v>0</v>
      </c>
      <c r="C90" s="9">
        <v>0</v>
      </c>
      <c r="D90" s="9">
        <v>1</v>
      </c>
      <c r="E90" s="9">
        <v>231</v>
      </c>
      <c r="F90" s="9">
        <f>ROUND(Source!BB77,O90)</f>
        <v>0</v>
      </c>
      <c r="G90" s="9" t="s">
        <v>385</v>
      </c>
      <c r="H90" s="9" t="s">
        <v>386</v>
      </c>
      <c r="I90" s="9"/>
      <c r="J90" s="9"/>
      <c r="K90" s="9">
        <v>231</v>
      </c>
      <c r="L90" s="9">
        <v>12</v>
      </c>
      <c r="M90" s="9">
        <v>3</v>
      </c>
      <c r="N90" s="9" t="s">
        <v>236</v>
      </c>
      <c r="O90" s="9">
        <v>2</v>
      </c>
      <c r="P90" s="9">
        <f>ROUND(Source!ET77,O90)</f>
        <v>0</v>
      </c>
      <c r="Q90" s="9"/>
      <c r="R90" s="9"/>
      <c r="S90" s="9"/>
      <c r="T90" s="9"/>
      <c r="U90" s="9"/>
      <c r="V90" s="9"/>
      <c r="W90" s="9">
        <v>0</v>
      </c>
      <c r="X90" s="9">
        <v>1</v>
      </c>
      <c r="Y90" s="9">
        <v>0</v>
      </c>
      <c r="Z90" s="9">
        <v>0</v>
      </c>
      <c r="AA90" s="9">
        <v>1</v>
      </c>
      <c r="AB90" s="9">
        <v>0</v>
      </c>
    </row>
    <row r="91" spans="1:28">
      <c r="A91" s="9">
        <v>50</v>
      </c>
      <c r="B91" s="9">
        <v>0</v>
      </c>
      <c r="C91" s="9">
        <v>0</v>
      </c>
      <c r="D91" s="9">
        <v>1</v>
      </c>
      <c r="E91" s="9">
        <v>204</v>
      </c>
      <c r="F91" s="9">
        <f ca="1">ROUND(Source!R77,O91)</f>
        <v>0</v>
      </c>
      <c r="G91" s="9" t="s">
        <v>387</v>
      </c>
      <c r="H91" s="9" t="s">
        <v>388</v>
      </c>
      <c r="I91" s="9"/>
      <c r="J91" s="9"/>
      <c r="K91" s="9">
        <v>204</v>
      </c>
      <c r="L91" s="9">
        <v>13</v>
      </c>
      <c r="M91" s="9">
        <v>3</v>
      </c>
      <c r="N91" s="9" t="s">
        <v>236</v>
      </c>
      <c r="O91" s="9">
        <v>2</v>
      </c>
      <c r="P91" s="9">
        <f ca="1">ROUND(Source!DJ77,O91)</f>
        <v>0</v>
      </c>
      <c r="Q91" s="9"/>
      <c r="R91" s="9"/>
      <c r="S91" s="9"/>
      <c r="T91" s="9"/>
      <c r="U91" s="9"/>
      <c r="V91" s="9"/>
      <c r="W91" s="9">
        <v>0</v>
      </c>
      <c r="X91" s="9">
        <v>1</v>
      </c>
      <c r="Y91" s="9">
        <v>0</v>
      </c>
      <c r="Z91" s="9">
        <v>0</v>
      </c>
      <c r="AA91" s="9">
        <v>1</v>
      </c>
      <c r="AB91" s="9">
        <v>0</v>
      </c>
    </row>
    <row r="92" spans="1:28">
      <c r="A92" s="9">
        <v>50</v>
      </c>
      <c r="B92" s="9">
        <v>0</v>
      </c>
      <c r="C92" s="9">
        <v>0</v>
      </c>
      <c r="D92" s="9">
        <v>1</v>
      </c>
      <c r="E92" s="9">
        <v>205</v>
      </c>
      <c r="F92" s="9">
        <f ca="1">ROUND(Source!S77,O92)</f>
        <v>0</v>
      </c>
      <c r="G92" s="9" t="s">
        <v>389</v>
      </c>
      <c r="H92" s="9" t="s">
        <v>390</v>
      </c>
      <c r="I92" s="9"/>
      <c r="J92" s="9"/>
      <c r="K92" s="9">
        <v>205</v>
      </c>
      <c r="L92" s="9">
        <v>14</v>
      </c>
      <c r="M92" s="9">
        <v>3</v>
      </c>
      <c r="N92" s="9" t="s">
        <v>236</v>
      </c>
      <c r="O92" s="9">
        <v>2</v>
      </c>
      <c r="P92" s="9">
        <f ca="1">ROUND(Source!DK77,O92)</f>
        <v>0</v>
      </c>
      <c r="Q92" s="9"/>
      <c r="R92" s="9"/>
      <c r="S92" s="9"/>
      <c r="T92" s="9"/>
      <c r="U92" s="9"/>
      <c r="V92" s="9"/>
      <c r="W92" s="9">
        <v>0</v>
      </c>
      <c r="X92" s="9">
        <v>1</v>
      </c>
      <c r="Y92" s="9">
        <v>0</v>
      </c>
      <c r="Z92" s="9">
        <v>0</v>
      </c>
      <c r="AA92" s="9">
        <v>1</v>
      </c>
      <c r="AB92" s="9">
        <v>0</v>
      </c>
    </row>
    <row r="93" spans="1:28">
      <c r="A93" s="9">
        <v>50</v>
      </c>
      <c r="B93" s="9">
        <v>0</v>
      </c>
      <c r="C93" s="9">
        <v>0</v>
      </c>
      <c r="D93" s="9">
        <v>1</v>
      </c>
      <c r="E93" s="9">
        <v>232</v>
      </c>
      <c r="F93" s="9">
        <f>ROUND(Source!BC77,O93)</f>
        <v>0</v>
      </c>
      <c r="G93" s="9" t="s">
        <v>391</v>
      </c>
      <c r="H93" s="9" t="s">
        <v>392</v>
      </c>
      <c r="I93" s="9"/>
      <c r="J93" s="9"/>
      <c r="K93" s="9">
        <v>232</v>
      </c>
      <c r="L93" s="9">
        <v>15</v>
      </c>
      <c r="M93" s="9">
        <v>3</v>
      </c>
      <c r="N93" s="9" t="s">
        <v>236</v>
      </c>
      <c r="O93" s="9">
        <v>2</v>
      </c>
      <c r="P93" s="9">
        <f>ROUND(Source!EU77,O93)</f>
        <v>0</v>
      </c>
      <c r="Q93" s="9"/>
      <c r="R93" s="9"/>
      <c r="S93" s="9"/>
      <c r="T93" s="9"/>
      <c r="U93" s="9"/>
      <c r="V93" s="9"/>
      <c r="W93" s="9">
        <v>0</v>
      </c>
      <c r="X93" s="9">
        <v>1</v>
      </c>
      <c r="Y93" s="9">
        <v>0</v>
      </c>
      <c r="Z93" s="9">
        <v>0</v>
      </c>
      <c r="AA93" s="9">
        <v>1</v>
      </c>
      <c r="AB93" s="9">
        <v>0</v>
      </c>
    </row>
    <row r="94" spans="1:28">
      <c r="A94" s="9">
        <v>50</v>
      </c>
      <c r="B94" s="9">
        <v>0</v>
      </c>
      <c r="C94" s="9">
        <v>0</v>
      </c>
      <c r="D94" s="9">
        <v>1</v>
      </c>
      <c r="E94" s="9">
        <v>214</v>
      </c>
      <c r="F94" s="9">
        <f ca="1">ROUND(Source!AS77,O94)</f>
        <v>0</v>
      </c>
      <c r="G94" s="9" t="s">
        <v>393</v>
      </c>
      <c r="H94" s="9" t="s">
        <v>394</v>
      </c>
      <c r="I94" s="9"/>
      <c r="J94" s="9"/>
      <c r="K94" s="9">
        <v>214</v>
      </c>
      <c r="L94" s="9">
        <v>16</v>
      </c>
      <c r="M94" s="9">
        <v>3</v>
      </c>
      <c r="N94" s="9" t="s">
        <v>236</v>
      </c>
      <c r="O94" s="9">
        <v>2</v>
      </c>
      <c r="P94" s="9">
        <f ca="1">ROUND(Source!EK77,O94)</f>
        <v>0</v>
      </c>
      <c r="Q94" s="9"/>
      <c r="R94" s="9"/>
      <c r="S94" s="9"/>
      <c r="T94" s="9"/>
      <c r="U94" s="9"/>
      <c r="V94" s="9"/>
      <c r="W94" s="9">
        <v>0</v>
      </c>
      <c r="X94" s="9">
        <v>1</v>
      </c>
      <c r="Y94" s="9">
        <v>0</v>
      </c>
      <c r="Z94" s="9">
        <v>0</v>
      </c>
      <c r="AA94" s="9">
        <v>1</v>
      </c>
      <c r="AB94" s="9">
        <v>0</v>
      </c>
    </row>
    <row r="95" spans="1:28">
      <c r="A95" s="9">
        <v>50</v>
      </c>
      <c r="B95" s="9">
        <v>0</v>
      </c>
      <c r="C95" s="9">
        <v>0</v>
      </c>
      <c r="D95" s="9">
        <v>1</v>
      </c>
      <c r="E95" s="9">
        <v>215</v>
      </c>
      <c r="F95" s="9">
        <f ca="1">ROUND(Source!AT77,O95)</f>
        <v>0</v>
      </c>
      <c r="G95" s="9" t="s">
        <v>395</v>
      </c>
      <c r="H95" s="9" t="s">
        <v>396</v>
      </c>
      <c r="I95" s="9"/>
      <c r="J95" s="9"/>
      <c r="K95" s="9">
        <v>215</v>
      </c>
      <c r="L95" s="9">
        <v>17</v>
      </c>
      <c r="M95" s="9">
        <v>3</v>
      </c>
      <c r="N95" s="9" t="s">
        <v>236</v>
      </c>
      <c r="O95" s="9">
        <v>2</v>
      </c>
      <c r="P95" s="9">
        <f ca="1">ROUND(Source!EL77,O95)</f>
        <v>0</v>
      </c>
      <c r="Q95" s="9"/>
      <c r="R95" s="9"/>
      <c r="S95" s="9"/>
      <c r="T95" s="9"/>
      <c r="U95" s="9"/>
      <c r="V95" s="9"/>
      <c r="W95" s="9">
        <v>0</v>
      </c>
      <c r="X95" s="9">
        <v>1</v>
      </c>
      <c r="Y95" s="9">
        <v>0</v>
      </c>
      <c r="Z95" s="9">
        <v>0</v>
      </c>
      <c r="AA95" s="9">
        <v>1</v>
      </c>
      <c r="AB95" s="9">
        <v>0</v>
      </c>
    </row>
    <row r="96" spans="1:28">
      <c r="A96" s="9">
        <v>50</v>
      </c>
      <c r="B96" s="9">
        <v>0</v>
      </c>
      <c r="C96" s="9">
        <v>0</v>
      </c>
      <c r="D96" s="9">
        <v>1</v>
      </c>
      <c r="E96" s="9">
        <v>217</v>
      </c>
      <c r="F96" s="9">
        <f ca="1">ROUND(Source!AU77,O96)</f>
        <v>0</v>
      </c>
      <c r="G96" s="9" t="s">
        <v>397</v>
      </c>
      <c r="H96" s="9" t="s">
        <v>398</v>
      </c>
      <c r="I96" s="9"/>
      <c r="J96" s="9"/>
      <c r="K96" s="9">
        <v>217</v>
      </c>
      <c r="L96" s="9">
        <v>18</v>
      </c>
      <c r="M96" s="9">
        <v>3</v>
      </c>
      <c r="N96" s="9" t="s">
        <v>236</v>
      </c>
      <c r="O96" s="9">
        <v>2</v>
      </c>
      <c r="P96" s="9">
        <f ca="1">ROUND(Source!EM77,O96)</f>
        <v>0</v>
      </c>
      <c r="Q96" s="9"/>
      <c r="R96" s="9"/>
      <c r="S96" s="9"/>
      <c r="T96" s="9"/>
      <c r="U96" s="9"/>
      <c r="V96" s="9"/>
      <c r="W96" s="9">
        <v>0</v>
      </c>
      <c r="X96" s="9">
        <v>1</v>
      </c>
      <c r="Y96" s="9">
        <v>0</v>
      </c>
      <c r="Z96" s="9">
        <v>0</v>
      </c>
      <c r="AA96" s="9">
        <v>1</v>
      </c>
      <c r="AB96" s="9">
        <v>0</v>
      </c>
    </row>
    <row r="97" spans="1:28">
      <c r="A97" s="9">
        <v>50</v>
      </c>
      <c r="B97" s="9">
        <v>0</v>
      </c>
      <c r="C97" s="9">
        <v>0</v>
      </c>
      <c r="D97" s="9">
        <v>1</v>
      </c>
      <c r="E97" s="9">
        <v>230</v>
      </c>
      <c r="F97" s="9">
        <f>ROUND(Source!BA77,O97)</f>
        <v>0</v>
      </c>
      <c r="G97" s="9" t="s">
        <v>399</v>
      </c>
      <c r="H97" s="9" t="s">
        <v>400</v>
      </c>
      <c r="I97" s="9"/>
      <c r="J97" s="9"/>
      <c r="K97" s="9">
        <v>230</v>
      </c>
      <c r="L97" s="9">
        <v>19</v>
      </c>
      <c r="M97" s="9">
        <v>3</v>
      </c>
      <c r="N97" s="9" t="s">
        <v>236</v>
      </c>
      <c r="O97" s="9">
        <v>2</v>
      </c>
      <c r="P97" s="9">
        <f>ROUND(Source!ES77,O97)</f>
        <v>0</v>
      </c>
      <c r="Q97" s="9"/>
      <c r="R97" s="9"/>
      <c r="S97" s="9"/>
      <c r="T97" s="9"/>
      <c r="U97" s="9"/>
      <c r="V97" s="9"/>
      <c r="W97" s="9">
        <v>0</v>
      </c>
      <c r="X97" s="9">
        <v>1</v>
      </c>
      <c r="Y97" s="9">
        <v>0</v>
      </c>
      <c r="Z97" s="9">
        <v>0</v>
      </c>
      <c r="AA97" s="9">
        <v>1</v>
      </c>
      <c r="AB97" s="9">
        <v>0</v>
      </c>
    </row>
    <row r="98" spans="1:28">
      <c r="A98" s="9">
        <v>50</v>
      </c>
      <c r="B98" s="9">
        <v>0</v>
      </c>
      <c r="C98" s="9">
        <v>0</v>
      </c>
      <c r="D98" s="9">
        <v>1</v>
      </c>
      <c r="E98" s="9">
        <v>206</v>
      </c>
      <c r="F98" s="9">
        <f>ROUND(Source!T77,O98)</f>
        <v>0</v>
      </c>
      <c r="G98" s="9" t="s">
        <v>401</v>
      </c>
      <c r="H98" s="9" t="s">
        <v>402</v>
      </c>
      <c r="I98" s="9"/>
      <c r="J98" s="9"/>
      <c r="K98" s="9">
        <v>206</v>
      </c>
      <c r="L98" s="9">
        <v>20</v>
      </c>
      <c r="M98" s="9">
        <v>3</v>
      </c>
      <c r="N98" s="9" t="s">
        <v>236</v>
      </c>
      <c r="O98" s="9">
        <v>2</v>
      </c>
      <c r="P98" s="9">
        <f>ROUND(Source!DL77,O98)</f>
        <v>0</v>
      </c>
      <c r="Q98" s="9"/>
      <c r="R98" s="9"/>
      <c r="S98" s="9"/>
      <c r="T98" s="9"/>
      <c r="U98" s="9"/>
      <c r="V98" s="9"/>
      <c r="W98" s="9">
        <v>0</v>
      </c>
      <c r="X98" s="9">
        <v>1</v>
      </c>
      <c r="Y98" s="9">
        <v>0</v>
      </c>
      <c r="Z98" s="9">
        <v>0</v>
      </c>
      <c r="AA98" s="9">
        <v>1</v>
      </c>
      <c r="AB98" s="9">
        <v>0</v>
      </c>
    </row>
    <row r="99" spans="1:28">
      <c r="A99" s="9">
        <v>50</v>
      </c>
      <c r="B99" s="9">
        <v>0</v>
      </c>
      <c r="C99" s="9">
        <v>0</v>
      </c>
      <c r="D99" s="9">
        <v>1</v>
      </c>
      <c r="E99" s="9">
        <v>207</v>
      </c>
      <c r="F99" s="9">
        <f ca="1">ROUND(Source!U77,O99)</f>
        <v>0</v>
      </c>
      <c r="G99" s="9" t="s">
        <v>403</v>
      </c>
      <c r="H99" s="9" t="s">
        <v>404</v>
      </c>
      <c r="I99" s="9"/>
      <c r="J99" s="9"/>
      <c r="K99" s="9">
        <v>207</v>
      </c>
      <c r="L99" s="9">
        <v>21</v>
      </c>
      <c r="M99" s="9">
        <v>3</v>
      </c>
      <c r="N99" s="9" t="s">
        <v>236</v>
      </c>
      <c r="O99" s="9">
        <v>7</v>
      </c>
      <c r="P99" s="9">
        <f ca="1">ROUND(Source!DM77,O99)</f>
        <v>0</v>
      </c>
      <c r="Q99" s="9"/>
      <c r="R99" s="9"/>
      <c r="S99" s="9"/>
      <c r="T99" s="9"/>
      <c r="U99" s="9"/>
      <c r="V99" s="9"/>
      <c r="W99" s="9">
        <v>0</v>
      </c>
      <c r="X99" s="9">
        <v>1</v>
      </c>
      <c r="Y99" s="9">
        <v>0</v>
      </c>
      <c r="Z99" s="9">
        <v>0</v>
      </c>
      <c r="AA99" s="9">
        <v>1</v>
      </c>
      <c r="AB99" s="9">
        <v>0</v>
      </c>
    </row>
    <row r="100" spans="1:28">
      <c r="A100" s="9">
        <v>50</v>
      </c>
      <c r="B100" s="9">
        <v>0</v>
      </c>
      <c r="C100" s="9">
        <v>0</v>
      </c>
      <c r="D100" s="9">
        <v>1</v>
      </c>
      <c r="E100" s="9">
        <v>208</v>
      </c>
      <c r="F100" s="9">
        <f ca="1">ROUND(Source!V77,O100)</f>
        <v>0</v>
      </c>
      <c r="G100" s="9" t="s">
        <v>405</v>
      </c>
      <c r="H100" s="9" t="s">
        <v>406</v>
      </c>
      <c r="I100" s="9"/>
      <c r="J100" s="9"/>
      <c r="K100" s="9">
        <v>208</v>
      </c>
      <c r="L100" s="9">
        <v>22</v>
      </c>
      <c r="M100" s="9">
        <v>3</v>
      </c>
      <c r="N100" s="9" t="s">
        <v>236</v>
      </c>
      <c r="O100" s="9">
        <v>7</v>
      </c>
      <c r="P100" s="9">
        <f ca="1">ROUND(Source!DN77,O100)</f>
        <v>0</v>
      </c>
      <c r="Q100" s="9"/>
      <c r="R100" s="9"/>
      <c r="S100" s="9"/>
      <c r="T100" s="9"/>
      <c r="U100" s="9"/>
      <c r="V100" s="9"/>
      <c r="W100" s="9">
        <v>0</v>
      </c>
      <c r="X100" s="9">
        <v>1</v>
      </c>
      <c r="Y100" s="9">
        <v>0</v>
      </c>
      <c r="Z100" s="9">
        <v>0</v>
      </c>
      <c r="AA100" s="9">
        <v>1</v>
      </c>
      <c r="AB100" s="9">
        <v>0</v>
      </c>
    </row>
    <row r="101" spans="1:28">
      <c r="A101" s="9">
        <v>50</v>
      </c>
      <c r="B101" s="9">
        <v>0</v>
      </c>
      <c r="C101" s="9">
        <v>0</v>
      </c>
      <c r="D101" s="9">
        <v>1</v>
      </c>
      <c r="E101" s="9">
        <v>209</v>
      </c>
      <c r="F101" s="9">
        <f>ROUND(Source!W77,O101)</f>
        <v>0</v>
      </c>
      <c r="G101" s="9" t="s">
        <v>407</v>
      </c>
      <c r="H101" s="9" t="s">
        <v>408</v>
      </c>
      <c r="I101" s="9"/>
      <c r="J101" s="9"/>
      <c r="K101" s="9">
        <v>209</v>
      </c>
      <c r="L101" s="9">
        <v>23</v>
      </c>
      <c r="M101" s="9">
        <v>3</v>
      </c>
      <c r="N101" s="9" t="s">
        <v>236</v>
      </c>
      <c r="O101" s="9">
        <v>2</v>
      </c>
      <c r="P101" s="9">
        <f>ROUND(Source!DO77,O101)</f>
        <v>0</v>
      </c>
      <c r="Q101" s="9"/>
      <c r="R101" s="9"/>
      <c r="S101" s="9"/>
      <c r="T101" s="9"/>
      <c r="U101" s="9"/>
      <c r="V101" s="9"/>
      <c r="W101" s="9">
        <v>0</v>
      </c>
      <c r="X101" s="9">
        <v>1</v>
      </c>
      <c r="Y101" s="9">
        <v>0</v>
      </c>
      <c r="Z101" s="9">
        <v>0</v>
      </c>
      <c r="AA101" s="9">
        <v>1</v>
      </c>
      <c r="AB101" s="9">
        <v>0</v>
      </c>
    </row>
    <row r="102" spans="1:28">
      <c r="A102" s="9">
        <v>50</v>
      </c>
      <c r="B102" s="9">
        <v>0</v>
      </c>
      <c r="C102" s="9">
        <v>0</v>
      </c>
      <c r="D102" s="9">
        <v>1</v>
      </c>
      <c r="E102" s="9">
        <v>233</v>
      </c>
      <c r="F102" s="9">
        <f>ROUND(Source!BD77,O102)</f>
        <v>0</v>
      </c>
      <c r="G102" s="9" t="s">
        <v>409</v>
      </c>
      <c r="H102" s="9" t="s">
        <v>410</v>
      </c>
      <c r="I102" s="9"/>
      <c r="J102" s="9"/>
      <c r="K102" s="9">
        <v>233</v>
      </c>
      <c r="L102" s="9">
        <v>24</v>
      </c>
      <c r="M102" s="9">
        <v>3</v>
      </c>
      <c r="N102" s="9" t="s">
        <v>236</v>
      </c>
      <c r="O102" s="9">
        <v>2</v>
      </c>
      <c r="P102" s="9">
        <f>ROUND(Source!EV77,O102)</f>
        <v>0</v>
      </c>
      <c r="Q102" s="9"/>
      <c r="R102" s="9"/>
      <c r="S102" s="9"/>
      <c r="T102" s="9"/>
      <c r="U102" s="9"/>
      <c r="V102" s="9"/>
      <c r="W102" s="9">
        <v>0</v>
      </c>
      <c r="X102" s="9">
        <v>1</v>
      </c>
      <c r="Y102" s="9">
        <v>0</v>
      </c>
      <c r="Z102" s="9">
        <v>0</v>
      </c>
      <c r="AA102" s="9">
        <v>1</v>
      </c>
      <c r="AB102" s="9">
        <v>0</v>
      </c>
    </row>
    <row r="103" spans="1:28">
      <c r="A103" s="9">
        <v>50</v>
      </c>
      <c r="B103" s="9">
        <v>0</v>
      </c>
      <c r="C103" s="9">
        <v>0</v>
      </c>
      <c r="D103" s="9">
        <v>1</v>
      </c>
      <c r="E103" s="9">
        <v>210</v>
      </c>
      <c r="F103" s="9">
        <f ca="1">ROUND(Source!X77,O103)</f>
        <v>0</v>
      </c>
      <c r="G103" s="9" t="s">
        <v>411</v>
      </c>
      <c r="H103" s="9" t="s">
        <v>412</v>
      </c>
      <c r="I103" s="9"/>
      <c r="J103" s="9"/>
      <c r="K103" s="9">
        <v>210</v>
      </c>
      <c r="L103" s="9">
        <v>25</v>
      </c>
      <c r="M103" s="9">
        <v>3</v>
      </c>
      <c r="N103" s="9" t="s">
        <v>236</v>
      </c>
      <c r="O103" s="9">
        <v>2</v>
      </c>
      <c r="P103" s="9">
        <f ca="1">ROUND(Source!DP77,O103)</f>
        <v>0</v>
      </c>
      <c r="Q103" s="9"/>
      <c r="R103" s="9"/>
      <c r="S103" s="9"/>
      <c r="T103" s="9"/>
      <c r="U103" s="9"/>
      <c r="V103" s="9"/>
      <c r="W103" s="9">
        <v>0</v>
      </c>
      <c r="X103" s="9">
        <v>1</v>
      </c>
      <c r="Y103" s="9">
        <v>0</v>
      </c>
      <c r="Z103" s="9">
        <v>0</v>
      </c>
      <c r="AA103" s="9">
        <v>1</v>
      </c>
      <c r="AB103" s="9">
        <v>0</v>
      </c>
    </row>
    <row r="104" spans="1:28">
      <c r="A104" s="9">
        <v>50</v>
      </c>
      <c r="B104" s="9">
        <v>0</v>
      </c>
      <c r="C104" s="9">
        <v>0</v>
      </c>
      <c r="D104" s="9">
        <v>1</v>
      </c>
      <c r="E104" s="9">
        <v>211</v>
      </c>
      <c r="F104" s="9">
        <f ca="1">ROUND(Source!Y77,O104)</f>
        <v>0</v>
      </c>
      <c r="G104" s="9" t="s">
        <v>413</v>
      </c>
      <c r="H104" s="9" t="s">
        <v>414</v>
      </c>
      <c r="I104" s="9"/>
      <c r="J104" s="9"/>
      <c r="K104" s="9">
        <v>211</v>
      </c>
      <c r="L104" s="9">
        <v>26</v>
      </c>
      <c r="M104" s="9">
        <v>3</v>
      </c>
      <c r="N104" s="9" t="s">
        <v>236</v>
      </c>
      <c r="O104" s="9">
        <v>2</v>
      </c>
      <c r="P104" s="9">
        <f ca="1">ROUND(Source!DQ77,O104)</f>
        <v>0</v>
      </c>
      <c r="Q104" s="9"/>
      <c r="R104" s="9"/>
      <c r="S104" s="9"/>
      <c r="T104" s="9"/>
      <c r="U104" s="9"/>
      <c r="V104" s="9"/>
      <c r="W104" s="9">
        <v>0</v>
      </c>
      <c r="X104" s="9">
        <v>1</v>
      </c>
      <c r="Y104" s="9">
        <v>0</v>
      </c>
      <c r="Z104" s="9">
        <v>0</v>
      </c>
      <c r="AA104" s="9">
        <v>1</v>
      </c>
      <c r="AB104" s="9">
        <v>0</v>
      </c>
    </row>
    <row r="105" spans="1:28">
      <c r="A105" s="9">
        <v>50</v>
      </c>
      <c r="B105" s="9">
        <v>0</v>
      </c>
      <c r="C105" s="9">
        <v>0</v>
      </c>
      <c r="D105" s="9">
        <v>1</v>
      </c>
      <c r="E105" s="9">
        <v>224</v>
      </c>
      <c r="F105" s="9">
        <f ca="1">ROUND(Source!AR77,O105)</f>
        <v>0</v>
      </c>
      <c r="G105" s="9" t="s">
        <v>415</v>
      </c>
      <c r="H105" s="9" t="s">
        <v>416</v>
      </c>
      <c r="I105" s="9"/>
      <c r="J105" s="9"/>
      <c r="K105" s="9">
        <v>224</v>
      </c>
      <c r="L105" s="9">
        <v>27</v>
      </c>
      <c r="M105" s="9">
        <v>3</v>
      </c>
      <c r="N105" s="9" t="s">
        <v>236</v>
      </c>
      <c r="O105" s="9">
        <v>2</v>
      </c>
      <c r="P105" s="9">
        <f ca="1">ROUND(Source!EJ77,O105)</f>
        <v>0</v>
      </c>
      <c r="Q105" s="9"/>
      <c r="R105" s="9"/>
      <c r="S105" s="9"/>
      <c r="T105" s="9"/>
      <c r="U105" s="9"/>
      <c r="V105" s="9"/>
      <c r="W105" s="9">
        <v>0</v>
      </c>
      <c r="X105" s="9">
        <v>1</v>
      </c>
      <c r="Y105" s="9">
        <v>0</v>
      </c>
      <c r="Z105" s="9">
        <v>0</v>
      </c>
      <c r="AA105" s="9">
        <v>1</v>
      </c>
      <c r="AB105" s="9">
        <v>0</v>
      </c>
    </row>
    <row r="107" spans="1:88">
      <c r="A107" s="1">
        <v>4</v>
      </c>
      <c r="B107" s="1">
        <v>1</v>
      </c>
      <c r="C107" s="1"/>
      <c r="D107" s="1">
        <f>ROW(A196)</f>
        <v>196</v>
      </c>
      <c r="E107" s="1"/>
      <c r="F107" s="1" t="s">
        <v>261</v>
      </c>
      <c r="G107" s="1" t="s">
        <v>417</v>
      </c>
      <c r="H107" s="1" t="s">
        <v>236</v>
      </c>
      <c r="I107" s="1">
        <v>0</v>
      </c>
      <c r="J107" s="1"/>
      <c r="K107" s="1">
        <v>0</v>
      </c>
      <c r="L107" s="1"/>
      <c r="M107" s="1" t="s">
        <v>236</v>
      </c>
      <c r="N107" s="1"/>
      <c r="O107" s="1"/>
      <c r="P107" s="1"/>
      <c r="Q107" s="1"/>
      <c r="R107" s="1"/>
      <c r="S107" s="1">
        <v>0</v>
      </c>
      <c r="T107" s="1">
        <v>0</v>
      </c>
      <c r="U107" s="1" t="s">
        <v>236</v>
      </c>
      <c r="V107" s="1">
        <v>0</v>
      </c>
      <c r="W107" s="1"/>
      <c r="X107" s="1"/>
      <c r="Y107" s="1"/>
      <c r="Z107" s="1"/>
      <c r="AA107" s="1"/>
      <c r="AB107" s="1" t="s">
        <v>236</v>
      </c>
      <c r="AC107" s="1" t="s">
        <v>236</v>
      </c>
      <c r="AD107" s="1" t="s">
        <v>236</v>
      </c>
      <c r="AE107" s="1" t="s">
        <v>236</v>
      </c>
      <c r="AF107" s="1" t="s">
        <v>236</v>
      </c>
      <c r="AG107" s="1" t="s">
        <v>236</v>
      </c>
      <c r="AH107" s="1"/>
      <c r="AI107" s="1"/>
      <c r="AJ107" s="1"/>
      <c r="AK107" s="1"/>
      <c r="AL107" s="1"/>
      <c r="AM107" s="1"/>
      <c r="AN107" s="1"/>
      <c r="AO107" s="1"/>
      <c r="AP107" s="1" t="s">
        <v>236</v>
      </c>
      <c r="AQ107" s="1" t="s">
        <v>236</v>
      </c>
      <c r="AR107" s="1" t="s">
        <v>236</v>
      </c>
      <c r="AS107" s="1"/>
      <c r="AT107" s="1"/>
      <c r="AU107" s="1"/>
      <c r="AV107" s="1"/>
      <c r="AW107" s="1"/>
      <c r="AX107" s="1"/>
      <c r="AY107" s="1"/>
      <c r="AZ107" s="1" t="s">
        <v>236</v>
      </c>
      <c r="BA107" s="1"/>
      <c r="BB107" s="1" t="s">
        <v>236</v>
      </c>
      <c r="BC107" s="1" t="s">
        <v>236</v>
      </c>
      <c r="BD107" s="1" t="s">
        <v>236</v>
      </c>
      <c r="BE107" s="1" t="s">
        <v>236</v>
      </c>
      <c r="BF107" s="1" t="s">
        <v>236</v>
      </c>
      <c r="BG107" s="1" t="s">
        <v>236</v>
      </c>
      <c r="BH107" s="1" t="s">
        <v>236</v>
      </c>
      <c r="BI107" s="1" t="s">
        <v>236</v>
      </c>
      <c r="BJ107" s="1" t="s">
        <v>236</v>
      </c>
      <c r="BK107" s="1" t="s">
        <v>236</v>
      </c>
      <c r="BL107" s="1" t="s">
        <v>236</v>
      </c>
      <c r="BM107" s="1" t="s">
        <v>236</v>
      </c>
      <c r="BN107" s="1" t="s">
        <v>236</v>
      </c>
      <c r="BO107" s="1" t="s">
        <v>236</v>
      </c>
      <c r="BP107" s="1" t="s">
        <v>236</v>
      </c>
      <c r="BQ107" s="1"/>
      <c r="BR107" s="1"/>
      <c r="BS107" s="1"/>
      <c r="BT107" s="1"/>
      <c r="BU107" s="1"/>
      <c r="BV107" s="1"/>
      <c r="BW107" s="1"/>
      <c r="BX107" s="1">
        <v>0</v>
      </c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>
        <v>0</v>
      </c>
    </row>
    <row r="109" spans="1:206">
      <c r="A109" s="7">
        <v>52</v>
      </c>
      <c r="B109" s="7">
        <f t="shared" ref="B109:G109" si="53">B196</f>
        <v>1</v>
      </c>
      <c r="C109" s="7">
        <f t="shared" si="53"/>
        <v>4</v>
      </c>
      <c r="D109" s="7">
        <f t="shared" si="53"/>
        <v>107</v>
      </c>
      <c r="E109" s="7">
        <f t="shared" si="53"/>
        <v>0</v>
      </c>
      <c r="F109" s="7" t="str">
        <f t="shared" si="53"/>
        <v>Новый раздел</v>
      </c>
      <c r="G109" s="7" t="str">
        <f t="shared" si="53"/>
        <v>СМР</v>
      </c>
      <c r="H109" s="7"/>
      <c r="I109" s="7"/>
      <c r="J109" s="7"/>
      <c r="K109" s="7"/>
      <c r="L109" s="7"/>
      <c r="M109" s="7"/>
      <c r="N109" s="7"/>
      <c r="O109" s="7">
        <f ca="1" t="shared" ref="O109:BZ109" si="54">O196</f>
        <v>95608.88</v>
      </c>
      <c r="P109" s="7">
        <f ca="1" t="shared" si="54"/>
        <v>571.33</v>
      </c>
      <c r="Q109" s="7">
        <f ca="1" t="shared" si="54"/>
        <v>26876.24</v>
      </c>
      <c r="R109" s="7">
        <f ca="1" t="shared" si="54"/>
        <v>17429.6</v>
      </c>
      <c r="S109" s="7">
        <f ca="1" t="shared" si="54"/>
        <v>50731.71</v>
      </c>
      <c r="T109" s="7">
        <f t="shared" si="54"/>
        <v>0</v>
      </c>
      <c r="U109" s="7">
        <f ca="1" t="shared" si="54"/>
        <v>63.677156</v>
      </c>
      <c r="V109" s="7">
        <f ca="1" t="shared" si="54"/>
        <v>19.3045808</v>
      </c>
      <c r="W109" s="7">
        <f t="shared" si="54"/>
        <v>0</v>
      </c>
      <c r="X109" s="7">
        <f ca="1" t="shared" si="54"/>
        <v>69814.62</v>
      </c>
      <c r="Y109" s="7">
        <f ca="1" t="shared" si="54"/>
        <v>41876.62</v>
      </c>
      <c r="Z109" s="7">
        <f t="shared" si="54"/>
        <v>0</v>
      </c>
      <c r="AA109" s="7">
        <f t="shared" si="54"/>
        <v>0</v>
      </c>
      <c r="AB109" s="7">
        <f ca="1" t="shared" si="54"/>
        <v>95608.88</v>
      </c>
      <c r="AC109" s="7">
        <f ca="1" t="shared" si="54"/>
        <v>571.33</v>
      </c>
      <c r="AD109" s="7">
        <f ca="1" t="shared" si="54"/>
        <v>26876.24</v>
      </c>
      <c r="AE109" s="7">
        <f ca="1" t="shared" si="54"/>
        <v>17429.6</v>
      </c>
      <c r="AF109" s="7">
        <f ca="1" t="shared" si="54"/>
        <v>50731.71</v>
      </c>
      <c r="AG109" s="7">
        <f t="shared" si="54"/>
        <v>0</v>
      </c>
      <c r="AH109" s="7">
        <f ca="1" t="shared" si="54"/>
        <v>63.677156</v>
      </c>
      <c r="AI109" s="7">
        <f ca="1" t="shared" si="54"/>
        <v>19.3045808</v>
      </c>
      <c r="AJ109" s="7">
        <f t="shared" si="54"/>
        <v>0</v>
      </c>
      <c r="AK109" s="7">
        <f ca="1" t="shared" si="54"/>
        <v>69814.62</v>
      </c>
      <c r="AL109" s="7">
        <f ca="1" t="shared" si="54"/>
        <v>41876.62</v>
      </c>
      <c r="AM109" s="7">
        <f t="shared" si="54"/>
        <v>0</v>
      </c>
      <c r="AN109" s="7">
        <f t="shared" si="54"/>
        <v>0</v>
      </c>
      <c r="AO109" s="7">
        <f t="shared" si="54"/>
        <v>0</v>
      </c>
      <c r="AP109" s="7">
        <f t="shared" si="54"/>
        <v>0</v>
      </c>
      <c r="AQ109" s="7">
        <f ca="1" t="shared" si="54"/>
        <v>0</v>
      </c>
      <c r="AR109" s="7">
        <f ca="1" t="shared" si="54"/>
        <v>207300.12</v>
      </c>
      <c r="AS109" s="7">
        <f ca="1" t="shared" si="54"/>
        <v>184053.8</v>
      </c>
      <c r="AT109" s="7">
        <f ca="1" t="shared" si="54"/>
        <v>23246.32</v>
      </c>
      <c r="AU109" s="7">
        <f ca="1" t="shared" si="54"/>
        <v>0</v>
      </c>
      <c r="AV109" s="7">
        <f ca="1" t="shared" si="54"/>
        <v>571.33</v>
      </c>
      <c r="AW109" s="7">
        <f ca="1" t="shared" si="54"/>
        <v>571.33</v>
      </c>
      <c r="AX109" s="7">
        <f ca="1" t="shared" si="54"/>
        <v>0</v>
      </c>
      <c r="AY109" s="7">
        <f ca="1" t="shared" si="54"/>
        <v>571.33</v>
      </c>
      <c r="AZ109" s="7">
        <f ca="1" t="shared" si="54"/>
        <v>0</v>
      </c>
      <c r="BA109" s="7">
        <f t="shared" si="54"/>
        <v>0</v>
      </c>
      <c r="BB109" s="7">
        <f t="shared" si="54"/>
        <v>0</v>
      </c>
      <c r="BC109" s="7">
        <f t="shared" si="54"/>
        <v>0</v>
      </c>
      <c r="BD109" s="7">
        <f t="shared" si="54"/>
        <v>0</v>
      </c>
      <c r="BE109" s="7">
        <f t="shared" si="54"/>
        <v>0</v>
      </c>
      <c r="BF109" s="7">
        <f t="shared" si="54"/>
        <v>0</v>
      </c>
      <c r="BG109" s="7">
        <f t="shared" si="54"/>
        <v>0</v>
      </c>
      <c r="BH109" s="7">
        <f t="shared" si="54"/>
        <v>0</v>
      </c>
      <c r="BI109" s="7">
        <f t="shared" si="54"/>
        <v>0</v>
      </c>
      <c r="BJ109" s="7">
        <f t="shared" si="54"/>
        <v>0</v>
      </c>
      <c r="BK109" s="7">
        <f t="shared" si="54"/>
        <v>0</v>
      </c>
      <c r="BL109" s="7">
        <f t="shared" si="54"/>
        <v>0</v>
      </c>
      <c r="BM109" s="7">
        <f t="shared" si="54"/>
        <v>0</v>
      </c>
      <c r="BN109" s="7">
        <f t="shared" si="54"/>
        <v>0</v>
      </c>
      <c r="BO109" s="7">
        <f t="shared" si="54"/>
        <v>0</v>
      </c>
      <c r="BP109" s="7">
        <f t="shared" si="54"/>
        <v>0</v>
      </c>
      <c r="BQ109" s="7">
        <f t="shared" si="54"/>
        <v>0</v>
      </c>
      <c r="BR109" s="7">
        <f t="shared" si="54"/>
        <v>0</v>
      </c>
      <c r="BS109" s="7">
        <f t="shared" si="54"/>
        <v>0</v>
      </c>
      <c r="BT109" s="7">
        <f t="shared" si="54"/>
        <v>0</v>
      </c>
      <c r="BU109" s="7">
        <f t="shared" si="54"/>
        <v>0</v>
      </c>
      <c r="BV109" s="7">
        <f t="shared" si="54"/>
        <v>0</v>
      </c>
      <c r="BW109" s="7">
        <f t="shared" si="54"/>
        <v>0</v>
      </c>
      <c r="BX109" s="7">
        <f t="shared" si="54"/>
        <v>0</v>
      </c>
      <c r="BY109" s="7">
        <f t="shared" si="54"/>
        <v>0</v>
      </c>
      <c r="BZ109" s="7">
        <f ca="1" t="shared" si="54"/>
        <v>0</v>
      </c>
      <c r="CA109" s="7">
        <f ca="1" t="shared" ref="CA109:EL109" si="55">CA196</f>
        <v>207300.12</v>
      </c>
      <c r="CB109" s="7">
        <f ca="1" t="shared" si="55"/>
        <v>184053.8</v>
      </c>
      <c r="CC109" s="7">
        <f ca="1" t="shared" si="55"/>
        <v>23246.32</v>
      </c>
      <c r="CD109" s="7">
        <f ca="1" t="shared" si="55"/>
        <v>0</v>
      </c>
      <c r="CE109" s="7">
        <f ca="1" t="shared" si="55"/>
        <v>571.33</v>
      </c>
      <c r="CF109" s="7">
        <f ca="1" t="shared" si="55"/>
        <v>571.33</v>
      </c>
      <c r="CG109" s="7">
        <f ca="1" t="shared" si="55"/>
        <v>0</v>
      </c>
      <c r="CH109" s="7">
        <f ca="1" t="shared" si="55"/>
        <v>571.33</v>
      </c>
      <c r="CI109" s="7">
        <f ca="1" t="shared" si="55"/>
        <v>0</v>
      </c>
      <c r="CJ109" s="7">
        <f t="shared" si="55"/>
        <v>0</v>
      </c>
      <c r="CK109" s="7">
        <f t="shared" si="55"/>
        <v>0</v>
      </c>
      <c r="CL109" s="7">
        <f t="shared" si="55"/>
        <v>0</v>
      </c>
      <c r="CM109" s="7">
        <f t="shared" si="55"/>
        <v>0</v>
      </c>
      <c r="CN109" s="7">
        <f t="shared" si="55"/>
        <v>0</v>
      </c>
      <c r="CO109" s="7">
        <f t="shared" si="55"/>
        <v>0</v>
      </c>
      <c r="CP109" s="7">
        <f t="shared" si="55"/>
        <v>0</v>
      </c>
      <c r="CQ109" s="7">
        <f t="shared" si="55"/>
        <v>0</v>
      </c>
      <c r="CR109" s="7">
        <f t="shared" si="55"/>
        <v>0</v>
      </c>
      <c r="CS109" s="7">
        <f t="shared" si="55"/>
        <v>0</v>
      </c>
      <c r="CT109" s="7">
        <f t="shared" si="55"/>
        <v>0</v>
      </c>
      <c r="CU109" s="7">
        <f t="shared" si="55"/>
        <v>0</v>
      </c>
      <c r="CV109" s="7">
        <f t="shared" si="55"/>
        <v>0</v>
      </c>
      <c r="CW109" s="7">
        <f t="shared" si="55"/>
        <v>0</v>
      </c>
      <c r="CX109" s="7">
        <f t="shared" si="55"/>
        <v>0</v>
      </c>
      <c r="CY109" s="7">
        <f t="shared" si="55"/>
        <v>0</v>
      </c>
      <c r="CZ109" s="7">
        <f t="shared" si="55"/>
        <v>0</v>
      </c>
      <c r="DA109" s="7">
        <f t="shared" si="55"/>
        <v>0</v>
      </c>
      <c r="DB109" s="7">
        <f t="shared" si="55"/>
        <v>0</v>
      </c>
      <c r="DC109" s="7">
        <f t="shared" si="55"/>
        <v>0</v>
      </c>
      <c r="DD109" s="7">
        <f t="shared" si="55"/>
        <v>0</v>
      </c>
      <c r="DE109" s="7">
        <f t="shared" si="55"/>
        <v>0</v>
      </c>
      <c r="DF109" s="7">
        <f t="shared" si="55"/>
        <v>0</v>
      </c>
      <c r="DG109" s="4">
        <f ca="1" t="shared" si="55"/>
        <v>95608.88</v>
      </c>
      <c r="DH109" s="4">
        <f ca="1" t="shared" si="55"/>
        <v>571.33</v>
      </c>
      <c r="DI109" s="4">
        <f ca="1" t="shared" si="55"/>
        <v>26876.24</v>
      </c>
      <c r="DJ109" s="4">
        <f ca="1" t="shared" si="55"/>
        <v>17429.6</v>
      </c>
      <c r="DK109" s="4">
        <f ca="1" t="shared" si="55"/>
        <v>50731.71</v>
      </c>
      <c r="DL109" s="4">
        <f t="shared" si="55"/>
        <v>0</v>
      </c>
      <c r="DM109" s="4">
        <f ca="1" t="shared" si="55"/>
        <v>63.677156</v>
      </c>
      <c r="DN109" s="4">
        <f ca="1" t="shared" si="55"/>
        <v>19.3045808</v>
      </c>
      <c r="DO109" s="4">
        <f t="shared" si="55"/>
        <v>0</v>
      </c>
      <c r="DP109" s="4">
        <f ca="1" t="shared" si="55"/>
        <v>69814.62</v>
      </c>
      <c r="DQ109" s="4">
        <f ca="1" t="shared" si="55"/>
        <v>41876.62</v>
      </c>
      <c r="DR109" s="4">
        <f t="shared" si="55"/>
        <v>0</v>
      </c>
      <c r="DS109" s="4">
        <f t="shared" si="55"/>
        <v>0</v>
      </c>
      <c r="DT109" s="4">
        <f ca="1" t="shared" si="55"/>
        <v>95608.88</v>
      </c>
      <c r="DU109" s="4">
        <f ca="1" t="shared" si="55"/>
        <v>571.33</v>
      </c>
      <c r="DV109" s="4">
        <f ca="1" t="shared" si="55"/>
        <v>26876.24</v>
      </c>
      <c r="DW109" s="4">
        <f ca="1" t="shared" si="55"/>
        <v>17429.6</v>
      </c>
      <c r="DX109" s="4">
        <f ca="1" t="shared" si="55"/>
        <v>50731.71</v>
      </c>
      <c r="DY109" s="4">
        <f t="shared" si="55"/>
        <v>0</v>
      </c>
      <c r="DZ109" s="4">
        <f ca="1" t="shared" si="55"/>
        <v>63.677156</v>
      </c>
      <c r="EA109" s="4">
        <f ca="1" t="shared" si="55"/>
        <v>19.3045808</v>
      </c>
      <c r="EB109" s="4">
        <f t="shared" si="55"/>
        <v>0</v>
      </c>
      <c r="EC109" s="4">
        <f ca="1" t="shared" si="55"/>
        <v>69814.62</v>
      </c>
      <c r="ED109" s="4">
        <f ca="1" t="shared" si="55"/>
        <v>41876.62</v>
      </c>
      <c r="EE109" s="4">
        <f t="shared" si="55"/>
        <v>0</v>
      </c>
      <c r="EF109" s="4">
        <f t="shared" si="55"/>
        <v>0</v>
      </c>
      <c r="EG109" s="4">
        <f t="shared" si="55"/>
        <v>0</v>
      </c>
      <c r="EH109" s="4">
        <f t="shared" si="55"/>
        <v>0</v>
      </c>
      <c r="EI109" s="4">
        <f ca="1" t="shared" si="55"/>
        <v>0</v>
      </c>
      <c r="EJ109" s="4">
        <f ca="1" t="shared" si="55"/>
        <v>207300.12</v>
      </c>
      <c r="EK109" s="4">
        <f ca="1" t="shared" si="55"/>
        <v>184053.8</v>
      </c>
      <c r="EL109" s="4">
        <f ca="1" t="shared" si="55"/>
        <v>23246.32</v>
      </c>
      <c r="EM109" s="4">
        <f ca="1" t="shared" ref="EM109:GX109" si="56">EM196</f>
        <v>0</v>
      </c>
      <c r="EN109" s="4">
        <f ca="1" t="shared" si="56"/>
        <v>571.33</v>
      </c>
      <c r="EO109" s="4">
        <f ca="1" t="shared" si="56"/>
        <v>571.33</v>
      </c>
      <c r="EP109" s="4">
        <f ca="1" t="shared" si="56"/>
        <v>0</v>
      </c>
      <c r="EQ109" s="4">
        <f ca="1" t="shared" si="56"/>
        <v>571.33</v>
      </c>
      <c r="ER109" s="4">
        <f ca="1" t="shared" si="56"/>
        <v>0</v>
      </c>
      <c r="ES109" s="4">
        <f t="shared" si="56"/>
        <v>0</v>
      </c>
      <c r="ET109" s="4">
        <f t="shared" si="56"/>
        <v>0</v>
      </c>
      <c r="EU109" s="4">
        <f t="shared" si="56"/>
        <v>0</v>
      </c>
      <c r="EV109" s="4">
        <f t="shared" si="56"/>
        <v>0</v>
      </c>
      <c r="EW109" s="4">
        <f t="shared" si="56"/>
        <v>0</v>
      </c>
      <c r="EX109" s="4">
        <f t="shared" si="56"/>
        <v>0</v>
      </c>
      <c r="EY109" s="4">
        <f t="shared" si="56"/>
        <v>0</v>
      </c>
      <c r="EZ109" s="4">
        <f t="shared" si="56"/>
        <v>0</v>
      </c>
      <c r="FA109" s="4">
        <f t="shared" si="56"/>
        <v>0</v>
      </c>
      <c r="FB109" s="4">
        <f t="shared" si="56"/>
        <v>0</v>
      </c>
      <c r="FC109" s="4">
        <f t="shared" si="56"/>
        <v>0</v>
      </c>
      <c r="FD109" s="4">
        <f t="shared" si="56"/>
        <v>0</v>
      </c>
      <c r="FE109" s="4">
        <f t="shared" si="56"/>
        <v>0</v>
      </c>
      <c r="FF109" s="4">
        <f t="shared" si="56"/>
        <v>0</v>
      </c>
      <c r="FG109" s="4">
        <f t="shared" si="56"/>
        <v>0</v>
      </c>
      <c r="FH109" s="4">
        <f t="shared" si="56"/>
        <v>0</v>
      </c>
      <c r="FI109" s="4">
        <f t="shared" si="56"/>
        <v>0</v>
      </c>
      <c r="FJ109" s="4">
        <f t="shared" si="56"/>
        <v>0</v>
      </c>
      <c r="FK109" s="4">
        <f t="shared" si="56"/>
        <v>0</v>
      </c>
      <c r="FL109" s="4">
        <f t="shared" si="56"/>
        <v>0</v>
      </c>
      <c r="FM109" s="4">
        <f t="shared" si="56"/>
        <v>0</v>
      </c>
      <c r="FN109" s="4">
        <f t="shared" si="56"/>
        <v>0</v>
      </c>
      <c r="FO109" s="4">
        <f t="shared" si="56"/>
        <v>0</v>
      </c>
      <c r="FP109" s="4">
        <f t="shared" si="56"/>
        <v>0</v>
      </c>
      <c r="FQ109" s="4">
        <f t="shared" si="56"/>
        <v>0</v>
      </c>
      <c r="FR109" s="4">
        <f ca="1" t="shared" si="56"/>
        <v>0</v>
      </c>
      <c r="FS109" s="4">
        <f ca="1" t="shared" si="56"/>
        <v>207300.12</v>
      </c>
      <c r="FT109" s="4">
        <f ca="1" t="shared" si="56"/>
        <v>184053.8</v>
      </c>
      <c r="FU109" s="4">
        <f ca="1" t="shared" si="56"/>
        <v>23246.32</v>
      </c>
      <c r="FV109" s="4">
        <f ca="1" t="shared" si="56"/>
        <v>0</v>
      </c>
      <c r="FW109" s="4">
        <f ca="1" t="shared" si="56"/>
        <v>571.33</v>
      </c>
      <c r="FX109" s="4">
        <f ca="1" t="shared" si="56"/>
        <v>571.33</v>
      </c>
      <c r="FY109" s="4">
        <f ca="1" t="shared" si="56"/>
        <v>0</v>
      </c>
      <c r="FZ109" s="4">
        <f ca="1" t="shared" si="56"/>
        <v>571.33</v>
      </c>
      <c r="GA109" s="4">
        <f ca="1" t="shared" si="56"/>
        <v>0</v>
      </c>
      <c r="GB109" s="4">
        <f t="shared" si="56"/>
        <v>0</v>
      </c>
      <c r="GC109" s="4">
        <f t="shared" si="56"/>
        <v>0</v>
      </c>
      <c r="GD109" s="4">
        <f t="shared" si="56"/>
        <v>0</v>
      </c>
      <c r="GE109" s="4">
        <f t="shared" si="56"/>
        <v>0</v>
      </c>
      <c r="GF109" s="4">
        <f t="shared" si="56"/>
        <v>0</v>
      </c>
      <c r="GG109" s="4">
        <f t="shared" si="56"/>
        <v>0</v>
      </c>
      <c r="GH109" s="4">
        <f t="shared" si="56"/>
        <v>0</v>
      </c>
      <c r="GI109" s="4">
        <f t="shared" si="56"/>
        <v>0</v>
      </c>
      <c r="GJ109" s="4">
        <f t="shared" si="56"/>
        <v>0</v>
      </c>
      <c r="GK109" s="4">
        <f t="shared" si="56"/>
        <v>0</v>
      </c>
      <c r="GL109" s="4">
        <f t="shared" si="56"/>
        <v>0</v>
      </c>
      <c r="GM109" s="4">
        <f t="shared" si="56"/>
        <v>0</v>
      </c>
      <c r="GN109" s="4">
        <f t="shared" si="56"/>
        <v>0</v>
      </c>
      <c r="GO109" s="4">
        <f t="shared" si="56"/>
        <v>0</v>
      </c>
      <c r="GP109" s="4">
        <f t="shared" si="56"/>
        <v>0</v>
      </c>
      <c r="GQ109" s="4">
        <f t="shared" si="56"/>
        <v>0</v>
      </c>
      <c r="GR109" s="4">
        <f t="shared" si="56"/>
        <v>0</v>
      </c>
      <c r="GS109" s="4">
        <f t="shared" si="56"/>
        <v>0</v>
      </c>
      <c r="GT109" s="4">
        <f t="shared" si="56"/>
        <v>0</v>
      </c>
      <c r="GU109" s="4">
        <f t="shared" si="56"/>
        <v>0</v>
      </c>
      <c r="GV109" s="4">
        <f t="shared" si="56"/>
        <v>0</v>
      </c>
      <c r="GW109" s="4">
        <f t="shared" si="56"/>
        <v>0</v>
      </c>
      <c r="GX109" s="4">
        <f t="shared" si="56"/>
        <v>0</v>
      </c>
    </row>
    <row r="111" spans="1:255">
      <c r="A111" s="8">
        <v>17</v>
      </c>
      <c r="B111" s="8">
        <v>1</v>
      </c>
      <c r="C111" s="8">
        <f>ROW(SmtRes!A201)</f>
        <v>201</v>
      </c>
      <c r="D111" s="8">
        <f>ROW(EtalonRes!A202)</f>
        <v>202</v>
      </c>
      <c r="E111" s="8" t="s">
        <v>47</v>
      </c>
      <c r="F111" s="8" t="s">
        <v>418</v>
      </c>
      <c r="G111" s="8" t="s">
        <v>419</v>
      </c>
      <c r="H111" s="8" t="s">
        <v>265</v>
      </c>
      <c r="I111" s="8">
        <v>3</v>
      </c>
      <c r="J111" s="8">
        <v>0</v>
      </c>
      <c r="K111" s="8">
        <v>3</v>
      </c>
      <c r="L111" s="8">
        <v>3</v>
      </c>
      <c r="M111" s="8">
        <v>0</v>
      </c>
      <c r="N111" s="8">
        <f t="shared" ref="N111:N174" si="57">ROUND(L111-M111,4)</f>
        <v>3</v>
      </c>
      <c r="O111" s="8">
        <f ca="1" t="shared" ref="O111:O148" si="58">ROUND(CP111,2)</f>
        <v>18272.62</v>
      </c>
      <c r="P111" s="8">
        <f ca="1">SUMIF(SmtRes!AQ199:SmtRes!AQ201,"=1",SmtRes!DF199:SmtRes!DF201)</f>
        <v>0</v>
      </c>
      <c r="Q111" s="8">
        <f ca="1">SUMIF(SmtRes!AQ199:SmtRes!AQ201,"=1",SmtRes!DG199:SmtRes!DG201)</f>
        <v>4496.68</v>
      </c>
      <c r="R111" s="8">
        <f ca="1">SUMIF(SmtRes!AQ199:SmtRes!AQ201,"=1",SmtRes!DH199:SmtRes!DH201)</f>
        <v>4506.15</v>
      </c>
      <c r="S111" s="8">
        <f ca="1">SUMIF(SmtRes!AQ199:SmtRes!AQ201,"=1",SmtRes!DI199:SmtRes!DI201)</f>
        <v>9269.79</v>
      </c>
      <c r="T111" s="8">
        <f t="shared" ref="T111:T174" si="59">ROUND(CU111*I111,2)</f>
        <v>0</v>
      </c>
      <c r="U111" s="8">
        <f ca="1">SUMIF(SmtRes!AQ199:SmtRes!AQ201,"=1",SmtRes!CV199:SmtRes!CV201)</f>
        <v>9.936</v>
      </c>
      <c r="V111" s="8">
        <f ca="1">SUMIF(SmtRes!AQ199:SmtRes!AQ201,"=1",SmtRes!CW199:SmtRes!CW201)</f>
        <v>4.83</v>
      </c>
      <c r="W111" s="8">
        <f t="shared" ref="W111:W174" si="60">ROUND(CX111*I111,2)</f>
        <v>0</v>
      </c>
      <c r="X111" s="8">
        <f ca="1" t="shared" ref="X111:X174" si="61">ROUND(CY111,2)</f>
        <v>14189.22</v>
      </c>
      <c r="Y111" s="8">
        <f ca="1" t="shared" ref="Y111:Y174" si="62">ROUND(CZ111,2)</f>
        <v>9918.68</v>
      </c>
      <c r="Z111" s="8"/>
      <c r="AA111" s="8">
        <v>85244098</v>
      </c>
      <c r="AB111" s="8">
        <f ca="1" t="shared" ref="AB111:AB174" si="63">ROUND((AC111+AD111+AF111),6)</f>
        <v>4588.8243</v>
      </c>
      <c r="AC111" s="8">
        <f t="shared" ref="AC111:AC122" si="64">ROUND((0),6)</f>
        <v>0</v>
      </c>
      <c r="AD111" s="8">
        <f ca="1">ROUND((((SUM(SmtRes!BR199:SmtRes!BR201))-(SUM(SmtRes!BS199:SmtRes!BS201)))+AE111),6)</f>
        <v>1498.8939</v>
      </c>
      <c r="AE111" s="8">
        <f ca="1">ROUND((SUM(SmtRes!BS199:SmtRes!BS201)),6)</f>
        <v>1502.0495</v>
      </c>
      <c r="AF111" s="8">
        <f ca="1">ROUND((SUM(SmtRes!BT199:SmtRes!BT201)),6)</f>
        <v>3089.9304</v>
      </c>
      <c r="AG111" s="8">
        <f t="shared" ref="AG111:AG174" si="65">ROUND((AP111),6)</f>
        <v>0</v>
      </c>
      <c r="AH111" s="8">
        <f ca="1">(SUM(SmtRes!BU199:SmtRes!BU201))</f>
        <v>3.312</v>
      </c>
      <c r="AI111" s="8">
        <f ca="1">(SUM(SmtRes!BV199:SmtRes!BV201))</f>
        <v>1.61</v>
      </c>
      <c r="AJ111" s="8">
        <f t="shared" ref="AJ111:AJ174" si="66">(AS111)</f>
        <v>0</v>
      </c>
      <c r="AK111" s="8">
        <v>5296.412</v>
      </c>
      <c r="AL111" s="8">
        <v>0</v>
      </c>
      <c r="AM111" s="8">
        <v>1303.386</v>
      </c>
      <c r="AN111" s="8">
        <v>1306.13</v>
      </c>
      <c r="AO111" s="8">
        <v>2686.896</v>
      </c>
      <c r="AP111" s="8">
        <v>0</v>
      </c>
      <c r="AQ111" s="8">
        <v>2.88</v>
      </c>
      <c r="AR111" s="8">
        <v>1.4</v>
      </c>
      <c r="AS111" s="8">
        <v>0</v>
      </c>
      <c r="AT111" s="8">
        <v>103</v>
      </c>
      <c r="AU111" s="8">
        <v>72</v>
      </c>
      <c r="AV111" s="8">
        <v>1</v>
      </c>
      <c r="AW111" s="8">
        <v>1</v>
      </c>
      <c r="AX111" s="8"/>
      <c r="AY111" s="8"/>
      <c r="AZ111" s="8">
        <v>1</v>
      </c>
      <c r="BA111" s="8">
        <v>1</v>
      </c>
      <c r="BB111" s="8">
        <v>1</v>
      </c>
      <c r="BC111" s="8">
        <v>1</v>
      </c>
      <c r="BD111" s="8" t="s">
        <v>236</v>
      </c>
      <c r="BE111" s="8" t="s">
        <v>236</v>
      </c>
      <c r="BF111" s="8" t="s">
        <v>236</v>
      </c>
      <c r="BG111" s="8" t="s">
        <v>236</v>
      </c>
      <c r="BH111" s="8">
        <v>0</v>
      </c>
      <c r="BI111" s="8">
        <v>1</v>
      </c>
      <c r="BJ111" s="8" t="s">
        <v>420</v>
      </c>
      <c r="BK111" s="8"/>
      <c r="BL111" s="8"/>
      <c r="BM111" s="8">
        <v>47001</v>
      </c>
      <c r="BN111" s="8">
        <v>0</v>
      </c>
      <c r="BO111" s="8" t="s">
        <v>236</v>
      </c>
      <c r="BP111" s="8">
        <v>0</v>
      </c>
      <c r="BQ111" s="8">
        <v>2</v>
      </c>
      <c r="BR111" s="8">
        <v>0</v>
      </c>
      <c r="BS111" s="8">
        <v>1</v>
      </c>
      <c r="BT111" s="8">
        <v>1</v>
      </c>
      <c r="BU111" s="8">
        <v>1</v>
      </c>
      <c r="BV111" s="8">
        <v>1</v>
      </c>
      <c r="BW111" s="8">
        <v>1</v>
      </c>
      <c r="BX111" s="8">
        <v>1</v>
      </c>
      <c r="BY111" s="8" t="s">
        <v>236</v>
      </c>
      <c r="BZ111" s="8">
        <v>103</v>
      </c>
      <c r="CA111" s="8">
        <v>72</v>
      </c>
      <c r="CB111" s="8" t="s">
        <v>236</v>
      </c>
      <c r="CC111" s="8"/>
      <c r="CD111" s="8"/>
      <c r="CE111" s="8">
        <v>0</v>
      </c>
      <c r="CF111" s="8">
        <v>0</v>
      </c>
      <c r="CG111" s="8">
        <v>0</v>
      </c>
      <c r="CH111" s="8">
        <v>1</v>
      </c>
      <c r="CI111" s="8">
        <v>0</v>
      </c>
      <c r="CJ111" s="8">
        <v>0</v>
      </c>
      <c r="CK111" s="8">
        <v>0</v>
      </c>
      <c r="CL111" s="8">
        <v>0</v>
      </c>
      <c r="CM111" s="8">
        <v>0</v>
      </c>
      <c r="CN111" s="8" t="s">
        <v>421</v>
      </c>
      <c r="CO111" s="8">
        <v>0</v>
      </c>
      <c r="CP111" s="8">
        <f ca="1" t="shared" ref="CP111:CP148" si="67">(P111+Q111+S111+R111)</f>
        <v>18272.62</v>
      </c>
      <c r="CQ111" s="8">
        <f ca="1">SUMIF(SmtRes!AQ199:SmtRes!AQ201,"=1",SmtRes!AA199:SmtRes!AA201)</f>
        <v>0</v>
      </c>
      <c r="CR111" s="8">
        <f ca="1">SUMIF(SmtRes!AQ199:SmtRes!AQ201,"=1",SmtRes!AB199:SmtRes!AB201)</f>
        <v>930.99</v>
      </c>
      <c r="CS111" s="8">
        <f ca="1">SUMIF(SmtRes!AQ199:SmtRes!AQ201,"=1",SmtRes!AC199:SmtRes!AC201)</f>
        <v>932.95</v>
      </c>
      <c r="CT111" s="8">
        <f ca="1">SUMIF(SmtRes!AQ199:SmtRes!AQ201,"=1",SmtRes!AD199:SmtRes!AD201)</f>
        <v>932.95</v>
      </c>
      <c r="CU111" s="8">
        <f t="shared" ref="CU111:CU148" si="68">AG111</f>
        <v>0</v>
      </c>
      <c r="CV111" s="8">
        <f ca="1">SUMIF(SmtRes!AQ199:SmtRes!AQ201,"=1",SmtRes!BU199:SmtRes!BU201)</f>
        <v>3.312</v>
      </c>
      <c r="CW111" s="8">
        <f ca="1">SUMIF(SmtRes!AQ199:SmtRes!AQ201,"=1",SmtRes!BV199:SmtRes!BV201)</f>
        <v>1.61</v>
      </c>
      <c r="CX111" s="8">
        <f t="shared" ref="CX111:CX148" si="69">AJ111</f>
        <v>0</v>
      </c>
      <c r="CY111" s="8">
        <f ca="1" t="shared" ref="CY111:CY148" si="70">(((S111+R111)*AT111)/100)</f>
        <v>14189.2182</v>
      </c>
      <c r="CZ111" s="8">
        <f ca="1" t="shared" ref="CZ111:CZ148" si="71">(((S111+R111)*AU111)/100)</f>
        <v>9918.6768</v>
      </c>
      <c r="DA111" s="8"/>
      <c r="DB111" s="8">
        <v>1</v>
      </c>
      <c r="DC111" s="8" t="s">
        <v>236</v>
      </c>
      <c r="DD111" s="8" t="s">
        <v>236</v>
      </c>
      <c r="DE111" s="8" t="s">
        <v>422</v>
      </c>
      <c r="DF111" s="8" t="s">
        <v>422</v>
      </c>
      <c r="DG111" s="8" t="s">
        <v>422</v>
      </c>
      <c r="DH111" s="8" t="s">
        <v>236</v>
      </c>
      <c r="DI111" s="8" t="s">
        <v>422</v>
      </c>
      <c r="DJ111" s="8" t="s">
        <v>422</v>
      </c>
      <c r="DK111" s="8" t="s">
        <v>236</v>
      </c>
      <c r="DL111" s="8" t="s">
        <v>236</v>
      </c>
      <c r="DM111" s="8" t="s">
        <v>236</v>
      </c>
      <c r="DN111" s="8">
        <v>0</v>
      </c>
      <c r="DO111" s="8">
        <v>0</v>
      </c>
      <c r="DP111" s="8">
        <v>1</v>
      </c>
      <c r="DQ111" s="8">
        <v>1</v>
      </c>
      <c r="DR111" s="8"/>
      <c r="DS111" s="8"/>
      <c r="DT111" s="8"/>
      <c r="DU111" s="8">
        <v>1013</v>
      </c>
      <c r="DV111" s="8" t="s">
        <v>265</v>
      </c>
      <c r="DW111" s="8" t="s">
        <v>265</v>
      </c>
      <c r="DX111" s="8">
        <v>1</v>
      </c>
      <c r="DY111" s="8"/>
      <c r="DZ111" s="8" t="s">
        <v>236</v>
      </c>
      <c r="EA111" s="8" t="s">
        <v>236</v>
      </c>
      <c r="EB111" s="8" t="s">
        <v>236</v>
      </c>
      <c r="EC111" s="8" t="s">
        <v>236</v>
      </c>
      <c r="ED111" s="8"/>
      <c r="EE111" s="8">
        <v>82815220</v>
      </c>
      <c r="EF111" s="8">
        <v>2</v>
      </c>
      <c r="EG111" s="8" t="s">
        <v>269</v>
      </c>
      <c r="EH111" s="8">
        <v>41</v>
      </c>
      <c r="EI111" s="8" t="s">
        <v>423</v>
      </c>
      <c r="EJ111" s="8">
        <v>1</v>
      </c>
      <c r="EK111" s="8">
        <v>47001</v>
      </c>
      <c r="EL111" s="8" t="s">
        <v>423</v>
      </c>
      <c r="EM111" s="8" t="s">
        <v>424</v>
      </c>
      <c r="EN111" s="8"/>
      <c r="EO111" s="8" t="s">
        <v>425</v>
      </c>
      <c r="EP111" s="8"/>
      <c r="EQ111" s="8">
        <v>131072</v>
      </c>
      <c r="ER111" s="8">
        <v>0</v>
      </c>
      <c r="ES111" s="8">
        <v>0</v>
      </c>
      <c r="ET111" s="8">
        <v>0</v>
      </c>
      <c r="EU111" s="8">
        <v>0</v>
      </c>
      <c r="EV111" s="8">
        <v>0</v>
      </c>
      <c r="EW111" s="8">
        <v>2.88</v>
      </c>
      <c r="EX111" s="8">
        <v>1.4</v>
      </c>
      <c r="EY111" s="8">
        <v>0</v>
      </c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>
        <v>0</v>
      </c>
      <c r="FR111" s="8">
        <v>0</v>
      </c>
      <c r="FS111" s="8">
        <v>0</v>
      </c>
      <c r="FT111" s="8"/>
      <c r="FU111" s="8"/>
      <c r="FV111" s="8"/>
      <c r="FW111" s="8"/>
      <c r="FX111" s="8">
        <v>103</v>
      </c>
      <c r="FY111" s="8">
        <v>72</v>
      </c>
      <c r="FZ111" s="8"/>
      <c r="GA111" s="8" t="s">
        <v>236</v>
      </c>
      <c r="GB111" s="8"/>
      <c r="GC111" s="8"/>
      <c r="GD111" s="8">
        <v>1</v>
      </c>
      <c r="GE111" s="8"/>
      <c r="GF111" s="8">
        <v>-1432316386</v>
      </c>
      <c r="GG111" s="8">
        <v>2</v>
      </c>
      <c r="GH111" s="8">
        <v>1</v>
      </c>
      <c r="GI111" s="8">
        <v>-2</v>
      </c>
      <c r="GJ111" s="8">
        <v>0</v>
      </c>
      <c r="GK111" s="8">
        <v>0</v>
      </c>
      <c r="GL111" s="8">
        <f ca="1" t="shared" ref="GL111:GL174" si="72">ROUND(IF(AND(BH111=3,BI111=3,FS111&lt;&gt;0),P111,0),2)</f>
        <v>0</v>
      </c>
      <c r="GM111" s="8">
        <f ca="1" t="shared" ref="GM111:GM174" si="73">ROUND(O111+X111+Y111,2)+GX111</f>
        <v>42380.52</v>
      </c>
      <c r="GN111" s="8">
        <f ca="1" t="shared" ref="GN111:GN174" si="74">IF(OR(BI111=0,BI111=1),GM111-GX111,0)</f>
        <v>42380.52</v>
      </c>
      <c r="GO111" s="8">
        <f ca="1" t="shared" ref="GO111:GO174" si="75">IF(BI111=2,GM111-GX111,0)</f>
        <v>0</v>
      </c>
      <c r="GP111" s="8">
        <f ca="1" t="shared" ref="GP111:GP174" si="76">IF(BI111=4,GM111-GX111,0)</f>
        <v>0</v>
      </c>
      <c r="GQ111" s="8"/>
      <c r="GR111" s="8">
        <v>0</v>
      </c>
      <c r="GS111" s="8">
        <v>3</v>
      </c>
      <c r="GT111" s="8">
        <v>0</v>
      </c>
      <c r="GU111" s="8" t="s">
        <v>236</v>
      </c>
      <c r="GV111" s="8">
        <f t="shared" ref="GV111:GV174" si="77">ROUND((GT111),6)</f>
        <v>0</v>
      </c>
      <c r="GW111" s="8">
        <v>1</v>
      </c>
      <c r="GX111" s="8">
        <f t="shared" ref="GX111:GX174" si="78">ROUND(HC111*I111,2)</f>
        <v>0</v>
      </c>
      <c r="GY111" s="8"/>
      <c r="GZ111" s="8"/>
      <c r="HA111" s="8">
        <v>0</v>
      </c>
      <c r="HB111" s="8">
        <v>0</v>
      </c>
      <c r="HC111" s="8">
        <f t="shared" ref="HC111:HC148" si="79">GV111*GW111</f>
        <v>0</v>
      </c>
      <c r="HD111" s="8"/>
      <c r="HE111" s="8" t="s">
        <v>236</v>
      </c>
      <c r="HF111" s="8" t="s">
        <v>236</v>
      </c>
      <c r="HG111" s="8"/>
      <c r="HH111" s="8"/>
      <c r="HI111" s="8"/>
      <c r="HJ111" s="8"/>
      <c r="HK111" s="8"/>
      <c r="HL111" s="8"/>
      <c r="HM111" s="8" t="s">
        <v>236</v>
      </c>
      <c r="HN111" s="8" t="s">
        <v>62</v>
      </c>
      <c r="HO111" s="8" t="s">
        <v>65</v>
      </c>
      <c r="HP111" s="8" t="s">
        <v>423</v>
      </c>
      <c r="HQ111" s="8" t="s">
        <v>423</v>
      </c>
      <c r="HR111" s="8"/>
      <c r="HS111" s="8">
        <v>0</v>
      </c>
      <c r="HT111" s="8"/>
      <c r="HU111" s="8"/>
      <c r="HV111" s="8"/>
      <c r="HW111" s="8"/>
      <c r="HX111" s="8"/>
      <c r="HY111" s="8"/>
      <c r="HZ111" s="8"/>
      <c r="IA111" s="8"/>
      <c r="IB111" s="8"/>
      <c r="IC111" s="8"/>
      <c r="ID111" s="8"/>
      <c r="IE111" s="8"/>
      <c r="IF111" s="8"/>
      <c r="IG111" s="8"/>
      <c r="IH111" s="8"/>
      <c r="II111" s="8"/>
      <c r="IJ111" s="8"/>
      <c r="IK111" s="8">
        <v>0</v>
      </c>
      <c r="IL111" s="8"/>
      <c r="IM111" s="8"/>
      <c r="IN111" s="8"/>
      <c r="IO111" s="8"/>
      <c r="IP111" s="8"/>
      <c r="IQ111" s="8"/>
      <c r="IR111" s="8"/>
      <c r="IS111" s="8"/>
      <c r="IT111" s="8"/>
      <c r="IU111" s="8"/>
    </row>
    <row r="112" spans="1:245">
      <c r="A112">
        <v>17</v>
      </c>
      <c r="B112">
        <v>1</v>
      </c>
      <c r="C112">
        <f>ROW(SmtRes!A204)</f>
        <v>204</v>
      </c>
      <c r="D112">
        <f>ROW(EtalonRes!A206)</f>
        <v>206</v>
      </c>
      <c r="E112" t="s">
        <v>47</v>
      </c>
      <c r="F112" t="s">
        <v>418</v>
      </c>
      <c r="G112" t="s">
        <v>419</v>
      </c>
      <c r="H112" t="s">
        <v>265</v>
      </c>
      <c r="I112">
        <v>3</v>
      </c>
      <c r="J112">
        <v>0</v>
      </c>
      <c r="K112">
        <v>3</v>
      </c>
      <c r="L112">
        <v>3</v>
      </c>
      <c r="M112">
        <v>0</v>
      </c>
      <c r="N112">
        <f t="shared" si="57"/>
        <v>3</v>
      </c>
      <c r="O112">
        <f ca="1" t="shared" si="58"/>
        <v>18272.62</v>
      </c>
      <c r="P112">
        <f ca="1">SUMIF(SmtRes!AQ202:SmtRes!AQ204,"=1",SmtRes!DF202:SmtRes!DF204)</f>
        <v>0</v>
      </c>
      <c r="Q112">
        <f ca="1">SUMIF(SmtRes!AQ202:SmtRes!AQ204,"=1",SmtRes!DG202:SmtRes!DG204)</f>
        <v>4496.68</v>
      </c>
      <c r="R112">
        <f ca="1">SUMIF(SmtRes!AQ202:SmtRes!AQ204,"=1",SmtRes!DH202:SmtRes!DH204)</f>
        <v>4506.15</v>
      </c>
      <c r="S112">
        <f ca="1">SUMIF(SmtRes!AQ202:SmtRes!AQ204,"=1",SmtRes!DI202:SmtRes!DI204)</f>
        <v>9269.79</v>
      </c>
      <c r="T112">
        <f t="shared" si="59"/>
        <v>0</v>
      </c>
      <c r="U112">
        <f ca="1">SUMIF(SmtRes!AQ202:SmtRes!AQ204,"=1",SmtRes!CV202:SmtRes!CV204)</f>
        <v>9.936</v>
      </c>
      <c r="V112">
        <f ca="1">SUMIF(SmtRes!AQ202:SmtRes!AQ204,"=1",SmtRes!CW202:SmtRes!CW204)</f>
        <v>4.83</v>
      </c>
      <c r="W112">
        <f t="shared" si="60"/>
        <v>0</v>
      </c>
      <c r="X112">
        <f ca="1" t="shared" si="61"/>
        <v>14189.22</v>
      </c>
      <c r="Y112">
        <f ca="1" t="shared" si="62"/>
        <v>9918.68</v>
      </c>
      <c r="AA112">
        <v>85244033</v>
      </c>
      <c r="AB112">
        <f ca="1" t="shared" si="63"/>
        <v>4588.8243</v>
      </c>
      <c r="AC112">
        <f t="shared" si="64"/>
        <v>0</v>
      </c>
      <c r="AD112">
        <f ca="1">ROUND((((SUM(SmtRes!BR202:SmtRes!BR204))-(SUM(SmtRes!BS202:SmtRes!BS204)))+AE112),6)</f>
        <v>1498.8939</v>
      </c>
      <c r="AE112">
        <f ca="1">ROUND((SUM(SmtRes!BS202:SmtRes!BS204)),6)</f>
        <v>1502.0495</v>
      </c>
      <c r="AF112">
        <f ca="1">ROUND((SUM(SmtRes!BT202:SmtRes!BT204)),6)</f>
        <v>3089.9304</v>
      </c>
      <c r="AG112">
        <f t="shared" si="65"/>
        <v>0</v>
      </c>
      <c r="AH112">
        <f ca="1">(SUM(SmtRes!BU202:SmtRes!BU204))</f>
        <v>3.312</v>
      </c>
      <c r="AI112">
        <f ca="1">(SUM(SmtRes!BV202:SmtRes!BV204))</f>
        <v>1.61</v>
      </c>
      <c r="AJ112">
        <f t="shared" si="66"/>
        <v>0</v>
      </c>
      <c r="AK112">
        <v>5296.412</v>
      </c>
      <c r="AL112">
        <v>0</v>
      </c>
      <c r="AM112">
        <v>1303.386</v>
      </c>
      <c r="AN112">
        <v>1306.13</v>
      </c>
      <c r="AO112">
        <v>2686.896</v>
      </c>
      <c r="AP112">
        <v>0</v>
      </c>
      <c r="AQ112">
        <v>2.88</v>
      </c>
      <c r="AR112">
        <v>1.4</v>
      </c>
      <c r="AS112">
        <v>0</v>
      </c>
      <c r="AT112">
        <v>103</v>
      </c>
      <c r="AU112">
        <v>72</v>
      </c>
      <c r="AV112">
        <v>1</v>
      </c>
      <c r="AW112">
        <v>1</v>
      </c>
      <c r="AZ112">
        <v>1</v>
      </c>
      <c r="BA112">
        <v>1</v>
      </c>
      <c r="BB112">
        <v>1</v>
      </c>
      <c r="BC112">
        <v>1</v>
      </c>
      <c r="BD112" t="s">
        <v>236</v>
      </c>
      <c r="BE112" t="s">
        <v>236</v>
      </c>
      <c r="BF112" t="s">
        <v>236</v>
      </c>
      <c r="BG112" t="s">
        <v>236</v>
      </c>
      <c r="BH112">
        <v>0</v>
      </c>
      <c r="BI112">
        <v>1</v>
      </c>
      <c r="BJ112" t="s">
        <v>420</v>
      </c>
      <c r="BM112">
        <v>47001</v>
      </c>
      <c r="BN112">
        <v>0</v>
      </c>
      <c r="BO112" t="s">
        <v>236</v>
      </c>
      <c r="BP112">
        <v>0</v>
      </c>
      <c r="BQ112">
        <v>2</v>
      </c>
      <c r="BR112">
        <v>0</v>
      </c>
      <c r="BS112">
        <v>1</v>
      </c>
      <c r="BT112">
        <v>1</v>
      </c>
      <c r="BU112">
        <v>1</v>
      </c>
      <c r="BV112">
        <v>1</v>
      </c>
      <c r="BW112">
        <v>1</v>
      </c>
      <c r="BX112">
        <v>1</v>
      </c>
      <c r="BY112" t="s">
        <v>236</v>
      </c>
      <c r="BZ112">
        <v>103</v>
      </c>
      <c r="CA112">
        <v>72</v>
      </c>
      <c r="CB112" t="s">
        <v>236</v>
      </c>
      <c r="CE112">
        <v>0</v>
      </c>
      <c r="CF112">
        <v>0</v>
      </c>
      <c r="CG112">
        <v>0</v>
      </c>
      <c r="CH112">
        <v>1</v>
      </c>
      <c r="CI112">
        <v>0</v>
      </c>
      <c r="CJ112">
        <v>0</v>
      </c>
      <c r="CK112">
        <v>0</v>
      </c>
      <c r="CL112">
        <v>0</v>
      </c>
      <c r="CM112">
        <v>0</v>
      </c>
      <c r="CN112" t="s">
        <v>421</v>
      </c>
      <c r="CO112">
        <v>0</v>
      </c>
      <c r="CP112">
        <f ca="1" t="shared" si="67"/>
        <v>18272.62</v>
      </c>
      <c r="CQ112">
        <f ca="1">SUMIF(SmtRes!AQ202:SmtRes!AQ204,"=1",SmtRes!AA202:SmtRes!AA204)</f>
        <v>0</v>
      </c>
      <c r="CR112">
        <f ca="1">SUMIF(SmtRes!AQ202:SmtRes!AQ204,"=1",SmtRes!AB202:SmtRes!AB204)</f>
        <v>930.99</v>
      </c>
      <c r="CS112">
        <f ca="1">SUMIF(SmtRes!AQ202:SmtRes!AQ204,"=1",SmtRes!AC202:SmtRes!AC204)</f>
        <v>932.95</v>
      </c>
      <c r="CT112">
        <f ca="1">SUMIF(SmtRes!AQ202:SmtRes!AQ204,"=1",SmtRes!AD202:SmtRes!AD204)</f>
        <v>932.95</v>
      </c>
      <c r="CU112">
        <f t="shared" si="68"/>
        <v>0</v>
      </c>
      <c r="CV112">
        <f ca="1">SUMIF(SmtRes!AQ202:SmtRes!AQ204,"=1",SmtRes!BU202:SmtRes!BU204)</f>
        <v>3.312</v>
      </c>
      <c r="CW112">
        <f ca="1">SUMIF(SmtRes!AQ202:SmtRes!AQ204,"=1",SmtRes!BV202:SmtRes!BV204)</f>
        <v>1.61</v>
      </c>
      <c r="CX112">
        <f t="shared" si="69"/>
        <v>0</v>
      </c>
      <c r="CY112">
        <f ca="1" t="shared" si="70"/>
        <v>14189.2182</v>
      </c>
      <c r="CZ112">
        <f ca="1" t="shared" si="71"/>
        <v>9918.6768</v>
      </c>
      <c r="DB112">
        <v>2</v>
      </c>
      <c r="DC112" t="s">
        <v>236</v>
      </c>
      <c r="DD112" t="s">
        <v>236</v>
      </c>
      <c r="DE112" t="s">
        <v>422</v>
      </c>
      <c r="DF112" t="s">
        <v>422</v>
      </c>
      <c r="DG112" t="s">
        <v>422</v>
      </c>
      <c r="DH112" t="s">
        <v>236</v>
      </c>
      <c r="DI112" t="s">
        <v>422</v>
      </c>
      <c r="DJ112" t="s">
        <v>422</v>
      </c>
      <c r="DK112" t="s">
        <v>236</v>
      </c>
      <c r="DL112" t="s">
        <v>236</v>
      </c>
      <c r="DM112" t="s">
        <v>236</v>
      </c>
      <c r="DN112">
        <v>0</v>
      </c>
      <c r="DO112">
        <v>0</v>
      </c>
      <c r="DP112">
        <v>1</v>
      </c>
      <c r="DQ112">
        <v>1</v>
      </c>
      <c r="DU112">
        <v>1013</v>
      </c>
      <c r="DV112" t="s">
        <v>265</v>
      </c>
      <c r="DW112" t="s">
        <v>265</v>
      </c>
      <c r="DX112">
        <v>1</v>
      </c>
      <c r="DZ112" t="s">
        <v>236</v>
      </c>
      <c r="EA112" t="s">
        <v>236</v>
      </c>
      <c r="EB112" t="s">
        <v>236</v>
      </c>
      <c r="EC112" t="s">
        <v>236</v>
      </c>
      <c r="EE112">
        <v>82815220</v>
      </c>
      <c r="EF112">
        <v>2</v>
      </c>
      <c r="EG112" t="s">
        <v>269</v>
      </c>
      <c r="EH112">
        <v>41</v>
      </c>
      <c r="EI112" t="s">
        <v>423</v>
      </c>
      <c r="EJ112">
        <v>1</v>
      </c>
      <c r="EK112">
        <v>47001</v>
      </c>
      <c r="EL112" t="s">
        <v>423</v>
      </c>
      <c r="EM112" t="s">
        <v>424</v>
      </c>
      <c r="EO112" t="s">
        <v>425</v>
      </c>
      <c r="EQ112">
        <v>131072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2.88</v>
      </c>
      <c r="EX112">
        <v>1.4</v>
      </c>
      <c r="EY112">
        <v>0</v>
      </c>
      <c r="FQ112">
        <v>0</v>
      </c>
      <c r="FR112">
        <v>0</v>
      </c>
      <c r="FS112">
        <v>0</v>
      </c>
      <c r="FX112">
        <v>103</v>
      </c>
      <c r="FY112">
        <v>72</v>
      </c>
      <c r="GA112" t="s">
        <v>236</v>
      </c>
      <c r="GD112">
        <v>1</v>
      </c>
      <c r="GF112">
        <v>-1432316386</v>
      </c>
      <c r="GG112">
        <v>2</v>
      </c>
      <c r="GH112">
        <v>1</v>
      </c>
      <c r="GI112">
        <v>-2</v>
      </c>
      <c r="GJ112">
        <v>0</v>
      </c>
      <c r="GK112">
        <v>0</v>
      </c>
      <c r="GL112">
        <f ca="1" t="shared" si="72"/>
        <v>0</v>
      </c>
      <c r="GM112">
        <f ca="1" t="shared" si="73"/>
        <v>42380.52</v>
      </c>
      <c r="GN112">
        <f ca="1" t="shared" si="74"/>
        <v>42380.52</v>
      </c>
      <c r="GO112">
        <f ca="1" t="shared" si="75"/>
        <v>0</v>
      </c>
      <c r="GP112">
        <f ca="1" t="shared" si="76"/>
        <v>0</v>
      </c>
      <c r="GR112">
        <v>0</v>
      </c>
      <c r="GS112">
        <v>3</v>
      </c>
      <c r="GT112">
        <v>0</v>
      </c>
      <c r="GU112" t="s">
        <v>236</v>
      </c>
      <c r="GV112">
        <f t="shared" si="77"/>
        <v>0</v>
      </c>
      <c r="GW112">
        <v>1</v>
      </c>
      <c r="GX112">
        <f t="shared" si="78"/>
        <v>0</v>
      </c>
      <c r="HA112">
        <v>0</v>
      </c>
      <c r="HB112">
        <v>0</v>
      </c>
      <c r="HC112">
        <f t="shared" si="79"/>
        <v>0</v>
      </c>
      <c r="HE112" t="s">
        <v>236</v>
      </c>
      <c r="HF112" t="s">
        <v>236</v>
      </c>
      <c r="HM112" t="s">
        <v>236</v>
      </c>
      <c r="HN112" t="s">
        <v>62</v>
      </c>
      <c r="HO112" t="s">
        <v>65</v>
      </c>
      <c r="HP112" t="s">
        <v>423</v>
      </c>
      <c r="HQ112" t="s">
        <v>423</v>
      </c>
      <c r="HS112">
        <v>0</v>
      </c>
      <c r="IK112">
        <v>0</v>
      </c>
    </row>
    <row r="113" spans="1:255">
      <c r="A113" s="8">
        <v>17</v>
      </c>
      <c r="B113" s="8">
        <v>1</v>
      </c>
      <c r="C113" s="8">
        <f>ROW(SmtRes!A205)</f>
        <v>205</v>
      </c>
      <c r="D113" s="8">
        <f>ROW(EtalonRes!A207)</f>
        <v>207</v>
      </c>
      <c r="E113" s="8" t="s">
        <v>426</v>
      </c>
      <c r="F113" s="8" t="s">
        <v>427</v>
      </c>
      <c r="G113" s="8" t="s">
        <v>428</v>
      </c>
      <c r="H113" s="8" t="s">
        <v>429</v>
      </c>
      <c r="I113" s="8">
        <v>0</v>
      </c>
      <c r="J113" s="8">
        <v>0</v>
      </c>
      <c r="K113" s="8">
        <v>0</v>
      </c>
      <c r="L113" s="8">
        <v>0.25</v>
      </c>
      <c r="M113" s="8">
        <v>0</v>
      </c>
      <c r="N113" s="8">
        <f t="shared" si="57"/>
        <v>0.25</v>
      </c>
      <c r="O113" s="8">
        <f ca="1" t="shared" si="58"/>
        <v>0</v>
      </c>
      <c r="P113" s="8">
        <f ca="1">SUMIF(SmtRes!AQ205:SmtRes!AQ205,"=1",SmtRes!DF205:SmtRes!DF205)</f>
        <v>0</v>
      </c>
      <c r="Q113" s="8">
        <f ca="1">SUMIF(SmtRes!AQ205:SmtRes!AQ205,"=1",SmtRes!DG205:SmtRes!DG205)</f>
        <v>0</v>
      </c>
      <c r="R113" s="8">
        <f ca="1">SUMIF(SmtRes!AQ205:SmtRes!AQ205,"=1",SmtRes!DH205:SmtRes!DH205)</f>
        <v>0</v>
      </c>
      <c r="S113" s="8">
        <f ca="1">SUMIF(SmtRes!AQ205:SmtRes!AQ205,"=1",SmtRes!DI205:SmtRes!DI205)</f>
        <v>0</v>
      </c>
      <c r="T113" s="8">
        <f t="shared" si="59"/>
        <v>0</v>
      </c>
      <c r="U113" s="8">
        <f ca="1">SUMIF(SmtRes!AQ205:SmtRes!AQ205,"=1",SmtRes!CV205:SmtRes!CV205)</f>
        <v>0</v>
      </c>
      <c r="V113" s="8">
        <f ca="1">SUMIF(SmtRes!AQ205:SmtRes!AQ205,"=1",SmtRes!CW205:SmtRes!CW205)</f>
        <v>0</v>
      </c>
      <c r="W113" s="8">
        <f t="shared" si="60"/>
        <v>0</v>
      </c>
      <c r="X113" s="8">
        <f ca="1" t="shared" si="61"/>
        <v>0</v>
      </c>
      <c r="Y113" s="8">
        <f ca="1" t="shared" si="62"/>
        <v>0</v>
      </c>
      <c r="Z113" s="8"/>
      <c r="AA113" s="8">
        <v>85244098</v>
      </c>
      <c r="AB113" s="8">
        <f ca="1" t="shared" si="63"/>
        <v>3672.675995</v>
      </c>
      <c r="AC113" s="8">
        <f t="shared" si="64"/>
        <v>0</v>
      </c>
      <c r="AD113" s="8">
        <f>ROUND((((0)-(0))+AE113),6)</f>
        <v>0</v>
      </c>
      <c r="AE113" s="8">
        <f>ROUND((0),6)</f>
        <v>0</v>
      </c>
      <c r="AF113" s="8">
        <f ca="1">ROUND((SUM(SmtRes!BT205:SmtRes!BT205)),6)</f>
        <v>3672.675995</v>
      </c>
      <c r="AG113" s="8">
        <f t="shared" si="65"/>
        <v>0</v>
      </c>
      <c r="AH113" s="8">
        <f ca="1">(SUM(SmtRes!BU205:SmtRes!BU205))</f>
        <v>5.0945</v>
      </c>
      <c r="AI113" s="8">
        <f>(0)</f>
        <v>0</v>
      </c>
      <c r="AJ113" s="8">
        <f t="shared" si="66"/>
        <v>0</v>
      </c>
      <c r="AK113" s="8">
        <v>3193.6313</v>
      </c>
      <c r="AL113" s="8">
        <v>0</v>
      </c>
      <c r="AM113" s="8">
        <v>0</v>
      </c>
      <c r="AN113" s="8">
        <v>0</v>
      </c>
      <c r="AO113" s="8">
        <v>3193.6313</v>
      </c>
      <c r="AP113" s="8">
        <v>0</v>
      </c>
      <c r="AQ113" s="8">
        <v>4.43</v>
      </c>
      <c r="AR113" s="8">
        <v>0</v>
      </c>
      <c r="AS113" s="8">
        <v>0</v>
      </c>
      <c r="AT113" s="8">
        <v>89</v>
      </c>
      <c r="AU113" s="8">
        <v>41</v>
      </c>
      <c r="AV113" s="8">
        <v>1</v>
      </c>
      <c r="AW113" s="8">
        <v>1</v>
      </c>
      <c r="AX113" s="8"/>
      <c r="AY113" s="8"/>
      <c r="AZ113" s="8">
        <v>1</v>
      </c>
      <c r="BA113" s="8">
        <v>1</v>
      </c>
      <c r="BB113" s="8">
        <v>1</v>
      </c>
      <c r="BC113" s="8">
        <v>1</v>
      </c>
      <c r="BD113" s="8" t="s">
        <v>236</v>
      </c>
      <c r="BE113" s="8" t="s">
        <v>236</v>
      </c>
      <c r="BF113" s="8" t="s">
        <v>236</v>
      </c>
      <c r="BG113" s="8" t="s">
        <v>236</v>
      </c>
      <c r="BH113" s="8">
        <v>0</v>
      </c>
      <c r="BI113" s="8">
        <v>1</v>
      </c>
      <c r="BJ113" s="8" t="s">
        <v>430</v>
      </c>
      <c r="BK113" s="8"/>
      <c r="BL113" s="8"/>
      <c r="BM113" s="8">
        <v>1007</v>
      </c>
      <c r="BN113" s="8">
        <v>0</v>
      </c>
      <c r="BO113" s="8" t="s">
        <v>236</v>
      </c>
      <c r="BP113" s="8">
        <v>0</v>
      </c>
      <c r="BQ113" s="8">
        <v>2</v>
      </c>
      <c r="BR113" s="8">
        <v>0</v>
      </c>
      <c r="BS113" s="8">
        <v>1</v>
      </c>
      <c r="BT113" s="8">
        <v>1</v>
      </c>
      <c r="BU113" s="8">
        <v>1</v>
      </c>
      <c r="BV113" s="8">
        <v>1</v>
      </c>
      <c r="BW113" s="8">
        <v>1</v>
      </c>
      <c r="BX113" s="8">
        <v>1</v>
      </c>
      <c r="BY113" s="8" t="s">
        <v>236</v>
      </c>
      <c r="BZ113" s="8">
        <v>89</v>
      </c>
      <c r="CA113" s="8">
        <v>41</v>
      </c>
      <c r="CB113" s="8" t="s">
        <v>236</v>
      </c>
      <c r="CC113" s="8"/>
      <c r="CD113" s="8"/>
      <c r="CE113" s="8">
        <v>0</v>
      </c>
      <c r="CF113" s="8">
        <v>0</v>
      </c>
      <c r="CG113" s="8">
        <v>0</v>
      </c>
      <c r="CH113" s="8">
        <v>2</v>
      </c>
      <c r="CI113" s="8">
        <v>0</v>
      </c>
      <c r="CJ113" s="8">
        <v>0</v>
      </c>
      <c r="CK113" s="8">
        <v>0</v>
      </c>
      <c r="CL113" s="8">
        <v>0</v>
      </c>
      <c r="CM113" s="8">
        <v>0</v>
      </c>
      <c r="CN113" s="8" t="s">
        <v>421</v>
      </c>
      <c r="CO113" s="8">
        <v>0</v>
      </c>
      <c r="CP113" s="8">
        <f ca="1" t="shared" si="67"/>
        <v>0</v>
      </c>
      <c r="CQ113" s="8">
        <f ca="1">SUMIF(SmtRes!AQ205:SmtRes!AQ205,"=1",SmtRes!AA205:SmtRes!AA205)</f>
        <v>0</v>
      </c>
      <c r="CR113" s="8">
        <f ca="1">SUMIF(SmtRes!AQ205:SmtRes!AQ205,"=1",SmtRes!AB205:SmtRes!AB205)</f>
        <v>0</v>
      </c>
      <c r="CS113" s="8">
        <f ca="1">SUMIF(SmtRes!AQ205:SmtRes!AQ205,"=1",SmtRes!AC205:SmtRes!AC205)</f>
        <v>0</v>
      </c>
      <c r="CT113" s="8">
        <f ca="1">SUMIF(SmtRes!AQ205:SmtRes!AQ205,"=1",SmtRes!AD205:SmtRes!AD205)</f>
        <v>720.91</v>
      </c>
      <c r="CU113" s="8">
        <f t="shared" si="68"/>
        <v>0</v>
      </c>
      <c r="CV113" s="8">
        <f ca="1">SUMIF(SmtRes!AQ205:SmtRes!AQ205,"=1",SmtRes!BU205:SmtRes!BU205)</f>
        <v>5.0945</v>
      </c>
      <c r="CW113" s="8">
        <f ca="1">SUMIF(SmtRes!AQ205:SmtRes!AQ205,"=1",SmtRes!BV205:SmtRes!BV205)</f>
        <v>0</v>
      </c>
      <c r="CX113" s="8">
        <f t="shared" si="69"/>
        <v>0</v>
      </c>
      <c r="CY113" s="8">
        <f ca="1" t="shared" si="70"/>
        <v>0</v>
      </c>
      <c r="CZ113" s="8">
        <f ca="1" t="shared" si="71"/>
        <v>0</v>
      </c>
      <c r="DA113" s="8"/>
      <c r="DB113" s="8">
        <v>3</v>
      </c>
      <c r="DC113" s="8" t="s">
        <v>236</v>
      </c>
      <c r="DD113" s="8" t="s">
        <v>236</v>
      </c>
      <c r="DE113" s="8" t="s">
        <v>422</v>
      </c>
      <c r="DF113" s="8" t="s">
        <v>422</v>
      </c>
      <c r="DG113" s="8" t="s">
        <v>422</v>
      </c>
      <c r="DH113" s="8" t="s">
        <v>236</v>
      </c>
      <c r="DI113" s="8" t="s">
        <v>422</v>
      </c>
      <c r="DJ113" s="8" t="s">
        <v>422</v>
      </c>
      <c r="DK113" s="8" t="s">
        <v>236</v>
      </c>
      <c r="DL113" s="8" t="s">
        <v>236</v>
      </c>
      <c r="DM113" s="8" t="s">
        <v>236</v>
      </c>
      <c r="DN113" s="8">
        <v>0</v>
      </c>
      <c r="DO113" s="8">
        <v>0</v>
      </c>
      <c r="DP113" s="8">
        <v>1</v>
      </c>
      <c r="DQ113" s="8">
        <v>1</v>
      </c>
      <c r="DR113" s="8"/>
      <c r="DS113" s="8"/>
      <c r="DT113" s="8"/>
      <c r="DU113" s="8">
        <v>1005</v>
      </c>
      <c r="DV113" s="8" t="s">
        <v>429</v>
      </c>
      <c r="DW113" s="8" t="s">
        <v>429</v>
      </c>
      <c r="DX113" s="8">
        <v>100</v>
      </c>
      <c r="DY113" s="8"/>
      <c r="DZ113" s="8" t="s">
        <v>236</v>
      </c>
      <c r="EA113" s="8" t="s">
        <v>236</v>
      </c>
      <c r="EB113" s="8" t="s">
        <v>236</v>
      </c>
      <c r="EC113" s="8" t="s">
        <v>236</v>
      </c>
      <c r="ED113" s="8"/>
      <c r="EE113" s="8">
        <v>82815131</v>
      </c>
      <c r="EF113" s="8">
        <v>2</v>
      </c>
      <c r="EG113" s="8" t="s">
        <v>269</v>
      </c>
      <c r="EH113" s="8">
        <v>1</v>
      </c>
      <c r="EI113" s="8" t="s">
        <v>431</v>
      </c>
      <c r="EJ113" s="8">
        <v>1</v>
      </c>
      <c r="EK113" s="8">
        <v>1007</v>
      </c>
      <c r="EL113" s="8" t="s">
        <v>432</v>
      </c>
      <c r="EM113" s="8" t="s">
        <v>433</v>
      </c>
      <c r="EN113" s="8"/>
      <c r="EO113" s="8" t="s">
        <v>425</v>
      </c>
      <c r="EP113" s="8"/>
      <c r="EQ113" s="8">
        <v>131072</v>
      </c>
      <c r="ER113" s="8">
        <v>0</v>
      </c>
      <c r="ES113" s="8">
        <v>0</v>
      </c>
      <c r="ET113" s="8">
        <v>0</v>
      </c>
      <c r="EU113" s="8">
        <v>0</v>
      </c>
      <c r="EV113" s="8">
        <v>0</v>
      </c>
      <c r="EW113" s="8">
        <v>4.43</v>
      </c>
      <c r="EX113" s="8">
        <v>0</v>
      </c>
      <c r="EY113" s="8">
        <v>0</v>
      </c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>
        <v>0</v>
      </c>
      <c r="FR113" s="8">
        <v>0</v>
      </c>
      <c r="FS113" s="8">
        <v>0</v>
      </c>
      <c r="FT113" s="8"/>
      <c r="FU113" s="8"/>
      <c r="FV113" s="8"/>
      <c r="FW113" s="8"/>
      <c r="FX113" s="8">
        <v>89</v>
      </c>
      <c r="FY113" s="8">
        <v>41</v>
      </c>
      <c r="FZ113" s="8"/>
      <c r="GA113" s="8" t="s">
        <v>236</v>
      </c>
      <c r="GB113" s="8"/>
      <c r="GC113" s="8"/>
      <c r="GD113" s="8">
        <v>1</v>
      </c>
      <c r="GE113" s="8"/>
      <c r="GF113" s="8">
        <v>-1854811399</v>
      </c>
      <c r="GG113" s="8">
        <v>2</v>
      </c>
      <c r="GH113" s="8">
        <v>1</v>
      </c>
      <c r="GI113" s="8">
        <v>-2</v>
      </c>
      <c r="GJ113" s="8">
        <v>0</v>
      </c>
      <c r="GK113" s="8">
        <v>0</v>
      </c>
      <c r="GL113" s="8">
        <f ca="1" t="shared" si="72"/>
        <v>0</v>
      </c>
      <c r="GM113" s="8">
        <f ca="1" t="shared" si="73"/>
        <v>0</v>
      </c>
      <c r="GN113" s="8">
        <f ca="1" t="shared" si="74"/>
        <v>0</v>
      </c>
      <c r="GO113" s="8">
        <f ca="1" t="shared" si="75"/>
        <v>0</v>
      </c>
      <c r="GP113" s="8">
        <f ca="1" t="shared" si="76"/>
        <v>0</v>
      </c>
      <c r="GQ113" s="8"/>
      <c r="GR113" s="8">
        <v>0</v>
      </c>
      <c r="GS113" s="8">
        <v>3</v>
      </c>
      <c r="GT113" s="8">
        <v>0</v>
      </c>
      <c r="GU113" s="8" t="s">
        <v>236</v>
      </c>
      <c r="GV113" s="8">
        <f t="shared" si="77"/>
        <v>0</v>
      </c>
      <c r="GW113" s="8">
        <v>1</v>
      </c>
      <c r="GX113" s="8">
        <f t="shared" si="78"/>
        <v>0</v>
      </c>
      <c r="GY113" s="8"/>
      <c r="GZ113" s="8"/>
      <c r="HA113" s="8">
        <v>0</v>
      </c>
      <c r="HB113" s="8">
        <v>0</v>
      </c>
      <c r="HC113" s="8">
        <f t="shared" si="79"/>
        <v>0</v>
      </c>
      <c r="HD113" s="8"/>
      <c r="HE113" s="8" t="s">
        <v>236</v>
      </c>
      <c r="HF113" s="8" t="s">
        <v>236</v>
      </c>
      <c r="HG113" s="8"/>
      <c r="HH113" s="8"/>
      <c r="HI113" s="8"/>
      <c r="HJ113" s="8"/>
      <c r="HK113" s="8"/>
      <c r="HL113" s="8"/>
      <c r="HM113" s="8" t="s">
        <v>236</v>
      </c>
      <c r="HN113" s="8" t="s">
        <v>434</v>
      </c>
      <c r="HO113" s="8" t="s">
        <v>435</v>
      </c>
      <c r="HP113" s="8" t="s">
        <v>436</v>
      </c>
      <c r="HQ113" s="8" t="s">
        <v>436</v>
      </c>
      <c r="HR113" s="8"/>
      <c r="HS113" s="8">
        <v>0</v>
      </c>
      <c r="HT113" s="8"/>
      <c r="HU113" s="8"/>
      <c r="HV113" s="8"/>
      <c r="HW113" s="8"/>
      <c r="HX113" s="8"/>
      <c r="HY113" s="8"/>
      <c r="HZ113" s="8"/>
      <c r="IA113" s="8"/>
      <c r="IB113" s="8"/>
      <c r="IC113" s="8"/>
      <c r="ID113" s="8"/>
      <c r="IE113" s="8"/>
      <c r="IF113" s="8"/>
      <c r="IG113" s="8"/>
      <c r="IH113" s="8"/>
      <c r="II113" s="8"/>
      <c r="IJ113" s="8"/>
      <c r="IK113" s="8">
        <v>0</v>
      </c>
      <c r="IL113" s="8"/>
      <c r="IM113" s="8"/>
      <c r="IN113" s="8"/>
      <c r="IO113" s="8"/>
      <c r="IP113" s="8"/>
      <c r="IQ113" s="8"/>
      <c r="IR113" s="8"/>
      <c r="IS113" s="8"/>
      <c r="IT113" s="8"/>
      <c r="IU113" s="8"/>
    </row>
    <row r="114" spans="1:245">
      <c r="A114">
        <v>17</v>
      </c>
      <c r="B114">
        <v>1</v>
      </c>
      <c r="C114">
        <f>ROW(SmtRes!A206)</f>
        <v>206</v>
      </c>
      <c r="D114">
        <f>ROW(EtalonRes!A208)</f>
        <v>208</v>
      </c>
      <c r="E114" t="s">
        <v>426</v>
      </c>
      <c r="F114" t="s">
        <v>427</v>
      </c>
      <c r="G114" t="s">
        <v>428</v>
      </c>
      <c r="H114" t="s">
        <v>429</v>
      </c>
      <c r="I114">
        <v>0</v>
      </c>
      <c r="J114">
        <v>0</v>
      </c>
      <c r="K114">
        <v>0</v>
      </c>
      <c r="L114">
        <v>0.25</v>
      </c>
      <c r="M114">
        <v>0</v>
      </c>
      <c r="N114">
        <f t="shared" si="57"/>
        <v>0.25</v>
      </c>
      <c r="O114">
        <f ca="1" t="shared" si="58"/>
        <v>0</v>
      </c>
      <c r="P114">
        <f ca="1">SUMIF(SmtRes!AQ206:SmtRes!AQ206,"=1",SmtRes!DF206:SmtRes!DF206)</f>
        <v>0</v>
      </c>
      <c r="Q114">
        <f ca="1">SUMIF(SmtRes!AQ206:SmtRes!AQ206,"=1",SmtRes!DG206:SmtRes!DG206)</f>
        <v>0</v>
      </c>
      <c r="R114">
        <f ca="1">SUMIF(SmtRes!AQ206:SmtRes!AQ206,"=1",SmtRes!DH206:SmtRes!DH206)</f>
        <v>0</v>
      </c>
      <c r="S114">
        <f ca="1">SUMIF(SmtRes!AQ206:SmtRes!AQ206,"=1",SmtRes!DI206:SmtRes!DI206)</f>
        <v>0</v>
      </c>
      <c r="T114">
        <f t="shared" si="59"/>
        <v>0</v>
      </c>
      <c r="U114">
        <f ca="1">SUMIF(SmtRes!AQ206:SmtRes!AQ206,"=1",SmtRes!CV206:SmtRes!CV206)</f>
        <v>0</v>
      </c>
      <c r="V114">
        <f ca="1">SUMIF(SmtRes!AQ206:SmtRes!AQ206,"=1",SmtRes!CW206:SmtRes!CW206)</f>
        <v>0</v>
      </c>
      <c r="W114">
        <f t="shared" si="60"/>
        <v>0</v>
      </c>
      <c r="X114">
        <f ca="1" t="shared" si="61"/>
        <v>0</v>
      </c>
      <c r="Y114">
        <f ca="1" t="shared" si="62"/>
        <v>0</v>
      </c>
      <c r="AA114">
        <v>85244033</v>
      </c>
      <c r="AB114">
        <f ca="1" t="shared" si="63"/>
        <v>3672.675995</v>
      </c>
      <c r="AC114">
        <f t="shared" si="64"/>
        <v>0</v>
      </c>
      <c r="AD114">
        <f>ROUND((((0)-(0))+AE114),6)</f>
        <v>0</v>
      </c>
      <c r="AE114">
        <f>ROUND((0),6)</f>
        <v>0</v>
      </c>
      <c r="AF114">
        <f ca="1">ROUND((SUM(SmtRes!BT206:SmtRes!BT206)),6)</f>
        <v>3672.675995</v>
      </c>
      <c r="AG114">
        <f t="shared" si="65"/>
        <v>0</v>
      </c>
      <c r="AH114">
        <f ca="1">(SUM(SmtRes!BU206:SmtRes!BU206))</f>
        <v>5.0945</v>
      </c>
      <c r="AI114">
        <f>(0)</f>
        <v>0</v>
      </c>
      <c r="AJ114">
        <f t="shared" si="66"/>
        <v>0</v>
      </c>
      <c r="AK114">
        <v>3193.6313</v>
      </c>
      <c r="AL114">
        <v>0</v>
      </c>
      <c r="AM114">
        <v>0</v>
      </c>
      <c r="AN114">
        <v>0</v>
      </c>
      <c r="AO114">
        <v>3193.6313</v>
      </c>
      <c r="AP114">
        <v>0</v>
      </c>
      <c r="AQ114">
        <v>4.43</v>
      </c>
      <c r="AR114">
        <v>0</v>
      </c>
      <c r="AS114">
        <v>0</v>
      </c>
      <c r="AT114">
        <v>89</v>
      </c>
      <c r="AU114">
        <v>41</v>
      </c>
      <c r="AV114">
        <v>1</v>
      </c>
      <c r="AW114">
        <v>1</v>
      </c>
      <c r="AZ114">
        <v>1</v>
      </c>
      <c r="BA114">
        <v>1</v>
      </c>
      <c r="BB114">
        <v>1</v>
      </c>
      <c r="BC114">
        <v>1</v>
      </c>
      <c r="BD114" t="s">
        <v>236</v>
      </c>
      <c r="BE114" t="s">
        <v>236</v>
      </c>
      <c r="BF114" t="s">
        <v>236</v>
      </c>
      <c r="BG114" t="s">
        <v>236</v>
      </c>
      <c r="BH114">
        <v>0</v>
      </c>
      <c r="BI114">
        <v>1</v>
      </c>
      <c r="BJ114" t="s">
        <v>430</v>
      </c>
      <c r="BM114">
        <v>1007</v>
      </c>
      <c r="BN114">
        <v>0</v>
      </c>
      <c r="BO114" t="s">
        <v>236</v>
      </c>
      <c r="BP114">
        <v>0</v>
      </c>
      <c r="BQ114">
        <v>2</v>
      </c>
      <c r="BR114">
        <v>0</v>
      </c>
      <c r="BS114">
        <v>1</v>
      </c>
      <c r="BT114">
        <v>1</v>
      </c>
      <c r="BU114">
        <v>1</v>
      </c>
      <c r="BV114">
        <v>1</v>
      </c>
      <c r="BW114">
        <v>1</v>
      </c>
      <c r="BX114">
        <v>1</v>
      </c>
      <c r="BY114" t="s">
        <v>236</v>
      </c>
      <c r="BZ114">
        <v>89</v>
      </c>
      <c r="CA114">
        <v>41</v>
      </c>
      <c r="CB114" t="s">
        <v>236</v>
      </c>
      <c r="CE114">
        <v>0</v>
      </c>
      <c r="CF114">
        <v>0</v>
      </c>
      <c r="CG114">
        <v>0</v>
      </c>
      <c r="CH114">
        <v>2</v>
      </c>
      <c r="CI114">
        <v>0</v>
      </c>
      <c r="CJ114">
        <v>0</v>
      </c>
      <c r="CK114">
        <v>0</v>
      </c>
      <c r="CL114">
        <v>0</v>
      </c>
      <c r="CM114">
        <v>0</v>
      </c>
      <c r="CN114" t="s">
        <v>421</v>
      </c>
      <c r="CO114">
        <v>0</v>
      </c>
      <c r="CP114">
        <f ca="1" t="shared" si="67"/>
        <v>0</v>
      </c>
      <c r="CQ114">
        <f ca="1">SUMIF(SmtRes!AQ206:SmtRes!AQ206,"=1",SmtRes!AA206:SmtRes!AA206)</f>
        <v>0</v>
      </c>
      <c r="CR114">
        <f ca="1">SUMIF(SmtRes!AQ206:SmtRes!AQ206,"=1",SmtRes!AB206:SmtRes!AB206)</f>
        <v>0</v>
      </c>
      <c r="CS114">
        <f ca="1">SUMIF(SmtRes!AQ206:SmtRes!AQ206,"=1",SmtRes!AC206:SmtRes!AC206)</f>
        <v>0</v>
      </c>
      <c r="CT114">
        <f ca="1">SUMIF(SmtRes!AQ206:SmtRes!AQ206,"=1",SmtRes!AD206:SmtRes!AD206)</f>
        <v>720.91</v>
      </c>
      <c r="CU114">
        <f t="shared" si="68"/>
        <v>0</v>
      </c>
      <c r="CV114">
        <f ca="1">SUMIF(SmtRes!AQ206:SmtRes!AQ206,"=1",SmtRes!BU206:SmtRes!BU206)</f>
        <v>5.0945</v>
      </c>
      <c r="CW114">
        <f ca="1">SUMIF(SmtRes!AQ206:SmtRes!AQ206,"=1",SmtRes!BV206:SmtRes!BV206)</f>
        <v>0</v>
      </c>
      <c r="CX114">
        <f t="shared" si="69"/>
        <v>0</v>
      </c>
      <c r="CY114">
        <f ca="1" t="shared" si="70"/>
        <v>0</v>
      </c>
      <c r="CZ114">
        <f ca="1" t="shared" si="71"/>
        <v>0</v>
      </c>
      <c r="DB114">
        <v>4</v>
      </c>
      <c r="DC114" t="s">
        <v>236</v>
      </c>
      <c r="DD114" t="s">
        <v>236</v>
      </c>
      <c r="DE114" t="s">
        <v>422</v>
      </c>
      <c r="DF114" t="s">
        <v>422</v>
      </c>
      <c r="DG114" t="s">
        <v>422</v>
      </c>
      <c r="DH114" t="s">
        <v>236</v>
      </c>
      <c r="DI114" t="s">
        <v>422</v>
      </c>
      <c r="DJ114" t="s">
        <v>422</v>
      </c>
      <c r="DK114" t="s">
        <v>236</v>
      </c>
      <c r="DL114" t="s">
        <v>236</v>
      </c>
      <c r="DM114" t="s">
        <v>236</v>
      </c>
      <c r="DN114">
        <v>0</v>
      </c>
      <c r="DO114">
        <v>0</v>
      </c>
      <c r="DP114">
        <v>1</v>
      </c>
      <c r="DQ114">
        <v>1</v>
      </c>
      <c r="DU114">
        <v>1005</v>
      </c>
      <c r="DV114" t="s">
        <v>429</v>
      </c>
      <c r="DW114" t="s">
        <v>429</v>
      </c>
      <c r="DX114">
        <v>100</v>
      </c>
      <c r="DZ114" t="s">
        <v>236</v>
      </c>
      <c r="EA114" t="s">
        <v>236</v>
      </c>
      <c r="EB114" t="s">
        <v>236</v>
      </c>
      <c r="EC114" t="s">
        <v>236</v>
      </c>
      <c r="EE114">
        <v>82815131</v>
      </c>
      <c r="EF114">
        <v>2</v>
      </c>
      <c r="EG114" t="s">
        <v>269</v>
      </c>
      <c r="EH114">
        <v>1</v>
      </c>
      <c r="EI114" t="s">
        <v>431</v>
      </c>
      <c r="EJ114">
        <v>1</v>
      </c>
      <c r="EK114">
        <v>1007</v>
      </c>
      <c r="EL114" t="s">
        <v>432</v>
      </c>
      <c r="EM114" t="s">
        <v>433</v>
      </c>
      <c r="EO114" t="s">
        <v>425</v>
      </c>
      <c r="EQ114">
        <v>131072</v>
      </c>
      <c r="ER114">
        <v>0</v>
      </c>
      <c r="ES114">
        <v>0</v>
      </c>
      <c r="ET114">
        <v>0</v>
      </c>
      <c r="EU114">
        <v>0</v>
      </c>
      <c r="EV114">
        <v>0</v>
      </c>
      <c r="EW114">
        <v>4.43</v>
      </c>
      <c r="EX114">
        <v>0</v>
      </c>
      <c r="EY114">
        <v>0</v>
      </c>
      <c r="FQ114">
        <v>0</v>
      </c>
      <c r="FR114">
        <v>0</v>
      </c>
      <c r="FS114">
        <v>0</v>
      </c>
      <c r="FX114">
        <v>89</v>
      </c>
      <c r="FY114">
        <v>41</v>
      </c>
      <c r="GA114" t="s">
        <v>236</v>
      </c>
      <c r="GD114">
        <v>1</v>
      </c>
      <c r="GF114">
        <v>-1854811399</v>
      </c>
      <c r="GG114">
        <v>2</v>
      </c>
      <c r="GH114">
        <v>1</v>
      </c>
      <c r="GI114">
        <v>-2</v>
      </c>
      <c r="GJ114">
        <v>0</v>
      </c>
      <c r="GK114">
        <v>0</v>
      </c>
      <c r="GL114">
        <f ca="1" t="shared" si="72"/>
        <v>0</v>
      </c>
      <c r="GM114">
        <f ca="1" t="shared" si="73"/>
        <v>0</v>
      </c>
      <c r="GN114">
        <f ca="1" t="shared" si="74"/>
        <v>0</v>
      </c>
      <c r="GO114">
        <f ca="1" t="shared" si="75"/>
        <v>0</v>
      </c>
      <c r="GP114">
        <f ca="1" t="shared" si="76"/>
        <v>0</v>
      </c>
      <c r="GR114">
        <v>0</v>
      </c>
      <c r="GS114">
        <v>3</v>
      </c>
      <c r="GT114">
        <v>0</v>
      </c>
      <c r="GU114" t="s">
        <v>236</v>
      </c>
      <c r="GV114">
        <f t="shared" si="77"/>
        <v>0</v>
      </c>
      <c r="GW114">
        <v>1</v>
      </c>
      <c r="GX114">
        <f t="shared" si="78"/>
        <v>0</v>
      </c>
      <c r="HA114">
        <v>0</v>
      </c>
      <c r="HB114">
        <v>0</v>
      </c>
      <c r="HC114">
        <f t="shared" si="79"/>
        <v>0</v>
      </c>
      <c r="HE114" t="s">
        <v>236</v>
      </c>
      <c r="HF114" t="s">
        <v>236</v>
      </c>
      <c r="HM114" t="s">
        <v>236</v>
      </c>
      <c r="HN114" t="s">
        <v>434</v>
      </c>
      <c r="HO114" t="s">
        <v>435</v>
      </c>
      <c r="HP114" t="s">
        <v>436</v>
      </c>
      <c r="HQ114" t="s">
        <v>436</v>
      </c>
      <c r="HS114">
        <v>0</v>
      </c>
      <c r="IK114">
        <v>0</v>
      </c>
    </row>
    <row r="115" spans="1:255">
      <c r="A115" s="8">
        <v>17</v>
      </c>
      <c r="B115" s="8">
        <v>1</v>
      </c>
      <c r="C115" s="8">
        <f>ROW(SmtRes!A211)</f>
        <v>211</v>
      </c>
      <c r="D115" s="8">
        <f>ROW(EtalonRes!A213)</f>
        <v>213</v>
      </c>
      <c r="E115" s="8" t="s">
        <v>69</v>
      </c>
      <c r="F115" s="8" t="s">
        <v>288</v>
      </c>
      <c r="G115" s="8" t="s">
        <v>289</v>
      </c>
      <c r="H115" s="8" t="s">
        <v>265</v>
      </c>
      <c r="I115" s="8">
        <v>6</v>
      </c>
      <c r="J115" s="8">
        <v>0</v>
      </c>
      <c r="K115" s="8">
        <v>6</v>
      </c>
      <c r="L115" s="8">
        <v>6</v>
      </c>
      <c r="M115" s="8">
        <v>0</v>
      </c>
      <c r="N115" s="8">
        <f t="shared" si="57"/>
        <v>6</v>
      </c>
      <c r="O115" s="8">
        <f ca="1" t="shared" si="58"/>
        <v>9013.36</v>
      </c>
      <c r="P115" s="8">
        <f ca="1">SUMIF(SmtRes!AQ207:SmtRes!AQ211,"=1",SmtRes!DF207:SmtRes!DF211)</f>
        <v>0</v>
      </c>
      <c r="Q115" s="8">
        <f ca="1">SUMIF(SmtRes!AQ207:SmtRes!AQ211,"=1",SmtRes!DG207:SmtRes!DG211)</f>
        <v>3766.52</v>
      </c>
      <c r="R115" s="8">
        <f ca="1">SUMIF(SmtRes!AQ207:SmtRes!AQ211,"=1",SmtRes!DH207:SmtRes!DH211)</f>
        <v>3150.12</v>
      </c>
      <c r="S115" s="8">
        <f ca="1">SUMIF(SmtRes!AQ207:SmtRes!AQ211,"=1",SmtRes!DI207:SmtRes!DI211)</f>
        <v>2096.72</v>
      </c>
      <c r="T115" s="8">
        <f t="shared" si="59"/>
        <v>0</v>
      </c>
      <c r="U115" s="8">
        <f ca="1">SUMIF(SmtRes!AQ207:SmtRes!AQ211,"=1",SmtRes!CV207:SmtRes!CV211)</f>
        <v>3.036</v>
      </c>
      <c r="V115" s="8">
        <f ca="1">SUMIF(SmtRes!AQ207:SmtRes!AQ211,"=1",SmtRes!CW207:SmtRes!CW211)</f>
        <v>3.312</v>
      </c>
      <c r="W115" s="8">
        <f t="shared" si="60"/>
        <v>0</v>
      </c>
      <c r="X115" s="8">
        <f ca="1" t="shared" si="61"/>
        <v>5404.25</v>
      </c>
      <c r="Y115" s="8">
        <f ca="1" t="shared" si="62"/>
        <v>3148.1</v>
      </c>
      <c r="Z115" s="8"/>
      <c r="AA115" s="8">
        <v>85244098</v>
      </c>
      <c r="AB115" s="8">
        <f ca="1" t="shared" si="63"/>
        <v>936.80656</v>
      </c>
      <c r="AC115" s="8">
        <f t="shared" si="64"/>
        <v>0</v>
      </c>
      <c r="AD115" s="8">
        <f ca="1">ROUND((((SUM(SmtRes!BR207:SmtRes!BR211))-(SUM(SmtRes!BS207:SmtRes!BS211)))+AE115),6)</f>
        <v>587.35284</v>
      </c>
      <c r="AE115" s="8">
        <f ca="1">ROUND((SUM(SmtRes!BS207:SmtRes!BS211)),6)</f>
        <v>525.021</v>
      </c>
      <c r="AF115" s="8">
        <f ca="1">ROUND((SUM(SmtRes!BT207:SmtRes!BT211)),6)</f>
        <v>349.45372</v>
      </c>
      <c r="AG115" s="8">
        <f t="shared" si="65"/>
        <v>0</v>
      </c>
      <c r="AH115" s="8">
        <f ca="1">(SUM(SmtRes!BU207:SmtRes!BU211))</f>
        <v>0.506</v>
      </c>
      <c r="AI115" s="8">
        <f ca="1">(SUM(SmtRes!BV207:SmtRes!BV211))</f>
        <v>0.552</v>
      </c>
      <c r="AJ115" s="8">
        <f t="shared" si="66"/>
        <v>0</v>
      </c>
      <c r="AK115" s="8">
        <v>1271.1544</v>
      </c>
      <c r="AL115" s="8">
        <v>0</v>
      </c>
      <c r="AM115" s="8">
        <v>510.7416</v>
      </c>
      <c r="AN115" s="8">
        <v>456.54</v>
      </c>
      <c r="AO115" s="8">
        <v>303.8728</v>
      </c>
      <c r="AP115" s="8">
        <v>0</v>
      </c>
      <c r="AQ115" s="8">
        <v>0.44</v>
      </c>
      <c r="AR115" s="8">
        <v>0.48</v>
      </c>
      <c r="AS115" s="8">
        <v>0</v>
      </c>
      <c r="AT115" s="8">
        <v>103</v>
      </c>
      <c r="AU115" s="8">
        <v>60</v>
      </c>
      <c r="AV115" s="8">
        <v>1</v>
      </c>
      <c r="AW115" s="8">
        <v>1</v>
      </c>
      <c r="AX115" s="8"/>
      <c r="AY115" s="8"/>
      <c r="AZ115" s="8">
        <v>1</v>
      </c>
      <c r="BA115" s="8">
        <v>1</v>
      </c>
      <c r="BB115" s="8">
        <v>1</v>
      </c>
      <c r="BC115" s="8">
        <v>1</v>
      </c>
      <c r="BD115" s="8" t="s">
        <v>236</v>
      </c>
      <c r="BE115" s="8" t="s">
        <v>236</v>
      </c>
      <c r="BF115" s="8" t="s">
        <v>236</v>
      </c>
      <c r="BG115" s="8" t="s">
        <v>236</v>
      </c>
      <c r="BH115" s="8">
        <v>0</v>
      </c>
      <c r="BI115" s="8">
        <v>1</v>
      </c>
      <c r="BJ115" s="8" t="s">
        <v>290</v>
      </c>
      <c r="BK115" s="8"/>
      <c r="BL115" s="8"/>
      <c r="BM115" s="8">
        <v>33001</v>
      </c>
      <c r="BN115" s="8">
        <v>0</v>
      </c>
      <c r="BO115" s="8" t="s">
        <v>236</v>
      </c>
      <c r="BP115" s="8">
        <v>0</v>
      </c>
      <c r="BQ115" s="8">
        <v>2</v>
      </c>
      <c r="BR115" s="8">
        <v>0</v>
      </c>
      <c r="BS115" s="8">
        <v>1</v>
      </c>
      <c r="BT115" s="8">
        <v>1</v>
      </c>
      <c r="BU115" s="8">
        <v>1</v>
      </c>
      <c r="BV115" s="8">
        <v>1</v>
      </c>
      <c r="BW115" s="8">
        <v>1</v>
      </c>
      <c r="BX115" s="8">
        <v>1</v>
      </c>
      <c r="BY115" s="8" t="s">
        <v>236</v>
      </c>
      <c r="BZ115" s="8">
        <v>103</v>
      </c>
      <c r="CA115" s="8">
        <v>60</v>
      </c>
      <c r="CB115" s="8" t="s">
        <v>236</v>
      </c>
      <c r="CC115" s="8"/>
      <c r="CD115" s="8"/>
      <c r="CE115" s="8">
        <v>0</v>
      </c>
      <c r="CF115" s="8">
        <v>0</v>
      </c>
      <c r="CG115" s="8">
        <v>0</v>
      </c>
      <c r="CH115" s="8">
        <v>3</v>
      </c>
      <c r="CI115" s="8">
        <v>0</v>
      </c>
      <c r="CJ115" s="8">
        <v>0</v>
      </c>
      <c r="CK115" s="8">
        <v>0</v>
      </c>
      <c r="CL115" s="8">
        <v>0</v>
      </c>
      <c r="CM115" s="8">
        <v>0</v>
      </c>
      <c r="CN115" s="8" t="s">
        <v>421</v>
      </c>
      <c r="CO115" s="8">
        <v>0</v>
      </c>
      <c r="CP115" s="8">
        <f ca="1" t="shared" si="67"/>
        <v>9013.36</v>
      </c>
      <c r="CQ115" s="8">
        <f ca="1">SUMIF(SmtRes!AQ207:SmtRes!AQ211,"=1",SmtRes!AA207:SmtRes!AA211)</f>
        <v>0</v>
      </c>
      <c r="CR115" s="8">
        <f ca="1">SUMIF(SmtRes!AQ207:SmtRes!AQ211,"=1",SmtRes!AB207:SmtRes!AB211)</f>
        <v>2274.47</v>
      </c>
      <c r="CS115" s="8">
        <f ca="1">SUMIF(SmtRes!AQ207:SmtRes!AQ211,"=1",SmtRes!AC207:SmtRes!AC211)</f>
        <v>1902.25</v>
      </c>
      <c r="CT115" s="8">
        <f ca="1">SUMIF(SmtRes!AQ207:SmtRes!AQ211,"=1",SmtRes!AD207:SmtRes!AD211)</f>
        <v>690.62</v>
      </c>
      <c r="CU115" s="8">
        <f t="shared" si="68"/>
        <v>0</v>
      </c>
      <c r="CV115" s="8">
        <f ca="1">SUMIF(SmtRes!AQ207:SmtRes!AQ211,"=1",SmtRes!BU207:SmtRes!BU211)</f>
        <v>0.506</v>
      </c>
      <c r="CW115" s="8">
        <f ca="1">SUMIF(SmtRes!AQ207:SmtRes!AQ211,"=1",SmtRes!BV207:SmtRes!BV211)</f>
        <v>0.552</v>
      </c>
      <c r="CX115" s="8">
        <f t="shared" si="69"/>
        <v>0</v>
      </c>
      <c r="CY115" s="8">
        <f ca="1" t="shared" si="70"/>
        <v>5404.2452</v>
      </c>
      <c r="CZ115" s="8">
        <f ca="1" t="shared" si="71"/>
        <v>3148.104</v>
      </c>
      <c r="DA115" s="8"/>
      <c r="DB115" s="8">
        <v>5</v>
      </c>
      <c r="DC115" s="8" t="s">
        <v>236</v>
      </c>
      <c r="DD115" s="8" t="s">
        <v>236</v>
      </c>
      <c r="DE115" s="8" t="s">
        <v>422</v>
      </c>
      <c r="DF115" s="8" t="s">
        <v>422</v>
      </c>
      <c r="DG115" s="8" t="s">
        <v>422</v>
      </c>
      <c r="DH115" s="8" t="s">
        <v>236</v>
      </c>
      <c r="DI115" s="8" t="s">
        <v>422</v>
      </c>
      <c r="DJ115" s="8" t="s">
        <v>422</v>
      </c>
      <c r="DK115" s="8" t="s">
        <v>236</v>
      </c>
      <c r="DL115" s="8" t="s">
        <v>236</v>
      </c>
      <c r="DM115" s="8" t="s">
        <v>236</v>
      </c>
      <c r="DN115" s="8">
        <v>0</v>
      </c>
      <c r="DO115" s="8">
        <v>0</v>
      </c>
      <c r="DP115" s="8">
        <v>1</v>
      </c>
      <c r="DQ115" s="8">
        <v>1</v>
      </c>
      <c r="DR115" s="8"/>
      <c r="DS115" s="8"/>
      <c r="DT115" s="8"/>
      <c r="DU115" s="8">
        <v>1013</v>
      </c>
      <c r="DV115" s="8" t="s">
        <v>265</v>
      </c>
      <c r="DW115" s="8" t="s">
        <v>265</v>
      </c>
      <c r="DX115" s="8">
        <v>1</v>
      </c>
      <c r="DY115" s="8"/>
      <c r="DZ115" s="8" t="s">
        <v>236</v>
      </c>
      <c r="EA115" s="8" t="s">
        <v>236</v>
      </c>
      <c r="EB115" s="8" t="s">
        <v>236</v>
      </c>
      <c r="EC115" s="8" t="s">
        <v>236</v>
      </c>
      <c r="ED115" s="8"/>
      <c r="EE115" s="8">
        <v>82815206</v>
      </c>
      <c r="EF115" s="8">
        <v>2</v>
      </c>
      <c r="EG115" s="8" t="s">
        <v>269</v>
      </c>
      <c r="EH115" s="8">
        <v>27</v>
      </c>
      <c r="EI115" s="8" t="s">
        <v>270</v>
      </c>
      <c r="EJ115" s="8">
        <v>1</v>
      </c>
      <c r="EK115" s="8">
        <v>33001</v>
      </c>
      <c r="EL115" s="8" t="s">
        <v>270</v>
      </c>
      <c r="EM115" s="8" t="s">
        <v>271</v>
      </c>
      <c r="EN115" s="8"/>
      <c r="EO115" s="8" t="s">
        <v>425</v>
      </c>
      <c r="EP115" s="8"/>
      <c r="EQ115" s="8">
        <v>131072</v>
      </c>
      <c r="ER115" s="8">
        <v>0</v>
      </c>
      <c r="ES115" s="8">
        <v>0</v>
      </c>
      <c r="ET115" s="8">
        <v>0</v>
      </c>
      <c r="EU115" s="8">
        <v>0</v>
      </c>
      <c r="EV115" s="8">
        <v>0</v>
      </c>
      <c r="EW115" s="8">
        <v>0.44</v>
      </c>
      <c r="EX115" s="8">
        <v>0.48</v>
      </c>
      <c r="EY115" s="8">
        <v>0</v>
      </c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>
        <v>0</v>
      </c>
      <c r="FR115" s="8">
        <v>0</v>
      </c>
      <c r="FS115" s="8">
        <v>0</v>
      </c>
      <c r="FT115" s="8"/>
      <c r="FU115" s="8"/>
      <c r="FV115" s="8"/>
      <c r="FW115" s="8"/>
      <c r="FX115" s="8">
        <v>103</v>
      </c>
      <c r="FY115" s="8">
        <v>60</v>
      </c>
      <c r="FZ115" s="8"/>
      <c r="GA115" s="8" t="s">
        <v>236</v>
      </c>
      <c r="GB115" s="8"/>
      <c r="GC115" s="8"/>
      <c r="GD115" s="8">
        <v>1</v>
      </c>
      <c r="GE115" s="8"/>
      <c r="GF115" s="8">
        <v>1316594094</v>
      </c>
      <c r="GG115" s="8">
        <v>2</v>
      </c>
      <c r="GH115" s="8">
        <v>1</v>
      </c>
      <c r="GI115" s="8">
        <v>-2</v>
      </c>
      <c r="GJ115" s="8">
        <v>0</v>
      </c>
      <c r="GK115" s="8">
        <v>0</v>
      </c>
      <c r="GL115" s="8">
        <f ca="1" t="shared" si="72"/>
        <v>0</v>
      </c>
      <c r="GM115" s="8">
        <f ca="1" t="shared" si="73"/>
        <v>17565.71</v>
      </c>
      <c r="GN115" s="8">
        <f ca="1" t="shared" si="74"/>
        <v>17565.71</v>
      </c>
      <c r="GO115" s="8">
        <f ca="1" t="shared" si="75"/>
        <v>0</v>
      </c>
      <c r="GP115" s="8">
        <f ca="1" t="shared" si="76"/>
        <v>0</v>
      </c>
      <c r="GQ115" s="8"/>
      <c r="GR115" s="8">
        <v>0</v>
      </c>
      <c r="GS115" s="8">
        <v>3</v>
      </c>
      <c r="GT115" s="8">
        <v>0</v>
      </c>
      <c r="GU115" s="8" t="s">
        <v>236</v>
      </c>
      <c r="GV115" s="8">
        <f t="shared" si="77"/>
        <v>0</v>
      </c>
      <c r="GW115" s="8">
        <v>1</v>
      </c>
      <c r="GX115" s="8">
        <f t="shared" si="78"/>
        <v>0</v>
      </c>
      <c r="GY115" s="8"/>
      <c r="GZ115" s="8"/>
      <c r="HA115" s="8">
        <v>0</v>
      </c>
      <c r="HB115" s="8">
        <v>0</v>
      </c>
      <c r="HC115" s="8">
        <f t="shared" si="79"/>
        <v>0</v>
      </c>
      <c r="HD115" s="8"/>
      <c r="HE115" s="8" t="s">
        <v>236</v>
      </c>
      <c r="HF115" s="8" t="s">
        <v>236</v>
      </c>
      <c r="HG115" s="8"/>
      <c r="HH115" s="8"/>
      <c r="HI115" s="8"/>
      <c r="HJ115" s="8"/>
      <c r="HK115" s="8"/>
      <c r="HL115" s="8"/>
      <c r="HM115" s="8" t="s">
        <v>236</v>
      </c>
      <c r="HN115" s="8" t="s">
        <v>83</v>
      </c>
      <c r="HO115" s="8" t="s">
        <v>85</v>
      </c>
      <c r="HP115" s="8" t="s">
        <v>270</v>
      </c>
      <c r="HQ115" s="8" t="s">
        <v>270</v>
      </c>
      <c r="HR115" s="8"/>
      <c r="HS115" s="8">
        <v>0</v>
      </c>
      <c r="HT115" s="8"/>
      <c r="HU115" s="8"/>
      <c r="HV115" s="8"/>
      <c r="HW115" s="8"/>
      <c r="HX115" s="8"/>
      <c r="HY115" s="8"/>
      <c r="HZ115" s="8"/>
      <c r="IA115" s="8"/>
      <c r="IB115" s="8"/>
      <c r="IC115" s="8"/>
      <c r="ID115" s="8"/>
      <c r="IE115" s="8"/>
      <c r="IF115" s="8"/>
      <c r="IG115" s="8"/>
      <c r="IH115" s="8"/>
      <c r="II115" s="8"/>
      <c r="IJ115" s="8"/>
      <c r="IK115" s="8">
        <v>0</v>
      </c>
      <c r="IL115" s="8"/>
      <c r="IM115" s="8"/>
      <c r="IN115" s="8"/>
      <c r="IO115" s="8"/>
      <c r="IP115" s="8"/>
      <c r="IQ115" s="8"/>
      <c r="IR115" s="8"/>
      <c r="IS115" s="8"/>
      <c r="IT115" s="8"/>
      <c r="IU115" s="8"/>
    </row>
    <row r="116" spans="1:245">
      <c r="A116">
        <v>17</v>
      </c>
      <c r="B116">
        <v>1</v>
      </c>
      <c r="C116">
        <f>ROW(SmtRes!A216)</f>
        <v>216</v>
      </c>
      <c r="D116">
        <f>ROW(EtalonRes!A218)</f>
        <v>218</v>
      </c>
      <c r="E116" t="s">
        <v>69</v>
      </c>
      <c r="F116" t="s">
        <v>288</v>
      </c>
      <c r="G116" t="s">
        <v>289</v>
      </c>
      <c r="H116" t="s">
        <v>265</v>
      </c>
      <c r="I116">
        <v>6</v>
      </c>
      <c r="J116">
        <v>0</v>
      </c>
      <c r="K116">
        <v>6</v>
      </c>
      <c r="L116">
        <v>6</v>
      </c>
      <c r="M116">
        <v>0</v>
      </c>
      <c r="N116">
        <f t="shared" si="57"/>
        <v>6</v>
      </c>
      <c r="O116">
        <f ca="1" t="shared" si="58"/>
        <v>9013.36</v>
      </c>
      <c r="P116">
        <f ca="1">SUMIF(SmtRes!AQ212:SmtRes!AQ216,"=1",SmtRes!DF212:SmtRes!DF216)</f>
        <v>0</v>
      </c>
      <c r="Q116">
        <f ca="1">SUMIF(SmtRes!AQ212:SmtRes!AQ216,"=1",SmtRes!DG212:SmtRes!DG216)</f>
        <v>3766.52</v>
      </c>
      <c r="R116">
        <f ca="1">SUMIF(SmtRes!AQ212:SmtRes!AQ216,"=1",SmtRes!DH212:SmtRes!DH216)</f>
        <v>3150.12</v>
      </c>
      <c r="S116">
        <f ca="1">SUMIF(SmtRes!AQ212:SmtRes!AQ216,"=1",SmtRes!DI212:SmtRes!DI216)</f>
        <v>2096.72</v>
      </c>
      <c r="T116">
        <f t="shared" si="59"/>
        <v>0</v>
      </c>
      <c r="U116">
        <f ca="1">SUMIF(SmtRes!AQ212:SmtRes!AQ216,"=1",SmtRes!CV212:SmtRes!CV216)</f>
        <v>3.036</v>
      </c>
      <c r="V116">
        <f ca="1">SUMIF(SmtRes!AQ212:SmtRes!AQ216,"=1",SmtRes!CW212:SmtRes!CW216)</f>
        <v>3.312</v>
      </c>
      <c r="W116">
        <f t="shared" si="60"/>
        <v>0</v>
      </c>
      <c r="X116">
        <f ca="1" t="shared" si="61"/>
        <v>5404.25</v>
      </c>
      <c r="Y116">
        <f ca="1" t="shared" si="62"/>
        <v>3148.1</v>
      </c>
      <c r="AA116">
        <v>85244033</v>
      </c>
      <c r="AB116">
        <f ca="1" t="shared" si="63"/>
        <v>936.80656</v>
      </c>
      <c r="AC116">
        <f t="shared" si="64"/>
        <v>0</v>
      </c>
      <c r="AD116">
        <f ca="1">ROUND((((SUM(SmtRes!BR212:SmtRes!BR216))-(SUM(SmtRes!BS212:SmtRes!BS216)))+AE116),6)</f>
        <v>587.35284</v>
      </c>
      <c r="AE116">
        <f ca="1">ROUND((SUM(SmtRes!BS212:SmtRes!BS216)),6)</f>
        <v>525.021</v>
      </c>
      <c r="AF116">
        <f ca="1">ROUND((SUM(SmtRes!BT212:SmtRes!BT216)),6)</f>
        <v>349.45372</v>
      </c>
      <c r="AG116">
        <f t="shared" si="65"/>
        <v>0</v>
      </c>
      <c r="AH116">
        <f ca="1">(SUM(SmtRes!BU212:SmtRes!BU216))</f>
        <v>0.506</v>
      </c>
      <c r="AI116">
        <f ca="1">(SUM(SmtRes!BV212:SmtRes!BV216))</f>
        <v>0.552</v>
      </c>
      <c r="AJ116">
        <f t="shared" si="66"/>
        <v>0</v>
      </c>
      <c r="AK116">
        <v>1271.1544</v>
      </c>
      <c r="AL116">
        <v>0</v>
      </c>
      <c r="AM116">
        <v>510.7416</v>
      </c>
      <c r="AN116">
        <v>456.54</v>
      </c>
      <c r="AO116">
        <v>303.8728</v>
      </c>
      <c r="AP116">
        <v>0</v>
      </c>
      <c r="AQ116">
        <v>0.44</v>
      </c>
      <c r="AR116">
        <v>0.48</v>
      </c>
      <c r="AS116">
        <v>0</v>
      </c>
      <c r="AT116">
        <v>103</v>
      </c>
      <c r="AU116">
        <v>60</v>
      </c>
      <c r="AV116">
        <v>1</v>
      </c>
      <c r="AW116">
        <v>1</v>
      </c>
      <c r="AZ116">
        <v>1</v>
      </c>
      <c r="BA116">
        <v>1</v>
      </c>
      <c r="BB116">
        <v>1</v>
      </c>
      <c r="BC116">
        <v>1</v>
      </c>
      <c r="BD116" t="s">
        <v>236</v>
      </c>
      <c r="BE116" t="s">
        <v>236</v>
      </c>
      <c r="BF116" t="s">
        <v>236</v>
      </c>
      <c r="BG116" t="s">
        <v>236</v>
      </c>
      <c r="BH116">
        <v>0</v>
      </c>
      <c r="BI116">
        <v>1</v>
      </c>
      <c r="BJ116" t="s">
        <v>290</v>
      </c>
      <c r="BM116">
        <v>33001</v>
      </c>
      <c r="BN116">
        <v>0</v>
      </c>
      <c r="BO116" t="s">
        <v>236</v>
      </c>
      <c r="BP116">
        <v>0</v>
      </c>
      <c r="BQ116">
        <v>2</v>
      </c>
      <c r="BR116">
        <v>0</v>
      </c>
      <c r="BS116">
        <v>1</v>
      </c>
      <c r="BT116">
        <v>1</v>
      </c>
      <c r="BU116">
        <v>1</v>
      </c>
      <c r="BV116">
        <v>1</v>
      </c>
      <c r="BW116">
        <v>1</v>
      </c>
      <c r="BX116">
        <v>1</v>
      </c>
      <c r="BY116" t="s">
        <v>236</v>
      </c>
      <c r="BZ116">
        <v>103</v>
      </c>
      <c r="CA116">
        <v>60</v>
      </c>
      <c r="CB116" t="s">
        <v>236</v>
      </c>
      <c r="CE116">
        <v>0</v>
      </c>
      <c r="CF116">
        <v>0</v>
      </c>
      <c r="CG116">
        <v>0</v>
      </c>
      <c r="CH116">
        <v>3</v>
      </c>
      <c r="CI116">
        <v>0</v>
      </c>
      <c r="CJ116">
        <v>0</v>
      </c>
      <c r="CK116">
        <v>0</v>
      </c>
      <c r="CL116">
        <v>0</v>
      </c>
      <c r="CM116">
        <v>0</v>
      </c>
      <c r="CN116" t="s">
        <v>421</v>
      </c>
      <c r="CO116">
        <v>0</v>
      </c>
      <c r="CP116">
        <f ca="1" t="shared" si="67"/>
        <v>9013.36</v>
      </c>
      <c r="CQ116">
        <f ca="1">SUMIF(SmtRes!AQ212:SmtRes!AQ216,"=1",SmtRes!AA212:SmtRes!AA216)</f>
        <v>0</v>
      </c>
      <c r="CR116">
        <f ca="1">SUMIF(SmtRes!AQ212:SmtRes!AQ216,"=1",SmtRes!AB212:SmtRes!AB216)</f>
        <v>2274.47</v>
      </c>
      <c r="CS116">
        <f ca="1">SUMIF(SmtRes!AQ212:SmtRes!AQ216,"=1",SmtRes!AC212:SmtRes!AC216)</f>
        <v>1902.25</v>
      </c>
      <c r="CT116">
        <f ca="1">SUMIF(SmtRes!AQ212:SmtRes!AQ216,"=1",SmtRes!AD212:SmtRes!AD216)</f>
        <v>690.62</v>
      </c>
      <c r="CU116">
        <f t="shared" si="68"/>
        <v>0</v>
      </c>
      <c r="CV116">
        <f ca="1">SUMIF(SmtRes!AQ212:SmtRes!AQ216,"=1",SmtRes!BU212:SmtRes!BU216)</f>
        <v>0.506</v>
      </c>
      <c r="CW116">
        <f ca="1">SUMIF(SmtRes!AQ212:SmtRes!AQ216,"=1",SmtRes!BV212:SmtRes!BV216)</f>
        <v>0.552</v>
      </c>
      <c r="CX116">
        <f t="shared" si="69"/>
        <v>0</v>
      </c>
      <c r="CY116">
        <f ca="1" t="shared" si="70"/>
        <v>5404.2452</v>
      </c>
      <c r="CZ116">
        <f ca="1" t="shared" si="71"/>
        <v>3148.104</v>
      </c>
      <c r="DB116">
        <v>6</v>
      </c>
      <c r="DC116" t="s">
        <v>236</v>
      </c>
      <c r="DD116" t="s">
        <v>236</v>
      </c>
      <c r="DE116" t="s">
        <v>422</v>
      </c>
      <c r="DF116" t="s">
        <v>422</v>
      </c>
      <c r="DG116" t="s">
        <v>422</v>
      </c>
      <c r="DH116" t="s">
        <v>236</v>
      </c>
      <c r="DI116" t="s">
        <v>422</v>
      </c>
      <c r="DJ116" t="s">
        <v>422</v>
      </c>
      <c r="DK116" t="s">
        <v>236</v>
      </c>
      <c r="DL116" t="s">
        <v>236</v>
      </c>
      <c r="DM116" t="s">
        <v>236</v>
      </c>
      <c r="DN116">
        <v>0</v>
      </c>
      <c r="DO116">
        <v>0</v>
      </c>
      <c r="DP116">
        <v>1</v>
      </c>
      <c r="DQ116">
        <v>1</v>
      </c>
      <c r="DU116">
        <v>1013</v>
      </c>
      <c r="DV116" t="s">
        <v>265</v>
      </c>
      <c r="DW116" t="s">
        <v>265</v>
      </c>
      <c r="DX116">
        <v>1</v>
      </c>
      <c r="DZ116" t="s">
        <v>236</v>
      </c>
      <c r="EA116" t="s">
        <v>236</v>
      </c>
      <c r="EB116" t="s">
        <v>236</v>
      </c>
      <c r="EC116" t="s">
        <v>236</v>
      </c>
      <c r="EE116">
        <v>82815206</v>
      </c>
      <c r="EF116">
        <v>2</v>
      </c>
      <c r="EG116" t="s">
        <v>269</v>
      </c>
      <c r="EH116">
        <v>27</v>
      </c>
      <c r="EI116" t="s">
        <v>270</v>
      </c>
      <c r="EJ116">
        <v>1</v>
      </c>
      <c r="EK116">
        <v>33001</v>
      </c>
      <c r="EL116" t="s">
        <v>270</v>
      </c>
      <c r="EM116" t="s">
        <v>271</v>
      </c>
      <c r="EO116" t="s">
        <v>425</v>
      </c>
      <c r="EQ116">
        <v>131072</v>
      </c>
      <c r="ER116">
        <v>0</v>
      </c>
      <c r="ES116">
        <v>0</v>
      </c>
      <c r="ET116">
        <v>0</v>
      </c>
      <c r="EU116">
        <v>0</v>
      </c>
      <c r="EV116">
        <v>0</v>
      </c>
      <c r="EW116">
        <v>0.44</v>
      </c>
      <c r="EX116">
        <v>0.48</v>
      </c>
      <c r="EY116">
        <v>0</v>
      </c>
      <c r="FQ116">
        <v>0</v>
      </c>
      <c r="FR116">
        <v>0</v>
      </c>
      <c r="FS116">
        <v>0</v>
      </c>
      <c r="FX116">
        <v>103</v>
      </c>
      <c r="FY116">
        <v>60</v>
      </c>
      <c r="GA116" t="s">
        <v>236</v>
      </c>
      <c r="GD116">
        <v>1</v>
      </c>
      <c r="GF116">
        <v>1316594094</v>
      </c>
      <c r="GG116">
        <v>2</v>
      </c>
      <c r="GH116">
        <v>1</v>
      </c>
      <c r="GI116">
        <v>-2</v>
      </c>
      <c r="GJ116">
        <v>0</v>
      </c>
      <c r="GK116">
        <v>0</v>
      </c>
      <c r="GL116">
        <f ca="1" t="shared" si="72"/>
        <v>0</v>
      </c>
      <c r="GM116">
        <f ca="1" t="shared" si="73"/>
        <v>17565.71</v>
      </c>
      <c r="GN116">
        <f ca="1" t="shared" si="74"/>
        <v>17565.71</v>
      </c>
      <c r="GO116">
        <f ca="1" t="shared" si="75"/>
        <v>0</v>
      </c>
      <c r="GP116">
        <f ca="1" t="shared" si="76"/>
        <v>0</v>
      </c>
      <c r="GR116">
        <v>0</v>
      </c>
      <c r="GS116">
        <v>3</v>
      </c>
      <c r="GT116">
        <v>0</v>
      </c>
      <c r="GU116" t="s">
        <v>236</v>
      </c>
      <c r="GV116">
        <f t="shared" si="77"/>
        <v>0</v>
      </c>
      <c r="GW116">
        <v>1</v>
      </c>
      <c r="GX116">
        <f t="shared" si="78"/>
        <v>0</v>
      </c>
      <c r="HA116">
        <v>0</v>
      </c>
      <c r="HB116">
        <v>0</v>
      </c>
      <c r="HC116">
        <f t="shared" si="79"/>
        <v>0</v>
      </c>
      <c r="HE116" t="s">
        <v>236</v>
      </c>
      <c r="HF116" t="s">
        <v>236</v>
      </c>
      <c r="HM116" t="s">
        <v>236</v>
      </c>
      <c r="HN116" t="s">
        <v>83</v>
      </c>
      <c r="HO116" t="s">
        <v>85</v>
      </c>
      <c r="HP116" t="s">
        <v>270</v>
      </c>
      <c r="HQ116" t="s">
        <v>270</v>
      </c>
      <c r="HS116">
        <v>0</v>
      </c>
      <c r="IK116">
        <v>0</v>
      </c>
    </row>
    <row r="117" spans="1:255">
      <c r="A117" s="8">
        <v>17</v>
      </c>
      <c r="B117" s="8">
        <v>1</v>
      </c>
      <c r="C117" s="8">
        <f>ROW(SmtRes!A221)</f>
        <v>221</v>
      </c>
      <c r="D117" s="8">
        <f>ROW(EtalonRes!A223)</f>
        <v>223</v>
      </c>
      <c r="E117" s="8" t="s">
        <v>236</v>
      </c>
      <c r="F117" s="8" t="s">
        <v>279</v>
      </c>
      <c r="G117" s="8" t="s">
        <v>280</v>
      </c>
      <c r="H117" s="8" t="s">
        <v>265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  <c r="N117" s="8">
        <f t="shared" si="57"/>
        <v>0</v>
      </c>
      <c r="O117" s="8">
        <f ca="1" t="shared" si="58"/>
        <v>0</v>
      </c>
      <c r="P117" s="8">
        <f ca="1">SUMIF(SmtRes!AQ217:SmtRes!AQ221,"=1",SmtRes!DF217:SmtRes!DF221)</f>
        <v>0</v>
      </c>
      <c r="Q117" s="8">
        <f ca="1">SUMIF(SmtRes!AQ217:SmtRes!AQ221,"=1",SmtRes!DG217:SmtRes!DG221)</f>
        <v>0</v>
      </c>
      <c r="R117" s="8">
        <f ca="1">SUMIF(SmtRes!AQ217:SmtRes!AQ221,"=1",SmtRes!DH217:SmtRes!DH221)</f>
        <v>0</v>
      </c>
      <c r="S117" s="8">
        <f ca="1">SUMIF(SmtRes!AQ217:SmtRes!AQ221,"=1",SmtRes!DI217:SmtRes!DI221)</f>
        <v>0</v>
      </c>
      <c r="T117" s="8">
        <f t="shared" si="59"/>
        <v>0</v>
      </c>
      <c r="U117" s="8">
        <f ca="1">SUMIF(SmtRes!AQ217:SmtRes!AQ221,"=1",SmtRes!CV217:SmtRes!CV221)</f>
        <v>0</v>
      </c>
      <c r="V117" s="8">
        <f ca="1">SUMIF(SmtRes!AQ217:SmtRes!AQ221,"=1",SmtRes!CW217:SmtRes!CW221)</f>
        <v>0</v>
      </c>
      <c r="W117" s="8">
        <f t="shared" si="60"/>
        <v>0</v>
      </c>
      <c r="X117" s="8">
        <f ca="1" t="shared" si="61"/>
        <v>0</v>
      </c>
      <c r="Y117" s="8">
        <f ca="1" t="shared" si="62"/>
        <v>0</v>
      </c>
      <c r="Z117" s="8"/>
      <c r="AA117" s="8">
        <v>-1</v>
      </c>
      <c r="AB117" s="8">
        <f ca="1" t="shared" si="63"/>
        <v>751.334</v>
      </c>
      <c r="AC117" s="8">
        <f t="shared" si="64"/>
        <v>0</v>
      </c>
      <c r="AD117" s="8">
        <f ca="1">ROUND((((SUM(SmtRes!BR217:SmtRes!BR221))-(SUM(SmtRes!BS217:SmtRes!BS221)))+AE117),6)</f>
        <v>468.1798</v>
      </c>
      <c r="AE117" s="8">
        <f ca="1">ROUND((SUM(SmtRes!BS217:SmtRes!BS221)),6)</f>
        <v>418.495</v>
      </c>
      <c r="AF117" s="8">
        <f ca="1">ROUND((SUM(SmtRes!BT217:SmtRes!BT221)),6)</f>
        <v>283.1542</v>
      </c>
      <c r="AG117" s="8">
        <f t="shared" si="65"/>
        <v>0</v>
      </c>
      <c r="AH117" s="8">
        <f ca="1">(SUM(SmtRes!BU217:SmtRes!BU221))</f>
        <v>0.41</v>
      </c>
      <c r="AI117" s="8">
        <f ca="1">(SUM(SmtRes!BV217:SmtRes!BV221))</f>
        <v>0.44</v>
      </c>
      <c r="AJ117" s="8">
        <f t="shared" si="66"/>
        <v>0</v>
      </c>
      <c r="AK117" s="8">
        <v>1169.829</v>
      </c>
      <c r="AL117" s="8">
        <v>0</v>
      </c>
      <c r="AM117" s="8">
        <v>468.1798</v>
      </c>
      <c r="AN117" s="8">
        <v>418.495</v>
      </c>
      <c r="AO117" s="8">
        <v>283.1542</v>
      </c>
      <c r="AP117" s="8">
        <v>0</v>
      </c>
      <c r="AQ117" s="8">
        <v>0.41</v>
      </c>
      <c r="AR117" s="8">
        <v>0.44</v>
      </c>
      <c r="AS117" s="8">
        <v>0</v>
      </c>
      <c r="AT117" s="8">
        <v>103</v>
      </c>
      <c r="AU117" s="8">
        <v>60</v>
      </c>
      <c r="AV117" s="8">
        <v>1</v>
      </c>
      <c r="AW117" s="8">
        <v>1</v>
      </c>
      <c r="AX117" s="8"/>
      <c r="AY117" s="8"/>
      <c r="AZ117" s="8">
        <v>1</v>
      </c>
      <c r="BA117" s="8">
        <v>1</v>
      </c>
      <c r="BB117" s="8">
        <v>1</v>
      </c>
      <c r="BC117" s="8">
        <v>1</v>
      </c>
      <c r="BD117" s="8" t="s">
        <v>236</v>
      </c>
      <c r="BE117" s="8" t="s">
        <v>236</v>
      </c>
      <c r="BF117" s="8" t="s">
        <v>236</v>
      </c>
      <c r="BG117" s="8" t="s">
        <v>236</v>
      </c>
      <c r="BH117" s="8">
        <v>0</v>
      </c>
      <c r="BI117" s="8">
        <v>1</v>
      </c>
      <c r="BJ117" s="8" t="s">
        <v>281</v>
      </c>
      <c r="BK117" s="8"/>
      <c r="BL117" s="8"/>
      <c r="BM117" s="8">
        <v>33001</v>
      </c>
      <c r="BN117" s="8">
        <v>0</v>
      </c>
      <c r="BO117" s="8" t="s">
        <v>236</v>
      </c>
      <c r="BP117" s="8">
        <v>0</v>
      </c>
      <c r="BQ117" s="8">
        <v>2</v>
      </c>
      <c r="BR117" s="8">
        <v>0</v>
      </c>
      <c r="BS117" s="8">
        <v>1</v>
      </c>
      <c r="BT117" s="8">
        <v>1</v>
      </c>
      <c r="BU117" s="8">
        <v>1</v>
      </c>
      <c r="BV117" s="8">
        <v>1</v>
      </c>
      <c r="BW117" s="8">
        <v>1</v>
      </c>
      <c r="BX117" s="8">
        <v>1</v>
      </c>
      <c r="BY117" s="8" t="s">
        <v>236</v>
      </c>
      <c r="BZ117" s="8">
        <v>103</v>
      </c>
      <c r="CA117" s="8">
        <v>60</v>
      </c>
      <c r="CB117" s="8" t="s">
        <v>236</v>
      </c>
      <c r="CC117" s="8"/>
      <c r="CD117" s="8"/>
      <c r="CE117" s="8">
        <v>0</v>
      </c>
      <c r="CF117" s="8">
        <v>0</v>
      </c>
      <c r="CG117" s="8">
        <v>0</v>
      </c>
      <c r="CH117" s="8">
        <v>0</v>
      </c>
      <c r="CI117" s="8">
        <v>0</v>
      </c>
      <c r="CJ117" s="8">
        <v>0</v>
      </c>
      <c r="CK117" s="8">
        <v>0</v>
      </c>
      <c r="CL117" s="8">
        <v>0</v>
      </c>
      <c r="CM117" s="8">
        <v>0</v>
      </c>
      <c r="CN117" s="8" t="s">
        <v>236</v>
      </c>
      <c r="CO117" s="8">
        <v>0</v>
      </c>
      <c r="CP117" s="8">
        <f ca="1" t="shared" si="67"/>
        <v>0</v>
      </c>
      <c r="CQ117" s="8">
        <f ca="1">SUMIF(SmtRes!AQ217:SmtRes!AQ221,"=1",SmtRes!AA217:SmtRes!AA221)</f>
        <v>0</v>
      </c>
      <c r="CR117" s="8">
        <f ca="1">SUMIF(SmtRes!AQ217:SmtRes!AQ221,"=1",SmtRes!AB217:SmtRes!AB221)</f>
        <v>2274.47</v>
      </c>
      <c r="CS117" s="8">
        <f ca="1">SUMIF(SmtRes!AQ217:SmtRes!AQ221,"=1",SmtRes!AC217:SmtRes!AC221)</f>
        <v>1902.25</v>
      </c>
      <c r="CT117" s="8">
        <f ca="1">SUMIF(SmtRes!AQ217:SmtRes!AQ221,"=1",SmtRes!AD217:SmtRes!AD221)</f>
        <v>690.62</v>
      </c>
      <c r="CU117" s="8">
        <f t="shared" si="68"/>
        <v>0</v>
      </c>
      <c r="CV117" s="8">
        <f ca="1">SUMIF(SmtRes!AQ217:SmtRes!AQ221,"=1",SmtRes!BU217:SmtRes!BU221)</f>
        <v>0.41</v>
      </c>
      <c r="CW117" s="8">
        <f ca="1">SUMIF(SmtRes!AQ217:SmtRes!AQ221,"=1",SmtRes!BV217:SmtRes!BV221)</f>
        <v>0.44</v>
      </c>
      <c r="CX117" s="8">
        <f t="shared" si="69"/>
        <v>0</v>
      </c>
      <c r="CY117" s="8">
        <f ca="1" t="shared" si="70"/>
        <v>0</v>
      </c>
      <c r="CZ117" s="8">
        <f ca="1" t="shared" si="71"/>
        <v>0</v>
      </c>
      <c r="DA117" s="8"/>
      <c r="DB117" s="8"/>
      <c r="DC117" s="8" t="s">
        <v>236</v>
      </c>
      <c r="DD117" s="8" t="s">
        <v>236</v>
      </c>
      <c r="DE117" s="8" t="s">
        <v>236</v>
      </c>
      <c r="DF117" s="8" t="s">
        <v>236</v>
      </c>
      <c r="DG117" s="8" t="s">
        <v>236</v>
      </c>
      <c r="DH117" s="8" t="s">
        <v>236</v>
      </c>
      <c r="DI117" s="8" t="s">
        <v>236</v>
      </c>
      <c r="DJ117" s="8" t="s">
        <v>236</v>
      </c>
      <c r="DK117" s="8" t="s">
        <v>236</v>
      </c>
      <c r="DL117" s="8" t="s">
        <v>236</v>
      </c>
      <c r="DM117" s="8" t="s">
        <v>236</v>
      </c>
      <c r="DN117" s="8">
        <v>0</v>
      </c>
      <c r="DO117" s="8">
        <v>0</v>
      </c>
      <c r="DP117" s="8">
        <v>1</v>
      </c>
      <c r="DQ117" s="8">
        <v>1</v>
      </c>
      <c r="DR117" s="8"/>
      <c r="DS117" s="8"/>
      <c r="DT117" s="8"/>
      <c r="DU117" s="8">
        <v>1013</v>
      </c>
      <c r="DV117" s="8" t="s">
        <v>265</v>
      </c>
      <c r="DW117" s="8" t="s">
        <v>265</v>
      </c>
      <c r="DX117" s="8">
        <v>1</v>
      </c>
      <c r="DY117" s="8"/>
      <c r="DZ117" s="8" t="s">
        <v>236</v>
      </c>
      <c r="EA117" s="8" t="s">
        <v>236</v>
      </c>
      <c r="EB117" s="8" t="s">
        <v>236</v>
      </c>
      <c r="EC117" s="8" t="s">
        <v>236</v>
      </c>
      <c r="ED117" s="8"/>
      <c r="EE117" s="8">
        <v>82815206</v>
      </c>
      <c r="EF117" s="8">
        <v>2</v>
      </c>
      <c r="EG117" s="8" t="s">
        <v>269</v>
      </c>
      <c r="EH117" s="8">
        <v>27</v>
      </c>
      <c r="EI117" s="8" t="s">
        <v>270</v>
      </c>
      <c r="EJ117" s="8">
        <v>1</v>
      </c>
      <c r="EK117" s="8">
        <v>33001</v>
      </c>
      <c r="EL117" s="8" t="s">
        <v>270</v>
      </c>
      <c r="EM117" s="8" t="s">
        <v>271</v>
      </c>
      <c r="EN117" s="8"/>
      <c r="EO117" s="8" t="s">
        <v>236</v>
      </c>
      <c r="EP117" s="8"/>
      <c r="EQ117" s="8">
        <v>132096</v>
      </c>
      <c r="ER117" s="8">
        <v>0</v>
      </c>
      <c r="ES117" s="8">
        <v>0</v>
      </c>
      <c r="ET117" s="8">
        <v>0</v>
      </c>
      <c r="EU117" s="8">
        <v>0</v>
      </c>
      <c r="EV117" s="8">
        <v>0</v>
      </c>
      <c r="EW117" s="8">
        <v>0.41</v>
      </c>
      <c r="EX117" s="8">
        <v>0.44</v>
      </c>
      <c r="EY117" s="8">
        <v>0</v>
      </c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>
        <v>0</v>
      </c>
      <c r="FR117" s="8">
        <v>0</v>
      </c>
      <c r="FS117" s="8">
        <v>0</v>
      </c>
      <c r="FT117" s="8"/>
      <c r="FU117" s="8"/>
      <c r="FV117" s="8"/>
      <c r="FW117" s="8"/>
      <c r="FX117" s="8">
        <v>103</v>
      </c>
      <c r="FY117" s="8">
        <v>60</v>
      </c>
      <c r="FZ117" s="8"/>
      <c r="GA117" s="8" t="s">
        <v>236</v>
      </c>
      <c r="GB117" s="8"/>
      <c r="GC117" s="8"/>
      <c r="GD117" s="8">
        <v>1</v>
      </c>
      <c r="GE117" s="8"/>
      <c r="GF117" s="8">
        <v>-2146919751</v>
      </c>
      <c r="GG117" s="8">
        <v>2</v>
      </c>
      <c r="GH117" s="8">
        <v>1</v>
      </c>
      <c r="GI117" s="8">
        <v>-2</v>
      </c>
      <c r="GJ117" s="8">
        <v>0</v>
      </c>
      <c r="GK117" s="8">
        <v>0</v>
      </c>
      <c r="GL117" s="8">
        <f ca="1" t="shared" si="72"/>
        <v>0</v>
      </c>
      <c r="GM117" s="8">
        <f ca="1" t="shared" si="73"/>
        <v>0</v>
      </c>
      <c r="GN117" s="8">
        <f ca="1" t="shared" si="74"/>
        <v>0</v>
      </c>
      <c r="GO117" s="8">
        <f ca="1" t="shared" si="75"/>
        <v>0</v>
      </c>
      <c r="GP117" s="8">
        <f ca="1" t="shared" si="76"/>
        <v>0</v>
      </c>
      <c r="GQ117" s="8"/>
      <c r="GR117" s="8">
        <v>0</v>
      </c>
      <c r="GS117" s="8">
        <v>3</v>
      </c>
      <c r="GT117" s="8">
        <v>0</v>
      </c>
      <c r="GU117" s="8" t="s">
        <v>236</v>
      </c>
      <c r="GV117" s="8">
        <f t="shared" si="77"/>
        <v>0</v>
      </c>
      <c r="GW117" s="8">
        <v>1</v>
      </c>
      <c r="GX117" s="8">
        <f t="shared" si="78"/>
        <v>0</v>
      </c>
      <c r="GY117" s="8"/>
      <c r="GZ117" s="8"/>
      <c r="HA117" s="8">
        <v>0</v>
      </c>
      <c r="HB117" s="8">
        <v>0</v>
      </c>
      <c r="HC117" s="8">
        <f t="shared" si="79"/>
        <v>0</v>
      </c>
      <c r="HD117" s="8"/>
      <c r="HE117" s="8" t="s">
        <v>236</v>
      </c>
      <c r="HF117" s="8" t="s">
        <v>236</v>
      </c>
      <c r="HG117" s="8"/>
      <c r="HH117" s="8"/>
      <c r="HI117" s="8"/>
      <c r="HJ117" s="8"/>
      <c r="HK117" s="8"/>
      <c r="HL117" s="8"/>
      <c r="HM117" s="8" t="s">
        <v>236</v>
      </c>
      <c r="HN117" s="8" t="s">
        <v>83</v>
      </c>
      <c r="HO117" s="8" t="s">
        <v>85</v>
      </c>
      <c r="HP117" s="8" t="s">
        <v>270</v>
      </c>
      <c r="HQ117" s="8" t="s">
        <v>270</v>
      </c>
      <c r="HR117" s="8"/>
      <c r="HS117" s="8">
        <v>0</v>
      </c>
      <c r="HT117" s="8"/>
      <c r="HU117" s="8"/>
      <c r="HV117" s="8"/>
      <c r="HW117" s="8"/>
      <c r="HX117" s="8"/>
      <c r="HY117" s="8"/>
      <c r="HZ117" s="8"/>
      <c r="IA117" s="8"/>
      <c r="IB117" s="8"/>
      <c r="IC117" s="8"/>
      <c r="ID117" s="8"/>
      <c r="IE117" s="8"/>
      <c r="IF117" s="8"/>
      <c r="IG117" s="8"/>
      <c r="IH117" s="8"/>
      <c r="II117" s="8"/>
      <c r="IJ117" s="8"/>
      <c r="IK117" s="8">
        <v>0</v>
      </c>
      <c r="IL117" s="8"/>
      <c r="IM117" s="8"/>
      <c r="IN117" s="8"/>
      <c r="IO117" s="8"/>
      <c r="IP117" s="8"/>
      <c r="IQ117" s="8"/>
      <c r="IR117" s="8"/>
      <c r="IS117" s="8"/>
      <c r="IT117" s="8"/>
      <c r="IU117" s="8"/>
    </row>
    <row r="118" spans="1:245">
      <c r="A118">
        <v>17</v>
      </c>
      <c r="B118">
        <v>1</v>
      </c>
      <c r="C118">
        <f>ROW(SmtRes!A226)</f>
        <v>226</v>
      </c>
      <c r="D118">
        <f>ROW(EtalonRes!A228)</f>
        <v>228</v>
      </c>
      <c r="E118" t="s">
        <v>236</v>
      </c>
      <c r="F118" t="s">
        <v>279</v>
      </c>
      <c r="G118" t="s">
        <v>280</v>
      </c>
      <c r="H118" t="s">
        <v>265</v>
      </c>
      <c r="I118">
        <v>0</v>
      </c>
      <c r="J118">
        <v>0</v>
      </c>
      <c r="K118">
        <v>0</v>
      </c>
      <c r="L118">
        <v>0</v>
      </c>
      <c r="M118">
        <v>0</v>
      </c>
      <c r="N118">
        <f t="shared" si="57"/>
        <v>0</v>
      </c>
      <c r="O118">
        <f ca="1" t="shared" si="58"/>
        <v>0</v>
      </c>
      <c r="P118">
        <f ca="1">SUMIF(SmtRes!AQ222:SmtRes!AQ226,"=1",SmtRes!DF222:SmtRes!DF226)</f>
        <v>0</v>
      </c>
      <c r="Q118">
        <f ca="1">SUMIF(SmtRes!AQ222:SmtRes!AQ226,"=1",SmtRes!DG222:SmtRes!DG226)</f>
        <v>0</v>
      </c>
      <c r="R118">
        <f ca="1">SUMIF(SmtRes!AQ222:SmtRes!AQ226,"=1",SmtRes!DH222:SmtRes!DH226)</f>
        <v>0</v>
      </c>
      <c r="S118">
        <f ca="1">SUMIF(SmtRes!AQ222:SmtRes!AQ226,"=1",SmtRes!DI222:SmtRes!DI226)</f>
        <v>0</v>
      </c>
      <c r="T118">
        <f t="shared" si="59"/>
        <v>0</v>
      </c>
      <c r="U118">
        <f ca="1">SUMIF(SmtRes!AQ222:SmtRes!AQ226,"=1",SmtRes!CV222:SmtRes!CV226)</f>
        <v>0</v>
      </c>
      <c r="V118">
        <f ca="1">SUMIF(SmtRes!AQ222:SmtRes!AQ226,"=1",SmtRes!CW222:SmtRes!CW226)</f>
        <v>0</v>
      </c>
      <c r="W118">
        <f t="shared" si="60"/>
        <v>0</v>
      </c>
      <c r="X118">
        <f ca="1" t="shared" si="61"/>
        <v>0</v>
      </c>
      <c r="Y118">
        <f ca="1" t="shared" si="62"/>
        <v>0</v>
      </c>
      <c r="AA118">
        <v>-1</v>
      </c>
      <c r="AB118">
        <f ca="1" t="shared" si="63"/>
        <v>751.334</v>
      </c>
      <c r="AC118">
        <f t="shared" si="64"/>
        <v>0</v>
      </c>
      <c r="AD118">
        <f ca="1">ROUND((((SUM(SmtRes!BR222:SmtRes!BR226))-(SUM(SmtRes!BS222:SmtRes!BS226)))+AE118),6)</f>
        <v>468.1798</v>
      </c>
      <c r="AE118">
        <f ca="1">ROUND((SUM(SmtRes!BS222:SmtRes!BS226)),6)</f>
        <v>418.495</v>
      </c>
      <c r="AF118">
        <f ca="1">ROUND((SUM(SmtRes!BT222:SmtRes!BT226)),6)</f>
        <v>283.1542</v>
      </c>
      <c r="AG118">
        <f t="shared" si="65"/>
        <v>0</v>
      </c>
      <c r="AH118">
        <f ca="1">(SUM(SmtRes!BU222:SmtRes!BU226))</f>
        <v>0.41</v>
      </c>
      <c r="AI118">
        <f ca="1">(SUM(SmtRes!BV222:SmtRes!BV226))</f>
        <v>0.44</v>
      </c>
      <c r="AJ118">
        <f t="shared" si="66"/>
        <v>0</v>
      </c>
      <c r="AK118">
        <v>1169.829</v>
      </c>
      <c r="AL118">
        <v>0</v>
      </c>
      <c r="AM118">
        <v>468.1798</v>
      </c>
      <c r="AN118">
        <v>418.495</v>
      </c>
      <c r="AO118">
        <v>283.1542</v>
      </c>
      <c r="AP118">
        <v>0</v>
      </c>
      <c r="AQ118">
        <v>0.41</v>
      </c>
      <c r="AR118">
        <v>0.44</v>
      </c>
      <c r="AS118">
        <v>0</v>
      </c>
      <c r="AT118">
        <v>103</v>
      </c>
      <c r="AU118">
        <v>60</v>
      </c>
      <c r="AV118">
        <v>1</v>
      </c>
      <c r="AW118">
        <v>1</v>
      </c>
      <c r="AZ118">
        <v>1</v>
      </c>
      <c r="BA118">
        <v>1</v>
      </c>
      <c r="BB118">
        <v>1</v>
      </c>
      <c r="BC118">
        <v>1</v>
      </c>
      <c r="BD118" t="s">
        <v>236</v>
      </c>
      <c r="BE118" t="s">
        <v>236</v>
      </c>
      <c r="BF118" t="s">
        <v>236</v>
      </c>
      <c r="BG118" t="s">
        <v>236</v>
      </c>
      <c r="BH118">
        <v>0</v>
      </c>
      <c r="BI118">
        <v>1</v>
      </c>
      <c r="BJ118" t="s">
        <v>281</v>
      </c>
      <c r="BM118">
        <v>33001</v>
      </c>
      <c r="BN118">
        <v>0</v>
      </c>
      <c r="BO118" t="s">
        <v>236</v>
      </c>
      <c r="BP118">
        <v>0</v>
      </c>
      <c r="BQ118">
        <v>2</v>
      </c>
      <c r="BR118">
        <v>0</v>
      </c>
      <c r="BS118">
        <v>1</v>
      </c>
      <c r="BT118">
        <v>1</v>
      </c>
      <c r="BU118">
        <v>1</v>
      </c>
      <c r="BV118">
        <v>1</v>
      </c>
      <c r="BW118">
        <v>1</v>
      </c>
      <c r="BX118">
        <v>1</v>
      </c>
      <c r="BY118" t="s">
        <v>236</v>
      </c>
      <c r="BZ118">
        <v>103</v>
      </c>
      <c r="CA118">
        <v>60</v>
      </c>
      <c r="CB118" t="s">
        <v>236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 t="s">
        <v>236</v>
      </c>
      <c r="CO118">
        <v>0</v>
      </c>
      <c r="CP118">
        <f ca="1" t="shared" si="67"/>
        <v>0</v>
      </c>
      <c r="CQ118">
        <f ca="1">SUMIF(SmtRes!AQ222:SmtRes!AQ226,"=1",SmtRes!AA222:SmtRes!AA226)</f>
        <v>0</v>
      </c>
      <c r="CR118">
        <f ca="1">SUMIF(SmtRes!AQ222:SmtRes!AQ226,"=1",SmtRes!AB222:SmtRes!AB226)</f>
        <v>2274.47</v>
      </c>
      <c r="CS118">
        <f ca="1">SUMIF(SmtRes!AQ222:SmtRes!AQ226,"=1",SmtRes!AC222:SmtRes!AC226)</f>
        <v>1902.25</v>
      </c>
      <c r="CT118">
        <f ca="1">SUMIF(SmtRes!AQ222:SmtRes!AQ226,"=1",SmtRes!AD222:SmtRes!AD226)</f>
        <v>690.62</v>
      </c>
      <c r="CU118">
        <f t="shared" si="68"/>
        <v>0</v>
      </c>
      <c r="CV118">
        <f ca="1">SUMIF(SmtRes!AQ222:SmtRes!AQ226,"=1",SmtRes!BU222:SmtRes!BU226)</f>
        <v>0.41</v>
      </c>
      <c r="CW118">
        <f ca="1">SUMIF(SmtRes!AQ222:SmtRes!AQ226,"=1",SmtRes!BV222:SmtRes!BV226)</f>
        <v>0.44</v>
      </c>
      <c r="CX118">
        <f t="shared" si="69"/>
        <v>0</v>
      </c>
      <c r="CY118">
        <f ca="1" t="shared" si="70"/>
        <v>0</v>
      </c>
      <c r="CZ118">
        <f ca="1" t="shared" si="71"/>
        <v>0</v>
      </c>
      <c r="DC118" t="s">
        <v>236</v>
      </c>
      <c r="DD118" t="s">
        <v>236</v>
      </c>
      <c r="DE118" t="s">
        <v>236</v>
      </c>
      <c r="DF118" t="s">
        <v>236</v>
      </c>
      <c r="DG118" t="s">
        <v>236</v>
      </c>
      <c r="DH118" t="s">
        <v>236</v>
      </c>
      <c r="DI118" t="s">
        <v>236</v>
      </c>
      <c r="DJ118" t="s">
        <v>236</v>
      </c>
      <c r="DK118" t="s">
        <v>236</v>
      </c>
      <c r="DL118" t="s">
        <v>236</v>
      </c>
      <c r="DM118" t="s">
        <v>236</v>
      </c>
      <c r="DN118">
        <v>0</v>
      </c>
      <c r="DO118">
        <v>0</v>
      </c>
      <c r="DP118">
        <v>1</v>
      </c>
      <c r="DQ118">
        <v>1</v>
      </c>
      <c r="DU118">
        <v>1013</v>
      </c>
      <c r="DV118" t="s">
        <v>265</v>
      </c>
      <c r="DW118" t="s">
        <v>265</v>
      </c>
      <c r="DX118">
        <v>1</v>
      </c>
      <c r="DZ118" t="s">
        <v>236</v>
      </c>
      <c r="EA118" t="s">
        <v>236</v>
      </c>
      <c r="EB118" t="s">
        <v>236</v>
      </c>
      <c r="EC118" t="s">
        <v>236</v>
      </c>
      <c r="EE118">
        <v>82815206</v>
      </c>
      <c r="EF118">
        <v>2</v>
      </c>
      <c r="EG118" t="s">
        <v>269</v>
      </c>
      <c r="EH118">
        <v>27</v>
      </c>
      <c r="EI118" t="s">
        <v>270</v>
      </c>
      <c r="EJ118">
        <v>1</v>
      </c>
      <c r="EK118">
        <v>33001</v>
      </c>
      <c r="EL118" t="s">
        <v>270</v>
      </c>
      <c r="EM118" t="s">
        <v>271</v>
      </c>
      <c r="EO118" t="s">
        <v>236</v>
      </c>
      <c r="EQ118">
        <v>132096</v>
      </c>
      <c r="ER118">
        <v>0</v>
      </c>
      <c r="ES118">
        <v>0</v>
      </c>
      <c r="ET118">
        <v>0</v>
      </c>
      <c r="EU118">
        <v>0</v>
      </c>
      <c r="EV118">
        <v>0</v>
      </c>
      <c r="EW118">
        <v>0.41</v>
      </c>
      <c r="EX118">
        <v>0.44</v>
      </c>
      <c r="EY118">
        <v>0</v>
      </c>
      <c r="FQ118">
        <v>0</v>
      </c>
      <c r="FR118">
        <v>0</v>
      </c>
      <c r="FS118">
        <v>0</v>
      </c>
      <c r="FX118">
        <v>103</v>
      </c>
      <c r="FY118">
        <v>60</v>
      </c>
      <c r="GA118" t="s">
        <v>236</v>
      </c>
      <c r="GD118">
        <v>1</v>
      </c>
      <c r="GF118">
        <v>-2146919751</v>
      </c>
      <c r="GG118">
        <v>2</v>
      </c>
      <c r="GH118">
        <v>1</v>
      </c>
      <c r="GI118">
        <v>-2</v>
      </c>
      <c r="GJ118">
        <v>0</v>
      </c>
      <c r="GK118">
        <v>0</v>
      </c>
      <c r="GL118">
        <f ca="1" t="shared" si="72"/>
        <v>0</v>
      </c>
      <c r="GM118">
        <f ca="1" t="shared" si="73"/>
        <v>0</v>
      </c>
      <c r="GN118">
        <f ca="1" t="shared" si="74"/>
        <v>0</v>
      </c>
      <c r="GO118">
        <f ca="1" t="shared" si="75"/>
        <v>0</v>
      </c>
      <c r="GP118">
        <f ca="1" t="shared" si="76"/>
        <v>0</v>
      </c>
      <c r="GR118">
        <v>0</v>
      </c>
      <c r="GS118">
        <v>3</v>
      </c>
      <c r="GT118">
        <v>0</v>
      </c>
      <c r="GU118" t="s">
        <v>236</v>
      </c>
      <c r="GV118">
        <f t="shared" si="77"/>
        <v>0</v>
      </c>
      <c r="GW118">
        <v>1</v>
      </c>
      <c r="GX118">
        <f t="shared" si="78"/>
        <v>0</v>
      </c>
      <c r="HA118">
        <v>0</v>
      </c>
      <c r="HB118">
        <v>0</v>
      </c>
      <c r="HC118">
        <f t="shared" si="79"/>
        <v>0</v>
      </c>
      <c r="HE118" t="s">
        <v>236</v>
      </c>
      <c r="HF118" t="s">
        <v>236</v>
      </c>
      <c r="HM118" t="s">
        <v>236</v>
      </c>
      <c r="HN118" t="s">
        <v>83</v>
      </c>
      <c r="HO118" t="s">
        <v>85</v>
      </c>
      <c r="HP118" t="s">
        <v>270</v>
      </c>
      <c r="HQ118" t="s">
        <v>270</v>
      </c>
      <c r="HS118">
        <v>0</v>
      </c>
      <c r="IK118">
        <v>0</v>
      </c>
    </row>
    <row r="119" spans="1:255">
      <c r="A119" s="8">
        <v>17</v>
      </c>
      <c r="B119" s="8">
        <v>1</v>
      </c>
      <c r="C119" s="8">
        <f>ROW(SmtRes!A230)</f>
        <v>230</v>
      </c>
      <c r="D119" s="8">
        <f>ROW(EtalonRes!A232)</f>
        <v>232</v>
      </c>
      <c r="E119" s="8" t="s">
        <v>87</v>
      </c>
      <c r="F119" s="8" t="s">
        <v>291</v>
      </c>
      <c r="G119" s="8" t="s">
        <v>292</v>
      </c>
      <c r="H119" s="8" t="s">
        <v>265</v>
      </c>
      <c r="I119" s="8">
        <v>1</v>
      </c>
      <c r="J119" s="8">
        <v>0</v>
      </c>
      <c r="K119" s="8">
        <v>1</v>
      </c>
      <c r="L119" s="8">
        <v>1</v>
      </c>
      <c r="M119" s="8">
        <v>0</v>
      </c>
      <c r="N119" s="8">
        <f t="shared" si="57"/>
        <v>1</v>
      </c>
      <c r="O119" s="8">
        <f ca="1" t="shared" si="58"/>
        <v>433.61</v>
      </c>
      <c r="P119" s="8">
        <f ca="1">SUMIF(SmtRes!AQ227:SmtRes!AQ230,"=1",SmtRes!DF227:SmtRes!DF230)</f>
        <v>0</v>
      </c>
      <c r="Q119" s="8">
        <f ca="1">SUMIF(SmtRes!AQ227:SmtRes!AQ230,"=1",SmtRes!DG227:SmtRes!DG230)</f>
        <v>104.36</v>
      </c>
      <c r="R119" s="8">
        <f ca="1">SUMIF(SmtRes!AQ227:SmtRes!AQ230,"=1",SmtRes!DH227:SmtRes!DH230)</f>
        <v>130.7</v>
      </c>
      <c r="S119" s="8">
        <f ca="1">SUMIF(SmtRes!AQ227:SmtRes!AQ230,"=1",SmtRes!DI227:SmtRes!DI230)</f>
        <v>198.55</v>
      </c>
      <c r="T119" s="8">
        <f t="shared" si="59"/>
        <v>0</v>
      </c>
      <c r="U119" s="8">
        <f ca="1">SUMIF(SmtRes!AQ227:SmtRes!AQ230,"=1",SmtRes!CV227:SmtRes!CV230)</f>
        <v>0.2875</v>
      </c>
      <c r="V119" s="8">
        <f ca="1">SUMIF(SmtRes!AQ227:SmtRes!AQ230,"=1",SmtRes!CW227:SmtRes!CW230)</f>
        <v>0.161</v>
      </c>
      <c r="W119" s="8">
        <f t="shared" si="60"/>
        <v>0</v>
      </c>
      <c r="X119" s="8">
        <f ca="1" t="shared" si="61"/>
        <v>339.13</v>
      </c>
      <c r="Y119" s="8">
        <f ca="1" t="shared" si="62"/>
        <v>197.55</v>
      </c>
      <c r="Z119" s="8"/>
      <c r="AA119" s="8">
        <v>85244098</v>
      </c>
      <c r="AB119" s="8">
        <f ca="1" t="shared" si="63"/>
        <v>279.34305</v>
      </c>
      <c r="AC119" s="8">
        <f t="shared" si="64"/>
        <v>0</v>
      </c>
      <c r="AD119" s="8">
        <f ca="1">ROUND((((SUM(SmtRes!BR227:SmtRes!BR230))-(SUM(SmtRes!BS227:SmtRes!BS230)))+AE119),6)</f>
        <v>80.7898</v>
      </c>
      <c r="AE119" s="8">
        <f ca="1">ROUND((SUM(SmtRes!BS227:SmtRes!BS230)),6)</f>
        <v>130.69819</v>
      </c>
      <c r="AF119" s="8">
        <f ca="1">ROUND((SUM(SmtRes!BT227:SmtRes!BT230)),6)</f>
        <v>198.55325</v>
      </c>
      <c r="AG119" s="8">
        <f t="shared" si="65"/>
        <v>0</v>
      </c>
      <c r="AH119" s="8">
        <f ca="1">(SUM(SmtRes!BU227:SmtRes!BU230))</f>
        <v>0.2875</v>
      </c>
      <c r="AI119" s="8">
        <f ca="1">(SUM(SmtRes!BV227:SmtRes!BV230))</f>
        <v>0.161</v>
      </c>
      <c r="AJ119" s="8">
        <f t="shared" si="66"/>
        <v>0</v>
      </c>
      <c r="AK119" s="8">
        <v>356.5576</v>
      </c>
      <c r="AL119" s="8">
        <v>0</v>
      </c>
      <c r="AM119" s="8">
        <v>70.252</v>
      </c>
      <c r="AN119" s="8">
        <v>113.6506</v>
      </c>
      <c r="AO119" s="8">
        <v>172.655</v>
      </c>
      <c r="AP119" s="8">
        <v>0</v>
      </c>
      <c r="AQ119" s="8">
        <v>0.25</v>
      </c>
      <c r="AR119" s="8">
        <v>0.14</v>
      </c>
      <c r="AS119" s="8">
        <v>0</v>
      </c>
      <c r="AT119" s="8">
        <v>103</v>
      </c>
      <c r="AU119" s="8">
        <v>60</v>
      </c>
      <c r="AV119" s="8">
        <v>1</v>
      </c>
      <c r="AW119" s="8">
        <v>1</v>
      </c>
      <c r="AX119" s="8"/>
      <c r="AY119" s="8"/>
      <c r="AZ119" s="8">
        <v>1</v>
      </c>
      <c r="BA119" s="8">
        <v>1</v>
      </c>
      <c r="BB119" s="8">
        <v>1</v>
      </c>
      <c r="BC119" s="8">
        <v>1</v>
      </c>
      <c r="BD119" s="8" t="s">
        <v>236</v>
      </c>
      <c r="BE119" s="8" t="s">
        <v>236</v>
      </c>
      <c r="BF119" s="8" t="s">
        <v>236</v>
      </c>
      <c r="BG119" s="8" t="s">
        <v>236</v>
      </c>
      <c r="BH119" s="8">
        <v>0</v>
      </c>
      <c r="BI119" s="8">
        <v>1</v>
      </c>
      <c r="BJ119" s="8" t="s">
        <v>293</v>
      </c>
      <c r="BK119" s="8"/>
      <c r="BL119" s="8"/>
      <c r="BM119" s="8">
        <v>33001</v>
      </c>
      <c r="BN119" s="8">
        <v>0</v>
      </c>
      <c r="BO119" s="8" t="s">
        <v>236</v>
      </c>
      <c r="BP119" s="8">
        <v>0</v>
      </c>
      <c r="BQ119" s="8">
        <v>2</v>
      </c>
      <c r="BR119" s="8">
        <v>0</v>
      </c>
      <c r="BS119" s="8">
        <v>1</v>
      </c>
      <c r="BT119" s="8">
        <v>1</v>
      </c>
      <c r="BU119" s="8">
        <v>1</v>
      </c>
      <c r="BV119" s="8">
        <v>1</v>
      </c>
      <c r="BW119" s="8">
        <v>1</v>
      </c>
      <c r="BX119" s="8">
        <v>1</v>
      </c>
      <c r="BY119" s="8" t="s">
        <v>236</v>
      </c>
      <c r="BZ119" s="8">
        <v>103</v>
      </c>
      <c r="CA119" s="8">
        <v>60</v>
      </c>
      <c r="CB119" s="8" t="s">
        <v>236</v>
      </c>
      <c r="CC119" s="8"/>
      <c r="CD119" s="8"/>
      <c r="CE119" s="8">
        <v>0</v>
      </c>
      <c r="CF119" s="8">
        <v>0</v>
      </c>
      <c r="CG119" s="8">
        <v>0</v>
      </c>
      <c r="CH119" s="8">
        <v>4</v>
      </c>
      <c r="CI119" s="8">
        <v>0</v>
      </c>
      <c r="CJ119" s="8">
        <v>0</v>
      </c>
      <c r="CK119" s="8">
        <v>0</v>
      </c>
      <c r="CL119" s="8">
        <v>0</v>
      </c>
      <c r="CM119" s="8">
        <v>0</v>
      </c>
      <c r="CN119" s="8" t="s">
        <v>421</v>
      </c>
      <c r="CO119" s="8">
        <v>0</v>
      </c>
      <c r="CP119" s="8">
        <f ca="1" t="shared" si="67"/>
        <v>433.61</v>
      </c>
      <c r="CQ119" s="8">
        <f ca="1">SUMIF(SmtRes!AQ227:SmtRes!AQ230,"=1",SmtRes!AA227:SmtRes!AA230)</f>
        <v>0</v>
      </c>
      <c r="CR119" s="8">
        <f ca="1">SUMIF(SmtRes!AQ227:SmtRes!AQ230,"=1",SmtRes!AB227:SmtRes!AB230)</f>
        <v>648.18</v>
      </c>
      <c r="CS119" s="8">
        <f ca="1">SUMIF(SmtRes!AQ227:SmtRes!AQ230,"=1",SmtRes!AC227:SmtRes!AC230)</f>
        <v>811.79</v>
      </c>
      <c r="CT119" s="8">
        <f ca="1">SUMIF(SmtRes!AQ227:SmtRes!AQ230,"=1",SmtRes!AD227:SmtRes!AD230)</f>
        <v>690.62</v>
      </c>
      <c r="CU119" s="8">
        <f t="shared" si="68"/>
        <v>0</v>
      </c>
      <c r="CV119" s="8">
        <f ca="1">SUMIF(SmtRes!AQ227:SmtRes!AQ230,"=1",SmtRes!BU227:SmtRes!BU230)</f>
        <v>0.2875</v>
      </c>
      <c r="CW119" s="8">
        <f ca="1">SUMIF(SmtRes!AQ227:SmtRes!AQ230,"=1",SmtRes!BV227:SmtRes!BV230)</f>
        <v>0.161</v>
      </c>
      <c r="CX119" s="8">
        <f t="shared" si="69"/>
        <v>0</v>
      </c>
      <c r="CY119" s="8">
        <f ca="1" t="shared" si="70"/>
        <v>339.1275</v>
      </c>
      <c r="CZ119" s="8">
        <f ca="1" t="shared" si="71"/>
        <v>197.55</v>
      </c>
      <c r="DA119" s="8"/>
      <c r="DB119" s="8">
        <v>7</v>
      </c>
      <c r="DC119" s="8" t="s">
        <v>236</v>
      </c>
      <c r="DD119" s="8" t="s">
        <v>236</v>
      </c>
      <c r="DE119" s="8" t="s">
        <v>422</v>
      </c>
      <c r="DF119" s="8" t="s">
        <v>422</v>
      </c>
      <c r="DG119" s="8" t="s">
        <v>422</v>
      </c>
      <c r="DH119" s="8" t="s">
        <v>236</v>
      </c>
      <c r="DI119" s="8" t="s">
        <v>422</v>
      </c>
      <c r="DJ119" s="8" t="s">
        <v>422</v>
      </c>
      <c r="DK119" s="8" t="s">
        <v>236</v>
      </c>
      <c r="DL119" s="8" t="s">
        <v>236</v>
      </c>
      <c r="DM119" s="8" t="s">
        <v>236</v>
      </c>
      <c r="DN119" s="8">
        <v>0</v>
      </c>
      <c r="DO119" s="8">
        <v>0</v>
      </c>
      <c r="DP119" s="8">
        <v>1</v>
      </c>
      <c r="DQ119" s="8">
        <v>1</v>
      </c>
      <c r="DR119" s="8"/>
      <c r="DS119" s="8"/>
      <c r="DT119" s="8"/>
      <c r="DU119" s="8">
        <v>1013</v>
      </c>
      <c r="DV119" s="8" t="s">
        <v>265</v>
      </c>
      <c r="DW119" s="8" t="s">
        <v>265</v>
      </c>
      <c r="DX119" s="8">
        <v>1</v>
      </c>
      <c r="DY119" s="8"/>
      <c r="DZ119" s="8" t="s">
        <v>236</v>
      </c>
      <c r="EA119" s="8" t="s">
        <v>236</v>
      </c>
      <c r="EB119" s="8" t="s">
        <v>236</v>
      </c>
      <c r="EC119" s="8" t="s">
        <v>236</v>
      </c>
      <c r="ED119" s="8"/>
      <c r="EE119" s="8">
        <v>82815206</v>
      </c>
      <c r="EF119" s="8">
        <v>2</v>
      </c>
      <c r="EG119" s="8" t="s">
        <v>269</v>
      </c>
      <c r="EH119" s="8">
        <v>27</v>
      </c>
      <c r="EI119" s="8" t="s">
        <v>270</v>
      </c>
      <c r="EJ119" s="8">
        <v>1</v>
      </c>
      <c r="EK119" s="8">
        <v>33001</v>
      </c>
      <c r="EL119" s="8" t="s">
        <v>270</v>
      </c>
      <c r="EM119" s="8" t="s">
        <v>271</v>
      </c>
      <c r="EN119" s="8"/>
      <c r="EO119" s="8" t="s">
        <v>425</v>
      </c>
      <c r="EP119" s="8"/>
      <c r="EQ119" s="8">
        <v>131072</v>
      </c>
      <c r="ER119" s="8">
        <v>0</v>
      </c>
      <c r="ES119" s="8">
        <v>0</v>
      </c>
      <c r="ET119" s="8">
        <v>0</v>
      </c>
      <c r="EU119" s="8">
        <v>0</v>
      </c>
      <c r="EV119" s="8">
        <v>0</v>
      </c>
      <c r="EW119" s="8">
        <v>0.25</v>
      </c>
      <c r="EX119" s="8">
        <v>0.14</v>
      </c>
      <c r="EY119" s="8">
        <v>0</v>
      </c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>
        <v>0</v>
      </c>
      <c r="FR119" s="8">
        <v>0</v>
      </c>
      <c r="FS119" s="8">
        <v>0</v>
      </c>
      <c r="FT119" s="8"/>
      <c r="FU119" s="8"/>
      <c r="FV119" s="8"/>
      <c r="FW119" s="8"/>
      <c r="FX119" s="8">
        <v>103</v>
      </c>
      <c r="FY119" s="8">
        <v>60</v>
      </c>
      <c r="FZ119" s="8"/>
      <c r="GA119" s="8" t="s">
        <v>236</v>
      </c>
      <c r="GB119" s="8"/>
      <c r="GC119" s="8"/>
      <c r="GD119" s="8">
        <v>1</v>
      </c>
      <c r="GE119" s="8"/>
      <c r="GF119" s="8">
        <v>-718096970</v>
      </c>
      <c r="GG119" s="8">
        <v>2</v>
      </c>
      <c r="GH119" s="8">
        <v>1</v>
      </c>
      <c r="GI119" s="8">
        <v>-2</v>
      </c>
      <c r="GJ119" s="8">
        <v>0</v>
      </c>
      <c r="GK119" s="8">
        <v>0</v>
      </c>
      <c r="GL119" s="8">
        <f ca="1" t="shared" si="72"/>
        <v>0</v>
      </c>
      <c r="GM119" s="8">
        <f ca="1" t="shared" si="73"/>
        <v>970.29</v>
      </c>
      <c r="GN119" s="8">
        <f ca="1" t="shared" si="74"/>
        <v>970.29</v>
      </c>
      <c r="GO119" s="8">
        <f ca="1" t="shared" si="75"/>
        <v>0</v>
      </c>
      <c r="GP119" s="8">
        <f ca="1" t="shared" si="76"/>
        <v>0</v>
      </c>
      <c r="GQ119" s="8"/>
      <c r="GR119" s="8">
        <v>0</v>
      </c>
      <c r="GS119" s="8">
        <v>3</v>
      </c>
      <c r="GT119" s="8">
        <v>0</v>
      </c>
      <c r="GU119" s="8" t="s">
        <v>236</v>
      </c>
      <c r="GV119" s="8">
        <f t="shared" si="77"/>
        <v>0</v>
      </c>
      <c r="GW119" s="8">
        <v>1</v>
      </c>
      <c r="GX119" s="8">
        <f t="shared" si="78"/>
        <v>0</v>
      </c>
      <c r="GY119" s="8"/>
      <c r="GZ119" s="8"/>
      <c r="HA119" s="8">
        <v>0</v>
      </c>
      <c r="HB119" s="8">
        <v>0</v>
      </c>
      <c r="HC119" s="8">
        <f t="shared" si="79"/>
        <v>0</v>
      </c>
      <c r="HD119" s="8"/>
      <c r="HE119" s="8" t="s">
        <v>236</v>
      </c>
      <c r="HF119" s="8" t="s">
        <v>236</v>
      </c>
      <c r="HG119" s="8"/>
      <c r="HH119" s="8"/>
      <c r="HI119" s="8"/>
      <c r="HJ119" s="8"/>
      <c r="HK119" s="8"/>
      <c r="HL119" s="8"/>
      <c r="HM119" s="8" t="s">
        <v>236</v>
      </c>
      <c r="HN119" s="8" t="s">
        <v>83</v>
      </c>
      <c r="HO119" s="8" t="s">
        <v>85</v>
      </c>
      <c r="HP119" s="8" t="s">
        <v>270</v>
      </c>
      <c r="HQ119" s="8" t="s">
        <v>270</v>
      </c>
      <c r="HR119" s="8"/>
      <c r="HS119" s="8">
        <v>0</v>
      </c>
      <c r="HT119" s="8"/>
      <c r="HU119" s="8"/>
      <c r="HV119" s="8"/>
      <c r="HW119" s="8"/>
      <c r="HX119" s="8"/>
      <c r="HY119" s="8"/>
      <c r="HZ119" s="8"/>
      <c r="IA119" s="8"/>
      <c r="IB119" s="8"/>
      <c r="IC119" s="8"/>
      <c r="ID119" s="8"/>
      <c r="IE119" s="8"/>
      <c r="IF119" s="8"/>
      <c r="IG119" s="8"/>
      <c r="IH119" s="8"/>
      <c r="II119" s="8"/>
      <c r="IJ119" s="8"/>
      <c r="IK119" s="8">
        <v>0</v>
      </c>
      <c r="IL119" s="8"/>
      <c r="IM119" s="8"/>
      <c r="IN119" s="8"/>
      <c r="IO119" s="8"/>
      <c r="IP119" s="8"/>
      <c r="IQ119" s="8"/>
      <c r="IR119" s="8"/>
      <c r="IS119" s="8"/>
      <c r="IT119" s="8"/>
      <c r="IU119" s="8"/>
    </row>
    <row r="120" spans="1:245">
      <c r="A120">
        <v>17</v>
      </c>
      <c r="B120">
        <v>1</v>
      </c>
      <c r="C120">
        <f>ROW(SmtRes!A234)</f>
        <v>234</v>
      </c>
      <c r="D120">
        <f>ROW(EtalonRes!A236)</f>
        <v>236</v>
      </c>
      <c r="E120" t="s">
        <v>87</v>
      </c>
      <c r="F120" t="s">
        <v>291</v>
      </c>
      <c r="G120" t="s">
        <v>292</v>
      </c>
      <c r="H120" t="s">
        <v>265</v>
      </c>
      <c r="I120">
        <v>1</v>
      </c>
      <c r="J120">
        <v>0</v>
      </c>
      <c r="K120">
        <v>1</v>
      </c>
      <c r="L120">
        <v>1</v>
      </c>
      <c r="M120">
        <v>0</v>
      </c>
      <c r="N120">
        <f t="shared" si="57"/>
        <v>1</v>
      </c>
      <c r="O120">
        <f ca="1" t="shared" si="58"/>
        <v>433.61</v>
      </c>
      <c r="P120">
        <f ca="1">SUMIF(SmtRes!AQ231:SmtRes!AQ234,"=1",SmtRes!DF231:SmtRes!DF234)</f>
        <v>0</v>
      </c>
      <c r="Q120">
        <f ca="1">SUMIF(SmtRes!AQ231:SmtRes!AQ234,"=1",SmtRes!DG231:SmtRes!DG234)</f>
        <v>104.36</v>
      </c>
      <c r="R120">
        <f ca="1">SUMIF(SmtRes!AQ231:SmtRes!AQ234,"=1",SmtRes!DH231:SmtRes!DH234)</f>
        <v>130.7</v>
      </c>
      <c r="S120">
        <f ca="1">SUMIF(SmtRes!AQ231:SmtRes!AQ234,"=1",SmtRes!DI231:SmtRes!DI234)</f>
        <v>198.55</v>
      </c>
      <c r="T120">
        <f t="shared" si="59"/>
        <v>0</v>
      </c>
      <c r="U120">
        <f ca="1">SUMIF(SmtRes!AQ231:SmtRes!AQ234,"=1",SmtRes!CV231:SmtRes!CV234)</f>
        <v>0.2875</v>
      </c>
      <c r="V120">
        <f ca="1">SUMIF(SmtRes!AQ231:SmtRes!AQ234,"=1",SmtRes!CW231:SmtRes!CW234)</f>
        <v>0.161</v>
      </c>
      <c r="W120">
        <f t="shared" si="60"/>
        <v>0</v>
      </c>
      <c r="X120">
        <f ca="1" t="shared" si="61"/>
        <v>339.13</v>
      </c>
      <c r="Y120">
        <f ca="1" t="shared" si="62"/>
        <v>197.55</v>
      </c>
      <c r="AA120">
        <v>85244033</v>
      </c>
      <c r="AB120">
        <f ca="1" t="shared" si="63"/>
        <v>279.34305</v>
      </c>
      <c r="AC120">
        <f t="shared" si="64"/>
        <v>0</v>
      </c>
      <c r="AD120">
        <f ca="1">ROUND((((SUM(SmtRes!BR231:SmtRes!BR234))-(SUM(SmtRes!BS231:SmtRes!BS234)))+AE120),6)</f>
        <v>80.7898</v>
      </c>
      <c r="AE120">
        <f ca="1">ROUND((SUM(SmtRes!BS231:SmtRes!BS234)),6)</f>
        <v>130.69819</v>
      </c>
      <c r="AF120">
        <f ca="1">ROUND((SUM(SmtRes!BT231:SmtRes!BT234)),6)</f>
        <v>198.55325</v>
      </c>
      <c r="AG120">
        <f t="shared" si="65"/>
        <v>0</v>
      </c>
      <c r="AH120">
        <f ca="1">(SUM(SmtRes!BU231:SmtRes!BU234))</f>
        <v>0.2875</v>
      </c>
      <c r="AI120">
        <f ca="1">(SUM(SmtRes!BV231:SmtRes!BV234))</f>
        <v>0.161</v>
      </c>
      <c r="AJ120">
        <f t="shared" si="66"/>
        <v>0</v>
      </c>
      <c r="AK120">
        <v>356.5576</v>
      </c>
      <c r="AL120">
        <v>0</v>
      </c>
      <c r="AM120">
        <v>70.252</v>
      </c>
      <c r="AN120">
        <v>113.6506</v>
      </c>
      <c r="AO120">
        <v>172.655</v>
      </c>
      <c r="AP120">
        <v>0</v>
      </c>
      <c r="AQ120">
        <v>0.25</v>
      </c>
      <c r="AR120">
        <v>0.14</v>
      </c>
      <c r="AS120">
        <v>0</v>
      </c>
      <c r="AT120">
        <v>103</v>
      </c>
      <c r="AU120">
        <v>60</v>
      </c>
      <c r="AV120">
        <v>1</v>
      </c>
      <c r="AW120">
        <v>1</v>
      </c>
      <c r="AZ120">
        <v>1</v>
      </c>
      <c r="BA120">
        <v>1</v>
      </c>
      <c r="BB120">
        <v>1</v>
      </c>
      <c r="BC120">
        <v>1</v>
      </c>
      <c r="BD120" t="s">
        <v>236</v>
      </c>
      <c r="BE120" t="s">
        <v>236</v>
      </c>
      <c r="BF120" t="s">
        <v>236</v>
      </c>
      <c r="BG120" t="s">
        <v>236</v>
      </c>
      <c r="BH120">
        <v>0</v>
      </c>
      <c r="BI120">
        <v>1</v>
      </c>
      <c r="BJ120" t="s">
        <v>293</v>
      </c>
      <c r="BM120">
        <v>33001</v>
      </c>
      <c r="BN120">
        <v>0</v>
      </c>
      <c r="BO120" t="s">
        <v>236</v>
      </c>
      <c r="BP120">
        <v>0</v>
      </c>
      <c r="BQ120">
        <v>2</v>
      </c>
      <c r="BR120">
        <v>0</v>
      </c>
      <c r="BS120">
        <v>1</v>
      </c>
      <c r="BT120">
        <v>1</v>
      </c>
      <c r="BU120">
        <v>1</v>
      </c>
      <c r="BV120">
        <v>1</v>
      </c>
      <c r="BW120">
        <v>1</v>
      </c>
      <c r="BX120">
        <v>1</v>
      </c>
      <c r="BY120" t="s">
        <v>236</v>
      </c>
      <c r="BZ120">
        <v>103</v>
      </c>
      <c r="CA120">
        <v>60</v>
      </c>
      <c r="CB120" t="s">
        <v>236</v>
      </c>
      <c r="CE120">
        <v>0</v>
      </c>
      <c r="CF120">
        <v>0</v>
      </c>
      <c r="CG120">
        <v>0</v>
      </c>
      <c r="CH120">
        <v>4</v>
      </c>
      <c r="CI120">
        <v>0</v>
      </c>
      <c r="CJ120">
        <v>0</v>
      </c>
      <c r="CK120">
        <v>0</v>
      </c>
      <c r="CL120">
        <v>0</v>
      </c>
      <c r="CM120">
        <v>0</v>
      </c>
      <c r="CN120" t="s">
        <v>421</v>
      </c>
      <c r="CO120">
        <v>0</v>
      </c>
      <c r="CP120">
        <f ca="1" t="shared" si="67"/>
        <v>433.61</v>
      </c>
      <c r="CQ120">
        <f ca="1">SUMIF(SmtRes!AQ231:SmtRes!AQ234,"=1",SmtRes!AA231:SmtRes!AA234)</f>
        <v>0</v>
      </c>
      <c r="CR120">
        <f ca="1">SUMIF(SmtRes!AQ231:SmtRes!AQ234,"=1",SmtRes!AB231:SmtRes!AB234)</f>
        <v>648.18</v>
      </c>
      <c r="CS120">
        <f ca="1">SUMIF(SmtRes!AQ231:SmtRes!AQ234,"=1",SmtRes!AC231:SmtRes!AC234)</f>
        <v>811.79</v>
      </c>
      <c r="CT120">
        <f ca="1">SUMIF(SmtRes!AQ231:SmtRes!AQ234,"=1",SmtRes!AD231:SmtRes!AD234)</f>
        <v>690.62</v>
      </c>
      <c r="CU120">
        <f t="shared" si="68"/>
        <v>0</v>
      </c>
      <c r="CV120">
        <f ca="1">SUMIF(SmtRes!AQ231:SmtRes!AQ234,"=1",SmtRes!BU231:SmtRes!BU234)</f>
        <v>0.2875</v>
      </c>
      <c r="CW120">
        <f ca="1">SUMIF(SmtRes!AQ231:SmtRes!AQ234,"=1",SmtRes!BV231:SmtRes!BV234)</f>
        <v>0.161</v>
      </c>
      <c r="CX120">
        <f t="shared" si="69"/>
        <v>0</v>
      </c>
      <c r="CY120">
        <f ca="1" t="shared" si="70"/>
        <v>339.1275</v>
      </c>
      <c r="CZ120">
        <f ca="1" t="shared" si="71"/>
        <v>197.55</v>
      </c>
      <c r="DB120">
        <v>8</v>
      </c>
      <c r="DC120" t="s">
        <v>236</v>
      </c>
      <c r="DD120" t="s">
        <v>236</v>
      </c>
      <c r="DE120" t="s">
        <v>422</v>
      </c>
      <c r="DF120" t="s">
        <v>422</v>
      </c>
      <c r="DG120" t="s">
        <v>422</v>
      </c>
      <c r="DH120" t="s">
        <v>236</v>
      </c>
      <c r="DI120" t="s">
        <v>422</v>
      </c>
      <c r="DJ120" t="s">
        <v>422</v>
      </c>
      <c r="DK120" t="s">
        <v>236</v>
      </c>
      <c r="DL120" t="s">
        <v>236</v>
      </c>
      <c r="DM120" t="s">
        <v>236</v>
      </c>
      <c r="DN120">
        <v>0</v>
      </c>
      <c r="DO120">
        <v>0</v>
      </c>
      <c r="DP120">
        <v>1</v>
      </c>
      <c r="DQ120">
        <v>1</v>
      </c>
      <c r="DU120">
        <v>1013</v>
      </c>
      <c r="DV120" t="s">
        <v>265</v>
      </c>
      <c r="DW120" t="s">
        <v>265</v>
      </c>
      <c r="DX120">
        <v>1</v>
      </c>
      <c r="DZ120" t="s">
        <v>236</v>
      </c>
      <c r="EA120" t="s">
        <v>236</v>
      </c>
      <c r="EB120" t="s">
        <v>236</v>
      </c>
      <c r="EC120" t="s">
        <v>236</v>
      </c>
      <c r="EE120">
        <v>82815206</v>
      </c>
      <c r="EF120">
        <v>2</v>
      </c>
      <c r="EG120" t="s">
        <v>269</v>
      </c>
      <c r="EH120">
        <v>27</v>
      </c>
      <c r="EI120" t="s">
        <v>270</v>
      </c>
      <c r="EJ120">
        <v>1</v>
      </c>
      <c r="EK120">
        <v>33001</v>
      </c>
      <c r="EL120" t="s">
        <v>270</v>
      </c>
      <c r="EM120" t="s">
        <v>271</v>
      </c>
      <c r="EO120" t="s">
        <v>425</v>
      </c>
      <c r="EQ120">
        <v>131072</v>
      </c>
      <c r="ER120">
        <v>0</v>
      </c>
      <c r="ES120">
        <v>0</v>
      </c>
      <c r="ET120">
        <v>0</v>
      </c>
      <c r="EU120">
        <v>0</v>
      </c>
      <c r="EV120">
        <v>0</v>
      </c>
      <c r="EW120">
        <v>0.25</v>
      </c>
      <c r="EX120">
        <v>0.14</v>
      </c>
      <c r="EY120">
        <v>0</v>
      </c>
      <c r="FQ120">
        <v>0</v>
      </c>
      <c r="FR120">
        <v>0</v>
      </c>
      <c r="FS120">
        <v>0</v>
      </c>
      <c r="FX120">
        <v>103</v>
      </c>
      <c r="FY120">
        <v>60</v>
      </c>
      <c r="GA120" t="s">
        <v>236</v>
      </c>
      <c r="GD120">
        <v>1</v>
      </c>
      <c r="GF120">
        <v>-718096970</v>
      </c>
      <c r="GG120">
        <v>2</v>
      </c>
      <c r="GH120">
        <v>1</v>
      </c>
      <c r="GI120">
        <v>-2</v>
      </c>
      <c r="GJ120">
        <v>0</v>
      </c>
      <c r="GK120">
        <v>0</v>
      </c>
      <c r="GL120">
        <f ca="1" t="shared" si="72"/>
        <v>0</v>
      </c>
      <c r="GM120">
        <f ca="1" t="shared" si="73"/>
        <v>970.29</v>
      </c>
      <c r="GN120">
        <f ca="1" t="shared" si="74"/>
        <v>970.29</v>
      </c>
      <c r="GO120">
        <f ca="1" t="shared" si="75"/>
        <v>0</v>
      </c>
      <c r="GP120">
        <f ca="1" t="shared" si="76"/>
        <v>0</v>
      </c>
      <c r="GR120">
        <v>0</v>
      </c>
      <c r="GS120">
        <v>3</v>
      </c>
      <c r="GT120">
        <v>0</v>
      </c>
      <c r="GU120" t="s">
        <v>236</v>
      </c>
      <c r="GV120">
        <f t="shared" si="77"/>
        <v>0</v>
      </c>
      <c r="GW120">
        <v>1</v>
      </c>
      <c r="GX120">
        <f t="shared" si="78"/>
        <v>0</v>
      </c>
      <c r="HA120">
        <v>0</v>
      </c>
      <c r="HB120">
        <v>0</v>
      </c>
      <c r="HC120">
        <f t="shared" si="79"/>
        <v>0</v>
      </c>
      <c r="HE120" t="s">
        <v>236</v>
      </c>
      <c r="HF120" t="s">
        <v>236</v>
      </c>
      <c r="HM120" t="s">
        <v>236</v>
      </c>
      <c r="HN120" t="s">
        <v>83</v>
      </c>
      <c r="HO120" t="s">
        <v>85</v>
      </c>
      <c r="HP120" t="s">
        <v>270</v>
      </c>
      <c r="HQ120" t="s">
        <v>270</v>
      </c>
      <c r="HS120">
        <v>0</v>
      </c>
      <c r="IK120">
        <v>0</v>
      </c>
    </row>
    <row r="121" spans="1:255">
      <c r="A121" s="8">
        <v>17</v>
      </c>
      <c r="B121" s="8">
        <v>1</v>
      </c>
      <c r="C121" s="8">
        <f>ROW(SmtRes!A238)</f>
        <v>238</v>
      </c>
      <c r="D121" s="8">
        <f>ROW(EtalonRes!A240)</f>
        <v>240</v>
      </c>
      <c r="E121" s="8" t="s">
        <v>89</v>
      </c>
      <c r="F121" s="8" t="s">
        <v>294</v>
      </c>
      <c r="G121" s="8" t="s">
        <v>295</v>
      </c>
      <c r="H121" s="8" t="s">
        <v>265</v>
      </c>
      <c r="I121" s="8">
        <v>3</v>
      </c>
      <c r="J121" s="8">
        <v>0</v>
      </c>
      <c r="K121" s="8">
        <v>3</v>
      </c>
      <c r="L121" s="8">
        <v>3</v>
      </c>
      <c r="M121" s="8">
        <v>0</v>
      </c>
      <c r="N121" s="8">
        <f t="shared" si="57"/>
        <v>3</v>
      </c>
      <c r="O121" s="8">
        <f ca="1" t="shared" si="58"/>
        <v>1520.69</v>
      </c>
      <c r="P121" s="8">
        <f ca="1">SUMIF(SmtRes!AQ235:SmtRes!AQ238,"=1",SmtRes!DF235:SmtRes!DF238)</f>
        <v>0</v>
      </c>
      <c r="Q121" s="8">
        <f ca="1">SUMIF(SmtRes!AQ235:SmtRes!AQ238,"=1",SmtRes!DG235:SmtRes!DG238)</f>
        <v>357.79</v>
      </c>
      <c r="R121" s="8">
        <f ca="1">SUMIF(SmtRes!AQ235:SmtRes!AQ238,"=1",SmtRes!DH235:SmtRes!DH238)</f>
        <v>448.11</v>
      </c>
      <c r="S121" s="8">
        <f ca="1">SUMIF(SmtRes!AQ235:SmtRes!AQ238,"=1",SmtRes!DI235:SmtRes!DI238)</f>
        <v>714.79</v>
      </c>
      <c r="T121" s="8">
        <f t="shared" si="59"/>
        <v>0</v>
      </c>
      <c r="U121" s="8">
        <f ca="1">SUMIF(SmtRes!AQ235:SmtRes!AQ238,"=1",SmtRes!CV235:SmtRes!CV238)</f>
        <v>1.035</v>
      </c>
      <c r="V121" s="8">
        <f ca="1">SUMIF(SmtRes!AQ235:SmtRes!AQ238,"=1",SmtRes!CW235:SmtRes!CW238)</f>
        <v>0.552</v>
      </c>
      <c r="W121" s="8">
        <f t="shared" si="60"/>
        <v>0</v>
      </c>
      <c r="X121" s="8">
        <f ca="1" t="shared" si="61"/>
        <v>1197.79</v>
      </c>
      <c r="Y121" s="8">
        <f ca="1" t="shared" si="62"/>
        <v>697.74</v>
      </c>
      <c r="Z121" s="8"/>
      <c r="AA121" s="8">
        <v>85244098</v>
      </c>
      <c r="AB121" s="8">
        <f ca="1" t="shared" si="63"/>
        <v>330.5951</v>
      </c>
      <c r="AC121" s="8">
        <f t="shared" si="64"/>
        <v>0</v>
      </c>
      <c r="AD121" s="8">
        <f ca="1">ROUND((((SUM(SmtRes!BR235:SmtRes!BR238))-(SUM(SmtRes!BS235:SmtRes!BS238)))+AE121),6)</f>
        <v>92.3312</v>
      </c>
      <c r="AE121" s="8">
        <f ca="1">ROUND((SUM(SmtRes!BS235:SmtRes!BS238)),6)</f>
        <v>149.36936</v>
      </c>
      <c r="AF121" s="8">
        <f ca="1">ROUND((SUM(SmtRes!BT235:SmtRes!BT238)),6)</f>
        <v>238.2639</v>
      </c>
      <c r="AG121" s="8">
        <f t="shared" si="65"/>
        <v>0</v>
      </c>
      <c r="AH121" s="8">
        <f ca="1">(SUM(SmtRes!BU235:SmtRes!BU238))</f>
        <v>0.345</v>
      </c>
      <c r="AI121" s="8">
        <f ca="1">(SUM(SmtRes!BV235:SmtRes!BV238))</f>
        <v>0.184</v>
      </c>
      <c r="AJ121" s="8">
        <f t="shared" si="66"/>
        <v>0</v>
      </c>
      <c r="AK121" s="8">
        <v>417.3604</v>
      </c>
      <c r="AL121" s="8">
        <v>0</v>
      </c>
      <c r="AM121" s="8">
        <v>80.288</v>
      </c>
      <c r="AN121" s="8">
        <v>129.8864</v>
      </c>
      <c r="AO121" s="8">
        <v>207.186</v>
      </c>
      <c r="AP121" s="8">
        <v>0</v>
      </c>
      <c r="AQ121" s="8">
        <v>0.3</v>
      </c>
      <c r="AR121" s="8">
        <v>0.16</v>
      </c>
      <c r="AS121" s="8">
        <v>0</v>
      </c>
      <c r="AT121" s="8">
        <v>103</v>
      </c>
      <c r="AU121" s="8">
        <v>60</v>
      </c>
      <c r="AV121" s="8">
        <v>1</v>
      </c>
      <c r="AW121" s="8">
        <v>1</v>
      </c>
      <c r="AX121" s="8"/>
      <c r="AY121" s="8"/>
      <c r="AZ121" s="8">
        <v>1</v>
      </c>
      <c r="BA121" s="8">
        <v>1</v>
      </c>
      <c r="BB121" s="8">
        <v>1</v>
      </c>
      <c r="BC121" s="8">
        <v>1</v>
      </c>
      <c r="BD121" s="8" t="s">
        <v>236</v>
      </c>
      <c r="BE121" s="8" t="s">
        <v>236</v>
      </c>
      <c r="BF121" s="8" t="s">
        <v>236</v>
      </c>
      <c r="BG121" s="8" t="s">
        <v>236</v>
      </c>
      <c r="BH121" s="8">
        <v>0</v>
      </c>
      <c r="BI121" s="8">
        <v>1</v>
      </c>
      <c r="BJ121" s="8" t="s">
        <v>296</v>
      </c>
      <c r="BK121" s="8"/>
      <c r="BL121" s="8"/>
      <c r="BM121" s="8">
        <v>33001</v>
      </c>
      <c r="BN121" s="8">
        <v>0</v>
      </c>
      <c r="BO121" s="8" t="s">
        <v>236</v>
      </c>
      <c r="BP121" s="8">
        <v>0</v>
      </c>
      <c r="BQ121" s="8">
        <v>2</v>
      </c>
      <c r="BR121" s="8">
        <v>0</v>
      </c>
      <c r="BS121" s="8">
        <v>1</v>
      </c>
      <c r="BT121" s="8">
        <v>1</v>
      </c>
      <c r="BU121" s="8">
        <v>1</v>
      </c>
      <c r="BV121" s="8">
        <v>1</v>
      </c>
      <c r="BW121" s="8">
        <v>1</v>
      </c>
      <c r="BX121" s="8">
        <v>1</v>
      </c>
      <c r="BY121" s="8" t="s">
        <v>236</v>
      </c>
      <c r="BZ121" s="8">
        <v>103</v>
      </c>
      <c r="CA121" s="8">
        <v>60</v>
      </c>
      <c r="CB121" s="8" t="s">
        <v>236</v>
      </c>
      <c r="CC121" s="8"/>
      <c r="CD121" s="8"/>
      <c r="CE121" s="8">
        <v>0</v>
      </c>
      <c r="CF121" s="8">
        <v>0</v>
      </c>
      <c r="CG121" s="8">
        <v>0</v>
      </c>
      <c r="CH121" s="8">
        <v>5</v>
      </c>
      <c r="CI121" s="8">
        <v>0</v>
      </c>
      <c r="CJ121" s="8">
        <v>0</v>
      </c>
      <c r="CK121" s="8">
        <v>0</v>
      </c>
      <c r="CL121" s="8">
        <v>0</v>
      </c>
      <c r="CM121" s="8">
        <v>0</v>
      </c>
      <c r="CN121" s="8" t="s">
        <v>421</v>
      </c>
      <c r="CO121" s="8">
        <v>0</v>
      </c>
      <c r="CP121" s="8">
        <f ca="1" t="shared" si="67"/>
        <v>1520.69</v>
      </c>
      <c r="CQ121" s="8">
        <f ca="1">SUMIF(SmtRes!AQ235:SmtRes!AQ238,"=1",SmtRes!AA235:SmtRes!AA238)</f>
        <v>0</v>
      </c>
      <c r="CR121" s="8">
        <f ca="1">SUMIF(SmtRes!AQ235:SmtRes!AQ238,"=1",SmtRes!AB235:SmtRes!AB238)</f>
        <v>648.18</v>
      </c>
      <c r="CS121" s="8">
        <f ca="1">SUMIF(SmtRes!AQ235:SmtRes!AQ238,"=1",SmtRes!AC235:SmtRes!AC238)</f>
        <v>811.79</v>
      </c>
      <c r="CT121" s="8">
        <f ca="1">SUMIF(SmtRes!AQ235:SmtRes!AQ238,"=1",SmtRes!AD235:SmtRes!AD238)</f>
        <v>690.62</v>
      </c>
      <c r="CU121" s="8">
        <f t="shared" si="68"/>
        <v>0</v>
      </c>
      <c r="CV121" s="8">
        <f ca="1">SUMIF(SmtRes!AQ235:SmtRes!AQ238,"=1",SmtRes!BU235:SmtRes!BU238)</f>
        <v>0.345</v>
      </c>
      <c r="CW121" s="8">
        <f ca="1">SUMIF(SmtRes!AQ235:SmtRes!AQ238,"=1",SmtRes!BV235:SmtRes!BV238)</f>
        <v>0.184</v>
      </c>
      <c r="CX121" s="8">
        <f t="shared" si="69"/>
        <v>0</v>
      </c>
      <c r="CY121" s="8">
        <f ca="1" t="shared" si="70"/>
        <v>1197.787</v>
      </c>
      <c r="CZ121" s="8">
        <f ca="1" t="shared" si="71"/>
        <v>697.74</v>
      </c>
      <c r="DA121" s="8"/>
      <c r="DB121" s="8">
        <v>9</v>
      </c>
      <c r="DC121" s="8" t="s">
        <v>236</v>
      </c>
      <c r="DD121" s="8" t="s">
        <v>236</v>
      </c>
      <c r="DE121" s="8" t="s">
        <v>422</v>
      </c>
      <c r="DF121" s="8" t="s">
        <v>422</v>
      </c>
      <c r="DG121" s="8" t="s">
        <v>422</v>
      </c>
      <c r="DH121" s="8" t="s">
        <v>236</v>
      </c>
      <c r="DI121" s="8" t="s">
        <v>422</v>
      </c>
      <c r="DJ121" s="8" t="s">
        <v>422</v>
      </c>
      <c r="DK121" s="8" t="s">
        <v>236</v>
      </c>
      <c r="DL121" s="8" t="s">
        <v>236</v>
      </c>
      <c r="DM121" s="8" t="s">
        <v>236</v>
      </c>
      <c r="DN121" s="8">
        <v>0</v>
      </c>
      <c r="DO121" s="8">
        <v>0</v>
      </c>
      <c r="DP121" s="8">
        <v>1</v>
      </c>
      <c r="DQ121" s="8">
        <v>1</v>
      </c>
      <c r="DR121" s="8"/>
      <c r="DS121" s="8"/>
      <c r="DT121" s="8"/>
      <c r="DU121" s="8">
        <v>1013</v>
      </c>
      <c r="DV121" s="8" t="s">
        <v>265</v>
      </c>
      <c r="DW121" s="8" t="s">
        <v>265</v>
      </c>
      <c r="DX121" s="8">
        <v>1</v>
      </c>
      <c r="DY121" s="8"/>
      <c r="DZ121" s="8" t="s">
        <v>236</v>
      </c>
      <c r="EA121" s="8" t="s">
        <v>236</v>
      </c>
      <c r="EB121" s="8" t="s">
        <v>236</v>
      </c>
      <c r="EC121" s="8" t="s">
        <v>236</v>
      </c>
      <c r="ED121" s="8"/>
      <c r="EE121" s="8">
        <v>82815206</v>
      </c>
      <c r="EF121" s="8">
        <v>2</v>
      </c>
      <c r="EG121" s="8" t="s">
        <v>269</v>
      </c>
      <c r="EH121" s="8">
        <v>27</v>
      </c>
      <c r="EI121" s="8" t="s">
        <v>270</v>
      </c>
      <c r="EJ121" s="8">
        <v>1</v>
      </c>
      <c r="EK121" s="8">
        <v>33001</v>
      </c>
      <c r="EL121" s="8" t="s">
        <v>270</v>
      </c>
      <c r="EM121" s="8" t="s">
        <v>271</v>
      </c>
      <c r="EN121" s="8"/>
      <c r="EO121" s="8" t="s">
        <v>425</v>
      </c>
      <c r="EP121" s="8"/>
      <c r="EQ121" s="8">
        <v>131072</v>
      </c>
      <c r="ER121" s="8">
        <v>0</v>
      </c>
      <c r="ES121" s="8">
        <v>0</v>
      </c>
      <c r="ET121" s="8">
        <v>0</v>
      </c>
      <c r="EU121" s="8">
        <v>0</v>
      </c>
      <c r="EV121" s="8">
        <v>0</v>
      </c>
      <c r="EW121" s="8">
        <v>0.3</v>
      </c>
      <c r="EX121" s="8">
        <v>0.16</v>
      </c>
      <c r="EY121" s="8">
        <v>0</v>
      </c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8"/>
      <c r="FK121" s="8"/>
      <c r="FL121" s="8"/>
      <c r="FM121" s="8"/>
      <c r="FN121" s="8"/>
      <c r="FO121" s="8"/>
      <c r="FP121" s="8"/>
      <c r="FQ121" s="8">
        <v>0</v>
      </c>
      <c r="FR121" s="8">
        <v>0</v>
      </c>
      <c r="FS121" s="8">
        <v>0</v>
      </c>
      <c r="FT121" s="8"/>
      <c r="FU121" s="8"/>
      <c r="FV121" s="8"/>
      <c r="FW121" s="8"/>
      <c r="FX121" s="8">
        <v>103</v>
      </c>
      <c r="FY121" s="8">
        <v>60</v>
      </c>
      <c r="FZ121" s="8"/>
      <c r="GA121" s="8" t="s">
        <v>236</v>
      </c>
      <c r="GB121" s="8"/>
      <c r="GC121" s="8"/>
      <c r="GD121" s="8">
        <v>1</v>
      </c>
      <c r="GE121" s="8"/>
      <c r="GF121" s="8">
        <v>-859650132</v>
      </c>
      <c r="GG121" s="8">
        <v>2</v>
      </c>
      <c r="GH121" s="8">
        <v>1</v>
      </c>
      <c r="GI121" s="8">
        <v>-2</v>
      </c>
      <c r="GJ121" s="8">
        <v>0</v>
      </c>
      <c r="GK121" s="8">
        <v>0</v>
      </c>
      <c r="GL121" s="8">
        <f ca="1" t="shared" si="72"/>
        <v>0</v>
      </c>
      <c r="GM121" s="8">
        <f ca="1" t="shared" si="73"/>
        <v>3416.22</v>
      </c>
      <c r="GN121" s="8">
        <f ca="1" t="shared" si="74"/>
        <v>3416.22</v>
      </c>
      <c r="GO121" s="8">
        <f ca="1" t="shared" si="75"/>
        <v>0</v>
      </c>
      <c r="GP121" s="8">
        <f ca="1" t="shared" si="76"/>
        <v>0</v>
      </c>
      <c r="GQ121" s="8"/>
      <c r="GR121" s="8">
        <v>0</v>
      </c>
      <c r="GS121" s="8">
        <v>3</v>
      </c>
      <c r="GT121" s="8">
        <v>0</v>
      </c>
      <c r="GU121" s="8" t="s">
        <v>236</v>
      </c>
      <c r="GV121" s="8">
        <f t="shared" si="77"/>
        <v>0</v>
      </c>
      <c r="GW121" s="8">
        <v>1</v>
      </c>
      <c r="GX121" s="8">
        <f t="shared" si="78"/>
        <v>0</v>
      </c>
      <c r="GY121" s="8"/>
      <c r="GZ121" s="8"/>
      <c r="HA121" s="8">
        <v>0</v>
      </c>
      <c r="HB121" s="8">
        <v>0</v>
      </c>
      <c r="HC121" s="8">
        <f t="shared" si="79"/>
        <v>0</v>
      </c>
      <c r="HD121" s="8"/>
      <c r="HE121" s="8" t="s">
        <v>236</v>
      </c>
      <c r="HF121" s="8" t="s">
        <v>236</v>
      </c>
      <c r="HG121" s="8"/>
      <c r="HH121" s="8"/>
      <c r="HI121" s="8"/>
      <c r="HJ121" s="8"/>
      <c r="HK121" s="8"/>
      <c r="HL121" s="8"/>
      <c r="HM121" s="8" t="s">
        <v>236</v>
      </c>
      <c r="HN121" s="8" t="s">
        <v>83</v>
      </c>
      <c r="HO121" s="8" t="s">
        <v>85</v>
      </c>
      <c r="HP121" s="8" t="s">
        <v>270</v>
      </c>
      <c r="HQ121" s="8" t="s">
        <v>270</v>
      </c>
      <c r="HR121" s="8"/>
      <c r="HS121" s="8">
        <v>0</v>
      </c>
      <c r="HT121" s="8"/>
      <c r="HU121" s="8"/>
      <c r="HV121" s="8"/>
      <c r="HW121" s="8"/>
      <c r="HX121" s="8"/>
      <c r="HY121" s="8"/>
      <c r="HZ121" s="8"/>
      <c r="IA121" s="8"/>
      <c r="IB121" s="8"/>
      <c r="IC121" s="8"/>
      <c r="ID121" s="8"/>
      <c r="IE121" s="8"/>
      <c r="IF121" s="8"/>
      <c r="IG121" s="8"/>
      <c r="IH121" s="8"/>
      <c r="II121" s="8"/>
      <c r="IJ121" s="8"/>
      <c r="IK121" s="8">
        <v>0</v>
      </c>
      <c r="IL121" s="8"/>
      <c r="IM121" s="8"/>
      <c r="IN121" s="8"/>
      <c r="IO121" s="8"/>
      <c r="IP121" s="8"/>
      <c r="IQ121" s="8"/>
      <c r="IR121" s="8"/>
      <c r="IS121" s="8"/>
      <c r="IT121" s="8"/>
      <c r="IU121" s="8"/>
    </row>
    <row r="122" spans="1:245">
      <c r="A122">
        <v>17</v>
      </c>
      <c r="B122">
        <v>1</v>
      </c>
      <c r="C122">
        <f>ROW(SmtRes!A242)</f>
        <v>242</v>
      </c>
      <c r="D122">
        <f>ROW(EtalonRes!A244)</f>
        <v>244</v>
      </c>
      <c r="E122" t="s">
        <v>89</v>
      </c>
      <c r="F122" t="s">
        <v>294</v>
      </c>
      <c r="G122" t="s">
        <v>295</v>
      </c>
      <c r="H122" t="s">
        <v>265</v>
      </c>
      <c r="I122">
        <v>3</v>
      </c>
      <c r="J122">
        <v>0</v>
      </c>
      <c r="K122">
        <v>3</v>
      </c>
      <c r="L122">
        <v>3</v>
      </c>
      <c r="M122">
        <v>0</v>
      </c>
      <c r="N122">
        <f t="shared" si="57"/>
        <v>3</v>
      </c>
      <c r="O122">
        <f ca="1" t="shared" si="58"/>
        <v>1520.69</v>
      </c>
      <c r="P122">
        <f ca="1">SUMIF(SmtRes!AQ239:SmtRes!AQ242,"=1",SmtRes!DF239:SmtRes!DF242)</f>
        <v>0</v>
      </c>
      <c r="Q122">
        <f ca="1">SUMIF(SmtRes!AQ239:SmtRes!AQ242,"=1",SmtRes!DG239:SmtRes!DG242)</f>
        <v>357.79</v>
      </c>
      <c r="R122">
        <f ca="1">SUMIF(SmtRes!AQ239:SmtRes!AQ242,"=1",SmtRes!DH239:SmtRes!DH242)</f>
        <v>448.11</v>
      </c>
      <c r="S122">
        <f ca="1">SUMIF(SmtRes!AQ239:SmtRes!AQ242,"=1",SmtRes!DI239:SmtRes!DI242)</f>
        <v>714.79</v>
      </c>
      <c r="T122">
        <f t="shared" si="59"/>
        <v>0</v>
      </c>
      <c r="U122">
        <f ca="1">SUMIF(SmtRes!AQ239:SmtRes!AQ242,"=1",SmtRes!CV239:SmtRes!CV242)</f>
        <v>1.035</v>
      </c>
      <c r="V122">
        <f ca="1">SUMIF(SmtRes!AQ239:SmtRes!AQ242,"=1",SmtRes!CW239:SmtRes!CW242)</f>
        <v>0.552</v>
      </c>
      <c r="W122">
        <f t="shared" si="60"/>
        <v>0</v>
      </c>
      <c r="X122">
        <f ca="1" t="shared" si="61"/>
        <v>1197.79</v>
      </c>
      <c r="Y122">
        <f ca="1" t="shared" si="62"/>
        <v>697.74</v>
      </c>
      <c r="AA122">
        <v>85244033</v>
      </c>
      <c r="AB122">
        <f ca="1" t="shared" si="63"/>
        <v>330.5951</v>
      </c>
      <c r="AC122">
        <f t="shared" si="64"/>
        <v>0</v>
      </c>
      <c r="AD122">
        <f ca="1">ROUND((((SUM(SmtRes!BR239:SmtRes!BR242))-(SUM(SmtRes!BS239:SmtRes!BS242)))+AE122),6)</f>
        <v>92.3312</v>
      </c>
      <c r="AE122">
        <f ca="1">ROUND((SUM(SmtRes!BS239:SmtRes!BS242)),6)</f>
        <v>149.36936</v>
      </c>
      <c r="AF122">
        <f ca="1">ROUND((SUM(SmtRes!BT239:SmtRes!BT242)),6)</f>
        <v>238.2639</v>
      </c>
      <c r="AG122">
        <f t="shared" si="65"/>
        <v>0</v>
      </c>
      <c r="AH122">
        <f ca="1">(SUM(SmtRes!BU239:SmtRes!BU242))</f>
        <v>0.345</v>
      </c>
      <c r="AI122">
        <f ca="1">(SUM(SmtRes!BV239:SmtRes!BV242))</f>
        <v>0.184</v>
      </c>
      <c r="AJ122">
        <f t="shared" si="66"/>
        <v>0</v>
      </c>
      <c r="AK122">
        <v>417.3604</v>
      </c>
      <c r="AL122">
        <v>0</v>
      </c>
      <c r="AM122">
        <v>80.288</v>
      </c>
      <c r="AN122">
        <v>129.8864</v>
      </c>
      <c r="AO122">
        <v>207.186</v>
      </c>
      <c r="AP122">
        <v>0</v>
      </c>
      <c r="AQ122">
        <v>0.3</v>
      </c>
      <c r="AR122">
        <v>0.16</v>
      </c>
      <c r="AS122">
        <v>0</v>
      </c>
      <c r="AT122">
        <v>103</v>
      </c>
      <c r="AU122">
        <v>60</v>
      </c>
      <c r="AV122">
        <v>1</v>
      </c>
      <c r="AW122">
        <v>1</v>
      </c>
      <c r="AZ122">
        <v>1</v>
      </c>
      <c r="BA122">
        <v>1</v>
      </c>
      <c r="BB122">
        <v>1</v>
      </c>
      <c r="BC122">
        <v>1</v>
      </c>
      <c r="BD122" t="s">
        <v>236</v>
      </c>
      <c r="BE122" t="s">
        <v>236</v>
      </c>
      <c r="BF122" t="s">
        <v>236</v>
      </c>
      <c r="BG122" t="s">
        <v>236</v>
      </c>
      <c r="BH122">
        <v>0</v>
      </c>
      <c r="BI122">
        <v>1</v>
      </c>
      <c r="BJ122" t="s">
        <v>296</v>
      </c>
      <c r="BM122">
        <v>33001</v>
      </c>
      <c r="BN122">
        <v>0</v>
      </c>
      <c r="BO122" t="s">
        <v>236</v>
      </c>
      <c r="BP122">
        <v>0</v>
      </c>
      <c r="BQ122">
        <v>2</v>
      </c>
      <c r="BR122">
        <v>0</v>
      </c>
      <c r="BS122">
        <v>1</v>
      </c>
      <c r="BT122">
        <v>1</v>
      </c>
      <c r="BU122">
        <v>1</v>
      </c>
      <c r="BV122">
        <v>1</v>
      </c>
      <c r="BW122">
        <v>1</v>
      </c>
      <c r="BX122">
        <v>1</v>
      </c>
      <c r="BY122" t="s">
        <v>236</v>
      </c>
      <c r="BZ122">
        <v>103</v>
      </c>
      <c r="CA122">
        <v>60</v>
      </c>
      <c r="CB122" t="s">
        <v>236</v>
      </c>
      <c r="CE122">
        <v>0</v>
      </c>
      <c r="CF122">
        <v>0</v>
      </c>
      <c r="CG122">
        <v>0</v>
      </c>
      <c r="CH122">
        <v>5</v>
      </c>
      <c r="CI122">
        <v>0</v>
      </c>
      <c r="CJ122">
        <v>0</v>
      </c>
      <c r="CK122">
        <v>0</v>
      </c>
      <c r="CL122">
        <v>0</v>
      </c>
      <c r="CM122">
        <v>0</v>
      </c>
      <c r="CN122" t="s">
        <v>421</v>
      </c>
      <c r="CO122">
        <v>0</v>
      </c>
      <c r="CP122">
        <f ca="1" t="shared" si="67"/>
        <v>1520.69</v>
      </c>
      <c r="CQ122">
        <f ca="1">SUMIF(SmtRes!AQ239:SmtRes!AQ242,"=1",SmtRes!AA239:SmtRes!AA242)</f>
        <v>0</v>
      </c>
      <c r="CR122">
        <f ca="1">SUMIF(SmtRes!AQ239:SmtRes!AQ242,"=1",SmtRes!AB239:SmtRes!AB242)</f>
        <v>648.18</v>
      </c>
      <c r="CS122">
        <f ca="1">SUMIF(SmtRes!AQ239:SmtRes!AQ242,"=1",SmtRes!AC239:SmtRes!AC242)</f>
        <v>811.79</v>
      </c>
      <c r="CT122">
        <f ca="1">SUMIF(SmtRes!AQ239:SmtRes!AQ242,"=1",SmtRes!AD239:SmtRes!AD242)</f>
        <v>690.62</v>
      </c>
      <c r="CU122">
        <f t="shared" si="68"/>
        <v>0</v>
      </c>
      <c r="CV122">
        <f ca="1">SUMIF(SmtRes!AQ239:SmtRes!AQ242,"=1",SmtRes!BU239:SmtRes!BU242)</f>
        <v>0.345</v>
      </c>
      <c r="CW122">
        <f ca="1">SUMIF(SmtRes!AQ239:SmtRes!AQ242,"=1",SmtRes!BV239:SmtRes!BV242)</f>
        <v>0.184</v>
      </c>
      <c r="CX122">
        <f t="shared" si="69"/>
        <v>0</v>
      </c>
      <c r="CY122">
        <f ca="1" t="shared" si="70"/>
        <v>1197.787</v>
      </c>
      <c r="CZ122">
        <f ca="1" t="shared" si="71"/>
        <v>697.74</v>
      </c>
      <c r="DB122">
        <v>10</v>
      </c>
      <c r="DC122" t="s">
        <v>236</v>
      </c>
      <c r="DD122" t="s">
        <v>236</v>
      </c>
      <c r="DE122" t="s">
        <v>422</v>
      </c>
      <c r="DF122" t="s">
        <v>422</v>
      </c>
      <c r="DG122" t="s">
        <v>422</v>
      </c>
      <c r="DH122" t="s">
        <v>236</v>
      </c>
      <c r="DI122" t="s">
        <v>422</v>
      </c>
      <c r="DJ122" t="s">
        <v>422</v>
      </c>
      <c r="DK122" t="s">
        <v>236</v>
      </c>
      <c r="DL122" t="s">
        <v>236</v>
      </c>
      <c r="DM122" t="s">
        <v>236</v>
      </c>
      <c r="DN122">
        <v>0</v>
      </c>
      <c r="DO122">
        <v>0</v>
      </c>
      <c r="DP122">
        <v>1</v>
      </c>
      <c r="DQ122">
        <v>1</v>
      </c>
      <c r="DU122">
        <v>1013</v>
      </c>
      <c r="DV122" t="s">
        <v>265</v>
      </c>
      <c r="DW122" t="s">
        <v>265</v>
      </c>
      <c r="DX122">
        <v>1</v>
      </c>
      <c r="DZ122" t="s">
        <v>236</v>
      </c>
      <c r="EA122" t="s">
        <v>236</v>
      </c>
      <c r="EB122" t="s">
        <v>236</v>
      </c>
      <c r="EC122" t="s">
        <v>236</v>
      </c>
      <c r="EE122">
        <v>82815206</v>
      </c>
      <c r="EF122">
        <v>2</v>
      </c>
      <c r="EG122" t="s">
        <v>269</v>
      </c>
      <c r="EH122">
        <v>27</v>
      </c>
      <c r="EI122" t="s">
        <v>270</v>
      </c>
      <c r="EJ122">
        <v>1</v>
      </c>
      <c r="EK122">
        <v>33001</v>
      </c>
      <c r="EL122" t="s">
        <v>270</v>
      </c>
      <c r="EM122" t="s">
        <v>271</v>
      </c>
      <c r="EO122" t="s">
        <v>425</v>
      </c>
      <c r="EQ122">
        <v>131072</v>
      </c>
      <c r="ER122">
        <v>0</v>
      </c>
      <c r="ES122">
        <v>0</v>
      </c>
      <c r="ET122">
        <v>0</v>
      </c>
      <c r="EU122">
        <v>0</v>
      </c>
      <c r="EV122">
        <v>0</v>
      </c>
      <c r="EW122">
        <v>0.3</v>
      </c>
      <c r="EX122">
        <v>0.16</v>
      </c>
      <c r="EY122">
        <v>0</v>
      </c>
      <c r="FQ122">
        <v>0</v>
      </c>
      <c r="FR122">
        <v>0</v>
      </c>
      <c r="FS122">
        <v>0</v>
      </c>
      <c r="FX122">
        <v>103</v>
      </c>
      <c r="FY122">
        <v>60</v>
      </c>
      <c r="GA122" t="s">
        <v>236</v>
      </c>
      <c r="GD122">
        <v>1</v>
      </c>
      <c r="GF122">
        <v>-859650132</v>
      </c>
      <c r="GG122">
        <v>2</v>
      </c>
      <c r="GH122">
        <v>1</v>
      </c>
      <c r="GI122">
        <v>-2</v>
      </c>
      <c r="GJ122">
        <v>0</v>
      </c>
      <c r="GK122">
        <v>0</v>
      </c>
      <c r="GL122">
        <f ca="1" t="shared" si="72"/>
        <v>0</v>
      </c>
      <c r="GM122">
        <f ca="1" t="shared" si="73"/>
        <v>3416.22</v>
      </c>
      <c r="GN122">
        <f ca="1" t="shared" si="74"/>
        <v>3416.22</v>
      </c>
      <c r="GO122">
        <f ca="1" t="shared" si="75"/>
        <v>0</v>
      </c>
      <c r="GP122">
        <f ca="1" t="shared" si="76"/>
        <v>0</v>
      </c>
      <c r="GR122">
        <v>0</v>
      </c>
      <c r="GS122">
        <v>3</v>
      </c>
      <c r="GT122">
        <v>0</v>
      </c>
      <c r="GU122" t="s">
        <v>236</v>
      </c>
      <c r="GV122">
        <f t="shared" si="77"/>
        <v>0</v>
      </c>
      <c r="GW122">
        <v>1</v>
      </c>
      <c r="GX122">
        <f t="shared" si="78"/>
        <v>0</v>
      </c>
      <c r="HA122">
        <v>0</v>
      </c>
      <c r="HB122">
        <v>0</v>
      </c>
      <c r="HC122">
        <f t="shared" si="79"/>
        <v>0</v>
      </c>
      <c r="HE122" t="s">
        <v>236</v>
      </c>
      <c r="HF122" t="s">
        <v>236</v>
      </c>
      <c r="HM122" t="s">
        <v>236</v>
      </c>
      <c r="HN122" t="s">
        <v>83</v>
      </c>
      <c r="HO122" t="s">
        <v>85</v>
      </c>
      <c r="HP122" t="s">
        <v>270</v>
      </c>
      <c r="HQ122" t="s">
        <v>270</v>
      </c>
      <c r="HS122">
        <v>0</v>
      </c>
      <c r="IK122">
        <v>0</v>
      </c>
    </row>
    <row r="123" spans="1:255">
      <c r="A123" s="8">
        <v>17</v>
      </c>
      <c r="B123" s="8">
        <v>1</v>
      </c>
      <c r="C123" s="8">
        <f>ROW(SmtRes!A249)</f>
        <v>249</v>
      </c>
      <c r="D123" s="8">
        <f>ROW(EtalonRes!A262)</f>
        <v>262</v>
      </c>
      <c r="E123" s="8" t="s">
        <v>236</v>
      </c>
      <c r="F123" s="8" t="s">
        <v>437</v>
      </c>
      <c r="G123" s="8" t="s">
        <v>438</v>
      </c>
      <c r="H123" s="8" t="s">
        <v>265</v>
      </c>
      <c r="I123" s="8">
        <v>0</v>
      </c>
      <c r="J123" s="8">
        <v>0</v>
      </c>
      <c r="K123" s="8">
        <v>0</v>
      </c>
      <c r="L123" s="8">
        <v>0</v>
      </c>
      <c r="M123" s="8">
        <v>0</v>
      </c>
      <c r="N123" s="8">
        <f t="shared" si="57"/>
        <v>0</v>
      </c>
      <c r="O123" s="8">
        <f ca="1" t="shared" si="58"/>
        <v>0</v>
      </c>
      <c r="P123" s="8">
        <f ca="1">SUMIF(SmtRes!AQ243:SmtRes!AQ249,"=1",SmtRes!DF243:SmtRes!DF249)</f>
        <v>0</v>
      </c>
      <c r="Q123" s="8">
        <f ca="1">SUMIF(SmtRes!AQ243:SmtRes!AQ249,"=1",SmtRes!DG243:SmtRes!DG249)</f>
        <v>0</v>
      </c>
      <c r="R123" s="8">
        <f ca="1">SUMIF(SmtRes!AQ243:SmtRes!AQ249,"=1",SmtRes!DH243:SmtRes!DH249)</f>
        <v>0</v>
      </c>
      <c r="S123" s="8">
        <f ca="1">SUMIF(SmtRes!AQ243:SmtRes!AQ249,"=1",SmtRes!DI243:SmtRes!DI249)</f>
        <v>0</v>
      </c>
      <c r="T123" s="8">
        <f t="shared" si="59"/>
        <v>0</v>
      </c>
      <c r="U123" s="8">
        <f ca="1">SUMIF(SmtRes!AQ243:SmtRes!AQ249,"=1",SmtRes!CV243:SmtRes!CV249)</f>
        <v>0</v>
      </c>
      <c r="V123" s="8">
        <f ca="1">SUMIF(SmtRes!AQ243:SmtRes!AQ249,"=1",SmtRes!CW243:SmtRes!CW249)</f>
        <v>0</v>
      </c>
      <c r="W123" s="8">
        <f t="shared" si="60"/>
        <v>0</v>
      </c>
      <c r="X123" s="8">
        <f ca="1" t="shared" si="61"/>
        <v>0</v>
      </c>
      <c r="Y123" s="8">
        <f ca="1" t="shared" si="62"/>
        <v>0</v>
      </c>
      <c r="Z123" s="8"/>
      <c r="AA123" s="8">
        <v>-1</v>
      </c>
      <c r="AB123" s="8">
        <f ca="1" t="shared" si="63"/>
        <v>6861.765395</v>
      </c>
      <c r="AC123" s="8">
        <f ca="1">ROUND((SUM(SmtRes!BQ243:SmtRes!BQ249)),6)</f>
        <v>21.4211</v>
      </c>
      <c r="AD123" s="8">
        <f ca="1">ROUND((((SUM(SmtRes!BR243:SmtRes!BR249))-(SUM(SmtRes!BS243:SmtRes!BS249)))+AE123),6)</f>
        <v>2244.648645</v>
      </c>
      <c r="AE123" s="8">
        <f ca="1">ROUND((SUM(SmtRes!BS243:SmtRes!BS249)),6)</f>
        <v>1201.089195</v>
      </c>
      <c r="AF123" s="8">
        <f ca="1">ROUND((SUM(SmtRes!BT243:SmtRes!BT249)),6)</f>
        <v>4595.69565</v>
      </c>
      <c r="AG123" s="8">
        <f t="shared" si="65"/>
        <v>0</v>
      </c>
      <c r="AH123" s="8">
        <f ca="1">(SUM(SmtRes!BU243:SmtRes!BU249))</f>
        <v>6.1425</v>
      </c>
      <c r="AI123" s="8">
        <f ca="1">(SUM(SmtRes!BV243:SmtRes!BV249))</f>
        <v>1.3365</v>
      </c>
      <c r="AJ123" s="8">
        <f t="shared" si="66"/>
        <v>0</v>
      </c>
      <c r="AK123" s="8">
        <v>5978.0385</v>
      </c>
      <c r="AL123" s="8">
        <v>21.4211</v>
      </c>
      <c r="AM123" s="8">
        <v>1662.7027</v>
      </c>
      <c r="AN123" s="8">
        <v>889.6957</v>
      </c>
      <c r="AO123" s="8">
        <v>3404.219</v>
      </c>
      <c r="AP123" s="8">
        <v>0</v>
      </c>
      <c r="AQ123" s="8">
        <v>4.55</v>
      </c>
      <c r="AR123" s="8">
        <v>0.99</v>
      </c>
      <c r="AS123" s="8">
        <v>0</v>
      </c>
      <c r="AT123" s="8">
        <v>103</v>
      </c>
      <c r="AU123" s="8">
        <v>60</v>
      </c>
      <c r="AV123" s="8">
        <v>1</v>
      </c>
      <c r="AW123" s="8">
        <v>1</v>
      </c>
      <c r="AX123" s="8"/>
      <c r="AY123" s="8"/>
      <c r="AZ123" s="8">
        <v>1</v>
      </c>
      <c r="BA123" s="8">
        <v>1</v>
      </c>
      <c r="BB123" s="8">
        <v>1</v>
      </c>
      <c r="BC123" s="8">
        <v>1</v>
      </c>
      <c r="BD123" s="8" t="s">
        <v>236</v>
      </c>
      <c r="BE123" s="8" t="s">
        <v>236</v>
      </c>
      <c r="BF123" s="8" t="s">
        <v>236</v>
      </c>
      <c r="BG123" s="8" t="s">
        <v>236</v>
      </c>
      <c r="BH123" s="8">
        <v>0</v>
      </c>
      <c r="BI123" s="8">
        <v>1</v>
      </c>
      <c r="BJ123" s="8" t="s">
        <v>439</v>
      </c>
      <c r="BK123" s="8"/>
      <c r="BL123" s="8"/>
      <c r="BM123" s="8">
        <v>33001</v>
      </c>
      <c r="BN123" s="8">
        <v>0</v>
      </c>
      <c r="BO123" s="8" t="s">
        <v>236</v>
      </c>
      <c r="BP123" s="8">
        <v>0</v>
      </c>
      <c r="BQ123" s="8">
        <v>2</v>
      </c>
      <c r="BR123" s="8">
        <v>0</v>
      </c>
      <c r="BS123" s="8">
        <v>1</v>
      </c>
      <c r="BT123" s="8">
        <v>1</v>
      </c>
      <c r="BU123" s="8">
        <v>1</v>
      </c>
      <c r="BV123" s="8">
        <v>1</v>
      </c>
      <c r="BW123" s="8">
        <v>1</v>
      </c>
      <c r="BX123" s="8">
        <v>1</v>
      </c>
      <c r="BY123" s="8" t="s">
        <v>236</v>
      </c>
      <c r="BZ123" s="8">
        <v>103</v>
      </c>
      <c r="CA123" s="8">
        <v>60</v>
      </c>
      <c r="CB123" s="8" t="s">
        <v>236</v>
      </c>
      <c r="CC123" s="8"/>
      <c r="CD123" s="8"/>
      <c r="CE123" s="8">
        <v>0</v>
      </c>
      <c r="CF123" s="8">
        <v>0</v>
      </c>
      <c r="CG123" s="8">
        <v>0</v>
      </c>
      <c r="CH123" s="8">
        <v>0</v>
      </c>
      <c r="CI123" s="8">
        <v>0</v>
      </c>
      <c r="CJ123" s="8">
        <v>0</v>
      </c>
      <c r="CK123" s="8">
        <v>0</v>
      </c>
      <c r="CL123" s="8">
        <v>0</v>
      </c>
      <c r="CM123" s="8">
        <v>0</v>
      </c>
      <c r="CN123" s="8" t="s">
        <v>440</v>
      </c>
      <c r="CO123" s="8">
        <v>0</v>
      </c>
      <c r="CP123" s="8">
        <f ca="1" t="shared" si="67"/>
        <v>0</v>
      </c>
      <c r="CQ123" s="8">
        <f ca="1">SUMIF(SmtRes!AQ243:SmtRes!AQ249,"=1",SmtRes!AA243:SmtRes!AA249)</f>
        <v>476.75</v>
      </c>
      <c r="CR123" s="8">
        <f ca="1">SUMIF(SmtRes!AQ243:SmtRes!AQ249,"=1",SmtRes!AB243:SmtRes!AB249)</f>
        <v>3377.99</v>
      </c>
      <c r="CS123" s="8">
        <f ca="1">SUMIF(SmtRes!AQ243:SmtRes!AQ249,"=1",SmtRes!AC243:SmtRes!AC249)</f>
        <v>1744.74</v>
      </c>
      <c r="CT123" s="8">
        <f ca="1">SUMIF(SmtRes!AQ243:SmtRes!AQ249,"=1",SmtRes!AD243:SmtRes!AD249)</f>
        <v>748.18</v>
      </c>
      <c r="CU123" s="8">
        <f t="shared" si="68"/>
        <v>0</v>
      </c>
      <c r="CV123" s="8">
        <f ca="1">SUMIF(SmtRes!AQ243:SmtRes!AQ249,"=1",SmtRes!BU243:SmtRes!BU249)</f>
        <v>6.1425</v>
      </c>
      <c r="CW123" s="8">
        <f ca="1">SUMIF(SmtRes!AQ243:SmtRes!AQ249,"=1",SmtRes!BV243:SmtRes!BV249)</f>
        <v>1.3365</v>
      </c>
      <c r="CX123" s="8">
        <f t="shared" si="69"/>
        <v>0</v>
      </c>
      <c r="CY123" s="8">
        <f ca="1" t="shared" si="70"/>
        <v>0</v>
      </c>
      <c r="CZ123" s="8">
        <f ca="1" t="shared" si="71"/>
        <v>0</v>
      </c>
      <c r="DA123" s="8"/>
      <c r="DB123" s="8">
        <v>11</v>
      </c>
      <c r="DC123" s="8" t="s">
        <v>236</v>
      </c>
      <c r="DD123" s="8" t="s">
        <v>236</v>
      </c>
      <c r="DE123" s="8" t="s">
        <v>441</v>
      </c>
      <c r="DF123" s="8" t="s">
        <v>441</v>
      </c>
      <c r="DG123" s="8" t="s">
        <v>441</v>
      </c>
      <c r="DH123" s="8" t="s">
        <v>236</v>
      </c>
      <c r="DI123" s="8" t="s">
        <v>441</v>
      </c>
      <c r="DJ123" s="8" t="s">
        <v>441</v>
      </c>
      <c r="DK123" s="8" t="s">
        <v>236</v>
      </c>
      <c r="DL123" s="8" t="s">
        <v>236</v>
      </c>
      <c r="DM123" s="8" t="s">
        <v>236</v>
      </c>
      <c r="DN123" s="8">
        <v>0</v>
      </c>
      <c r="DO123" s="8">
        <v>0</v>
      </c>
      <c r="DP123" s="8">
        <v>1</v>
      </c>
      <c r="DQ123" s="8">
        <v>1</v>
      </c>
      <c r="DR123" s="8"/>
      <c r="DS123" s="8"/>
      <c r="DT123" s="8"/>
      <c r="DU123" s="8">
        <v>1013</v>
      </c>
      <c r="DV123" s="8" t="s">
        <v>265</v>
      </c>
      <c r="DW123" s="8" t="s">
        <v>265</v>
      </c>
      <c r="DX123" s="8">
        <v>1</v>
      </c>
      <c r="DY123" s="8"/>
      <c r="DZ123" s="8" t="s">
        <v>236</v>
      </c>
      <c r="EA123" s="8" t="s">
        <v>236</v>
      </c>
      <c r="EB123" s="8" t="s">
        <v>236</v>
      </c>
      <c r="EC123" s="8" t="s">
        <v>236</v>
      </c>
      <c r="ED123" s="8"/>
      <c r="EE123" s="8">
        <v>82815206</v>
      </c>
      <c r="EF123" s="8">
        <v>2</v>
      </c>
      <c r="EG123" s="8" t="s">
        <v>269</v>
      </c>
      <c r="EH123" s="8">
        <v>27</v>
      </c>
      <c r="EI123" s="8" t="s">
        <v>270</v>
      </c>
      <c r="EJ123" s="8">
        <v>1</v>
      </c>
      <c r="EK123" s="8">
        <v>33001</v>
      </c>
      <c r="EL123" s="8" t="s">
        <v>270</v>
      </c>
      <c r="EM123" s="8" t="s">
        <v>271</v>
      </c>
      <c r="EN123" s="8"/>
      <c r="EO123" s="8" t="s">
        <v>442</v>
      </c>
      <c r="EP123" s="8"/>
      <c r="EQ123" s="8">
        <v>132096</v>
      </c>
      <c r="ER123" s="8">
        <v>0</v>
      </c>
      <c r="ES123" s="8">
        <v>0</v>
      </c>
      <c r="ET123" s="8">
        <v>0</v>
      </c>
      <c r="EU123" s="8">
        <v>0</v>
      </c>
      <c r="EV123" s="8">
        <v>0</v>
      </c>
      <c r="EW123" s="8">
        <v>4.55</v>
      </c>
      <c r="EX123" s="8">
        <v>0.99</v>
      </c>
      <c r="EY123" s="8">
        <v>0</v>
      </c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>
        <v>0</v>
      </c>
      <c r="FR123" s="8">
        <v>0</v>
      </c>
      <c r="FS123" s="8">
        <v>0</v>
      </c>
      <c r="FT123" s="8"/>
      <c r="FU123" s="8"/>
      <c r="FV123" s="8"/>
      <c r="FW123" s="8"/>
      <c r="FX123" s="8">
        <v>103</v>
      </c>
      <c r="FY123" s="8">
        <v>60</v>
      </c>
      <c r="FZ123" s="8"/>
      <c r="GA123" s="8" t="s">
        <v>236</v>
      </c>
      <c r="GB123" s="8"/>
      <c r="GC123" s="8"/>
      <c r="GD123" s="8">
        <v>1</v>
      </c>
      <c r="GE123" s="8"/>
      <c r="GF123" s="8">
        <v>-904493026</v>
      </c>
      <c r="GG123" s="8">
        <v>2</v>
      </c>
      <c r="GH123" s="8">
        <v>1</v>
      </c>
      <c r="GI123" s="8">
        <v>-2</v>
      </c>
      <c r="GJ123" s="8">
        <v>0</v>
      </c>
      <c r="GK123" s="8">
        <v>0</v>
      </c>
      <c r="GL123" s="8">
        <f ca="1" t="shared" si="72"/>
        <v>0</v>
      </c>
      <c r="GM123" s="8">
        <f ca="1" t="shared" si="73"/>
        <v>0</v>
      </c>
      <c r="GN123" s="8">
        <f ca="1" t="shared" si="74"/>
        <v>0</v>
      </c>
      <c r="GO123" s="8">
        <f ca="1" t="shared" si="75"/>
        <v>0</v>
      </c>
      <c r="GP123" s="8">
        <f ca="1" t="shared" si="76"/>
        <v>0</v>
      </c>
      <c r="GQ123" s="8"/>
      <c r="GR123" s="8">
        <v>0</v>
      </c>
      <c r="GS123" s="8">
        <v>3</v>
      </c>
      <c r="GT123" s="8">
        <v>0</v>
      </c>
      <c r="GU123" s="8" t="s">
        <v>236</v>
      </c>
      <c r="GV123" s="8">
        <f t="shared" si="77"/>
        <v>0</v>
      </c>
      <c r="GW123" s="8">
        <v>1</v>
      </c>
      <c r="GX123" s="8">
        <f t="shared" si="78"/>
        <v>0</v>
      </c>
      <c r="GY123" s="8"/>
      <c r="GZ123" s="8"/>
      <c r="HA123" s="8">
        <v>0</v>
      </c>
      <c r="HB123" s="8">
        <v>0</v>
      </c>
      <c r="HC123" s="8">
        <f t="shared" si="79"/>
        <v>0</v>
      </c>
      <c r="HD123" s="8"/>
      <c r="HE123" s="8" t="s">
        <v>236</v>
      </c>
      <c r="HF123" s="8" t="s">
        <v>236</v>
      </c>
      <c r="HG123" s="8"/>
      <c r="HH123" s="8"/>
      <c r="HI123" s="8"/>
      <c r="HJ123" s="8"/>
      <c r="HK123" s="8"/>
      <c r="HL123" s="8"/>
      <c r="HM123" s="8" t="s">
        <v>236</v>
      </c>
      <c r="HN123" s="8" t="s">
        <v>83</v>
      </c>
      <c r="HO123" s="8" t="s">
        <v>85</v>
      </c>
      <c r="HP123" s="8" t="s">
        <v>270</v>
      </c>
      <c r="HQ123" s="8" t="s">
        <v>270</v>
      </c>
      <c r="HR123" s="8"/>
      <c r="HS123" s="8">
        <v>0</v>
      </c>
      <c r="HT123" s="8"/>
      <c r="HU123" s="8"/>
      <c r="HV123" s="8"/>
      <c r="HW123" s="8"/>
      <c r="HX123" s="8"/>
      <c r="HY123" s="8"/>
      <c r="HZ123" s="8"/>
      <c r="IA123" s="8"/>
      <c r="IB123" s="8"/>
      <c r="IC123" s="8"/>
      <c r="ID123" s="8"/>
      <c r="IE123" s="8"/>
      <c r="IF123" s="8"/>
      <c r="IG123" s="8"/>
      <c r="IH123" s="8"/>
      <c r="II123" s="8"/>
      <c r="IJ123" s="8"/>
      <c r="IK123" s="8">
        <v>0</v>
      </c>
      <c r="IL123" s="8"/>
      <c r="IM123" s="8"/>
      <c r="IN123" s="8"/>
      <c r="IO123" s="8"/>
      <c r="IP123" s="8"/>
      <c r="IQ123" s="8"/>
      <c r="IR123" s="8"/>
      <c r="IS123" s="8"/>
      <c r="IT123" s="8"/>
      <c r="IU123" s="8"/>
    </row>
    <row r="124" spans="1:245">
      <c r="A124">
        <v>17</v>
      </c>
      <c r="B124">
        <v>1</v>
      </c>
      <c r="C124">
        <f>ROW(SmtRes!A256)</f>
        <v>256</v>
      </c>
      <c r="D124">
        <f>ROW(EtalonRes!A280)</f>
        <v>280</v>
      </c>
      <c r="E124" t="s">
        <v>236</v>
      </c>
      <c r="F124" t="s">
        <v>437</v>
      </c>
      <c r="G124" t="s">
        <v>438</v>
      </c>
      <c r="H124" t="s">
        <v>265</v>
      </c>
      <c r="I124">
        <v>0</v>
      </c>
      <c r="J124">
        <v>0</v>
      </c>
      <c r="K124">
        <v>0</v>
      </c>
      <c r="L124">
        <v>0</v>
      </c>
      <c r="M124">
        <v>0</v>
      </c>
      <c r="N124">
        <f t="shared" si="57"/>
        <v>0</v>
      </c>
      <c r="O124">
        <f ca="1" t="shared" si="58"/>
        <v>0</v>
      </c>
      <c r="P124">
        <f ca="1">SUMIF(SmtRes!AQ250:SmtRes!AQ256,"=1",SmtRes!DF250:SmtRes!DF256)</f>
        <v>0</v>
      </c>
      <c r="Q124">
        <f ca="1">SUMIF(SmtRes!AQ250:SmtRes!AQ256,"=1",SmtRes!DG250:SmtRes!DG256)</f>
        <v>0</v>
      </c>
      <c r="R124">
        <f ca="1">SUMIF(SmtRes!AQ250:SmtRes!AQ256,"=1",SmtRes!DH250:SmtRes!DH256)</f>
        <v>0</v>
      </c>
      <c r="S124">
        <f ca="1">SUMIF(SmtRes!AQ250:SmtRes!AQ256,"=1",SmtRes!DI250:SmtRes!DI256)</f>
        <v>0</v>
      </c>
      <c r="T124">
        <f t="shared" si="59"/>
        <v>0</v>
      </c>
      <c r="U124">
        <f ca="1">SUMIF(SmtRes!AQ250:SmtRes!AQ256,"=1",SmtRes!CV250:SmtRes!CV256)</f>
        <v>0</v>
      </c>
      <c r="V124">
        <f ca="1">SUMIF(SmtRes!AQ250:SmtRes!AQ256,"=1",SmtRes!CW250:SmtRes!CW256)</f>
        <v>0</v>
      </c>
      <c r="W124">
        <f t="shared" si="60"/>
        <v>0</v>
      </c>
      <c r="X124">
        <f ca="1" t="shared" si="61"/>
        <v>0</v>
      </c>
      <c r="Y124">
        <f ca="1" t="shared" si="62"/>
        <v>0</v>
      </c>
      <c r="AA124">
        <v>-1</v>
      </c>
      <c r="AB124">
        <f ca="1" t="shared" si="63"/>
        <v>6861.765395</v>
      </c>
      <c r="AC124">
        <f ca="1">ROUND((SUM(SmtRes!BQ250:SmtRes!BQ256)),6)</f>
        <v>21.4211</v>
      </c>
      <c r="AD124">
        <f ca="1">ROUND((((SUM(SmtRes!BR250:SmtRes!BR256))-(SUM(SmtRes!BS250:SmtRes!BS256)))+AE124),6)</f>
        <v>2244.648645</v>
      </c>
      <c r="AE124">
        <f ca="1">ROUND((SUM(SmtRes!BS250:SmtRes!BS256)),6)</f>
        <v>1201.089195</v>
      </c>
      <c r="AF124">
        <f ca="1">ROUND((SUM(SmtRes!BT250:SmtRes!BT256)),6)</f>
        <v>4595.69565</v>
      </c>
      <c r="AG124">
        <f t="shared" si="65"/>
        <v>0</v>
      </c>
      <c r="AH124">
        <f ca="1">(SUM(SmtRes!BU250:SmtRes!BU256))</f>
        <v>6.1425</v>
      </c>
      <c r="AI124">
        <f ca="1">(SUM(SmtRes!BV250:SmtRes!BV256))</f>
        <v>1.3365</v>
      </c>
      <c r="AJ124">
        <f t="shared" si="66"/>
        <v>0</v>
      </c>
      <c r="AK124">
        <v>5978.0385</v>
      </c>
      <c r="AL124">
        <v>21.4211</v>
      </c>
      <c r="AM124">
        <v>1662.7027</v>
      </c>
      <c r="AN124">
        <v>889.6957</v>
      </c>
      <c r="AO124">
        <v>3404.219</v>
      </c>
      <c r="AP124">
        <v>0</v>
      </c>
      <c r="AQ124">
        <v>4.55</v>
      </c>
      <c r="AR124">
        <v>0.99</v>
      </c>
      <c r="AS124">
        <v>0</v>
      </c>
      <c r="AT124">
        <v>103</v>
      </c>
      <c r="AU124">
        <v>60</v>
      </c>
      <c r="AV124">
        <v>1</v>
      </c>
      <c r="AW124">
        <v>1</v>
      </c>
      <c r="AZ124">
        <v>1</v>
      </c>
      <c r="BA124">
        <v>1</v>
      </c>
      <c r="BB124">
        <v>1</v>
      </c>
      <c r="BC124">
        <v>1</v>
      </c>
      <c r="BD124" t="s">
        <v>236</v>
      </c>
      <c r="BE124" t="s">
        <v>236</v>
      </c>
      <c r="BF124" t="s">
        <v>236</v>
      </c>
      <c r="BG124" t="s">
        <v>236</v>
      </c>
      <c r="BH124">
        <v>0</v>
      </c>
      <c r="BI124">
        <v>1</v>
      </c>
      <c r="BJ124" t="s">
        <v>439</v>
      </c>
      <c r="BM124">
        <v>33001</v>
      </c>
      <c r="BN124">
        <v>0</v>
      </c>
      <c r="BO124" t="s">
        <v>236</v>
      </c>
      <c r="BP124">
        <v>0</v>
      </c>
      <c r="BQ124">
        <v>2</v>
      </c>
      <c r="BR124">
        <v>0</v>
      </c>
      <c r="BS124">
        <v>1</v>
      </c>
      <c r="BT124">
        <v>1</v>
      </c>
      <c r="BU124">
        <v>1</v>
      </c>
      <c r="BV124">
        <v>1</v>
      </c>
      <c r="BW124">
        <v>1</v>
      </c>
      <c r="BX124">
        <v>1</v>
      </c>
      <c r="BY124" t="s">
        <v>236</v>
      </c>
      <c r="BZ124">
        <v>103</v>
      </c>
      <c r="CA124">
        <v>60</v>
      </c>
      <c r="CB124" t="s">
        <v>236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 t="s">
        <v>440</v>
      </c>
      <c r="CO124">
        <v>0</v>
      </c>
      <c r="CP124">
        <f ca="1" t="shared" si="67"/>
        <v>0</v>
      </c>
      <c r="CQ124">
        <f ca="1">SUMIF(SmtRes!AQ250:SmtRes!AQ256,"=1",SmtRes!AA250:SmtRes!AA256)</f>
        <v>476.75</v>
      </c>
      <c r="CR124">
        <f ca="1">SUMIF(SmtRes!AQ250:SmtRes!AQ256,"=1",SmtRes!AB250:SmtRes!AB256)</f>
        <v>3377.99</v>
      </c>
      <c r="CS124">
        <f ca="1">SUMIF(SmtRes!AQ250:SmtRes!AQ256,"=1",SmtRes!AC250:SmtRes!AC256)</f>
        <v>1744.74</v>
      </c>
      <c r="CT124">
        <f ca="1">SUMIF(SmtRes!AQ250:SmtRes!AQ256,"=1",SmtRes!AD250:SmtRes!AD256)</f>
        <v>748.18</v>
      </c>
      <c r="CU124">
        <f t="shared" si="68"/>
        <v>0</v>
      </c>
      <c r="CV124">
        <f ca="1">SUMIF(SmtRes!AQ250:SmtRes!AQ256,"=1",SmtRes!BU250:SmtRes!BU256)</f>
        <v>6.1425</v>
      </c>
      <c r="CW124">
        <f ca="1">SUMIF(SmtRes!AQ250:SmtRes!AQ256,"=1",SmtRes!BV250:SmtRes!BV256)</f>
        <v>1.3365</v>
      </c>
      <c r="CX124">
        <f t="shared" si="69"/>
        <v>0</v>
      </c>
      <c r="CY124">
        <f ca="1" t="shared" si="70"/>
        <v>0</v>
      </c>
      <c r="CZ124">
        <f ca="1" t="shared" si="71"/>
        <v>0</v>
      </c>
      <c r="DB124">
        <v>13</v>
      </c>
      <c r="DC124" t="s">
        <v>236</v>
      </c>
      <c r="DD124" t="s">
        <v>236</v>
      </c>
      <c r="DE124" t="s">
        <v>441</v>
      </c>
      <c r="DF124" t="s">
        <v>441</v>
      </c>
      <c r="DG124" t="s">
        <v>441</v>
      </c>
      <c r="DH124" t="s">
        <v>236</v>
      </c>
      <c r="DI124" t="s">
        <v>441</v>
      </c>
      <c r="DJ124" t="s">
        <v>441</v>
      </c>
      <c r="DK124" t="s">
        <v>236</v>
      </c>
      <c r="DL124" t="s">
        <v>236</v>
      </c>
      <c r="DM124" t="s">
        <v>236</v>
      </c>
      <c r="DN124">
        <v>0</v>
      </c>
      <c r="DO124">
        <v>0</v>
      </c>
      <c r="DP124">
        <v>1</v>
      </c>
      <c r="DQ124">
        <v>1</v>
      </c>
      <c r="DU124">
        <v>1013</v>
      </c>
      <c r="DV124" t="s">
        <v>265</v>
      </c>
      <c r="DW124" t="s">
        <v>265</v>
      </c>
      <c r="DX124">
        <v>1</v>
      </c>
      <c r="DZ124" t="s">
        <v>236</v>
      </c>
      <c r="EA124" t="s">
        <v>236</v>
      </c>
      <c r="EB124" t="s">
        <v>236</v>
      </c>
      <c r="EC124" t="s">
        <v>236</v>
      </c>
      <c r="EE124">
        <v>82815206</v>
      </c>
      <c r="EF124">
        <v>2</v>
      </c>
      <c r="EG124" t="s">
        <v>269</v>
      </c>
      <c r="EH124">
        <v>27</v>
      </c>
      <c r="EI124" t="s">
        <v>270</v>
      </c>
      <c r="EJ124">
        <v>1</v>
      </c>
      <c r="EK124">
        <v>33001</v>
      </c>
      <c r="EL124" t="s">
        <v>270</v>
      </c>
      <c r="EM124" t="s">
        <v>271</v>
      </c>
      <c r="EO124" t="s">
        <v>442</v>
      </c>
      <c r="EQ124">
        <v>132096</v>
      </c>
      <c r="ER124">
        <v>0</v>
      </c>
      <c r="ES124">
        <v>0</v>
      </c>
      <c r="ET124">
        <v>0</v>
      </c>
      <c r="EU124">
        <v>0</v>
      </c>
      <c r="EV124">
        <v>0</v>
      </c>
      <c r="EW124">
        <v>4.55</v>
      </c>
      <c r="EX124">
        <v>0.99</v>
      </c>
      <c r="EY124">
        <v>0</v>
      </c>
      <c r="FQ124">
        <v>0</v>
      </c>
      <c r="FR124">
        <v>0</v>
      </c>
      <c r="FS124">
        <v>0</v>
      </c>
      <c r="FX124">
        <v>103</v>
      </c>
      <c r="FY124">
        <v>60</v>
      </c>
      <c r="GA124" t="s">
        <v>236</v>
      </c>
      <c r="GD124">
        <v>1</v>
      </c>
      <c r="GF124">
        <v>-904493026</v>
      </c>
      <c r="GG124">
        <v>2</v>
      </c>
      <c r="GH124">
        <v>1</v>
      </c>
      <c r="GI124">
        <v>-2</v>
      </c>
      <c r="GJ124">
        <v>0</v>
      </c>
      <c r="GK124">
        <v>0</v>
      </c>
      <c r="GL124">
        <f ca="1" t="shared" si="72"/>
        <v>0</v>
      </c>
      <c r="GM124">
        <f ca="1" t="shared" si="73"/>
        <v>0</v>
      </c>
      <c r="GN124">
        <f ca="1" t="shared" si="74"/>
        <v>0</v>
      </c>
      <c r="GO124">
        <f ca="1" t="shared" si="75"/>
        <v>0</v>
      </c>
      <c r="GP124">
        <f ca="1" t="shared" si="76"/>
        <v>0</v>
      </c>
      <c r="GR124">
        <v>0</v>
      </c>
      <c r="GS124">
        <v>3</v>
      </c>
      <c r="GT124">
        <v>0</v>
      </c>
      <c r="GU124" t="s">
        <v>236</v>
      </c>
      <c r="GV124">
        <f t="shared" si="77"/>
        <v>0</v>
      </c>
      <c r="GW124">
        <v>1</v>
      </c>
      <c r="GX124">
        <f t="shared" si="78"/>
        <v>0</v>
      </c>
      <c r="HA124">
        <v>0</v>
      </c>
      <c r="HB124">
        <v>0</v>
      </c>
      <c r="HC124">
        <f t="shared" si="79"/>
        <v>0</v>
      </c>
      <c r="HE124" t="s">
        <v>236</v>
      </c>
      <c r="HF124" t="s">
        <v>236</v>
      </c>
      <c r="HM124" t="s">
        <v>236</v>
      </c>
      <c r="HN124" t="s">
        <v>83</v>
      </c>
      <c r="HO124" t="s">
        <v>85</v>
      </c>
      <c r="HP124" t="s">
        <v>270</v>
      </c>
      <c r="HQ124" t="s">
        <v>270</v>
      </c>
      <c r="HS124">
        <v>0</v>
      </c>
      <c r="IK124">
        <v>0</v>
      </c>
    </row>
    <row r="125" spans="1:255">
      <c r="A125" s="8">
        <v>17</v>
      </c>
      <c r="B125" s="8">
        <v>1</v>
      </c>
      <c r="C125" s="8">
        <f>ROW(SmtRes!A263)</f>
        <v>263</v>
      </c>
      <c r="D125" s="8">
        <f>ROW(EtalonRes!A298)</f>
        <v>298</v>
      </c>
      <c r="E125" s="8" t="s">
        <v>236</v>
      </c>
      <c r="F125" s="8" t="s">
        <v>443</v>
      </c>
      <c r="G125" s="8" t="s">
        <v>444</v>
      </c>
      <c r="H125" s="8" t="s">
        <v>265</v>
      </c>
      <c r="I125" s="8">
        <v>0</v>
      </c>
      <c r="J125" s="8">
        <v>0</v>
      </c>
      <c r="K125" s="8">
        <v>0</v>
      </c>
      <c r="L125" s="8">
        <v>0</v>
      </c>
      <c r="M125" s="8">
        <v>0</v>
      </c>
      <c r="N125" s="8">
        <f t="shared" si="57"/>
        <v>0</v>
      </c>
      <c r="O125" s="8">
        <f ca="1" t="shared" si="58"/>
        <v>0</v>
      </c>
      <c r="P125" s="8">
        <f ca="1">SUMIF(SmtRes!AQ257:SmtRes!AQ263,"=1",SmtRes!DF257:SmtRes!DF263)</f>
        <v>0</v>
      </c>
      <c r="Q125" s="8">
        <f ca="1">SUMIF(SmtRes!AQ257:SmtRes!AQ263,"=1",SmtRes!DG257:SmtRes!DG263)</f>
        <v>0</v>
      </c>
      <c r="R125" s="8">
        <f ca="1">SUMIF(SmtRes!AQ257:SmtRes!AQ263,"=1",SmtRes!DH257:SmtRes!DH263)</f>
        <v>0</v>
      </c>
      <c r="S125" s="8">
        <f ca="1">SUMIF(SmtRes!AQ257:SmtRes!AQ263,"=1",SmtRes!DI257:SmtRes!DI263)</f>
        <v>0</v>
      </c>
      <c r="T125" s="8">
        <f t="shared" si="59"/>
        <v>0</v>
      </c>
      <c r="U125" s="8">
        <f ca="1">SUMIF(SmtRes!AQ257:SmtRes!AQ263,"=1",SmtRes!CV257:SmtRes!CV263)</f>
        <v>0</v>
      </c>
      <c r="V125" s="8">
        <f ca="1">SUMIF(SmtRes!AQ257:SmtRes!AQ263,"=1",SmtRes!CW257:SmtRes!CW263)</f>
        <v>0</v>
      </c>
      <c r="W125" s="8">
        <f t="shared" si="60"/>
        <v>0</v>
      </c>
      <c r="X125" s="8">
        <f ca="1" t="shared" si="61"/>
        <v>0</v>
      </c>
      <c r="Y125" s="8">
        <f ca="1" t="shared" si="62"/>
        <v>0</v>
      </c>
      <c r="Z125" s="8"/>
      <c r="AA125" s="8">
        <v>-1</v>
      </c>
      <c r="AB125" s="8">
        <f ca="1" t="shared" si="63"/>
        <v>4427.89611</v>
      </c>
      <c r="AC125" s="8">
        <f ca="1">ROUND((SUM(SmtRes!BQ257:SmtRes!BQ263)),6)</f>
        <v>21.4211</v>
      </c>
      <c r="AD125" s="8">
        <f ca="1">ROUND((((SUM(SmtRes!BR257:SmtRes!BR263))-(SUM(SmtRes!BS257:SmtRes!BS263)))+AE125),6)</f>
        <v>1773.62959</v>
      </c>
      <c r="AE125" s="8">
        <f ca="1">ROUND((SUM(SmtRes!BS257:SmtRes!BS263)),6)</f>
        <v>906.943015</v>
      </c>
      <c r="AF125" s="8">
        <f ca="1">ROUND((SUM(SmtRes!BT257:SmtRes!BT263)),6)</f>
        <v>2632.84542</v>
      </c>
      <c r="AG125" s="8">
        <f t="shared" si="65"/>
        <v>0</v>
      </c>
      <c r="AH125" s="8">
        <f ca="1">(SUM(SmtRes!BU257:SmtRes!BU263))</f>
        <v>3.519</v>
      </c>
      <c r="AI125" s="8">
        <f ca="1">(SUM(SmtRes!BV257:SmtRes!BV263))</f>
        <v>1.0005</v>
      </c>
      <c r="AJ125" s="8">
        <f t="shared" si="66"/>
        <v>0</v>
      </c>
      <c r="AK125" s="8">
        <v>4641.7846</v>
      </c>
      <c r="AL125" s="8">
        <v>21.4211</v>
      </c>
      <c r="AM125" s="8">
        <v>1542.2866</v>
      </c>
      <c r="AN125" s="8">
        <v>788.6461</v>
      </c>
      <c r="AO125" s="8">
        <v>2289.4308</v>
      </c>
      <c r="AP125" s="8">
        <v>0</v>
      </c>
      <c r="AQ125" s="8">
        <v>3.06</v>
      </c>
      <c r="AR125" s="8">
        <v>0.87</v>
      </c>
      <c r="AS125" s="8">
        <v>0</v>
      </c>
      <c r="AT125" s="8">
        <v>103</v>
      </c>
      <c r="AU125" s="8">
        <v>60</v>
      </c>
      <c r="AV125" s="8">
        <v>1</v>
      </c>
      <c r="AW125" s="8">
        <v>1</v>
      </c>
      <c r="AX125" s="8"/>
      <c r="AY125" s="8"/>
      <c r="AZ125" s="8">
        <v>1</v>
      </c>
      <c r="BA125" s="8">
        <v>1</v>
      </c>
      <c r="BB125" s="8">
        <v>1</v>
      </c>
      <c r="BC125" s="8">
        <v>1</v>
      </c>
      <c r="BD125" s="8" t="s">
        <v>236</v>
      </c>
      <c r="BE125" s="8" t="s">
        <v>236</v>
      </c>
      <c r="BF125" s="8" t="s">
        <v>236</v>
      </c>
      <c r="BG125" s="8" t="s">
        <v>236</v>
      </c>
      <c r="BH125" s="8">
        <v>0</v>
      </c>
      <c r="BI125" s="8">
        <v>1</v>
      </c>
      <c r="BJ125" s="8" t="s">
        <v>445</v>
      </c>
      <c r="BK125" s="8"/>
      <c r="BL125" s="8"/>
      <c r="BM125" s="8">
        <v>33001</v>
      </c>
      <c r="BN125" s="8">
        <v>0</v>
      </c>
      <c r="BO125" s="8" t="s">
        <v>236</v>
      </c>
      <c r="BP125" s="8">
        <v>0</v>
      </c>
      <c r="BQ125" s="8">
        <v>2</v>
      </c>
      <c r="BR125" s="8">
        <v>0</v>
      </c>
      <c r="BS125" s="8">
        <v>1</v>
      </c>
      <c r="BT125" s="8">
        <v>1</v>
      </c>
      <c r="BU125" s="8">
        <v>1</v>
      </c>
      <c r="BV125" s="8">
        <v>1</v>
      </c>
      <c r="BW125" s="8">
        <v>1</v>
      </c>
      <c r="BX125" s="8">
        <v>1</v>
      </c>
      <c r="BY125" s="8" t="s">
        <v>236</v>
      </c>
      <c r="BZ125" s="8">
        <v>103</v>
      </c>
      <c r="CA125" s="8">
        <v>60</v>
      </c>
      <c r="CB125" s="8" t="s">
        <v>236</v>
      </c>
      <c r="CC125" s="8"/>
      <c r="CD125" s="8"/>
      <c r="CE125" s="8">
        <v>0</v>
      </c>
      <c r="CF125" s="8">
        <v>0</v>
      </c>
      <c r="CG125" s="8">
        <v>0</v>
      </c>
      <c r="CH125" s="8">
        <v>0</v>
      </c>
      <c r="CI125" s="8">
        <v>0</v>
      </c>
      <c r="CJ125" s="8">
        <v>0</v>
      </c>
      <c r="CK125" s="8">
        <v>0</v>
      </c>
      <c r="CL125" s="8">
        <v>0</v>
      </c>
      <c r="CM125" s="8">
        <v>0</v>
      </c>
      <c r="CN125" s="8" t="s">
        <v>421</v>
      </c>
      <c r="CO125" s="8">
        <v>0</v>
      </c>
      <c r="CP125" s="8">
        <f ca="1" t="shared" si="67"/>
        <v>0</v>
      </c>
      <c r="CQ125" s="8">
        <f ca="1">SUMIF(SmtRes!AQ257:SmtRes!AQ263,"=1",SmtRes!AA257:SmtRes!AA263)</f>
        <v>476.75</v>
      </c>
      <c r="CR125" s="8">
        <f ca="1">SUMIF(SmtRes!AQ257:SmtRes!AQ263,"=1",SmtRes!AB257:SmtRes!AB263)</f>
        <v>3377.99</v>
      </c>
      <c r="CS125" s="8">
        <f ca="1">SUMIF(SmtRes!AQ257:SmtRes!AQ263,"=1",SmtRes!AC257:SmtRes!AC263)</f>
        <v>1744.74</v>
      </c>
      <c r="CT125" s="8">
        <f ca="1">SUMIF(SmtRes!AQ257:SmtRes!AQ263,"=1",SmtRes!AD257:SmtRes!AD263)</f>
        <v>748.18</v>
      </c>
      <c r="CU125" s="8">
        <f t="shared" si="68"/>
        <v>0</v>
      </c>
      <c r="CV125" s="8">
        <f ca="1">SUMIF(SmtRes!AQ257:SmtRes!AQ263,"=1",SmtRes!BU257:SmtRes!BU263)</f>
        <v>3.519</v>
      </c>
      <c r="CW125" s="8">
        <f ca="1">SUMIF(SmtRes!AQ257:SmtRes!AQ263,"=1",SmtRes!BV257:SmtRes!BV263)</f>
        <v>1.0005</v>
      </c>
      <c r="CX125" s="8">
        <f t="shared" si="69"/>
        <v>0</v>
      </c>
      <c r="CY125" s="8">
        <f ca="1" t="shared" si="70"/>
        <v>0</v>
      </c>
      <c r="CZ125" s="8">
        <f ca="1" t="shared" si="71"/>
        <v>0</v>
      </c>
      <c r="DA125" s="8"/>
      <c r="DB125" s="8">
        <v>15</v>
      </c>
      <c r="DC125" s="8" t="s">
        <v>236</v>
      </c>
      <c r="DD125" s="8" t="s">
        <v>236</v>
      </c>
      <c r="DE125" s="8" t="s">
        <v>422</v>
      </c>
      <c r="DF125" s="8" t="s">
        <v>422</v>
      </c>
      <c r="DG125" s="8" t="s">
        <v>422</v>
      </c>
      <c r="DH125" s="8" t="s">
        <v>236</v>
      </c>
      <c r="DI125" s="8" t="s">
        <v>422</v>
      </c>
      <c r="DJ125" s="8" t="s">
        <v>422</v>
      </c>
      <c r="DK125" s="8" t="s">
        <v>236</v>
      </c>
      <c r="DL125" s="8" t="s">
        <v>236</v>
      </c>
      <c r="DM125" s="8" t="s">
        <v>236</v>
      </c>
      <c r="DN125" s="8">
        <v>0</v>
      </c>
      <c r="DO125" s="8">
        <v>0</v>
      </c>
      <c r="DP125" s="8">
        <v>1</v>
      </c>
      <c r="DQ125" s="8">
        <v>1</v>
      </c>
      <c r="DR125" s="8"/>
      <c r="DS125" s="8"/>
      <c r="DT125" s="8"/>
      <c r="DU125" s="8">
        <v>1013</v>
      </c>
      <c r="DV125" s="8" t="s">
        <v>265</v>
      </c>
      <c r="DW125" s="8" t="s">
        <v>265</v>
      </c>
      <c r="DX125" s="8">
        <v>1</v>
      </c>
      <c r="DY125" s="8"/>
      <c r="DZ125" s="8" t="s">
        <v>236</v>
      </c>
      <c r="EA125" s="8" t="s">
        <v>236</v>
      </c>
      <c r="EB125" s="8" t="s">
        <v>236</v>
      </c>
      <c r="EC125" s="8" t="s">
        <v>236</v>
      </c>
      <c r="ED125" s="8"/>
      <c r="EE125" s="8">
        <v>82815206</v>
      </c>
      <c r="EF125" s="8">
        <v>2</v>
      </c>
      <c r="EG125" s="8" t="s">
        <v>269</v>
      </c>
      <c r="EH125" s="8">
        <v>27</v>
      </c>
      <c r="EI125" s="8" t="s">
        <v>270</v>
      </c>
      <c r="EJ125" s="8">
        <v>1</v>
      </c>
      <c r="EK125" s="8">
        <v>33001</v>
      </c>
      <c r="EL125" s="8" t="s">
        <v>270</v>
      </c>
      <c r="EM125" s="8" t="s">
        <v>271</v>
      </c>
      <c r="EN125" s="8"/>
      <c r="EO125" s="8" t="s">
        <v>425</v>
      </c>
      <c r="EP125" s="8"/>
      <c r="EQ125" s="8">
        <v>132096</v>
      </c>
      <c r="ER125" s="8">
        <v>0</v>
      </c>
      <c r="ES125" s="8">
        <v>0</v>
      </c>
      <c r="ET125" s="8">
        <v>0</v>
      </c>
      <c r="EU125" s="8">
        <v>0</v>
      </c>
      <c r="EV125" s="8">
        <v>0</v>
      </c>
      <c r="EW125" s="8">
        <v>3.06</v>
      </c>
      <c r="EX125" s="8">
        <v>0.87</v>
      </c>
      <c r="EY125" s="8">
        <v>0</v>
      </c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  <c r="FO125" s="8"/>
      <c r="FP125" s="8"/>
      <c r="FQ125" s="8">
        <v>0</v>
      </c>
      <c r="FR125" s="8">
        <v>0</v>
      </c>
      <c r="FS125" s="8">
        <v>0</v>
      </c>
      <c r="FT125" s="8"/>
      <c r="FU125" s="8"/>
      <c r="FV125" s="8"/>
      <c r="FW125" s="8"/>
      <c r="FX125" s="8">
        <v>103</v>
      </c>
      <c r="FY125" s="8">
        <v>60</v>
      </c>
      <c r="FZ125" s="8"/>
      <c r="GA125" s="8" t="s">
        <v>236</v>
      </c>
      <c r="GB125" s="8"/>
      <c r="GC125" s="8"/>
      <c r="GD125" s="8">
        <v>1</v>
      </c>
      <c r="GE125" s="8"/>
      <c r="GF125" s="8">
        <v>1289073632</v>
      </c>
      <c r="GG125" s="8">
        <v>2</v>
      </c>
      <c r="GH125" s="8">
        <v>1</v>
      </c>
      <c r="GI125" s="8">
        <v>-2</v>
      </c>
      <c r="GJ125" s="8">
        <v>0</v>
      </c>
      <c r="GK125" s="8">
        <v>0</v>
      </c>
      <c r="GL125" s="8">
        <f ca="1" t="shared" si="72"/>
        <v>0</v>
      </c>
      <c r="GM125" s="8">
        <f ca="1" t="shared" si="73"/>
        <v>0</v>
      </c>
      <c r="GN125" s="8">
        <f ca="1" t="shared" si="74"/>
        <v>0</v>
      </c>
      <c r="GO125" s="8">
        <f ca="1" t="shared" si="75"/>
        <v>0</v>
      </c>
      <c r="GP125" s="8">
        <f ca="1" t="shared" si="76"/>
        <v>0</v>
      </c>
      <c r="GQ125" s="8"/>
      <c r="GR125" s="8">
        <v>0</v>
      </c>
      <c r="GS125" s="8">
        <v>3</v>
      </c>
      <c r="GT125" s="8">
        <v>0</v>
      </c>
      <c r="GU125" s="8" t="s">
        <v>236</v>
      </c>
      <c r="GV125" s="8">
        <f t="shared" si="77"/>
        <v>0</v>
      </c>
      <c r="GW125" s="8">
        <v>1</v>
      </c>
      <c r="GX125" s="8">
        <f t="shared" si="78"/>
        <v>0</v>
      </c>
      <c r="GY125" s="8"/>
      <c r="GZ125" s="8"/>
      <c r="HA125" s="8">
        <v>0</v>
      </c>
      <c r="HB125" s="8">
        <v>0</v>
      </c>
      <c r="HC125" s="8">
        <f t="shared" si="79"/>
        <v>0</v>
      </c>
      <c r="HD125" s="8"/>
      <c r="HE125" s="8" t="s">
        <v>236</v>
      </c>
      <c r="HF125" s="8" t="s">
        <v>236</v>
      </c>
      <c r="HG125" s="8"/>
      <c r="HH125" s="8"/>
      <c r="HI125" s="8"/>
      <c r="HJ125" s="8"/>
      <c r="HK125" s="8"/>
      <c r="HL125" s="8"/>
      <c r="HM125" s="8" t="s">
        <v>236</v>
      </c>
      <c r="HN125" s="8" t="s">
        <v>83</v>
      </c>
      <c r="HO125" s="8" t="s">
        <v>85</v>
      </c>
      <c r="HP125" s="8" t="s">
        <v>270</v>
      </c>
      <c r="HQ125" s="8" t="s">
        <v>270</v>
      </c>
      <c r="HR125" s="8"/>
      <c r="HS125" s="8">
        <v>0</v>
      </c>
      <c r="HT125" s="8"/>
      <c r="HU125" s="8"/>
      <c r="HV125" s="8"/>
      <c r="HW125" s="8"/>
      <c r="HX125" s="8"/>
      <c r="HY125" s="8"/>
      <c r="HZ125" s="8"/>
      <c r="IA125" s="8"/>
      <c r="IB125" s="8"/>
      <c r="IC125" s="8"/>
      <c r="ID125" s="8"/>
      <c r="IE125" s="8"/>
      <c r="IF125" s="8"/>
      <c r="IG125" s="8"/>
      <c r="IH125" s="8"/>
      <c r="II125" s="8"/>
      <c r="IJ125" s="8"/>
      <c r="IK125" s="8">
        <v>0</v>
      </c>
      <c r="IL125" s="8"/>
      <c r="IM125" s="8"/>
      <c r="IN125" s="8"/>
      <c r="IO125" s="8"/>
      <c r="IP125" s="8"/>
      <c r="IQ125" s="8"/>
      <c r="IR125" s="8"/>
      <c r="IS125" s="8"/>
      <c r="IT125" s="8"/>
      <c r="IU125" s="8"/>
    </row>
    <row r="126" spans="1:245">
      <c r="A126">
        <v>17</v>
      </c>
      <c r="B126">
        <v>1</v>
      </c>
      <c r="C126">
        <f>ROW(SmtRes!A270)</f>
        <v>270</v>
      </c>
      <c r="D126">
        <f>ROW(EtalonRes!A316)</f>
        <v>316</v>
      </c>
      <c r="E126" t="s">
        <v>236</v>
      </c>
      <c r="F126" t="s">
        <v>443</v>
      </c>
      <c r="G126" t="s">
        <v>444</v>
      </c>
      <c r="H126" t="s">
        <v>265</v>
      </c>
      <c r="I126">
        <v>0</v>
      </c>
      <c r="J126">
        <v>0</v>
      </c>
      <c r="K126">
        <v>0</v>
      </c>
      <c r="L126">
        <v>0</v>
      </c>
      <c r="M126">
        <v>0</v>
      </c>
      <c r="N126">
        <f t="shared" si="57"/>
        <v>0</v>
      </c>
      <c r="O126">
        <f ca="1" t="shared" si="58"/>
        <v>0</v>
      </c>
      <c r="P126">
        <f ca="1">SUMIF(SmtRes!AQ264:SmtRes!AQ270,"=1",SmtRes!DF264:SmtRes!DF270)</f>
        <v>0</v>
      </c>
      <c r="Q126">
        <f ca="1">SUMIF(SmtRes!AQ264:SmtRes!AQ270,"=1",SmtRes!DG264:SmtRes!DG270)</f>
        <v>0</v>
      </c>
      <c r="R126">
        <f ca="1">SUMIF(SmtRes!AQ264:SmtRes!AQ270,"=1",SmtRes!DH264:SmtRes!DH270)</f>
        <v>0</v>
      </c>
      <c r="S126">
        <f ca="1">SUMIF(SmtRes!AQ264:SmtRes!AQ270,"=1",SmtRes!DI264:SmtRes!DI270)</f>
        <v>0</v>
      </c>
      <c r="T126">
        <f t="shared" si="59"/>
        <v>0</v>
      </c>
      <c r="U126">
        <f ca="1">SUMIF(SmtRes!AQ264:SmtRes!AQ270,"=1",SmtRes!CV264:SmtRes!CV270)</f>
        <v>0</v>
      </c>
      <c r="V126">
        <f ca="1">SUMIF(SmtRes!AQ264:SmtRes!AQ270,"=1",SmtRes!CW264:SmtRes!CW270)</f>
        <v>0</v>
      </c>
      <c r="W126">
        <f t="shared" si="60"/>
        <v>0</v>
      </c>
      <c r="X126">
        <f ca="1" t="shared" si="61"/>
        <v>0</v>
      </c>
      <c r="Y126">
        <f ca="1" t="shared" si="62"/>
        <v>0</v>
      </c>
      <c r="AA126">
        <v>-1</v>
      </c>
      <c r="AB126">
        <f ca="1" t="shared" si="63"/>
        <v>4427.89611</v>
      </c>
      <c r="AC126">
        <f ca="1">ROUND((SUM(SmtRes!BQ264:SmtRes!BQ270)),6)</f>
        <v>21.4211</v>
      </c>
      <c r="AD126">
        <f ca="1">ROUND((((SUM(SmtRes!BR264:SmtRes!BR270))-(SUM(SmtRes!BS264:SmtRes!BS270)))+AE126),6)</f>
        <v>1773.62959</v>
      </c>
      <c r="AE126">
        <f ca="1">ROUND((SUM(SmtRes!BS264:SmtRes!BS270)),6)</f>
        <v>906.943015</v>
      </c>
      <c r="AF126">
        <f ca="1">ROUND((SUM(SmtRes!BT264:SmtRes!BT270)),6)</f>
        <v>2632.84542</v>
      </c>
      <c r="AG126">
        <f t="shared" si="65"/>
        <v>0</v>
      </c>
      <c r="AH126">
        <f ca="1">(SUM(SmtRes!BU264:SmtRes!BU270))</f>
        <v>3.519</v>
      </c>
      <c r="AI126">
        <f ca="1">(SUM(SmtRes!BV264:SmtRes!BV270))</f>
        <v>1.0005</v>
      </c>
      <c r="AJ126">
        <f t="shared" si="66"/>
        <v>0</v>
      </c>
      <c r="AK126">
        <v>4641.7846</v>
      </c>
      <c r="AL126">
        <v>21.4211</v>
      </c>
      <c r="AM126">
        <v>1542.2866</v>
      </c>
      <c r="AN126">
        <v>788.6461</v>
      </c>
      <c r="AO126">
        <v>2289.4308</v>
      </c>
      <c r="AP126">
        <v>0</v>
      </c>
      <c r="AQ126">
        <v>3.06</v>
      </c>
      <c r="AR126">
        <v>0.87</v>
      </c>
      <c r="AS126">
        <v>0</v>
      </c>
      <c r="AT126">
        <v>103</v>
      </c>
      <c r="AU126">
        <v>60</v>
      </c>
      <c r="AV126">
        <v>1</v>
      </c>
      <c r="AW126">
        <v>1</v>
      </c>
      <c r="AZ126">
        <v>1</v>
      </c>
      <c r="BA126">
        <v>1</v>
      </c>
      <c r="BB126">
        <v>1</v>
      </c>
      <c r="BC126">
        <v>1</v>
      </c>
      <c r="BD126" t="s">
        <v>236</v>
      </c>
      <c r="BE126" t="s">
        <v>236</v>
      </c>
      <c r="BF126" t="s">
        <v>236</v>
      </c>
      <c r="BG126" t="s">
        <v>236</v>
      </c>
      <c r="BH126">
        <v>0</v>
      </c>
      <c r="BI126">
        <v>1</v>
      </c>
      <c r="BJ126" t="s">
        <v>445</v>
      </c>
      <c r="BM126">
        <v>33001</v>
      </c>
      <c r="BN126">
        <v>0</v>
      </c>
      <c r="BO126" t="s">
        <v>236</v>
      </c>
      <c r="BP126">
        <v>0</v>
      </c>
      <c r="BQ126">
        <v>2</v>
      </c>
      <c r="BR126">
        <v>0</v>
      </c>
      <c r="BS126">
        <v>1</v>
      </c>
      <c r="BT126">
        <v>1</v>
      </c>
      <c r="BU126">
        <v>1</v>
      </c>
      <c r="BV126">
        <v>1</v>
      </c>
      <c r="BW126">
        <v>1</v>
      </c>
      <c r="BX126">
        <v>1</v>
      </c>
      <c r="BY126" t="s">
        <v>236</v>
      </c>
      <c r="BZ126">
        <v>103</v>
      </c>
      <c r="CA126">
        <v>60</v>
      </c>
      <c r="CB126" t="s">
        <v>236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 t="s">
        <v>421</v>
      </c>
      <c r="CO126">
        <v>0</v>
      </c>
      <c r="CP126">
        <f ca="1" t="shared" si="67"/>
        <v>0</v>
      </c>
      <c r="CQ126">
        <f ca="1">SUMIF(SmtRes!AQ264:SmtRes!AQ270,"=1",SmtRes!AA264:SmtRes!AA270)</f>
        <v>476.75</v>
      </c>
      <c r="CR126">
        <f ca="1">SUMIF(SmtRes!AQ264:SmtRes!AQ270,"=1",SmtRes!AB264:SmtRes!AB270)</f>
        <v>3377.99</v>
      </c>
      <c r="CS126">
        <f ca="1">SUMIF(SmtRes!AQ264:SmtRes!AQ270,"=1",SmtRes!AC264:SmtRes!AC270)</f>
        <v>1744.74</v>
      </c>
      <c r="CT126">
        <f ca="1">SUMIF(SmtRes!AQ264:SmtRes!AQ270,"=1",SmtRes!AD264:SmtRes!AD270)</f>
        <v>748.18</v>
      </c>
      <c r="CU126">
        <f t="shared" si="68"/>
        <v>0</v>
      </c>
      <c r="CV126">
        <f ca="1">SUMIF(SmtRes!AQ264:SmtRes!AQ270,"=1",SmtRes!BU264:SmtRes!BU270)</f>
        <v>3.519</v>
      </c>
      <c r="CW126">
        <f ca="1">SUMIF(SmtRes!AQ264:SmtRes!AQ270,"=1",SmtRes!BV264:SmtRes!BV270)</f>
        <v>1.0005</v>
      </c>
      <c r="CX126">
        <f t="shared" si="69"/>
        <v>0</v>
      </c>
      <c r="CY126">
        <f ca="1" t="shared" si="70"/>
        <v>0</v>
      </c>
      <c r="CZ126">
        <f ca="1" t="shared" si="71"/>
        <v>0</v>
      </c>
      <c r="DB126">
        <v>16</v>
      </c>
      <c r="DC126" t="s">
        <v>236</v>
      </c>
      <c r="DD126" t="s">
        <v>236</v>
      </c>
      <c r="DE126" t="s">
        <v>422</v>
      </c>
      <c r="DF126" t="s">
        <v>422</v>
      </c>
      <c r="DG126" t="s">
        <v>422</v>
      </c>
      <c r="DH126" t="s">
        <v>236</v>
      </c>
      <c r="DI126" t="s">
        <v>422</v>
      </c>
      <c r="DJ126" t="s">
        <v>422</v>
      </c>
      <c r="DK126" t="s">
        <v>236</v>
      </c>
      <c r="DL126" t="s">
        <v>236</v>
      </c>
      <c r="DM126" t="s">
        <v>236</v>
      </c>
      <c r="DN126">
        <v>0</v>
      </c>
      <c r="DO126">
        <v>0</v>
      </c>
      <c r="DP126">
        <v>1</v>
      </c>
      <c r="DQ126">
        <v>1</v>
      </c>
      <c r="DU126">
        <v>1013</v>
      </c>
      <c r="DV126" t="s">
        <v>265</v>
      </c>
      <c r="DW126" t="s">
        <v>265</v>
      </c>
      <c r="DX126">
        <v>1</v>
      </c>
      <c r="DZ126" t="s">
        <v>236</v>
      </c>
      <c r="EA126" t="s">
        <v>236</v>
      </c>
      <c r="EB126" t="s">
        <v>236</v>
      </c>
      <c r="EC126" t="s">
        <v>236</v>
      </c>
      <c r="EE126">
        <v>82815206</v>
      </c>
      <c r="EF126">
        <v>2</v>
      </c>
      <c r="EG126" t="s">
        <v>269</v>
      </c>
      <c r="EH126">
        <v>27</v>
      </c>
      <c r="EI126" t="s">
        <v>270</v>
      </c>
      <c r="EJ126">
        <v>1</v>
      </c>
      <c r="EK126">
        <v>33001</v>
      </c>
      <c r="EL126" t="s">
        <v>270</v>
      </c>
      <c r="EM126" t="s">
        <v>271</v>
      </c>
      <c r="EO126" t="s">
        <v>425</v>
      </c>
      <c r="EQ126">
        <v>132096</v>
      </c>
      <c r="ER126">
        <v>0</v>
      </c>
      <c r="ES126">
        <v>0</v>
      </c>
      <c r="ET126">
        <v>0</v>
      </c>
      <c r="EU126">
        <v>0</v>
      </c>
      <c r="EV126">
        <v>0</v>
      </c>
      <c r="EW126">
        <v>3.06</v>
      </c>
      <c r="EX126">
        <v>0.87</v>
      </c>
      <c r="EY126">
        <v>0</v>
      </c>
      <c r="FQ126">
        <v>0</v>
      </c>
      <c r="FR126">
        <v>0</v>
      </c>
      <c r="FS126">
        <v>0</v>
      </c>
      <c r="FX126">
        <v>103</v>
      </c>
      <c r="FY126">
        <v>60</v>
      </c>
      <c r="GA126" t="s">
        <v>236</v>
      </c>
      <c r="GD126">
        <v>1</v>
      </c>
      <c r="GF126">
        <v>1289073632</v>
      </c>
      <c r="GG126">
        <v>2</v>
      </c>
      <c r="GH126">
        <v>1</v>
      </c>
      <c r="GI126">
        <v>-2</v>
      </c>
      <c r="GJ126">
        <v>0</v>
      </c>
      <c r="GK126">
        <v>0</v>
      </c>
      <c r="GL126">
        <f ca="1" t="shared" si="72"/>
        <v>0</v>
      </c>
      <c r="GM126">
        <f ca="1" t="shared" si="73"/>
        <v>0</v>
      </c>
      <c r="GN126">
        <f ca="1" t="shared" si="74"/>
        <v>0</v>
      </c>
      <c r="GO126">
        <f ca="1" t="shared" si="75"/>
        <v>0</v>
      </c>
      <c r="GP126">
        <f ca="1" t="shared" si="76"/>
        <v>0</v>
      </c>
      <c r="GR126">
        <v>0</v>
      </c>
      <c r="GS126">
        <v>3</v>
      </c>
      <c r="GT126">
        <v>0</v>
      </c>
      <c r="GU126" t="s">
        <v>236</v>
      </c>
      <c r="GV126">
        <f t="shared" si="77"/>
        <v>0</v>
      </c>
      <c r="GW126">
        <v>1</v>
      </c>
      <c r="GX126">
        <f t="shared" si="78"/>
        <v>0</v>
      </c>
      <c r="HA126">
        <v>0</v>
      </c>
      <c r="HB126">
        <v>0</v>
      </c>
      <c r="HC126">
        <f t="shared" si="79"/>
        <v>0</v>
      </c>
      <c r="HE126" t="s">
        <v>236</v>
      </c>
      <c r="HF126" t="s">
        <v>236</v>
      </c>
      <c r="HM126" t="s">
        <v>236</v>
      </c>
      <c r="HN126" t="s">
        <v>83</v>
      </c>
      <c r="HO126" t="s">
        <v>85</v>
      </c>
      <c r="HP126" t="s">
        <v>270</v>
      </c>
      <c r="HQ126" t="s">
        <v>270</v>
      </c>
      <c r="HS126">
        <v>0</v>
      </c>
      <c r="IK126">
        <v>0</v>
      </c>
    </row>
    <row r="127" spans="1:255">
      <c r="A127" s="8">
        <v>17</v>
      </c>
      <c r="B127" s="8">
        <v>1</v>
      </c>
      <c r="C127" s="8">
        <f>ROW(SmtRes!A277)</f>
        <v>277</v>
      </c>
      <c r="D127" s="8">
        <f>ROW(EtalonRes!A334)</f>
        <v>334</v>
      </c>
      <c r="E127" s="8" t="s">
        <v>91</v>
      </c>
      <c r="F127" s="8" t="s">
        <v>443</v>
      </c>
      <c r="G127" s="8" t="s">
        <v>446</v>
      </c>
      <c r="H127" s="8" t="s">
        <v>265</v>
      </c>
      <c r="I127" s="8">
        <v>1</v>
      </c>
      <c r="J127" s="8">
        <v>0</v>
      </c>
      <c r="K127" s="8">
        <v>1</v>
      </c>
      <c r="L127" s="8">
        <v>1</v>
      </c>
      <c r="M127" s="8">
        <v>0</v>
      </c>
      <c r="N127" s="8">
        <f t="shared" si="57"/>
        <v>1</v>
      </c>
      <c r="O127" s="8">
        <f ca="1" t="shared" si="58"/>
        <v>5854</v>
      </c>
      <c r="P127" s="8">
        <f ca="1">SUMIF(SmtRes!AQ271:SmtRes!AQ277,"=1",SmtRes!DF271:SmtRes!DF277)</f>
        <v>34.21</v>
      </c>
      <c r="Q127" s="8">
        <f ca="1">SUMIF(SmtRes!AQ271:SmtRes!AQ277,"=1",SmtRes!DG271:SmtRes!DG277)</f>
        <v>2279.99</v>
      </c>
      <c r="R127" s="8">
        <f ca="1">SUMIF(SmtRes!AQ271:SmtRes!AQ277,"=1",SmtRes!DH271:SmtRes!DH277)</f>
        <v>906.95</v>
      </c>
      <c r="S127" s="8">
        <f ca="1">SUMIF(SmtRes!AQ271:SmtRes!AQ277,"=1",SmtRes!DI271:SmtRes!DI277)</f>
        <v>2632.85</v>
      </c>
      <c r="T127" s="8">
        <f t="shared" si="59"/>
        <v>0</v>
      </c>
      <c r="U127" s="8">
        <f ca="1">SUMIF(SmtRes!AQ271:SmtRes!AQ277,"=1",SmtRes!CV271:SmtRes!CV277)</f>
        <v>3.519</v>
      </c>
      <c r="V127" s="8">
        <f ca="1">SUMIF(SmtRes!AQ271:SmtRes!AQ277,"=1",SmtRes!CW271:SmtRes!CW277)</f>
        <v>1.0005</v>
      </c>
      <c r="W127" s="8">
        <f t="shared" si="60"/>
        <v>0</v>
      </c>
      <c r="X127" s="8">
        <f ca="1" t="shared" si="61"/>
        <v>3645.99</v>
      </c>
      <c r="Y127" s="8">
        <f ca="1" t="shared" si="62"/>
        <v>2123.88</v>
      </c>
      <c r="Z127" s="8"/>
      <c r="AA127" s="8">
        <v>85244098</v>
      </c>
      <c r="AB127" s="8">
        <f ca="1" t="shared" si="63"/>
        <v>4427.89611</v>
      </c>
      <c r="AC127" s="8">
        <f ca="1">ROUND((SUM(SmtRes!BQ271:SmtRes!BQ277)),6)</f>
        <v>21.4211</v>
      </c>
      <c r="AD127" s="8">
        <f ca="1">ROUND((((SUM(SmtRes!BR271:SmtRes!BR277))-(SUM(SmtRes!BS271:SmtRes!BS277)))+AE127),6)</f>
        <v>1773.62959</v>
      </c>
      <c r="AE127" s="8">
        <f ca="1">ROUND((SUM(SmtRes!BS271:SmtRes!BS277)),6)</f>
        <v>906.943015</v>
      </c>
      <c r="AF127" s="8">
        <f ca="1">ROUND((SUM(SmtRes!BT271:SmtRes!BT277)),6)</f>
        <v>2632.84542</v>
      </c>
      <c r="AG127" s="8">
        <f t="shared" si="65"/>
        <v>0</v>
      </c>
      <c r="AH127" s="8">
        <f ca="1">(SUM(SmtRes!BU271:SmtRes!BU277))</f>
        <v>3.519</v>
      </c>
      <c r="AI127" s="8">
        <f ca="1">(SUM(SmtRes!BV271:SmtRes!BV277))</f>
        <v>1.0005</v>
      </c>
      <c r="AJ127" s="8">
        <f t="shared" si="66"/>
        <v>0</v>
      </c>
      <c r="AK127" s="8">
        <v>4641.7846</v>
      </c>
      <c r="AL127" s="8">
        <v>21.4211</v>
      </c>
      <c r="AM127" s="8">
        <v>1542.2866</v>
      </c>
      <c r="AN127" s="8">
        <v>788.6461</v>
      </c>
      <c r="AO127" s="8">
        <v>2289.4308</v>
      </c>
      <c r="AP127" s="8">
        <v>0</v>
      </c>
      <c r="AQ127" s="8">
        <v>3.06</v>
      </c>
      <c r="AR127" s="8">
        <v>0.87</v>
      </c>
      <c r="AS127" s="8">
        <v>0</v>
      </c>
      <c r="AT127" s="8">
        <v>103</v>
      </c>
      <c r="AU127" s="8">
        <v>60</v>
      </c>
      <c r="AV127" s="8">
        <v>1</v>
      </c>
      <c r="AW127" s="8">
        <v>1</v>
      </c>
      <c r="AX127" s="8"/>
      <c r="AY127" s="8"/>
      <c r="AZ127" s="8">
        <v>1</v>
      </c>
      <c r="BA127" s="8">
        <v>1</v>
      </c>
      <c r="BB127" s="8">
        <v>1</v>
      </c>
      <c r="BC127" s="8">
        <v>1</v>
      </c>
      <c r="BD127" s="8" t="s">
        <v>236</v>
      </c>
      <c r="BE127" s="8" t="s">
        <v>236</v>
      </c>
      <c r="BF127" s="8" t="s">
        <v>236</v>
      </c>
      <c r="BG127" s="8" t="s">
        <v>236</v>
      </c>
      <c r="BH127" s="8">
        <v>0</v>
      </c>
      <c r="BI127" s="8">
        <v>1</v>
      </c>
      <c r="BJ127" s="8" t="s">
        <v>445</v>
      </c>
      <c r="BK127" s="8"/>
      <c r="BL127" s="8"/>
      <c r="BM127" s="8">
        <v>33001</v>
      </c>
      <c r="BN127" s="8">
        <v>0</v>
      </c>
      <c r="BO127" s="8" t="s">
        <v>236</v>
      </c>
      <c r="BP127" s="8">
        <v>0</v>
      </c>
      <c r="BQ127" s="8">
        <v>2</v>
      </c>
      <c r="BR127" s="8">
        <v>0</v>
      </c>
      <c r="BS127" s="8">
        <v>1</v>
      </c>
      <c r="BT127" s="8">
        <v>1</v>
      </c>
      <c r="BU127" s="8">
        <v>1</v>
      </c>
      <c r="BV127" s="8">
        <v>1</v>
      </c>
      <c r="BW127" s="8">
        <v>1</v>
      </c>
      <c r="BX127" s="8">
        <v>1</v>
      </c>
      <c r="BY127" s="8" t="s">
        <v>236</v>
      </c>
      <c r="BZ127" s="8">
        <v>103</v>
      </c>
      <c r="CA127" s="8">
        <v>60</v>
      </c>
      <c r="CB127" s="8" t="s">
        <v>236</v>
      </c>
      <c r="CC127" s="8"/>
      <c r="CD127" s="8"/>
      <c r="CE127" s="8">
        <v>0</v>
      </c>
      <c r="CF127" s="8">
        <v>0</v>
      </c>
      <c r="CG127" s="8">
        <v>0</v>
      </c>
      <c r="CH127" s="8">
        <v>6</v>
      </c>
      <c r="CI127" s="8">
        <v>0</v>
      </c>
      <c r="CJ127" s="8">
        <v>0</v>
      </c>
      <c r="CK127" s="8">
        <v>0</v>
      </c>
      <c r="CL127" s="8">
        <v>0</v>
      </c>
      <c r="CM127" s="8">
        <v>0</v>
      </c>
      <c r="CN127" s="8" t="s">
        <v>421</v>
      </c>
      <c r="CO127" s="8">
        <v>0</v>
      </c>
      <c r="CP127" s="8">
        <f ca="1" t="shared" si="67"/>
        <v>5854</v>
      </c>
      <c r="CQ127" s="8">
        <f ca="1">SUMIF(SmtRes!AQ271:SmtRes!AQ277,"=1",SmtRes!AA271:SmtRes!AA277)</f>
        <v>476.75</v>
      </c>
      <c r="CR127" s="8">
        <f ca="1">SUMIF(SmtRes!AQ271:SmtRes!AQ277,"=1",SmtRes!AB271:SmtRes!AB277)</f>
        <v>3377.99</v>
      </c>
      <c r="CS127" s="8">
        <f ca="1">SUMIF(SmtRes!AQ271:SmtRes!AQ277,"=1",SmtRes!AC271:SmtRes!AC277)</f>
        <v>1744.74</v>
      </c>
      <c r="CT127" s="8">
        <f ca="1">SUMIF(SmtRes!AQ271:SmtRes!AQ277,"=1",SmtRes!AD271:SmtRes!AD277)</f>
        <v>748.18</v>
      </c>
      <c r="CU127" s="8">
        <f t="shared" si="68"/>
        <v>0</v>
      </c>
      <c r="CV127" s="8">
        <f ca="1">SUMIF(SmtRes!AQ271:SmtRes!AQ277,"=1",SmtRes!BU271:SmtRes!BU277)</f>
        <v>3.519</v>
      </c>
      <c r="CW127" s="8">
        <f ca="1">SUMIF(SmtRes!AQ271:SmtRes!AQ277,"=1",SmtRes!BV271:SmtRes!BV277)</f>
        <v>1.0005</v>
      </c>
      <c r="CX127" s="8">
        <f t="shared" si="69"/>
        <v>0</v>
      </c>
      <c r="CY127" s="8">
        <f ca="1" t="shared" si="70"/>
        <v>3645.994</v>
      </c>
      <c r="CZ127" s="8">
        <f ca="1" t="shared" si="71"/>
        <v>2123.88</v>
      </c>
      <c r="DA127" s="8"/>
      <c r="DB127" s="8">
        <v>17</v>
      </c>
      <c r="DC127" s="8" t="s">
        <v>236</v>
      </c>
      <c r="DD127" s="8" t="s">
        <v>236</v>
      </c>
      <c r="DE127" s="8" t="s">
        <v>422</v>
      </c>
      <c r="DF127" s="8" t="s">
        <v>422</v>
      </c>
      <c r="DG127" s="8" t="s">
        <v>422</v>
      </c>
      <c r="DH127" s="8" t="s">
        <v>236</v>
      </c>
      <c r="DI127" s="8" t="s">
        <v>422</v>
      </c>
      <c r="DJ127" s="8" t="s">
        <v>422</v>
      </c>
      <c r="DK127" s="8" t="s">
        <v>236</v>
      </c>
      <c r="DL127" s="8" t="s">
        <v>236</v>
      </c>
      <c r="DM127" s="8" t="s">
        <v>236</v>
      </c>
      <c r="DN127" s="8">
        <v>0</v>
      </c>
      <c r="DO127" s="8">
        <v>0</v>
      </c>
      <c r="DP127" s="8">
        <v>1</v>
      </c>
      <c r="DQ127" s="8">
        <v>1</v>
      </c>
      <c r="DR127" s="8"/>
      <c r="DS127" s="8"/>
      <c r="DT127" s="8"/>
      <c r="DU127" s="8">
        <v>1013</v>
      </c>
      <c r="DV127" s="8" t="s">
        <v>265</v>
      </c>
      <c r="DW127" s="8" t="s">
        <v>265</v>
      </c>
      <c r="DX127" s="8">
        <v>1</v>
      </c>
      <c r="DY127" s="8"/>
      <c r="DZ127" s="8" t="s">
        <v>236</v>
      </c>
      <c r="EA127" s="8" t="s">
        <v>236</v>
      </c>
      <c r="EB127" s="8" t="s">
        <v>236</v>
      </c>
      <c r="EC127" s="8" t="s">
        <v>236</v>
      </c>
      <c r="ED127" s="8"/>
      <c r="EE127" s="8">
        <v>82815206</v>
      </c>
      <c r="EF127" s="8">
        <v>2</v>
      </c>
      <c r="EG127" s="8" t="s">
        <v>269</v>
      </c>
      <c r="EH127" s="8">
        <v>27</v>
      </c>
      <c r="EI127" s="8" t="s">
        <v>270</v>
      </c>
      <c r="EJ127" s="8">
        <v>1</v>
      </c>
      <c r="EK127" s="8">
        <v>33001</v>
      </c>
      <c r="EL127" s="8" t="s">
        <v>270</v>
      </c>
      <c r="EM127" s="8" t="s">
        <v>271</v>
      </c>
      <c r="EN127" s="8"/>
      <c r="EO127" s="8" t="s">
        <v>425</v>
      </c>
      <c r="EP127" s="8"/>
      <c r="EQ127" s="8">
        <v>131072</v>
      </c>
      <c r="ER127" s="8">
        <v>0</v>
      </c>
      <c r="ES127" s="8">
        <v>0</v>
      </c>
      <c r="ET127" s="8">
        <v>0</v>
      </c>
      <c r="EU127" s="8">
        <v>0</v>
      </c>
      <c r="EV127" s="8">
        <v>0</v>
      </c>
      <c r="EW127" s="8">
        <v>3.06</v>
      </c>
      <c r="EX127" s="8">
        <v>0.87</v>
      </c>
      <c r="EY127" s="8">
        <v>0</v>
      </c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  <c r="FK127" s="8"/>
      <c r="FL127" s="8"/>
      <c r="FM127" s="8"/>
      <c r="FN127" s="8"/>
      <c r="FO127" s="8"/>
      <c r="FP127" s="8"/>
      <c r="FQ127" s="8">
        <v>0</v>
      </c>
      <c r="FR127" s="8">
        <v>0</v>
      </c>
      <c r="FS127" s="8">
        <v>0</v>
      </c>
      <c r="FT127" s="8"/>
      <c r="FU127" s="8"/>
      <c r="FV127" s="8"/>
      <c r="FW127" s="8"/>
      <c r="FX127" s="8">
        <v>103</v>
      </c>
      <c r="FY127" s="8">
        <v>60</v>
      </c>
      <c r="FZ127" s="8"/>
      <c r="GA127" s="8" t="s">
        <v>236</v>
      </c>
      <c r="GB127" s="8"/>
      <c r="GC127" s="8"/>
      <c r="GD127" s="8">
        <v>1</v>
      </c>
      <c r="GE127" s="8"/>
      <c r="GF127" s="8">
        <v>-343713442</v>
      </c>
      <c r="GG127" s="8">
        <v>2</v>
      </c>
      <c r="GH127" s="8">
        <v>1</v>
      </c>
      <c r="GI127" s="8">
        <v>-2</v>
      </c>
      <c r="GJ127" s="8">
        <v>0</v>
      </c>
      <c r="GK127" s="8">
        <v>0</v>
      </c>
      <c r="GL127" s="8">
        <f ca="1" t="shared" si="72"/>
        <v>0</v>
      </c>
      <c r="GM127" s="8">
        <f ca="1" t="shared" si="73"/>
        <v>11623.87</v>
      </c>
      <c r="GN127" s="8">
        <f ca="1" t="shared" si="74"/>
        <v>11623.87</v>
      </c>
      <c r="GO127" s="8">
        <f ca="1" t="shared" si="75"/>
        <v>0</v>
      </c>
      <c r="GP127" s="8">
        <f ca="1" t="shared" si="76"/>
        <v>0</v>
      </c>
      <c r="GQ127" s="8"/>
      <c r="GR127" s="8">
        <v>0</v>
      </c>
      <c r="GS127" s="8">
        <v>3</v>
      </c>
      <c r="GT127" s="8">
        <v>0</v>
      </c>
      <c r="GU127" s="8" t="s">
        <v>236</v>
      </c>
      <c r="GV127" s="8">
        <f t="shared" si="77"/>
        <v>0</v>
      </c>
      <c r="GW127" s="8">
        <v>1</v>
      </c>
      <c r="GX127" s="8">
        <f t="shared" si="78"/>
        <v>0</v>
      </c>
      <c r="GY127" s="8"/>
      <c r="GZ127" s="8"/>
      <c r="HA127" s="8">
        <v>0</v>
      </c>
      <c r="HB127" s="8">
        <v>0</v>
      </c>
      <c r="HC127" s="8">
        <f t="shared" si="79"/>
        <v>0</v>
      </c>
      <c r="HD127" s="8"/>
      <c r="HE127" s="8" t="s">
        <v>236</v>
      </c>
      <c r="HF127" s="8" t="s">
        <v>236</v>
      </c>
      <c r="HG127" s="8"/>
      <c r="HH127" s="8"/>
      <c r="HI127" s="8"/>
      <c r="HJ127" s="8"/>
      <c r="HK127" s="8"/>
      <c r="HL127" s="8"/>
      <c r="HM127" s="8" t="s">
        <v>236</v>
      </c>
      <c r="HN127" s="8" t="s">
        <v>83</v>
      </c>
      <c r="HO127" s="8" t="s">
        <v>85</v>
      </c>
      <c r="HP127" s="8" t="s">
        <v>270</v>
      </c>
      <c r="HQ127" s="8" t="s">
        <v>270</v>
      </c>
      <c r="HR127" s="8"/>
      <c r="HS127" s="8">
        <v>0</v>
      </c>
      <c r="HT127" s="8"/>
      <c r="HU127" s="8"/>
      <c r="HV127" s="8"/>
      <c r="HW127" s="8"/>
      <c r="HX127" s="8"/>
      <c r="HY127" s="8"/>
      <c r="HZ127" s="8"/>
      <c r="IA127" s="8"/>
      <c r="IB127" s="8"/>
      <c r="IC127" s="8"/>
      <c r="ID127" s="8"/>
      <c r="IE127" s="8"/>
      <c r="IF127" s="8"/>
      <c r="IG127" s="8"/>
      <c r="IH127" s="8"/>
      <c r="II127" s="8"/>
      <c r="IJ127" s="8"/>
      <c r="IK127" s="8">
        <v>0</v>
      </c>
      <c r="IL127" s="8"/>
      <c r="IM127" s="8"/>
      <c r="IN127" s="8"/>
      <c r="IO127" s="8"/>
      <c r="IP127" s="8"/>
      <c r="IQ127" s="8"/>
      <c r="IR127" s="8"/>
      <c r="IS127" s="8"/>
      <c r="IT127" s="8"/>
      <c r="IU127" s="8"/>
    </row>
    <row r="128" spans="1:245">
      <c r="A128">
        <v>17</v>
      </c>
      <c r="B128">
        <v>1</v>
      </c>
      <c r="C128">
        <f>ROW(SmtRes!A284)</f>
        <v>284</v>
      </c>
      <c r="D128">
        <f>ROW(EtalonRes!A352)</f>
        <v>352</v>
      </c>
      <c r="E128" t="s">
        <v>91</v>
      </c>
      <c r="F128" t="s">
        <v>443</v>
      </c>
      <c r="G128" t="s">
        <v>446</v>
      </c>
      <c r="H128" t="s">
        <v>265</v>
      </c>
      <c r="I128">
        <v>1</v>
      </c>
      <c r="J128">
        <v>0</v>
      </c>
      <c r="K128">
        <v>1</v>
      </c>
      <c r="L128">
        <v>1</v>
      </c>
      <c r="M128">
        <v>0</v>
      </c>
      <c r="N128">
        <f t="shared" si="57"/>
        <v>1</v>
      </c>
      <c r="O128">
        <f ca="1" t="shared" si="58"/>
        <v>5854</v>
      </c>
      <c r="P128">
        <f ca="1">SUMIF(SmtRes!AQ278:SmtRes!AQ284,"=1",SmtRes!DF278:SmtRes!DF284)</f>
        <v>34.21</v>
      </c>
      <c r="Q128">
        <f ca="1">SUMIF(SmtRes!AQ278:SmtRes!AQ284,"=1",SmtRes!DG278:SmtRes!DG284)</f>
        <v>2279.99</v>
      </c>
      <c r="R128">
        <f ca="1">SUMIF(SmtRes!AQ278:SmtRes!AQ284,"=1",SmtRes!DH278:SmtRes!DH284)</f>
        <v>906.95</v>
      </c>
      <c r="S128">
        <f ca="1">SUMIF(SmtRes!AQ278:SmtRes!AQ284,"=1",SmtRes!DI278:SmtRes!DI284)</f>
        <v>2632.85</v>
      </c>
      <c r="T128">
        <f t="shared" si="59"/>
        <v>0</v>
      </c>
      <c r="U128">
        <f ca="1">SUMIF(SmtRes!AQ278:SmtRes!AQ284,"=1",SmtRes!CV278:SmtRes!CV284)</f>
        <v>3.519</v>
      </c>
      <c r="V128">
        <f ca="1">SUMIF(SmtRes!AQ278:SmtRes!AQ284,"=1",SmtRes!CW278:SmtRes!CW284)</f>
        <v>1.0005</v>
      </c>
      <c r="W128">
        <f t="shared" si="60"/>
        <v>0</v>
      </c>
      <c r="X128">
        <f ca="1" t="shared" si="61"/>
        <v>3645.99</v>
      </c>
      <c r="Y128">
        <f ca="1" t="shared" si="62"/>
        <v>2123.88</v>
      </c>
      <c r="AA128">
        <v>85244033</v>
      </c>
      <c r="AB128">
        <f ca="1" t="shared" si="63"/>
        <v>4427.89611</v>
      </c>
      <c r="AC128">
        <f ca="1">ROUND((SUM(SmtRes!BQ278:SmtRes!BQ284)),6)</f>
        <v>21.4211</v>
      </c>
      <c r="AD128">
        <f ca="1">ROUND((((SUM(SmtRes!BR278:SmtRes!BR284))-(SUM(SmtRes!BS278:SmtRes!BS284)))+AE128),6)</f>
        <v>1773.62959</v>
      </c>
      <c r="AE128">
        <f ca="1">ROUND((SUM(SmtRes!BS278:SmtRes!BS284)),6)</f>
        <v>906.943015</v>
      </c>
      <c r="AF128">
        <f ca="1">ROUND((SUM(SmtRes!BT278:SmtRes!BT284)),6)</f>
        <v>2632.84542</v>
      </c>
      <c r="AG128">
        <f t="shared" si="65"/>
        <v>0</v>
      </c>
      <c r="AH128">
        <f ca="1">(SUM(SmtRes!BU278:SmtRes!BU284))</f>
        <v>3.519</v>
      </c>
      <c r="AI128">
        <f ca="1">(SUM(SmtRes!BV278:SmtRes!BV284))</f>
        <v>1.0005</v>
      </c>
      <c r="AJ128">
        <f t="shared" si="66"/>
        <v>0</v>
      </c>
      <c r="AK128">
        <v>4641.7846</v>
      </c>
      <c r="AL128">
        <v>21.4211</v>
      </c>
      <c r="AM128">
        <v>1542.2866</v>
      </c>
      <c r="AN128">
        <v>788.6461</v>
      </c>
      <c r="AO128">
        <v>2289.4308</v>
      </c>
      <c r="AP128">
        <v>0</v>
      </c>
      <c r="AQ128">
        <v>3.06</v>
      </c>
      <c r="AR128">
        <v>0.87</v>
      </c>
      <c r="AS128">
        <v>0</v>
      </c>
      <c r="AT128">
        <v>103</v>
      </c>
      <c r="AU128">
        <v>60</v>
      </c>
      <c r="AV128">
        <v>1</v>
      </c>
      <c r="AW128">
        <v>1</v>
      </c>
      <c r="AZ128">
        <v>1</v>
      </c>
      <c r="BA128">
        <v>1</v>
      </c>
      <c r="BB128">
        <v>1</v>
      </c>
      <c r="BC128">
        <v>1</v>
      </c>
      <c r="BD128" t="s">
        <v>236</v>
      </c>
      <c r="BE128" t="s">
        <v>236</v>
      </c>
      <c r="BF128" t="s">
        <v>236</v>
      </c>
      <c r="BG128" t="s">
        <v>236</v>
      </c>
      <c r="BH128">
        <v>0</v>
      </c>
      <c r="BI128">
        <v>1</v>
      </c>
      <c r="BJ128" t="s">
        <v>445</v>
      </c>
      <c r="BM128">
        <v>33001</v>
      </c>
      <c r="BN128">
        <v>0</v>
      </c>
      <c r="BO128" t="s">
        <v>236</v>
      </c>
      <c r="BP128">
        <v>0</v>
      </c>
      <c r="BQ128">
        <v>2</v>
      </c>
      <c r="BR128">
        <v>0</v>
      </c>
      <c r="BS128">
        <v>1</v>
      </c>
      <c r="BT128">
        <v>1</v>
      </c>
      <c r="BU128">
        <v>1</v>
      </c>
      <c r="BV128">
        <v>1</v>
      </c>
      <c r="BW128">
        <v>1</v>
      </c>
      <c r="BX128">
        <v>1</v>
      </c>
      <c r="BY128" t="s">
        <v>236</v>
      </c>
      <c r="BZ128">
        <v>103</v>
      </c>
      <c r="CA128">
        <v>60</v>
      </c>
      <c r="CB128" t="s">
        <v>236</v>
      </c>
      <c r="CE128">
        <v>0</v>
      </c>
      <c r="CF128">
        <v>0</v>
      </c>
      <c r="CG128">
        <v>0</v>
      </c>
      <c r="CH128">
        <v>6</v>
      </c>
      <c r="CI128">
        <v>0</v>
      </c>
      <c r="CJ128">
        <v>0</v>
      </c>
      <c r="CK128">
        <v>0</v>
      </c>
      <c r="CL128">
        <v>0</v>
      </c>
      <c r="CM128">
        <v>0</v>
      </c>
      <c r="CN128" t="s">
        <v>421</v>
      </c>
      <c r="CO128">
        <v>0</v>
      </c>
      <c r="CP128">
        <f ca="1" t="shared" si="67"/>
        <v>5854</v>
      </c>
      <c r="CQ128">
        <f ca="1">SUMIF(SmtRes!AQ278:SmtRes!AQ284,"=1",SmtRes!AA278:SmtRes!AA284)</f>
        <v>476.75</v>
      </c>
      <c r="CR128">
        <f ca="1">SUMIF(SmtRes!AQ278:SmtRes!AQ284,"=1",SmtRes!AB278:SmtRes!AB284)</f>
        <v>3377.99</v>
      </c>
      <c r="CS128">
        <f ca="1">SUMIF(SmtRes!AQ278:SmtRes!AQ284,"=1",SmtRes!AC278:SmtRes!AC284)</f>
        <v>1744.74</v>
      </c>
      <c r="CT128">
        <f ca="1">SUMIF(SmtRes!AQ278:SmtRes!AQ284,"=1",SmtRes!AD278:SmtRes!AD284)</f>
        <v>748.18</v>
      </c>
      <c r="CU128">
        <f t="shared" si="68"/>
        <v>0</v>
      </c>
      <c r="CV128">
        <f ca="1">SUMIF(SmtRes!AQ278:SmtRes!AQ284,"=1",SmtRes!BU278:SmtRes!BU284)</f>
        <v>3.519</v>
      </c>
      <c r="CW128">
        <f ca="1">SUMIF(SmtRes!AQ278:SmtRes!AQ284,"=1",SmtRes!BV278:SmtRes!BV284)</f>
        <v>1.0005</v>
      </c>
      <c r="CX128">
        <f t="shared" si="69"/>
        <v>0</v>
      </c>
      <c r="CY128">
        <f ca="1" t="shared" si="70"/>
        <v>3645.994</v>
      </c>
      <c r="CZ128">
        <f ca="1" t="shared" si="71"/>
        <v>2123.88</v>
      </c>
      <c r="DB128">
        <v>18</v>
      </c>
      <c r="DC128" t="s">
        <v>236</v>
      </c>
      <c r="DD128" t="s">
        <v>236</v>
      </c>
      <c r="DE128" t="s">
        <v>422</v>
      </c>
      <c r="DF128" t="s">
        <v>422</v>
      </c>
      <c r="DG128" t="s">
        <v>422</v>
      </c>
      <c r="DH128" t="s">
        <v>236</v>
      </c>
      <c r="DI128" t="s">
        <v>422</v>
      </c>
      <c r="DJ128" t="s">
        <v>422</v>
      </c>
      <c r="DK128" t="s">
        <v>236</v>
      </c>
      <c r="DL128" t="s">
        <v>236</v>
      </c>
      <c r="DM128" t="s">
        <v>236</v>
      </c>
      <c r="DN128">
        <v>0</v>
      </c>
      <c r="DO128">
        <v>0</v>
      </c>
      <c r="DP128">
        <v>1</v>
      </c>
      <c r="DQ128">
        <v>1</v>
      </c>
      <c r="DU128">
        <v>1013</v>
      </c>
      <c r="DV128" t="s">
        <v>265</v>
      </c>
      <c r="DW128" t="s">
        <v>265</v>
      </c>
      <c r="DX128">
        <v>1</v>
      </c>
      <c r="DZ128" t="s">
        <v>236</v>
      </c>
      <c r="EA128" t="s">
        <v>236</v>
      </c>
      <c r="EB128" t="s">
        <v>236</v>
      </c>
      <c r="EC128" t="s">
        <v>236</v>
      </c>
      <c r="EE128">
        <v>82815206</v>
      </c>
      <c r="EF128">
        <v>2</v>
      </c>
      <c r="EG128" t="s">
        <v>269</v>
      </c>
      <c r="EH128">
        <v>27</v>
      </c>
      <c r="EI128" t="s">
        <v>270</v>
      </c>
      <c r="EJ128">
        <v>1</v>
      </c>
      <c r="EK128">
        <v>33001</v>
      </c>
      <c r="EL128" t="s">
        <v>270</v>
      </c>
      <c r="EM128" t="s">
        <v>271</v>
      </c>
      <c r="EO128" t="s">
        <v>425</v>
      </c>
      <c r="EQ128">
        <v>131072</v>
      </c>
      <c r="ER128">
        <v>0</v>
      </c>
      <c r="ES128">
        <v>0</v>
      </c>
      <c r="ET128">
        <v>0</v>
      </c>
      <c r="EU128">
        <v>0</v>
      </c>
      <c r="EV128">
        <v>0</v>
      </c>
      <c r="EW128">
        <v>3.06</v>
      </c>
      <c r="EX128">
        <v>0.87</v>
      </c>
      <c r="EY128">
        <v>0</v>
      </c>
      <c r="FQ128">
        <v>0</v>
      </c>
      <c r="FR128">
        <v>0</v>
      </c>
      <c r="FS128">
        <v>0</v>
      </c>
      <c r="FX128">
        <v>103</v>
      </c>
      <c r="FY128">
        <v>60</v>
      </c>
      <c r="GA128" t="s">
        <v>236</v>
      </c>
      <c r="GD128">
        <v>1</v>
      </c>
      <c r="GF128">
        <v>-343713442</v>
      </c>
      <c r="GG128">
        <v>2</v>
      </c>
      <c r="GH128">
        <v>1</v>
      </c>
      <c r="GI128">
        <v>-2</v>
      </c>
      <c r="GJ128">
        <v>0</v>
      </c>
      <c r="GK128">
        <v>0</v>
      </c>
      <c r="GL128">
        <f ca="1" t="shared" si="72"/>
        <v>0</v>
      </c>
      <c r="GM128">
        <f ca="1" t="shared" si="73"/>
        <v>11623.87</v>
      </c>
      <c r="GN128">
        <f ca="1" t="shared" si="74"/>
        <v>11623.87</v>
      </c>
      <c r="GO128">
        <f ca="1" t="shared" si="75"/>
        <v>0</v>
      </c>
      <c r="GP128">
        <f ca="1" t="shared" si="76"/>
        <v>0</v>
      </c>
      <c r="GR128">
        <v>0</v>
      </c>
      <c r="GS128">
        <v>3</v>
      </c>
      <c r="GT128">
        <v>0</v>
      </c>
      <c r="GU128" t="s">
        <v>236</v>
      </c>
      <c r="GV128">
        <f t="shared" si="77"/>
        <v>0</v>
      </c>
      <c r="GW128">
        <v>1</v>
      </c>
      <c r="GX128">
        <f t="shared" si="78"/>
        <v>0</v>
      </c>
      <c r="HA128">
        <v>0</v>
      </c>
      <c r="HB128">
        <v>0</v>
      </c>
      <c r="HC128">
        <f t="shared" si="79"/>
        <v>0</v>
      </c>
      <c r="HE128" t="s">
        <v>236</v>
      </c>
      <c r="HF128" t="s">
        <v>236</v>
      </c>
      <c r="HM128" t="s">
        <v>236</v>
      </c>
      <c r="HN128" t="s">
        <v>83</v>
      </c>
      <c r="HO128" t="s">
        <v>85</v>
      </c>
      <c r="HP128" t="s">
        <v>270</v>
      </c>
      <c r="HQ128" t="s">
        <v>270</v>
      </c>
      <c r="HS128">
        <v>0</v>
      </c>
      <c r="IK128">
        <v>0</v>
      </c>
    </row>
    <row r="129" spans="1:255">
      <c r="A129" s="8">
        <v>17</v>
      </c>
      <c r="B129" s="8">
        <v>1</v>
      </c>
      <c r="C129" s="8">
        <f>ROW(SmtRes!A291)</f>
        <v>291</v>
      </c>
      <c r="D129" s="8">
        <f>ROW(EtalonRes!A371)</f>
        <v>371</v>
      </c>
      <c r="E129" s="8" t="s">
        <v>107</v>
      </c>
      <c r="F129" s="8" t="s">
        <v>447</v>
      </c>
      <c r="G129" s="8" t="s">
        <v>448</v>
      </c>
      <c r="H129" s="8" t="s">
        <v>265</v>
      </c>
      <c r="I129" s="8">
        <v>1</v>
      </c>
      <c r="J129" s="8">
        <v>0</v>
      </c>
      <c r="K129" s="8">
        <v>1</v>
      </c>
      <c r="L129" s="8">
        <v>1</v>
      </c>
      <c r="M129" s="8">
        <v>0</v>
      </c>
      <c r="N129" s="8">
        <f t="shared" si="57"/>
        <v>1</v>
      </c>
      <c r="O129" s="8">
        <f ca="1" t="shared" si="58"/>
        <v>12599.44</v>
      </c>
      <c r="P129" s="8">
        <f ca="1">SUMIF(SmtRes!AQ285:SmtRes!AQ291,"=1",SmtRes!DF285:SmtRes!DF291)</f>
        <v>34.21</v>
      </c>
      <c r="Q129" s="8">
        <f ca="1">SUMIF(SmtRes!AQ285:SmtRes!AQ291,"=1",SmtRes!DG285:SmtRes!DG291)</f>
        <v>5329.95</v>
      </c>
      <c r="R129" s="8">
        <f ca="1">SUMIF(SmtRes!AQ285:SmtRes!AQ291,"=1",SmtRes!DH285:SmtRes!DH291)</f>
        <v>2090.05</v>
      </c>
      <c r="S129" s="8">
        <f ca="1">SUMIF(SmtRes!AQ285:SmtRes!AQ291,"=1",SmtRes!DI285:SmtRes!DI291)</f>
        <v>5145.23</v>
      </c>
      <c r="T129" s="8">
        <f t="shared" si="59"/>
        <v>0</v>
      </c>
      <c r="U129" s="8">
        <f ca="1">SUMIF(SmtRes!AQ285:SmtRes!AQ291,"=1",SmtRes!CV285:SmtRes!CV291)</f>
        <v>6.877</v>
      </c>
      <c r="V129" s="8">
        <f ca="1">SUMIF(SmtRes!AQ285:SmtRes!AQ291,"=1",SmtRes!CW285:SmtRes!CW291)</f>
        <v>2.3</v>
      </c>
      <c r="W129" s="8">
        <f t="shared" si="60"/>
        <v>0</v>
      </c>
      <c r="X129" s="8">
        <f ca="1" t="shared" si="61"/>
        <v>7452.34</v>
      </c>
      <c r="Y129" s="8">
        <f ca="1" t="shared" si="62"/>
        <v>4341.17</v>
      </c>
      <c r="Z129" s="8"/>
      <c r="AA129" s="8">
        <v>85244098</v>
      </c>
      <c r="AB129" s="8">
        <f ca="1" t="shared" si="63"/>
        <v>9305.17376</v>
      </c>
      <c r="AC129" s="8">
        <f ca="1">ROUND((SUM(SmtRes!BQ285:SmtRes!BQ291)),6)</f>
        <v>21.4211</v>
      </c>
      <c r="AD129" s="8">
        <f ca="1">ROUND((((SUM(SmtRes!BR285:SmtRes!BR291))-(SUM(SmtRes!BS285:SmtRes!BS291)))+AE129),6)</f>
        <v>4138.5188</v>
      </c>
      <c r="AE129" s="8">
        <f ca="1">ROUND((SUM(SmtRes!BS285:SmtRes!BS291)),6)</f>
        <v>2090.0514</v>
      </c>
      <c r="AF129" s="8">
        <f ca="1">ROUND((SUM(SmtRes!BT285:SmtRes!BT291)),6)</f>
        <v>5145.23386</v>
      </c>
      <c r="AG129" s="8">
        <f t="shared" si="65"/>
        <v>0</v>
      </c>
      <c r="AH129" s="8">
        <f ca="1">(SUM(SmtRes!BU285:SmtRes!BU291))</f>
        <v>6.877</v>
      </c>
      <c r="AI129" s="8">
        <f ca="1">(SUM(SmtRes!BV285:SmtRes!BV291))</f>
        <v>2.3</v>
      </c>
      <c r="AJ129" s="8">
        <f t="shared" si="66"/>
        <v>0</v>
      </c>
      <c r="AK129" s="8">
        <v>9911.6855</v>
      </c>
      <c r="AL129" s="8">
        <v>21.4211</v>
      </c>
      <c r="AM129" s="8">
        <v>3598.712</v>
      </c>
      <c r="AN129" s="8">
        <v>1817.436</v>
      </c>
      <c r="AO129" s="8">
        <v>4474.1164</v>
      </c>
      <c r="AP129" s="8">
        <v>0</v>
      </c>
      <c r="AQ129" s="8">
        <v>5.98</v>
      </c>
      <c r="AR129" s="8">
        <v>2</v>
      </c>
      <c r="AS129" s="8">
        <v>0</v>
      </c>
      <c r="AT129" s="8">
        <v>103</v>
      </c>
      <c r="AU129" s="8">
        <v>60</v>
      </c>
      <c r="AV129" s="8">
        <v>1</v>
      </c>
      <c r="AW129" s="8">
        <v>1</v>
      </c>
      <c r="AX129" s="8"/>
      <c r="AY129" s="8"/>
      <c r="AZ129" s="8">
        <v>1</v>
      </c>
      <c r="BA129" s="8">
        <v>1</v>
      </c>
      <c r="BB129" s="8">
        <v>1</v>
      </c>
      <c r="BC129" s="8">
        <v>1</v>
      </c>
      <c r="BD129" s="8" t="s">
        <v>236</v>
      </c>
      <c r="BE129" s="8" t="s">
        <v>236</v>
      </c>
      <c r="BF129" s="8" t="s">
        <v>236</v>
      </c>
      <c r="BG129" s="8" t="s">
        <v>236</v>
      </c>
      <c r="BH129" s="8">
        <v>0</v>
      </c>
      <c r="BI129" s="8">
        <v>1</v>
      </c>
      <c r="BJ129" s="8" t="s">
        <v>449</v>
      </c>
      <c r="BK129" s="8"/>
      <c r="BL129" s="8"/>
      <c r="BM129" s="8">
        <v>33001</v>
      </c>
      <c r="BN129" s="8">
        <v>0</v>
      </c>
      <c r="BO129" s="8" t="s">
        <v>236</v>
      </c>
      <c r="BP129" s="8">
        <v>0</v>
      </c>
      <c r="BQ129" s="8">
        <v>2</v>
      </c>
      <c r="BR129" s="8">
        <v>0</v>
      </c>
      <c r="BS129" s="8">
        <v>1</v>
      </c>
      <c r="BT129" s="8">
        <v>1</v>
      </c>
      <c r="BU129" s="8">
        <v>1</v>
      </c>
      <c r="BV129" s="8">
        <v>1</v>
      </c>
      <c r="BW129" s="8">
        <v>1</v>
      </c>
      <c r="BX129" s="8">
        <v>1</v>
      </c>
      <c r="BY129" s="8" t="s">
        <v>236</v>
      </c>
      <c r="BZ129" s="8">
        <v>103</v>
      </c>
      <c r="CA129" s="8">
        <v>60</v>
      </c>
      <c r="CB129" s="8" t="s">
        <v>236</v>
      </c>
      <c r="CC129" s="8"/>
      <c r="CD129" s="8"/>
      <c r="CE129" s="8">
        <v>0</v>
      </c>
      <c r="CF129" s="8">
        <v>0</v>
      </c>
      <c r="CG129" s="8">
        <v>0</v>
      </c>
      <c r="CH129" s="8">
        <v>7</v>
      </c>
      <c r="CI129" s="8">
        <v>0</v>
      </c>
      <c r="CJ129" s="8">
        <v>0</v>
      </c>
      <c r="CK129" s="8">
        <v>0</v>
      </c>
      <c r="CL129" s="8">
        <v>0</v>
      </c>
      <c r="CM129" s="8">
        <v>0</v>
      </c>
      <c r="CN129" s="8" t="s">
        <v>421</v>
      </c>
      <c r="CO129" s="8">
        <v>0</v>
      </c>
      <c r="CP129" s="8">
        <f ca="1" t="shared" si="67"/>
        <v>12599.44</v>
      </c>
      <c r="CQ129" s="8">
        <f ca="1">SUMIF(SmtRes!AQ285:SmtRes!AQ291,"=1",SmtRes!AA285:SmtRes!AA291)</f>
        <v>476.75</v>
      </c>
      <c r="CR129" s="8">
        <f ca="1">SUMIF(SmtRes!AQ285:SmtRes!AQ291,"=1",SmtRes!AB285:SmtRes!AB291)</f>
        <v>3377.99</v>
      </c>
      <c r="CS129" s="8">
        <f ca="1">SUMIF(SmtRes!AQ285:SmtRes!AQ291,"=1",SmtRes!AC285:SmtRes!AC291)</f>
        <v>1744.74</v>
      </c>
      <c r="CT129" s="8">
        <f ca="1">SUMIF(SmtRes!AQ285:SmtRes!AQ291,"=1",SmtRes!AD285:SmtRes!AD291)</f>
        <v>748.18</v>
      </c>
      <c r="CU129" s="8">
        <f t="shared" si="68"/>
        <v>0</v>
      </c>
      <c r="CV129" s="8">
        <f ca="1">SUMIF(SmtRes!AQ285:SmtRes!AQ291,"=1",SmtRes!BU285:SmtRes!BU291)</f>
        <v>6.877</v>
      </c>
      <c r="CW129" s="8">
        <f ca="1">SUMIF(SmtRes!AQ285:SmtRes!AQ291,"=1",SmtRes!BV285:SmtRes!BV291)</f>
        <v>2.3</v>
      </c>
      <c r="CX129" s="8">
        <f t="shared" si="69"/>
        <v>0</v>
      </c>
      <c r="CY129" s="8">
        <f ca="1" t="shared" si="70"/>
        <v>7452.3384</v>
      </c>
      <c r="CZ129" s="8">
        <f ca="1" t="shared" si="71"/>
        <v>4341.168</v>
      </c>
      <c r="DA129" s="8"/>
      <c r="DB129" s="8">
        <v>19</v>
      </c>
      <c r="DC129" s="8" t="s">
        <v>236</v>
      </c>
      <c r="DD129" s="8" t="s">
        <v>236</v>
      </c>
      <c r="DE129" s="8" t="s">
        <v>422</v>
      </c>
      <c r="DF129" s="8" t="s">
        <v>422</v>
      </c>
      <c r="DG129" s="8" t="s">
        <v>422</v>
      </c>
      <c r="DH129" s="8" t="s">
        <v>236</v>
      </c>
      <c r="DI129" s="8" t="s">
        <v>422</v>
      </c>
      <c r="DJ129" s="8" t="s">
        <v>422</v>
      </c>
      <c r="DK129" s="8" t="s">
        <v>236</v>
      </c>
      <c r="DL129" s="8" t="s">
        <v>236</v>
      </c>
      <c r="DM129" s="8" t="s">
        <v>236</v>
      </c>
      <c r="DN129" s="8">
        <v>0</v>
      </c>
      <c r="DO129" s="8">
        <v>0</v>
      </c>
      <c r="DP129" s="8">
        <v>1</v>
      </c>
      <c r="DQ129" s="8">
        <v>1</v>
      </c>
      <c r="DR129" s="8"/>
      <c r="DS129" s="8"/>
      <c r="DT129" s="8"/>
      <c r="DU129" s="8">
        <v>1013</v>
      </c>
      <c r="DV129" s="8" t="s">
        <v>265</v>
      </c>
      <c r="DW129" s="8" t="s">
        <v>265</v>
      </c>
      <c r="DX129" s="8">
        <v>1</v>
      </c>
      <c r="DY129" s="8"/>
      <c r="DZ129" s="8" t="s">
        <v>236</v>
      </c>
      <c r="EA129" s="8" t="s">
        <v>236</v>
      </c>
      <c r="EB129" s="8" t="s">
        <v>236</v>
      </c>
      <c r="EC129" s="8" t="s">
        <v>236</v>
      </c>
      <c r="ED129" s="8"/>
      <c r="EE129" s="8">
        <v>82815206</v>
      </c>
      <c r="EF129" s="8">
        <v>2</v>
      </c>
      <c r="EG129" s="8" t="s">
        <v>269</v>
      </c>
      <c r="EH129" s="8">
        <v>27</v>
      </c>
      <c r="EI129" s="8" t="s">
        <v>270</v>
      </c>
      <c r="EJ129" s="8">
        <v>1</v>
      </c>
      <c r="EK129" s="8">
        <v>33001</v>
      </c>
      <c r="EL129" s="8" t="s">
        <v>270</v>
      </c>
      <c r="EM129" s="8" t="s">
        <v>271</v>
      </c>
      <c r="EN129" s="8"/>
      <c r="EO129" s="8" t="s">
        <v>425</v>
      </c>
      <c r="EP129" s="8"/>
      <c r="EQ129" s="8">
        <v>131072</v>
      </c>
      <c r="ER129" s="8">
        <v>0</v>
      </c>
      <c r="ES129" s="8">
        <v>0</v>
      </c>
      <c r="ET129" s="8">
        <v>0</v>
      </c>
      <c r="EU129" s="8">
        <v>0</v>
      </c>
      <c r="EV129" s="8">
        <v>0</v>
      </c>
      <c r="EW129" s="8">
        <v>5.98</v>
      </c>
      <c r="EX129" s="8">
        <v>2</v>
      </c>
      <c r="EY129" s="8">
        <v>0</v>
      </c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>
        <v>0</v>
      </c>
      <c r="FR129" s="8">
        <v>0</v>
      </c>
      <c r="FS129" s="8">
        <v>0</v>
      </c>
      <c r="FT129" s="8"/>
      <c r="FU129" s="8"/>
      <c r="FV129" s="8"/>
      <c r="FW129" s="8"/>
      <c r="FX129" s="8">
        <v>103</v>
      </c>
      <c r="FY129" s="8">
        <v>60</v>
      </c>
      <c r="FZ129" s="8"/>
      <c r="GA129" s="8" t="s">
        <v>236</v>
      </c>
      <c r="GB129" s="8"/>
      <c r="GC129" s="8"/>
      <c r="GD129" s="8">
        <v>1</v>
      </c>
      <c r="GE129" s="8"/>
      <c r="GF129" s="8">
        <v>-307086544</v>
      </c>
      <c r="GG129" s="8">
        <v>2</v>
      </c>
      <c r="GH129" s="8">
        <v>1</v>
      </c>
      <c r="GI129" s="8">
        <v>-2</v>
      </c>
      <c r="GJ129" s="8">
        <v>0</v>
      </c>
      <c r="GK129" s="8">
        <v>0</v>
      </c>
      <c r="GL129" s="8">
        <f ca="1" t="shared" si="72"/>
        <v>0</v>
      </c>
      <c r="GM129" s="8">
        <f ca="1" t="shared" si="73"/>
        <v>24392.95</v>
      </c>
      <c r="GN129" s="8">
        <f ca="1" t="shared" si="74"/>
        <v>24392.95</v>
      </c>
      <c r="GO129" s="8">
        <f ca="1" t="shared" si="75"/>
        <v>0</v>
      </c>
      <c r="GP129" s="8">
        <f ca="1" t="shared" si="76"/>
        <v>0</v>
      </c>
      <c r="GQ129" s="8"/>
      <c r="GR129" s="8">
        <v>0</v>
      </c>
      <c r="GS129" s="8">
        <v>3</v>
      </c>
      <c r="GT129" s="8">
        <v>0</v>
      </c>
      <c r="GU129" s="8" t="s">
        <v>236</v>
      </c>
      <c r="GV129" s="8">
        <f t="shared" si="77"/>
        <v>0</v>
      </c>
      <c r="GW129" s="8">
        <v>1</v>
      </c>
      <c r="GX129" s="8">
        <f t="shared" si="78"/>
        <v>0</v>
      </c>
      <c r="GY129" s="8"/>
      <c r="GZ129" s="8"/>
      <c r="HA129" s="8">
        <v>0</v>
      </c>
      <c r="HB129" s="8">
        <v>0</v>
      </c>
      <c r="HC129" s="8">
        <f t="shared" si="79"/>
        <v>0</v>
      </c>
      <c r="HD129" s="8"/>
      <c r="HE129" s="8" t="s">
        <v>236</v>
      </c>
      <c r="HF129" s="8" t="s">
        <v>236</v>
      </c>
      <c r="HG129" s="8"/>
      <c r="HH129" s="8"/>
      <c r="HI129" s="8"/>
      <c r="HJ129" s="8"/>
      <c r="HK129" s="8"/>
      <c r="HL129" s="8"/>
      <c r="HM129" s="8" t="s">
        <v>236</v>
      </c>
      <c r="HN129" s="8" t="s">
        <v>83</v>
      </c>
      <c r="HO129" s="8" t="s">
        <v>85</v>
      </c>
      <c r="HP129" s="8" t="s">
        <v>270</v>
      </c>
      <c r="HQ129" s="8" t="s">
        <v>270</v>
      </c>
      <c r="HR129" s="8"/>
      <c r="HS129" s="8">
        <v>0</v>
      </c>
      <c r="HT129" s="8"/>
      <c r="HU129" s="8"/>
      <c r="HV129" s="8"/>
      <c r="HW129" s="8"/>
      <c r="HX129" s="8"/>
      <c r="HY129" s="8"/>
      <c r="HZ129" s="8"/>
      <c r="IA129" s="8"/>
      <c r="IB129" s="8"/>
      <c r="IC129" s="8"/>
      <c r="ID129" s="8"/>
      <c r="IE129" s="8"/>
      <c r="IF129" s="8"/>
      <c r="IG129" s="8"/>
      <c r="IH129" s="8"/>
      <c r="II129" s="8"/>
      <c r="IJ129" s="8"/>
      <c r="IK129" s="8">
        <v>0</v>
      </c>
      <c r="IL129" s="8"/>
      <c r="IM129" s="8"/>
      <c r="IN129" s="8"/>
      <c r="IO129" s="8"/>
      <c r="IP129" s="8"/>
      <c r="IQ129" s="8"/>
      <c r="IR129" s="8"/>
      <c r="IS129" s="8"/>
      <c r="IT129" s="8"/>
      <c r="IU129" s="8"/>
    </row>
    <row r="130" spans="1:245">
      <c r="A130">
        <v>17</v>
      </c>
      <c r="B130">
        <v>1</v>
      </c>
      <c r="C130">
        <f>ROW(SmtRes!A298)</f>
        <v>298</v>
      </c>
      <c r="D130">
        <f>ROW(EtalonRes!A390)</f>
        <v>390</v>
      </c>
      <c r="E130" t="s">
        <v>107</v>
      </c>
      <c r="F130" t="s">
        <v>447</v>
      </c>
      <c r="G130" t="s">
        <v>448</v>
      </c>
      <c r="H130" t="s">
        <v>265</v>
      </c>
      <c r="I130">
        <v>1</v>
      </c>
      <c r="J130">
        <v>0</v>
      </c>
      <c r="K130">
        <v>1</v>
      </c>
      <c r="L130">
        <v>1</v>
      </c>
      <c r="M130">
        <v>0</v>
      </c>
      <c r="N130">
        <f t="shared" si="57"/>
        <v>1</v>
      </c>
      <c r="O130">
        <f ca="1" t="shared" si="58"/>
        <v>12599.44</v>
      </c>
      <c r="P130">
        <f ca="1">SUMIF(SmtRes!AQ292:SmtRes!AQ298,"=1",SmtRes!DF292:SmtRes!DF298)</f>
        <v>34.21</v>
      </c>
      <c r="Q130">
        <f ca="1">SUMIF(SmtRes!AQ292:SmtRes!AQ298,"=1",SmtRes!DG292:SmtRes!DG298)</f>
        <v>5329.95</v>
      </c>
      <c r="R130">
        <f ca="1">SUMIF(SmtRes!AQ292:SmtRes!AQ298,"=1",SmtRes!DH292:SmtRes!DH298)</f>
        <v>2090.05</v>
      </c>
      <c r="S130">
        <f ca="1">SUMIF(SmtRes!AQ292:SmtRes!AQ298,"=1",SmtRes!DI292:SmtRes!DI298)</f>
        <v>5145.23</v>
      </c>
      <c r="T130">
        <f t="shared" si="59"/>
        <v>0</v>
      </c>
      <c r="U130">
        <f ca="1">SUMIF(SmtRes!AQ292:SmtRes!AQ298,"=1",SmtRes!CV292:SmtRes!CV298)</f>
        <v>6.877</v>
      </c>
      <c r="V130">
        <f ca="1">SUMIF(SmtRes!AQ292:SmtRes!AQ298,"=1",SmtRes!CW292:SmtRes!CW298)</f>
        <v>2.3</v>
      </c>
      <c r="W130">
        <f t="shared" si="60"/>
        <v>0</v>
      </c>
      <c r="X130">
        <f ca="1" t="shared" si="61"/>
        <v>7452.34</v>
      </c>
      <c r="Y130">
        <f ca="1" t="shared" si="62"/>
        <v>4341.17</v>
      </c>
      <c r="AA130">
        <v>85244033</v>
      </c>
      <c r="AB130">
        <f ca="1" t="shared" si="63"/>
        <v>9305.17376</v>
      </c>
      <c r="AC130">
        <f ca="1">ROUND((SUM(SmtRes!BQ292:SmtRes!BQ298)),6)</f>
        <v>21.4211</v>
      </c>
      <c r="AD130">
        <f ca="1">ROUND((((SUM(SmtRes!BR292:SmtRes!BR298))-(SUM(SmtRes!BS292:SmtRes!BS298)))+AE130),6)</f>
        <v>4138.5188</v>
      </c>
      <c r="AE130">
        <f ca="1">ROUND((SUM(SmtRes!BS292:SmtRes!BS298)),6)</f>
        <v>2090.0514</v>
      </c>
      <c r="AF130">
        <f ca="1">ROUND((SUM(SmtRes!BT292:SmtRes!BT298)),6)</f>
        <v>5145.23386</v>
      </c>
      <c r="AG130">
        <f t="shared" si="65"/>
        <v>0</v>
      </c>
      <c r="AH130">
        <f ca="1">(SUM(SmtRes!BU292:SmtRes!BU298))</f>
        <v>6.877</v>
      </c>
      <c r="AI130">
        <f ca="1">(SUM(SmtRes!BV292:SmtRes!BV298))</f>
        <v>2.3</v>
      </c>
      <c r="AJ130">
        <f t="shared" si="66"/>
        <v>0</v>
      </c>
      <c r="AK130">
        <v>9911.6855</v>
      </c>
      <c r="AL130">
        <v>21.4211</v>
      </c>
      <c r="AM130">
        <v>3598.712</v>
      </c>
      <c r="AN130">
        <v>1817.436</v>
      </c>
      <c r="AO130">
        <v>4474.1164</v>
      </c>
      <c r="AP130">
        <v>0</v>
      </c>
      <c r="AQ130">
        <v>5.98</v>
      </c>
      <c r="AR130">
        <v>2</v>
      </c>
      <c r="AS130">
        <v>0</v>
      </c>
      <c r="AT130">
        <v>103</v>
      </c>
      <c r="AU130">
        <v>60</v>
      </c>
      <c r="AV130">
        <v>1</v>
      </c>
      <c r="AW130">
        <v>1</v>
      </c>
      <c r="AZ130">
        <v>1</v>
      </c>
      <c r="BA130">
        <v>1</v>
      </c>
      <c r="BB130">
        <v>1</v>
      </c>
      <c r="BC130">
        <v>1</v>
      </c>
      <c r="BD130" t="s">
        <v>236</v>
      </c>
      <c r="BE130" t="s">
        <v>236</v>
      </c>
      <c r="BF130" t="s">
        <v>236</v>
      </c>
      <c r="BG130" t="s">
        <v>236</v>
      </c>
      <c r="BH130">
        <v>0</v>
      </c>
      <c r="BI130">
        <v>1</v>
      </c>
      <c r="BJ130" t="s">
        <v>449</v>
      </c>
      <c r="BM130">
        <v>33001</v>
      </c>
      <c r="BN130">
        <v>0</v>
      </c>
      <c r="BO130" t="s">
        <v>236</v>
      </c>
      <c r="BP130">
        <v>0</v>
      </c>
      <c r="BQ130">
        <v>2</v>
      </c>
      <c r="BR130">
        <v>0</v>
      </c>
      <c r="BS130">
        <v>1</v>
      </c>
      <c r="BT130">
        <v>1</v>
      </c>
      <c r="BU130">
        <v>1</v>
      </c>
      <c r="BV130">
        <v>1</v>
      </c>
      <c r="BW130">
        <v>1</v>
      </c>
      <c r="BX130">
        <v>1</v>
      </c>
      <c r="BY130" t="s">
        <v>236</v>
      </c>
      <c r="BZ130">
        <v>103</v>
      </c>
      <c r="CA130">
        <v>60</v>
      </c>
      <c r="CB130" t="s">
        <v>236</v>
      </c>
      <c r="CE130">
        <v>0</v>
      </c>
      <c r="CF130">
        <v>0</v>
      </c>
      <c r="CG130">
        <v>0</v>
      </c>
      <c r="CH130">
        <v>7</v>
      </c>
      <c r="CI130">
        <v>0</v>
      </c>
      <c r="CJ130">
        <v>0</v>
      </c>
      <c r="CK130">
        <v>0</v>
      </c>
      <c r="CL130">
        <v>0</v>
      </c>
      <c r="CM130">
        <v>0</v>
      </c>
      <c r="CN130" t="s">
        <v>421</v>
      </c>
      <c r="CO130">
        <v>0</v>
      </c>
      <c r="CP130">
        <f ca="1" t="shared" si="67"/>
        <v>12599.44</v>
      </c>
      <c r="CQ130">
        <f ca="1">SUMIF(SmtRes!AQ292:SmtRes!AQ298,"=1",SmtRes!AA292:SmtRes!AA298)</f>
        <v>476.75</v>
      </c>
      <c r="CR130">
        <f ca="1">SUMIF(SmtRes!AQ292:SmtRes!AQ298,"=1",SmtRes!AB292:SmtRes!AB298)</f>
        <v>3377.99</v>
      </c>
      <c r="CS130">
        <f ca="1">SUMIF(SmtRes!AQ292:SmtRes!AQ298,"=1",SmtRes!AC292:SmtRes!AC298)</f>
        <v>1744.74</v>
      </c>
      <c r="CT130">
        <f ca="1">SUMIF(SmtRes!AQ292:SmtRes!AQ298,"=1",SmtRes!AD292:SmtRes!AD298)</f>
        <v>748.18</v>
      </c>
      <c r="CU130">
        <f t="shared" si="68"/>
        <v>0</v>
      </c>
      <c r="CV130">
        <f ca="1">SUMIF(SmtRes!AQ292:SmtRes!AQ298,"=1",SmtRes!BU292:SmtRes!BU298)</f>
        <v>6.877</v>
      </c>
      <c r="CW130">
        <f ca="1">SUMIF(SmtRes!AQ292:SmtRes!AQ298,"=1",SmtRes!BV292:SmtRes!BV298)</f>
        <v>2.3</v>
      </c>
      <c r="CX130">
        <f t="shared" si="69"/>
        <v>0</v>
      </c>
      <c r="CY130">
        <f ca="1" t="shared" si="70"/>
        <v>7452.3384</v>
      </c>
      <c r="CZ130">
        <f ca="1" t="shared" si="71"/>
        <v>4341.168</v>
      </c>
      <c r="DB130">
        <v>20</v>
      </c>
      <c r="DC130" t="s">
        <v>236</v>
      </c>
      <c r="DD130" t="s">
        <v>236</v>
      </c>
      <c r="DE130" t="s">
        <v>422</v>
      </c>
      <c r="DF130" t="s">
        <v>422</v>
      </c>
      <c r="DG130" t="s">
        <v>422</v>
      </c>
      <c r="DH130" t="s">
        <v>236</v>
      </c>
      <c r="DI130" t="s">
        <v>422</v>
      </c>
      <c r="DJ130" t="s">
        <v>422</v>
      </c>
      <c r="DK130" t="s">
        <v>236</v>
      </c>
      <c r="DL130" t="s">
        <v>236</v>
      </c>
      <c r="DM130" t="s">
        <v>236</v>
      </c>
      <c r="DN130">
        <v>0</v>
      </c>
      <c r="DO130">
        <v>0</v>
      </c>
      <c r="DP130">
        <v>1</v>
      </c>
      <c r="DQ130">
        <v>1</v>
      </c>
      <c r="DU130">
        <v>1013</v>
      </c>
      <c r="DV130" t="s">
        <v>265</v>
      </c>
      <c r="DW130" t="s">
        <v>265</v>
      </c>
      <c r="DX130">
        <v>1</v>
      </c>
      <c r="DZ130" t="s">
        <v>236</v>
      </c>
      <c r="EA130" t="s">
        <v>236</v>
      </c>
      <c r="EB130" t="s">
        <v>236</v>
      </c>
      <c r="EC130" t="s">
        <v>236</v>
      </c>
      <c r="EE130">
        <v>82815206</v>
      </c>
      <c r="EF130">
        <v>2</v>
      </c>
      <c r="EG130" t="s">
        <v>269</v>
      </c>
      <c r="EH130">
        <v>27</v>
      </c>
      <c r="EI130" t="s">
        <v>270</v>
      </c>
      <c r="EJ130">
        <v>1</v>
      </c>
      <c r="EK130">
        <v>33001</v>
      </c>
      <c r="EL130" t="s">
        <v>270</v>
      </c>
      <c r="EM130" t="s">
        <v>271</v>
      </c>
      <c r="EO130" t="s">
        <v>425</v>
      </c>
      <c r="EQ130">
        <v>131072</v>
      </c>
      <c r="ER130">
        <v>0</v>
      </c>
      <c r="ES130">
        <v>0</v>
      </c>
      <c r="ET130">
        <v>0</v>
      </c>
      <c r="EU130">
        <v>0</v>
      </c>
      <c r="EV130">
        <v>0</v>
      </c>
      <c r="EW130">
        <v>5.98</v>
      </c>
      <c r="EX130">
        <v>2</v>
      </c>
      <c r="EY130">
        <v>0</v>
      </c>
      <c r="FQ130">
        <v>0</v>
      </c>
      <c r="FR130">
        <v>0</v>
      </c>
      <c r="FS130">
        <v>0</v>
      </c>
      <c r="FX130">
        <v>103</v>
      </c>
      <c r="FY130">
        <v>60</v>
      </c>
      <c r="GA130" t="s">
        <v>236</v>
      </c>
      <c r="GD130">
        <v>1</v>
      </c>
      <c r="GF130">
        <v>-307086544</v>
      </c>
      <c r="GG130">
        <v>2</v>
      </c>
      <c r="GH130">
        <v>1</v>
      </c>
      <c r="GI130">
        <v>-2</v>
      </c>
      <c r="GJ130">
        <v>0</v>
      </c>
      <c r="GK130">
        <v>0</v>
      </c>
      <c r="GL130">
        <f ca="1" t="shared" si="72"/>
        <v>0</v>
      </c>
      <c r="GM130">
        <f ca="1" t="shared" si="73"/>
        <v>24392.95</v>
      </c>
      <c r="GN130">
        <f ca="1" t="shared" si="74"/>
        <v>24392.95</v>
      </c>
      <c r="GO130">
        <f ca="1" t="shared" si="75"/>
        <v>0</v>
      </c>
      <c r="GP130">
        <f ca="1" t="shared" si="76"/>
        <v>0</v>
      </c>
      <c r="GR130">
        <v>0</v>
      </c>
      <c r="GS130">
        <v>3</v>
      </c>
      <c r="GT130">
        <v>0</v>
      </c>
      <c r="GU130" t="s">
        <v>236</v>
      </c>
      <c r="GV130">
        <f t="shared" si="77"/>
        <v>0</v>
      </c>
      <c r="GW130">
        <v>1</v>
      </c>
      <c r="GX130">
        <f t="shared" si="78"/>
        <v>0</v>
      </c>
      <c r="HA130">
        <v>0</v>
      </c>
      <c r="HB130">
        <v>0</v>
      </c>
      <c r="HC130">
        <f t="shared" si="79"/>
        <v>0</v>
      </c>
      <c r="HE130" t="s">
        <v>236</v>
      </c>
      <c r="HF130" t="s">
        <v>236</v>
      </c>
      <c r="HM130" t="s">
        <v>236</v>
      </c>
      <c r="HN130" t="s">
        <v>83</v>
      </c>
      <c r="HO130" t="s">
        <v>85</v>
      </c>
      <c r="HP130" t="s">
        <v>270</v>
      </c>
      <c r="HQ130" t="s">
        <v>270</v>
      </c>
      <c r="HS130">
        <v>0</v>
      </c>
      <c r="IK130">
        <v>0</v>
      </c>
    </row>
    <row r="131" spans="1:255">
      <c r="A131" s="8">
        <v>17</v>
      </c>
      <c r="B131" s="8">
        <v>1</v>
      </c>
      <c r="C131" s="8">
        <f>ROW(SmtRes!A305)</f>
        <v>305</v>
      </c>
      <c r="D131" s="8">
        <f>ROW(EtalonRes!A409)</f>
        <v>409</v>
      </c>
      <c r="E131" s="8" t="s">
        <v>109</v>
      </c>
      <c r="F131" s="8" t="s">
        <v>450</v>
      </c>
      <c r="G131" s="8" t="s">
        <v>451</v>
      </c>
      <c r="H131" s="8" t="s">
        <v>265</v>
      </c>
      <c r="I131" s="8">
        <v>1</v>
      </c>
      <c r="J131" s="8">
        <v>0</v>
      </c>
      <c r="K131" s="8">
        <v>1</v>
      </c>
      <c r="L131" s="8">
        <v>1</v>
      </c>
      <c r="M131" s="8">
        <v>0</v>
      </c>
      <c r="N131" s="8">
        <f t="shared" si="57"/>
        <v>1</v>
      </c>
      <c r="O131" s="8">
        <f ca="1" t="shared" si="58"/>
        <v>19768.52</v>
      </c>
      <c r="P131" s="8">
        <f ca="1">SUMIF(SmtRes!AQ299:SmtRes!AQ305,"=1",SmtRes!DF299:SmtRes!DF305)</f>
        <v>34.21</v>
      </c>
      <c r="Q131" s="8">
        <f ca="1">SUMIF(SmtRes!AQ299:SmtRes!AQ305,"=1",SmtRes!DG299:SmtRes!DG305)</f>
        <v>8631.66</v>
      </c>
      <c r="R131" s="8">
        <f ca="1">SUMIF(SmtRes!AQ299:SmtRes!AQ305,"=1",SmtRes!DH299:SmtRes!DH305)</f>
        <v>3358.99</v>
      </c>
      <c r="S131" s="8">
        <f ca="1">SUMIF(SmtRes!AQ299:SmtRes!AQ305,"=1",SmtRes!DI299:SmtRes!DI305)</f>
        <v>7743.66</v>
      </c>
      <c r="T131" s="8">
        <f t="shared" si="59"/>
        <v>0</v>
      </c>
      <c r="U131" s="8">
        <f ca="1">SUMIF(SmtRes!AQ299:SmtRes!AQ305,"=1",SmtRes!CV299:SmtRes!CV305)</f>
        <v>10.35</v>
      </c>
      <c r="V131" s="8">
        <f ca="1">SUMIF(SmtRes!AQ299:SmtRes!AQ305,"=1",SmtRes!CW299:SmtRes!CW305)</f>
        <v>3.6915</v>
      </c>
      <c r="W131" s="8">
        <f t="shared" si="60"/>
        <v>0</v>
      </c>
      <c r="X131" s="8">
        <f ca="1" t="shared" si="61"/>
        <v>11435.73</v>
      </c>
      <c r="Y131" s="8">
        <f ca="1" t="shared" si="62"/>
        <v>6661.59</v>
      </c>
      <c r="Z131" s="8"/>
      <c r="AA131" s="8">
        <v>85244098</v>
      </c>
      <c r="AB131" s="8">
        <f ca="1" t="shared" si="63"/>
        <v>14460.65895</v>
      </c>
      <c r="AC131" s="8">
        <f ca="1">ROUND((SUM(SmtRes!BQ299:SmtRes!BQ305)),6)</f>
        <v>21.4211</v>
      </c>
      <c r="AD131" s="8">
        <f ca="1">ROUND((((SUM(SmtRes!BR299:SmtRes!BR305))-(SUM(SmtRes!BS299:SmtRes!BS305)))+AE131),6)</f>
        <v>6695.57485</v>
      </c>
      <c r="AE131" s="8">
        <f ca="1">ROUND((SUM(SmtRes!BS299:SmtRes!BS305)),6)</f>
        <v>3358.991185</v>
      </c>
      <c r="AF131" s="8">
        <f ca="1">ROUND((SUM(SmtRes!BT299:SmtRes!BT305)),6)</f>
        <v>7743.663</v>
      </c>
      <c r="AG131" s="8">
        <f t="shared" si="65"/>
        <v>0</v>
      </c>
      <c r="AH131" s="8">
        <f ca="1">(SUM(SmtRes!BU299:SmtRes!BU305))</f>
        <v>10.35</v>
      </c>
      <c r="AI131" s="8">
        <f ca="1">(SUM(SmtRes!BV299:SmtRes!BV305))</f>
        <v>3.6915</v>
      </c>
      <c r="AJ131" s="8">
        <f t="shared" si="66"/>
        <v>0</v>
      </c>
      <c r="AK131" s="8">
        <v>15498.142</v>
      </c>
      <c r="AL131" s="8">
        <v>21.4211</v>
      </c>
      <c r="AM131" s="8">
        <v>5822.239</v>
      </c>
      <c r="AN131" s="8">
        <v>2920.8619</v>
      </c>
      <c r="AO131" s="8">
        <v>6733.62</v>
      </c>
      <c r="AP131" s="8">
        <v>0</v>
      </c>
      <c r="AQ131" s="8">
        <v>9</v>
      </c>
      <c r="AR131" s="8">
        <v>3.21</v>
      </c>
      <c r="AS131" s="8">
        <v>0</v>
      </c>
      <c r="AT131" s="8">
        <v>103</v>
      </c>
      <c r="AU131" s="8">
        <v>60</v>
      </c>
      <c r="AV131" s="8">
        <v>1</v>
      </c>
      <c r="AW131" s="8">
        <v>1</v>
      </c>
      <c r="AX131" s="8"/>
      <c r="AY131" s="8"/>
      <c r="AZ131" s="8">
        <v>1</v>
      </c>
      <c r="BA131" s="8">
        <v>1</v>
      </c>
      <c r="BB131" s="8">
        <v>1</v>
      </c>
      <c r="BC131" s="8">
        <v>1</v>
      </c>
      <c r="BD131" s="8" t="s">
        <v>236</v>
      </c>
      <c r="BE131" s="8" t="s">
        <v>236</v>
      </c>
      <c r="BF131" s="8" t="s">
        <v>236</v>
      </c>
      <c r="BG131" s="8" t="s">
        <v>236</v>
      </c>
      <c r="BH131" s="8">
        <v>0</v>
      </c>
      <c r="BI131" s="8">
        <v>1</v>
      </c>
      <c r="BJ131" s="8" t="s">
        <v>452</v>
      </c>
      <c r="BK131" s="8"/>
      <c r="BL131" s="8"/>
      <c r="BM131" s="8">
        <v>33001</v>
      </c>
      <c r="BN131" s="8">
        <v>0</v>
      </c>
      <c r="BO131" s="8" t="s">
        <v>236</v>
      </c>
      <c r="BP131" s="8">
        <v>0</v>
      </c>
      <c r="BQ131" s="8">
        <v>2</v>
      </c>
      <c r="BR131" s="8">
        <v>0</v>
      </c>
      <c r="BS131" s="8">
        <v>1</v>
      </c>
      <c r="BT131" s="8">
        <v>1</v>
      </c>
      <c r="BU131" s="8">
        <v>1</v>
      </c>
      <c r="BV131" s="8">
        <v>1</v>
      </c>
      <c r="BW131" s="8">
        <v>1</v>
      </c>
      <c r="BX131" s="8">
        <v>1</v>
      </c>
      <c r="BY131" s="8" t="s">
        <v>236</v>
      </c>
      <c r="BZ131" s="8">
        <v>103</v>
      </c>
      <c r="CA131" s="8">
        <v>60</v>
      </c>
      <c r="CB131" s="8" t="s">
        <v>236</v>
      </c>
      <c r="CC131" s="8"/>
      <c r="CD131" s="8"/>
      <c r="CE131" s="8">
        <v>0</v>
      </c>
      <c r="CF131" s="8">
        <v>0</v>
      </c>
      <c r="CG131" s="8">
        <v>0</v>
      </c>
      <c r="CH131" s="8">
        <v>8</v>
      </c>
      <c r="CI131" s="8">
        <v>0</v>
      </c>
      <c r="CJ131" s="8">
        <v>0</v>
      </c>
      <c r="CK131" s="8">
        <v>0</v>
      </c>
      <c r="CL131" s="8">
        <v>0</v>
      </c>
      <c r="CM131" s="8">
        <v>0</v>
      </c>
      <c r="CN131" s="8" t="s">
        <v>421</v>
      </c>
      <c r="CO131" s="8">
        <v>0</v>
      </c>
      <c r="CP131" s="8">
        <f ca="1" t="shared" si="67"/>
        <v>19768.52</v>
      </c>
      <c r="CQ131" s="8">
        <f ca="1">SUMIF(SmtRes!AQ299:SmtRes!AQ305,"=1",SmtRes!AA299:SmtRes!AA305)</f>
        <v>476.75</v>
      </c>
      <c r="CR131" s="8">
        <f ca="1">SUMIF(SmtRes!AQ299:SmtRes!AQ305,"=1",SmtRes!AB299:SmtRes!AB305)</f>
        <v>3377.99</v>
      </c>
      <c r="CS131" s="8">
        <f ca="1">SUMIF(SmtRes!AQ299:SmtRes!AQ305,"=1",SmtRes!AC299:SmtRes!AC305)</f>
        <v>1744.74</v>
      </c>
      <c r="CT131" s="8">
        <f ca="1">SUMIF(SmtRes!AQ299:SmtRes!AQ305,"=1",SmtRes!AD299:SmtRes!AD305)</f>
        <v>748.18</v>
      </c>
      <c r="CU131" s="8">
        <f t="shared" si="68"/>
        <v>0</v>
      </c>
      <c r="CV131" s="8">
        <f ca="1">SUMIF(SmtRes!AQ299:SmtRes!AQ305,"=1",SmtRes!BU299:SmtRes!BU305)</f>
        <v>10.35</v>
      </c>
      <c r="CW131" s="8">
        <f ca="1">SUMIF(SmtRes!AQ299:SmtRes!AQ305,"=1",SmtRes!BV299:SmtRes!BV305)</f>
        <v>3.6915</v>
      </c>
      <c r="CX131" s="8">
        <f t="shared" si="69"/>
        <v>0</v>
      </c>
      <c r="CY131" s="8">
        <f ca="1" t="shared" si="70"/>
        <v>11435.7295</v>
      </c>
      <c r="CZ131" s="8">
        <f ca="1" t="shared" si="71"/>
        <v>6661.59</v>
      </c>
      <c r="DA131" s="8"/>
      <c r="DB131" s="8">
        <v>21</v>
      </c>
      <c r="DC131" s="8" t="s">
        <v>236</v>
      </c>
      <c r="DD131" s="8" t="s">
        <v>236</v>
      </c>
      <c r="DE131" s="8" t="s">
        <v>422</v>
      </c>
      <c r="DF131" s="8" t="s">
        <v>422</v>
      </c>
      <c r="DG131" s="8" t="s">
        <v>422</v>
      </c>
      <c r="DH131" s="8" t="s">
        <v>236</v>
      </c>
      <c r="DI131" s="8" t="s">
        <v>422</v>
      </c>
      <c r="DJ131" s="8" t="s">
        <v>422</v>
      </c>
      <c r="DK131" s="8" t="s">
        <v>236</v>
      </c>
      <c r="DL131" s="8" t="s">
        <v>236</v>
      </c>
      <c r="DM131" s="8" t="s">
        <v>236</v>
      </c>
      <c r="DN131" s="8">
        <v>0</v>
      </c>
      <c r="DO131" s="8">
        <v>0</v>
      </c>
      <c r="DP131" s="8">
        <v>1</v>
      </c>
      <c r="DQ131" s="8">
        <v>1</v>
      </c>
      <c r="DR131" s="8"/>
      <c r="DS131" s="8"/>
      <c r="DT131" s="8"/>
      <c r="DU131" s="8">
        <v>1013</v>
      </c>
      <c r="DV131" s="8" t="s">
        <v>265</v>
      </c>
      <c r="DW131" s="8" t="s">
        <v>265</v>
      </c>
      <c r="DX131" s="8">
        <v>1</v>
      </c>
      <c r="DY131" s="8"/>
      <c r="DZ131" s="8" t="s">
        <v>236</v>
      </c>
      <c r="EA131" s="8" t="s">
        <v>236</v>
      </c>
      <c r="EB131" s="8" t="s">
        <v>236</v>
      </c>
      <c r="EC131" s="8" t="s">
        <v>236</v>
      </c>
      <c r="ED131" s="8"/>
      <c r="EE131" s="8">
        <v>82815206</v>
      </c>
      <c r="EF131" s="8">
        <v>2</v>
      </c>
      <c r="EG131" s="8" t="s">
        <v>269</v>
      </c>
      <c r="EH131" s="8">
        <v>27</v>
      </c>
      <c r="EI131" s="8" t="s">
        <v>270</v>
      </c>
      <c r="EJ131" s="8">
        <v>1</v>
      </c>
      <c r="EK131" s="8">
        <v>33001</v>
      </c>
      <c r="EL131" s="8" t="s">
        <v>270</v>
      </c>
      <c r="EM131" s="8" t="s">
        <v>271</v>
      </c>
      <c r="EN131" s="8"/>
      <c r="EO131" s="8" t="s">
        <v>425</v>
      </c>
      <c r="EP131" s="8"/>
      <c r="EQ131" s="8">
        <v>131072</v>
      </c>
      <c r="ER131" s="8">
        <v>0</v>
      </c>
      <c r="ES131" s="8">
        <v>0</v>
      </c>
      <c r="ET131" s="8">
        <v>0</v>
      </c>
      <c r="EU131" s="8">
        <v>0</v>
      </c>
      <c r="EV131" s="8">
        <v>0</v>
      </c>
      <c r="EW131" s="8">
        <v>9</v>
      </c>
      <c r="EX131" s="8">
        <v>3.21</v>
      </c>
      <c r="EY131" s="8">
        <v>0</v>
      </c>
      <c r="EZ131" s="8"/>
      <c r="FA131" s="8"/>
      <c r="FB131" s="8"/>
      <c r="FC131" s="8"/>
      <c r="FD131" s="8"/>
      <c r="FE131" s="8"/>
      <c r="FF131" s="8"/>
      <c r="FG131" s="8"/>
      <c r="FH131" s="8"/>
      <c r="FI131" s="8"/>
      <c r="FJ131" s="8"/>
      <c r="FK131" s="8"/>
      <c r="FL131" s="8"/>
      <c r="FM131" s="8"/>
      <c r="FN131" s="8"/>
      <c r="FO131" s="8"/>
      <c r="FP131" s="8"/>
      <c r="FQ131" s="8">
        <v>0</v>
      </c>
      <c r="FR131" s="8">
        <v>0</v>
      </c>
      <c r="FS131" s="8">
        <v>0</v>
      </c>
      <c r="FT131" s="8"/>
      <c r="FU131" s="8"/>
      <c r="FV131" s="8"/>
      <c r="FW131" s="8"/>
      <c r="FX131" s="8">
        <v>103</v>
      </c>
      <c r="FY131" s="8">
        <v>60</v>
      </c>
      <c r="FZ131" s="8"/>
      <c r="GA131" s="8" t="s">
        <v>236</v>
      </c>
      <c r="GB131" s="8"/>
      <c r="GC131" s="8"/>
      <c r="GD131" s="8">
        <v>1</v>
      </c>
      <c r="GE131" s="8"/>
      <c r="GF131" s="8">
        <v>1035565378</v>
      </c>
      <c r="GG131" s="8">
        <v>2</v>
      </c>
      <c r="GH131" s="8">
        <v>1</v>
      </c>
      <c r="GI131" s="8">
        <v>-2</v>
      </c>
      <c r="GJ131" s="8">
        <v>0</v>
      </c>
      <c r="GK131" s="8">
        <v>0</v>
      </c>
      <c r="GL131" s="8">
        <f ca="1" t="shared" si="72"/>
        <v>0</v>
      </c>
      <c r="GM131" s="8">
        <f ca="1" t="shared" si="73"/>
        <v>37865.84</v>
      </c>
      <c r="GN131" s="8">
        <f ca="1" t="shared" si="74"/>
        <v>37865.84</v>
      </c>
      <c r="GO131" s="8">
        <f ca="1" t="shared" si="75"/>
        <v>0</v>
      </c>
      <c r="GP131" s="8">
        <f ca="1" t="shared" si="76"/>
        <v>0</v>
      </c>
      <c r="GQ131" s="8"/>
      <c r="GR131" s="8">
        <v>0</v>
      </c>
      <c r="GS131" s="8">
        <v>3</v>
      </c>
      <c r="GT131" s="8">
        <v>0</v>
      </c>
      <c r="GU131" s="8" t="s">
        <v>236</v>
      </c>
      <c r="GV131" s="8">
        <f t="shared" si="77"/>
        <v>0</v>
      </c>
      <c r="GW131" s="8">
        <v>1</v>
      </c>
      <c r="GX131" s="8">
        <f t="shared" si="78"/>
        <v>0</v>
      </c>
      <c r="GY131" s="8"/>
      <c r="GZ131" s="8"/>
      <c r="HA131" s="8">
        <v>0</v>
      </c>
      <c r="HB131" s="8">
        <v>0</v>
      </c>
      <c r="HC131" s="8">
        <f t="shared" si="79"/>
        <v>0</v>
      </c>
      <c r="HD131" s="8"/>
      <c r="HE131" s="8" t="s">
        <v>236</v>
      </c>
      <c r="HF131" s="8" t="s">
        <v>236</v>
      </c>
      <c r="HG131" s="8"/>
      <c r="HH131" s="8"/>
      <c r="HI131" s="8"/>
      <c r="HJ131" s="8"/>
      <c r="HK131" s="8"/>
      <c r="HL131" s="8"/>
      <c r="HM131" s="8" t="s">
        <v>236</v>
      </c>
      <c r="HN131" s="8" t="s">
        <v>83</v>
      </c>
      <c r="HO131" s="8" t="s">
        <v>85</v>
      </c>
      <c r="HP131" s="8" t="s">
        <v>270</v>
      </c>
      <c r="HQ131" s="8" t="s">
        <v>270</v>
      </c>
      <c r="HR131" s="8"/>
      <c r="HS131" s="8">
        <v>0</v>
      </c>
      <c r="HT131" s="8"/>
      <c r="HU131" s="8"/>
      <c r="HV131" s="8"/>
      <c r="HW131" s="8"/>
      <c r="HX131" s="8"/>
      <c r="HY131" s="8"/>
      <c r="HZ131" s="8"/>
      <c r="IA131" s="8"/>
      <c r="IB131" s="8"/>
      <c r="IC131" s="8"/>
      <c r="ID131" s="8"/>
      <c r="IE131" s="8"/>
      <c r="IF131" s="8"/>
      <c r="IG131" s="8"/>
      <c r="IH131" s="8"/>
      <c r="II131" s="8"/>
      <c r="IJ131" s="8"/>
      <c r="IK131" s="8">
        <v>0</v>
      </c>
      <c r="IL131" s="8"/>
      <c r="IM131" s="8"/>
      <c r="IN131" s="8"/>
      <c r="IO131" s="8"/>
      <c r="IP131" s="8"/>
      <c r="IQ131" s="8"/>
      <c r="IR131" s="8"/>
      <c r="IS131" s="8"/>
      <c r="IT131" s="8"/>
      <c r="IU131" s="8"/>
    </row>
    <row r="132" spans="1:245">
      <c r="A132">
        <v>17</v>
      </c>
      <c r="B132">
        <v>1</v>
      </c>
      <c r="C132">
        <f>ROW(SmtRes!A312)</f>
        <v>312</v>
      </c>
      <c r="D132">
        <f>ROW(EtalonRes!A428)</f>
        <v>428</v>
      </c>
      <c r="E132" t="s">
        <v>109</v>
      </c>
      <c r="F132" t="s">
        <v>450</v>
      </c>
      <c r="G132" t="s">
        <v>451</v>
      </c>
      <c r="H132" t="s">
        <v>265</v>
      </c>
      <c r="I132">
        <v>1</v>
      </c>
      <c r="J132">
        <v>0</v>
      </c>
      <c r="K132">
        <v>1</v>
      </c>
      <c r="L132">
        <v>1</v>
      </c>
      <c r="M132">
        <v>0</v>
      </c>
      <c r="N132">
        <f t="shared" si="57"/>
        <v>1</v>
      </c>
      <c r="O132">
        <f ca="1" t="shared" si="58"/>
        <v>19768.52</v>
      </c>
      <c r="P132">
        <f ca="1">SUMIF(SmtRes!AQ306:SmtRes!AQ312,"=1",SmtRes!DF306:SmtRes!DF312)</f>
        <v>34.21</v>
      </c>
      <c r="Q132">
        <f ca="1">SUMIF(SmtRes!AQ306:SmtRes!AQ312,"=1",SmtRes!DG306:SmtRes!DG312)</f>
        <v>8631.66</v>
      </c>
      <c r="R132">
        <f ca="1">SUMIF(SmtRes!AQ306:SmtRes!AQ312,"=1",SmtRes!DH306:SmtRes!DH312)</f>
        <v>3358.99</v>
      </c>
      <c r="S132">
        <f ca="1">SUMIF(SmtRes!AQ306:SmtRes!AQ312,"=1",SmtRes!DI306:SmtRes!DI312)</f>
        <v>7743.66</v>
      </c>
      <c r="T132">
        <f t="shared" si="59"/>
        <v>0</v>
      </c>
      <c r="U132">
        <f ca="1">SUMIF(SmtRes!AQ306:SmtRes!AQ312,"=1",SmtRes!CV306:SmtRes!CV312)</f>
        <v>10.35</v>
      </c>
      <c r="V132">
        <f ca="1">SUMIF(SmtRes!AQ306:SmtRes!AQ312,"=1",SmtRes!CW306:SmtRes!CW312)</f>
        <v>3.6915</v>
      </c>
      <c r="W132">
        <f t="shared" si="60"/>
        <v>0</v>
      </c>
      <c r="X132">
        <f ca="1" t="shared" si="61"/>
        <v>11435.73</v>
      </c>
      <c r="Y132">
        <f ca="1" t="shared" si="62"/>
        <v>6661.59</v>
      </c>
      <c r="AA132">
        <v>85244033</v>
      </c>
      <c r="AB132">
        <f ca="1" t="shared" si="63"/>
        <v>14460.65895</v>
      </c>
      <c r="AC132">
        <f ca="1">ROUND((SUM(SmtRes!BQ306:SmtRes!BQ312)),6)</f>
        <v>21.4211</v>
      </c>
      <c r="AD132">
        <f ca="1">ROUND((((SUM(SmtRes!BR306:SmtRes!BR312))-(SUM(SmtRes!BS306:SmtRes!BS312)))+AE132),6)</f>
        <v>6695.57485</v>
      </c>
      <c r="AE132">
        <f ca="1">ROUND((SUM(SmtRes!BS306:SmtRes!BS312)),6)</f>
        <v>3358.991185</v>
      </c>
      <c r="AF132">
        <f ca="1">ROUND((SUM(SmtRes!BT306:SmtRes!BT312)),6)</f>
        <v>7743.663</v>
      </c>
      <c r="AG132">
        <f t="shared" si="65"/>
        <v>0</v>
      </c>
      <c r="AH132">
        <f ca="1">(SUM(SmtRes!BU306:SmtRes!BU312))</f>
        <v>10.35</v>
      </c>
      <c r="AI132">
        <f ca="1">(SUM(SmtRes!BV306:SmtRes!BV312))</f>
        <v>3.6915</v>
      </c>
      <c r="AJ132">
        <f t="shared" si="66"/>
        <v>0</v>
      </c>
      <c r="AK132">
        <v>15498.142</v>
      </c>
      <c r="AL132">
        <v>21.4211</v>
      </c>
      <c r="AM132">
        <v>5822.239</v>
      </c>
      <c r="AN132">
        <v>2920.8619</v>
      </c>
      <c r="AO132">
        <v>6733.62</v>
      </c>
      <c r="AP132">
        <v>0</v>
      </c>
      <c r="AQ132">
        <v>9</v>
      </c>
      <c r="AR132">
        <v>3.21</v>
      </c>
      <c r="AS132">
        <v>0</v>
      </c>
      <c r="AT132">
        <v>103</v>
      </c>
      <c r="AU132">
        <v>60</v>
      </c>
      <c r="AV132">
        <v>1</v>
      </c>
      <c r="AW132">
        <v>1</v>
      </c>
      <c r="AZ132">
        <v>1</v>
      </c>
      <c r="BA132">
        <v>1</v>
      </c>
      <c r="BB132">
        <v>1</v>
      </c>
      <c r="BC132">
        <v>1</v>
      </c>
      <c r="BD132" t="s">
        <v>236</v>
      </c>
      <c r="BE132" t="s">
        <v>236</v>
      </c>
      <c r="BF132" t="s">
        <v>236</v>
      </c>
      <c r="BG132" t="s">
        <v>236</v>
      </c>
      <c r="BH132">
        <v>0</v>
      </c>
      <c r="BI132">
        <v>1</v>
      </c>
      <c r="BJ132" t="s">
        <v>452</v>
      </c>
      <c r="BM132">
        <v>33001</v>
      </c>
      <c r="BN132">
        <v>0</v>
      </c>
      <c r="BO132" t="s">
        <v>236</v>
      </c>
      <c r="BP132">
        <v>0</v>
      </c>
      <c r="BQ132">
        <v>2</v>
      </c>
      <c r="BR132">
        <v>0</v>
      </c>
      <c r="BS132">
        <v>1</v>
      </c>
      <c r="BT132">
        <v>1</v>
      </c>
      <c r="BU132">
        <v>1</v>
      </c>
      <c r="BV132">
        <v>1</v>
      </c>
      <c r="BW132">
        <v>1</v>
      </c>
      <c r="BX132">
        <v>1</v>
      </c>
      <c r="BY132" t="s">
        <v>236</v>
      </c>
      <c r="BZ132">
        <v>103</v>
      </c>
      <c r="CA132">
        <v>60</v>
      </c>
      <c r="CB132" t="s">
        <v>236</v>
      </c>
      <c r="CE132">
        <v>0</v>
      </c>
      <c r="CF132">
        <v>0</v>
      </c>
      <c r="CG132">
        <v>0</v>
      </c>
      <c r="CH132">
        <v>8</v>
      </c>
      <c r="CI132">
        <v>0</v>
      </c>
      <c r="CJ132">
        <v>0</v>
      </c>
      <c r="CK132">
        <v>0</v>
      </c>
      <c r="CL132">
        <v>0</v>
      </c>
      <c r="CM132">
        <v>0</v>
      </c>
      <c r="CN132" t="s">
        <v>421</v>
      </c>
      <c r="CO132">
        <v>0</v>
      </c>
      <c r="CP132">
        <f ca="1" t="shared" si="67"/>
        <v>19768.52</v>
      </c>
      <c r="CQ132">
        <f ca="1">SUMIF(SmtRes!AQ306:SmtRes!AQ312,"=1",SmtRes!AA306:SmtRes!AA312)</f>
        <v>476.75</v>
      </c>
      <c r="CR132">
        <f ca="1">SUMIF(SmtRes!AQ306:SmtRes!AQ312,"=1",SmtRes!AB306:SmtRes!AB312)</f>
        <v>3377.99</v>
      </c>
      <c r="CS132">
        <f ca="1">SUMIF(SmtRes!AQ306:SmtRes!AQ312,"=1",SmtRes!AC306:SmtRes!AC312)</f>
        <v>1744.74</v>
      </c>
      <c r="CT132">
        <f ca="1">SUMIF(SmtRes!AQ306:SmtRes!AQ312,"=1",SmtRes!AD306:SmtRes!AD312)</f>
        <v>748.18</v>
      </c>
      <c r="CU132">
        <f t="shared" si="68"/>
        <v>0</v>
      </c>
      <c r="CV132">
        <f ca="1">SUMIF(SmtRes!AQ306:SmtRes!AQ312,"=1",SmtRes!BU306:SmtRes!BU312)</f>
        <v>10.35</v>
      </c>
      <c r="CW132">
        <f ca="1">SUMIF(SmtRes!AQ306:SmtRes!AQ312,"=1",SmtRes!BV306:SmtRes!BV312)</f>
        <v>3.6915</v>
      </c>
      <c r="CX132">
        <f t="shared" si="69"/>
        <v>0</v>
      </c>
      <c r="CY132">
        <f ca="1" t="shared" si="70"/>
        <v>11435.7295</v>
      </c>
      <c r="CZ132">
        <f ca="1" t="shared" si="71"/>
        <v>6661.59</v>
      </c>
      <c r="DB132">
        <v>22</v>
      </c>
      <c r="DC132" t="s">
        <v>236</v>
      </c>
      <c r="DD132" t="s">
        <v>236</v>
      </c>
      <c r="DE132" t="s">
        <v>422</v>
      </c>
      <c r="DF132" t="s">
        <v>422</v>
      </c>
      <c r="DG132" t="s">
        <v>422</v>
      </c>
      <c r="DH132" t="s">
        <v>236</v>
      </c>
      <c r="DI132" t="s">
        <v>422</v>
      </c>
      <c r="DJ132" t="s">
        <v>422</v>
      </c>
      <c r="DK132" t="s">
        <v>236</v>
      </c>
      <c r="DL132" t="s">
        <v>236</v>
      </c>
      <c r="DM132" t="s">
        <v>236</v>
      </c>
      <c r="DN132">
        <v>0</v>
      </c>
      <c r="DO132">
        <v>0</v>
      </c>
      <c r="DP132">
        <v>1</v>
      </c>
      <c r="DQ132">
        <v>1</v>
      </c>
      <c r="DU132">
        <v>1013</v>
      </c>
      <c r="DV132" t="s">
        <v>265</v>
      </c>
      <c r="DW132" t="s">
        <v>265</v>
      </c>
      <c r="DX132">
        <v>1</v>
      </c>
      <c r="DZ132" t="s">
        <v>236</v>
      </c>
      <c r="EA132" t="s">
        <v>236</v>
      </c>
      <c r="EB132" t="s">
        <v>236</v>
      </c>
      <c r="EC132" t="s">
        <v>236</v>
      </c>
      <c r="EE132">
        <v>82815206</v>
      </c>
      <c r="EF132">
        <v>2</v>
      </c>
      <c r="EG132" t="s">
        <v>269</v>
      </c>
      <c r="EH132">
        <v>27</v>
      </c>
      <c r="EI132" t="s">
        <v>270</v>
      </c>
      <c r="EJ132">
        <v>1</v>
      </c>
      <c r="EK132">
        <v>33001</v>
      </c>
      <c r="EL132" t="s">
        <v>270</v>
      </c>
      <c r="EM132" t="s">
        <v>271</v>
      </c>
      <c r="EO132" t="s">
        <v>425</v>
      </c>
      <c r="EQ132">
        <v>131072</v>
      </c>
      <c r="ER132">
        <v>0</v>
      </c>
      <c r="ES132">
        <v>0</v>
      </c>
      <c r="ET132">
        <v>0</v>
      </c>
      <c r="EU132">
        <v>0</v>
      </c>
      <c r="EV132">
        <v>0</v>
      </c>
      <c r="EW132">
        <v>9</v>
      </c>
      <c r="EX132">
        <v>3.21</v>
      </c>
      <c r="EY132">
        <v>0</v>
      </c>
      <c r="FQ132">
        <v>0</v>
      </c>
      <c r="FR132">
        <v>0</v>
      </c>
      <c r="FS132">
        <v>0</v>
      </c>
      <c r="FX132">
        <v>103</v>
      </c>
      <c r="FY132">
        <v>60</v>
      </c>
      <c r="GA132" t="s">
        <v>236</v>
      </c>
      <c r="GD132">
        <v>1</v>
      </c>
      <c r="GF132">
        <v>1035565378</v>
      </c>
      <c r="GG132">
        <v>2</v>
      </c>
      <c r="GH132">
        <v>1</v>
      </c>
      <c r="GI132">
        <v>-2</v>
      </c>
      <c r="GJ132">
        <v>0</v>
      </c>
      <c r="GK132">
        <v>0</v>
      </c>
      <c r="GL132">
        <f ca="1" t="shared" si="72"/>
        <v>0</v>
      </c>
      <c r="GM132">
        <f ca="1" t="shared" si="73"/>
        <v>37865.84</v>
      </c>
      <c r="GN132">
        <f ca="1" t="shared" si="74"/>
        <v>37865.84</v>
      </c>
      <c r="GO132">
        <f ca="1" t="shared" si="75"/>
        <v>0</v>
      </c>
      <c r="GP132">
        <f ca="1" t="shared" si="76"/>
        <v>0</v>
      </c>
      <c r="GR132">
        <v>0</v>
      </c>
      <c r="GS132">
        <v>3</v>
      </c>
      <c r="GT132">
        <v>0</v>
      </c>
      <c r="GU132" t="s">
        <v>236</v>
      </c>
      <c r="GV132">
        <f t="shared" si="77"/>
        <v>0</v>
      </c>
      <c r="GW132">
        <v>1</v>
      </c>
      <c r="GX132">
        <f t="shared" si="78"/>
        <v>0</v>
      </c>
      <c r="HA132">
        <v>0</v>
      </c>
      <c r="HB132">
        <v>0</v>
      </c>
      <c r="HC132">
        <f t="shared" si="79"/>
        <v>0</v>
      </c>
      <c r="HE132" t="s">
        <v>236</v>
      </c>
      <c r="HF132" t="s">
        <v>236</v>
      </c>
      <c r="HM132" t="s">
        <v>236</v>
      </c>
      <c r="HN132" t="s">
        <v>83</v>
      </c>
      <c r="HO132" t="s">
        <v>85</v>
      </c>
      <c r="HP132" t="s">
        <v>270</v>
      </c>
      <c r="HQ132" t="s">
        <v>270</v>
      </c>
      <c r="HS132">
        <v>0</v>
      </c>
      <c r="IK132">
        <v>0</v>
      </c>
    </row>
    <row r="133" spans="1:255">
      <c r="A133" s="8">
        <v>17</v>
      </c>
      <c r="B133" s="8">
        <v>1</v>
      </c>
      <c r="C133" s="8">
        <f>ROW(SmtRes!A319)</f>
        <v>319</v>
      </c>
      <c r="D133" s="8">
        <f>ROW(EtalonRes!A446)</f>
        <v>446</v>
      </c>
      <c r="E133" s="8" t="s">
        <v>236</v>
      </c>
      <c r="F133" s="8" t="s">
        <v>437</v>
      </c>
      <c r="G133" s="8" t="s">
        <v>438</v>
      </c>
      <c r="H133" s="8" t="s">
        <v>265</v>
      </c>
      <c r="I133" s="8">
        <v>0</v>
      </c>
      <c r="J133" s="8">
        <v>0</v>
      </c>
      <c r="K133" s="8">
        <v>0</v>
      </c>
      <c r="L133" s="8">
        <v>0</v>
      </c>
      <c r="M133" s="8">
        <v>0</v>
      </c>
      <c r="N133" s="8">
        <f t="shared" si="57"/>
        <v>0</v>
      </c>
      <c r="O133" s="8">
        <f ca="1" t="shared" si="58"/>
        <v>0</v>
      </c>
      <c r="P133" s="8">
        <f ca="1">SUMIF(SmtRes!AQ313:SmtRes!AQ319,"=1",SmtRes!DF313:SmtRes!DF319)</f>
        <v>0</v>
      </c>
      <c r="Q133" s="8">
        <f ca="1">SUMIF(SmtRes!AQ313:SmtRes!AQ319,"=1",SmtRes!DG313:SmtRes!DG319)</f>
        <v>0</v>
      </c>
      <c r="R133" s="8">
        <f ca="1">SUMIF(SmtRes!AQ313:SmtRes!AQ319,"=1",SmtRes!DH313:SmtRes!DH319)</f>
        <v>0</v>
      </c>
      <c r="S133" s="8">
        <f ca="1">SUMIF(SmtRes!AQ313:SmtRes!AQ319,"=1",SmtRes!DI313:SmtRes!DI319)</f>
        <v>0</v>
      </c>
      <c r="T133" s="8">
        <f t="shared" si="59"/>
        <v>0</v>
      </c>
      <c r="U133" s="8">
        <f ca="1">SUMIF(SmtRes!AQ313:SmtRes!AQ319,"=1",SmtRes!CV313:SmtRes!CV319)</f>
        <v>0</v>
      </c>
      <c r="V133" s="8">
        <f ca="1">SUMIF(SmtRes!AQ313:SmtRes!AQ319,"=1",SmtRes!CW313:SmtRes!CW319)</f>
        <v>0</v>
      </c>
      <c r="W133" s="8">
        <f t="shared" si="60"/>
        <v>0</v>
      </c>
      <c r="X133" s="8">
        <f ca="1" t="shared" si="61"/>
        <v>0</v>
      </c>
      <c r="Y133" s="8">
        <f ca="1" t="shared" si="62"/>
        <v>0</v>
      </c>
      <c r="Z133" s="8"/>
      <c r="AA133" s="8">
        <v>-1</v>
      </c>
      <c r="AB133" s="8">
        <f ca="1" t="shared" si="63"/>
        <v>6861.765395</v>
      </c>
      <c r="AC133" s="8">
        <f ca="1">ROUND((SUM(SmtRes!BQ313:SmtRes!BQ319)),6)</f>
        <v>21.4211</v>
      </c>
      <c r="AD133" s="8">
        <f ca="1">ROUND((((SUM(SmtRes!BR313:SmtRes!BR319))-(SUM(SmtRes!BS313:SmtRes!BS319)))+AE133),6)</f>
        <v>2244.648645</v>
      </c>
      <c r="AE133" s="8">
        <f ca="1">ROUND((SUM(SmtRes!BS313:SmtRes!BS319)),6)</f>
        <v>1201.089195</v>
      </c>
      <c r="AF133" s="8">
        <f ca="1">ROUND((SUM(SmtRes!BT313:SmtRes!BT319)),6)</f>
        <v>4595.69565</v>
      </c>
      <c r="AG133" s="8">
        <f t="shared" si="65"/>
        <v>0</v>
      </c>
      <c r="AH133" s="8">
        <f ca="1">(SUM(SmtRes!BU313:SmtRes!BU319))</f>
        <v>6.1425</v>
      </c>
      <c r="AI133" s="8">
        <f ca="1">(SUM(SmtRes!BV313:SmtRes!BV319))</f>
        <v>1.3365</v>
      </c>
      <c r="AJ133" s="8">
        <f t="shared" si="66"/>
        <v>0</v>
      </c>
      <c r="AK133" s="8">
        <v>5978.0385</v>
      </c>
      <c r="AL133" s="8">
        <v>21.4211</v>
      </c>
      <c r="AM133" s="8">
        <v>1662.7027</v>
      </c>
      <c r="AN133" s="8">
        <v>889.6957</v>
      </c>
      <c r="AO133" s="8">
        <v>3404.219</v>
      </c>
      <c r="AP133" s="8">
        <v>0</v>
      </c>
      <c r="AQ133" s="8">
        <v>4.55</v>
      </c>
      <c r="AR133" s="8">
        <v>0.99</v>
      </c>
      <c r="AS133" s="8">
        <v>0</v>
      </c>
      <c r="AT133" s="8">
        <v>103</v>
      </c>
      <c r="AU133" s="8">
        <v>60</v>
      </c>
      <c r="AV133" s="8">
        <v>1</v>
      </c>
      <c r="AW133" s="8">
        <v>1</v>
      </c>
      <c r="AX133" s="8"/>
      <c r="AY133" s="8"/>
      <c r="AZ133" s="8">
        <v>1</v>
      </c>
      <c r="BA133" s="8">
        <v>1</v>
      </c>
      <c r="BB133" s="8">
        <v>1</v>
      </c>
      <c r="BC133" s="8">
        <v>1</v>
      </c>
      <c r="BD133" s="8" t="s">
        <v>236</v>
      </c>
      <c r="BE133" s="8" t="s">
        <v>236</v>
      </c>
      <c r="BF133" s="8" t="s">
        <v>236</v>
      </c>
      <c r="BG133" s="8" t="s">
        <v>236</v>
      </c>
      <c r="BH133" s="8">
        <v>0</v>
      </c>
      <c r="BI133" s="8">
        <v>1</v>
      </c>
      <c r="BJ133" s="8" t="s">
        <v>439</v>
      </c>
      <c r="BK133" s="8"/>
      <c r="BL133" s="8"/>
      <c r="BM133" s="8">
        <v>33001</v>
      </c>
      <c r="BN133" s="8">
        <v>0</v>
      </c>
      <c r="BO133" s="8" t="s">
        <v>236</v>
      </c>
      <c r="BP133" s="8">
        <v>0</v>
      </c>
      <c r="BQ133" s="8">
        <v>2</v>
      </c>
      <c r="BR133" s="8">
        <v>0</v>
      </c>
      <c r="BS133" s="8">
        <v>1</v>
      </c>
      <c r="BT133" s="8">
        <v>1</v>
      </c>
      <c r="BU133" s="8">
        <v>1</v>
      </c>
      <c r="BV133" s="8">
        <v>1</v>
      </c>
      <c r="BW133" s="8">
        <v>1</v>
      </c>
      <c r="BX133" s="8">
        <v>1</v>
      </c>
      <c r="BY133" s="8" t="s">
        <v>236</v>
      </c>
      <c r="BZ133" s="8">
        <v>103</v>
      </c>
      <c r="CA133" s="8">
        <v>60</v>
      </c>
      <c r="CB133" s="8" t="s">
        <v>236</v>
      </c>
      <c r="CC133" s="8"/>
      <c r="CD133" s="8"/>
      <c r="CE133" s="8">
        <v>0</v>
      </c>
      <c r="CF133" s="8">
        <v>0</v>
      </c>
      <c r="CG133" s="8">
        <v>0</v>
      </c>
      <c r="CH133" s="8">
        <v>0</v>
      </c>
      <c r="CI133" s="8">
        <v>0</v>
      </c>
      <c r="CJ133" s="8">
        <v>0</v>
      </c>
      <c r="CK133" s="8">
        <v>0</v>
      </c>
      <c r="CL133" s="8">
        <v>0</v>
      </c>
      <c r="CM133" s="8">
        <v>0</v>
      </c>
      <c r="CN133" s="8" t="s">
        <v>440</v>
      </c>
      <c r="CO133" s="8">
        <v>0</v>
      </c>
      <c r="CP133" s="8">
        <f ca="1" t="shared" si="67"/>
        <v>0</v>
      </c>
      <c r="CQ133" s="8">
        <f ca="1">SUMIF(SmtRes!AQ313:SmtRes!AQ319,"=1",SmtRes!AA313:SmtRes!AA319)</f>
        <v>476.75</v>
      </c>
      <c r="CR133" s="8">
        <f ca="1">SUMIF(SmtRes!AQ313:SmtRes!AQ319,"=1",SmtRes!AB313:SmtRes!AB319)</f>
        <v>3377.99</v>
      </c>
      <c r="CS133" s="8">
        <f ca="1">SUMIF(SmtRes!AQ313:SmtRes!AQ319,"=1",SmtRes!AC313:SmtRes!AC319)</f>
        <v>1744.74</v>
      </c>
      <c r="CT133" s="8">
        <f ca="1">SUMIF(SmtRes!AQ313:SmtRes!AQ319,"=1",SmtRes!AD313:SmtRes!AD319)</f>
        <v>748.18</v>
      </c>
      <c r="CU133" s="8">
        <f t="shared" si="68"/>
        <v>0</v>
      </c>
      <c r="CV133" s="8">
        <f ca="1">SUMIF(SmtRes!AQ313:SmtRes!AQ319,"=1",SmtRes!BU313:SmtRes!BU319)</f>
        <v>6.1425</v>
      </c>
      <c r="CW133" s="8">
        <f ca="1">SUMIF(SmtRes!AQ313:SmtRes!AQ319,"=1",SmtRes!BV313:SmtRes!BV319)</f>
        <v>1.3365</v>
      </c>
      <c r="CX133" s="8">
        <f t="shared" si="69"/>
        <v>0</v>
      </c>
      <c r="CY133" s="8">
        <f ca="1" t="shared" si="70"/>
        <v>0</v>
      </c>
      <c r="CZ133" s="8">
        <f ca="1" t="shared" si="71"/>
        <v>0</v>
      </c>
      <c r="DA133" s="8"/>
      <c r="DB133" s="8">
        <v>23</v>
      </c>
      <c r="DC133" s="8" t="s">
        <v>236</v>
      </c>
      <c r="DD133" s="8" t="s">
        <v>236</v>
      </c>
      <c r="DE133" s="8" t="s">
        <v>441</v>
      </c>
      <c r="DF133" s="8" t="s">
        <v>441</v>
      </c>
      <c r="DG133" s="8" t="s">
        <v>441</v>
      </c>
      <c r="DH133" s="8" t="s">
        <v>236</v>
      </c>
      <c r="DI133" s="8" t="s">
        <v>441</v>
      </c>
      <c r="DJ133" s="8" t="s">
        <v>441</v>
      </c>
      <c r="DK133" s="8" t="s">
        <v>236</v>
      </c>
      <c r="DL133" s="8" t="s">
        <v>236</v>
      </c>
      <c r="DM133" s="8" t="s">
        <v>236</v>
      </c>
      <c r="DN133" s="8">
        <v>0</v>
      </c>
      <c r="DO133" s="8">
        <v>0</v>
      </c>
      <c r="DP133" s="8">
        <v>1</v>
      </c>
      <c r="DQ133" s="8">
        <v>1</v>
      </c>
      <c r="DR133" s="8"/>
      <c r="DS133" s="8"/>
      <c r="DT133" s="8"/>
      <c r="DU133" s="8">
        <v>1013</v>
      </c>
      <c r="DV133" s="8" t="s">
        <v>265</v>
      </c>
      <c r="DW133" s="8" t="s">
        <v>265</v>
      </c>
      <c r="DX133" s="8">
        <v>1</v>
      </c>
      <c r="DY133" s="8"/>
      <c r="DZ133" s="8" t="s">
        <v>236</v>
      </c>
      <c r="EA133" s="8" t="s">
        <v>236</v>
      </c>
      <c r="EB133" s="8" t="s">
        <v>236</v>
      </c>
      <c r="EC133" s="8" t="s">
        <v>236</v>
      </c>
      <c r="ED133" s="8"/>
      <c r="EE133" s="8">
        <v>82815206</v>
      </c>
      <c r="EF133" s="8">
        <v>2</v>
      </c>
      <c r="EG133" s="8" t="s">
        <v>269</v>
      </c>
      <c r="EH133" s="8">
        <v>27</v>
      </c>
      <c r="EI133" s="8" t="s">
        <v>270</v>
      </c>
      <c r="EJ133" s="8">
        <v>1</v>
      </c>
      <c r="EK133" s="8">
        <v>33001</v>
      </c>
      <c r="EL133" s="8" t="s">
        <v>270</v>
      </c>
      <c r="EM133" s="8" t="s">
        <v>271</v>
      </c>
      <c r="EN133" s="8"/>
      <c r="EO133" s="8" t="s">
        <v>442</v>
      </c>
      <c r="EP133" s="8"/>
      <c r="EQ133" s="8">
        <v>132096</v>
      </c>
      <c r="ER133" s="8">
        <v>0</v>
      </c>
      <c r="ES133" s="8">
        <v>0</v>
      </c>
      <c r="ET133" s="8">
        <v>0</v>
      </c>
      <c r="EU133" s="8">
        <v>0</v>
      </c>
      <c r="EV133" s="8">
        <v>0</v>
      </c>
      <c r="EW133" s="8">
        <v>4.55</v>
      </c>
      <c r="EX133" s="8">
        <v>0.99</v>
      </c>
      <c r="EY133" s="8">
        <v>0</v>
      </c>
      <c r="EZ133" s="8"/>
      <c r="FA133" s="8"/>
      <c r="FB133" s="8"/>
      <c r="FC133" s="8"/>
      <c r="FD133" s="8"/>
      <c r="FE133" s="8"/>
      <c r="FF133" s="8"/>
      <c r="FG133" s="8"/>
      <c r="FH133" s="8"/>
      <c r="FI133" s="8"/>
      <c r="FJ133" s="8"/>
      <c r="FK133" s="8"/>
      <c r="FL133" s="8"/>
      <c r="FM133" s="8"/>
      <c r="FN133" s="8"/>
      <c r="FO133" s="8"/>
      <c r="FP133" s="8"/>
      <c r="FQ133" s="8">
        <v>0</v>
      </c>
      <c r="FR133" s="8">
        <v>0</v>
      </c>
      <c r="FS133" s="8">
        <v>0</v>
      </c>
      <c r="FT133" s="8"/>
      <c r="FU133" s="8"/>
      <c r="FV133" s="8"/>
      <c r="FW133" s="8"/>
      <c r="FX133" s="8">
        <v>103</v>
      </c>
      <c r="FY133" s="8">
        <v>60</v>
      </c>
      <c r="FZ133" s="8"/>
      <c r="GA133" s="8" t="s">
        <v>236</v>
      </c>
      <c r="GB133" s="8"/>
      <c r="GC133" s="8"/>
      <c r="GD133" s="8">
        <v>1</v>
      </c>
      <c r="GE133" s="8"/>
      <c r="GF133" s="8">
        <v>-904493026</v>
      </c>
      <c r="GG133" s="8">
        <v>2</v>
      </c>
      <c r="GH133" s="8">
        <v>1</v>
      </c>
      <c r="GI133" s="8">
        <v>-2</v>
      </c>
      <c r="GJ133" s="8">
        <v>0</v>
      </c>
      <c r="GK133" s="8">
        <v>0</v>
      </c>
      <c r="GL133" s="8">
        <f ca="1" t="shared" si="72"/>
        <v>0</v>
      </c>
      <c r="GM133" s="8">
        <f ca="1" t="shared" si="73"/>
        <v>0</v>
      </c>
      <c r="GN133" s="8">
        <f ca="1" t="shared" si="74"/>
        <v>0</v>
      </c>
      <c r="GO133" s="8">
        <f ca="1" t="shared" si="75"/>
        <v>0</v>
      </c>
      <c r="GP133" s="8">
        <f ca="1" t="shared" si="76"/>
        <v>0</v>
      </c>
      <c r="GQ133" s="8"/>
      <c r="GR133" s="8">
        <v>0</v>
      </c>
      <c r="GS133" s="8">
        <v>3</v>
      </c>
      <c r="GT133" s="8">
        <v>0</v>
      </c>
      <c r="GU133" s="8" t="s">
        <v>236</v>
      </c>
      <c r="GV133" s="8">
        <f t="shared" si="77"/>
        <v>0</v>
      </c>
      <c r="GW133" s="8">
        <v>1</v>
      </c>
      <c r="GX133" s="8">
        <f t="shared" si="78"/>
        <v>0</v>
      </c>
      <c r="GY133" s="8"/>
      <c r="GZ133" s="8"/>
      <c r="HA133" s="8">
        <v>0</v>
      </c>
      <c r="HB133" s="8">
        <v>0</v>
      </c>
      <c r="HC133" s="8">
        <f t="shared" si="79"/>
        <v>0</v>
      </c>
      <c r="HD133" s="8"/>
      <c r="HE133" s="8" t="s">
        <v>236</v>
      </c>
      <c r="HF133" s="8" t="s">
        <v>236</v>
      </c>
      <c r="HG133" s="8"/>
      <c r="HH133" s="8"/>
      <c r="HI133" s="8"/>
      <c r="HJ133" s="8"/>
      <c r="HK133" s="8"/>
      <c r="HL133" s="8"/>
      <c r="HM133" s="8" t="s">
        <v>236</v>
      </c>
      <c r="HN133" s="8" t="s">
        <v>83</v>
      </c>
      <c r="HO133" s="8" t="s">
        <v>85</v>
      </c>
      <c r="HP133" s="8" t="s">
        <v>270</v>
      </c>
      <c r="HQ133" s="8" t="s">
        <v>270</v>
      </c>
      <c r="HR133" s="8"/>
      <c r="HS133" s="8">
        <v>0</v>
      </c>
      <c r="HT133" s="8"/>
      <c r="HU133" s="8"/>
      <c r="HV133" s="8"/>
      <c r="HW133" s="8"/>
      <c r="HX133" s="8"/>
      <c r="HY133" s="8"/>
      <c r="HZ133" s="8"/>
      <c r="IA133" s="8"/>
      <c r="IB133" s="8"/>
      <c r="IC133" s="8"/>
      <c r="ID133" s="8"/>
      <c r="IE133" s="8"/>
      <c r="IF133" s="8"/>
      <c r="IG133" s="8"/>
      <c r="IH133" s="8"/>
      <c r="II133" s="8"/>
      <c r="IJ133" s="8"/>
      <c r="IK133" s="8">
        <v>0</v>
      </c>
      <c r="IL133" s="8"/>
      <c r="IM133" s="8"/>
      <c r="IN133" s="8"/>
      <c r="IO133" s="8"/>
      <c r="IP133" s="8"/>
      <c r="IQ133" s="8"/>
      <c r="IR133" s="8"/>
      <c r="IS133" s="8"/>
      <c r="IT133" s="8"/>
      <c r="IU133" s="8"/>
    </row>
    <row r="134" spans="1:245">
      <c r="A134">
        <v>17</v>
      </c>
      <c r="B134">
        <v>1</v>
      </c>
      <c r="C134">
        <f>ROW(SmtRes!A326)</f>
        <v>326</v>
      </c>
      <c r="D134">
        <f>ROW(EtalonRes!A464)</f>
        <v>464</v>
      </c>
      <c r="E134" t="s">
        <v>236</v>
      </c>
      <c r="F134" t="s">
        <v>437</v>
      </c>
      <c r="G134" t="s">
        <v>438</v>
      </c>
      <c r="H134" t="s">
        <v>265</v>
      </c>
      <c r="I134">
        <v>0</v>
      </c>
      <c r="J134">
        <v>0</v>
      </c>
      <c r="K134">
        <v>0</v>
      </c>
      <c r="L134">
        <v>0</v>
      </c>
      <c r="M134">
        <v>0</v>
      </c>
      <c r="N134">
        <f t="shared" si="57"/>
        <v>0</v>
      </c>
      <c r="O134">
        <f ca="1" t="shared" si="58"/>
        <v>0</v>
      </c>
      <c r="P134">
        <f ca="1">SUMIF(SmtRes!AQ320:SmtRes!AQ326,"=1",SmtRes!DF320:SmtRes!DF326)</f>
        <v>0</v>
      </c>
      <c r="Q134">
        <f ca="1">SUMIF(SmtRes!AQ320:SmtRes!AQ326,"=1",SmtRes!DG320:SmtRes!DG326)</f>
        <v>0</v>
      </c>
      <c r="R134">
        <f ca="1">SUMIF(SmtRes!AQ320:SmtRes!AQ326,"=1",SmtRes!DH320:SmtRes!DH326)</f>
        <v>0</v>
      </c>
      <c r="S134">
        <f ca="1">SUMIF(SmtRes!AQ320:SmtRes!AQ326,"=1",SmtRes!DI320:SmtRes!DI326)</f>
        <v>0</v>
      </c>
      <c r="T134">
        <f t="shared" si="59"/>
        <v>0</v>
      </c>
      <c r="U134">
        <f ca="1">SUMIF(SmtRes!AQ320:SmtRes!AQ326,"=1",SmtRes!CV320:SmtRes!CV326)</f>
        <v>0</v>
      </c>
      <c r="V134">
        <f ca="1">SUMIF(SmtRes!AQ320:SmtRes!AQ326,"=1",SmtRes!CW320:SmtRes!CW326)</f>
        <v>0</v>
      </c>
      <c r="W134">
        <f t="shared" si="60"/>
        <v>0</v>
      </c>
      <c r="X134">
        <f ca="1" t="shared" si="61"/>
        <v>0</v>
      </c>
      <c r="Y134">
        <f ca="1" t="shared" si="62"/>
        <v>0</v>
      </c>
      <c r="AA134">
        <v>-1</v>
      </c>
      <c r="AB134">
        <f ca="1" t="shared" si="63"/>
        <v>6861.765395</v>
      </c>
      <c r="AC134">
        <f ca="1">ROUND((SUM(SmtRes!BQ320:SmtRes!BQ326)),6)</f>
        <v>21.4211</v>
      </c>
      <c r="AD134">
        <f ca="1">ROUND((((SUM(SmtRes!BR320:SmtRes!BR326))-(SUM(SmtRes!BS320:SmtRes!BS326)))+AE134),6)</f>
        <v>2244.648645</v>
      </c>
      <c r="AE134">
        <f ca="1">ROUND((SUM(SmtRes!BS320:SmtRes!BS326)),6)</f>
        <v>1201.089195</v>
      </c>
      <c r="AF134">
        <f ca="1">ROUND((SUM(SmtRes!BT320:SmtRes!BT326)),6)</f>
        <v>4595.69565</v>
      </c>
      <c r="AG134">
        <f t="shared" si="65"/>
        <v>0</v>
      </c>
      <c r="AH134">
        <f ca="1">(SUM(SmtRes!BU320:SmtRes!BU326))</f>
        <v>6.1425</v>
      </c>
      <c r="AI134">
        <f ca="1">(SUM(SmtRes!BV320:SmtRes!BV326))</f>
        <v>1.3365</v>
      </c>
      <c r="AJ134">
        <f t="shared" si="66"/>
        <v>0</v>
      </c>
      <c r="AK134">
        <v>5978.0385</v>
      </c>
      <c r="AL134">
        <v>21.4211</v>
      </c>
      <c r="AM134">
        <v>1662.7027</v>
      </c>
      <c r="AN134">
        <v>889.6957</v>
      </c>
      <c r="AO134">
        <v>3404.219</v>
      </c>
      <c r="AP134">
        <v>0</v>
      </c>
      <c r="AQ134">
        <v>4.55</v>
      </c>
      <c r="AR134">
        <v>0.99</v>
      </c>
      <c r="AS134">
        <v>0</v>
      </c>
      <c r="AT134">
        <v>103</v>
      </c>
      <c r="AU134">
        <v>60</v>
      </c>
      <c r="AV134">
        <v>1</v>
      </c>
      <c r="AW134">
        <v>1</v>
      </c>
      <c r="AZ134">
        <v>1</v>
      </c>
      <c r="BA134">
        <v>1</v>
      </c>
      <c r="BB134">
        <v>1</v>
      </c>
      <c r="BC134">
        <v>1</v>
      </c>
      <c r="BD134" t="s">
        <v>236</v>
      </c>
      <c r="BE134" t="s">
        <v>236</v>
      </c>
      <c r="BF134" t="s">
        <v>236</v>
      </c>
      <c r="BG134" t="s">
        <v>236</v>
      </c>
      <c r="BH134">
        <v>0</v>
      </c>
      <c r="BI134">
        <v>1</v>
      </c>
      <c r="BJ134" t="s">
        <v>439</v>
      </c>
      <c r="BM134">
        <v>33001</v>
      </c>
      <c r="BN134">
        <v>0</v>
      </c>
      <c r="BO134" t="s">
        <v>236</v>
      </c>
      <c r="BP134">
        <v>0</v>
      </c>
      <c r="BQ134">
        <v>2</v>
      </c>
      <c r="BR134">
        <v>0</v>
      </c>
      <c r="BS134">
        <v>1</v>
      </c>
      <c r="BT134">
        <v>1</v>
      </c>
      <c r="BU134">
        <v>1</v>
      </c>
      <c r="BV134">
        <v>1</v>
      </c>
      <c r="BW134">
        <v>1</v>
      </c>
      <c r="BX134">
        <v>1</v>
      </c>
      <c r="BY134" t="s">
        <v>236</v>
      </c>
      <c r="BZ134">
        <v>103</v>
      </c>
      <c r="CA134">
        <v>60</v>
      </c>
      <c r="CB134" t="s">
        <v>236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 t="s">
        <v>440</v>
      </c>
      <c r="CO134">
        <v>0</v>
      </c>
      <c r="CP134">
        <f ca="1" t="shared" si="67"/>
        <v>0</v>
      </c>
      <c r="CQ134">
        <f ca="1">SUMIF(SmtRes!AQ320:SmtRes!AQ326,"=1",SmtRes!AA320:SmtRes!AA326)</f>
        <v>476.75</v>
      </c>
      <c r="CR134">
        <f ca="1">SUMIF(SmtRes!AQ320:SmtRes!AQ326,"=1",SmtRes!AB320:SmtRes!AB326)</f>
        <v>3377.99</v>
      </c>
      <c r="CS134">
        <f ca="1">SUMIF(SmtRes!AQ320:SmtRes!AQ326,"=1",SmtRes!AC320:SmtRes!AC326)</f>
        <v>1744.74</v>
      </c>
      <c r="CT134">
        <f ca="1">SUMIF(SmtRes!AQ320:SmtRes!AQ326,"=1",SmtRes!AD320:SmtRes!AD326)</f>
        <v>748.18</v>
      </c>
      <c r="CU134">
        <f t="shared" si="68"/>
        <v>0</v>
      </c>
      <c r="CV134">
        <f ca="1">SUMIF(SmtRes!AQ320:SmtRes!AQ326,"=1",SmtRes!BU320:SmtRes!BU326)</f>
        <v>6.1425</v>
      </c>
      <c r="CW134">
        <f ca="1">SUMIF(SmtRes!AQ320:SmtRes!AQ326,"=1",SmtRes!BV320:SmtRes!BV326)</f>
        <v>1.3365</v>
      </c>
      <c r="CX134">
        <f t="shared" si="69"/>
        <v>0</v>
      </c>
      <c r="CY134">
        <f ca="1" t="shared" si="70"/>
        <v>0</v>
      </c>
      <c r="CZ134">
        <f ca="1" t="shared" si="71"/>
        <v>0</v>
      </c>
      <c r="DB134">
        <v>25</v>
      </c>
      <c r="DC134" t="s">
        <v>236</v>
      </c>
      <c r="DD134" t="s">
        <v>236</v>
      </c>
      <c r="DE134" t="s">
        <v>441</v>
      </c>
      <c r="DF134" t="s">
        <v>441</v>
      </c>
      <c r="DG134" t="s">
        <v>441</v>
      </c>
      <c r="DH134" t="s">
        <v>236</v>
      </c>
      <c r="DI134" t="s">
        <v>441</v>
      </c>
      <c r="DJ134" t="s">
        <v>441</v>
      </c>
      <c r="DK134" t="s">
        <v>236</v>
      </c>
      <c r="DL134" t="s">
        <v>236</v>
      </c>
      <c r="DM134" t="s">
        <v>236</v>
      </c>
      <c r="DN134">
        <v>0</v>
      </c>
      <c r="DO134">
        <v>0</v>
      </c>
      <c r="DP134">
        <v>1</v>
      </c>
      <c r="DQ134">
        <v>1</v>
      </c>
      <c r="DU134">
        <v>1013</v>
      </c>
      <c r="DV134" t="s">
        <v>265</v>
      </c>
      <c r="DW134" t="s">
        <v>265</v>
      </c>
      <c r="DX134">
        <v>1</v>
      </c>
      <c r="DZ134" t="s">
        <v>236</v>
      </c>
      <c r="EA134" t="s">
        <v>236</v>
      </c>
      <c r="EB134" t="s">
        <v>236</v>
      </c>
      <c r="EC134" t="s">
        <v>236</v>
      </c>
      <c r="EE134">
        <v>82815206</v>
      </c>
      <c r="EF134">
        <v>2</v>
      </c>
      <c r="EG134" t="s">
        <v>269</v>
      </c>
      <c r="EH134">
        <v>27</v>
      </c>
      <c r="EI134" t="s">
        <v>270</v>
      </c>
      <c r="EJ134">
        <v>1</v>
      </c>
      <c r="EK134">
        <v>33001</v>
      </c>
      <c r="EL134" t="s">
        <v>270</v>
      </c>
      <c r="EM134" t="s">
        <v>271</v>
      </c>
      <c r="EO134" t="s">
        <v>442</v>
      </c>
      <c r="EQ134">
        <v>132096</v>
      </c>
      <c r="ER134">
        <v>0</v>
      </c>
      <c r="ES134">
        <v>0</v>
      </c>
      <c r="ET134">
        <v>0</v>
      </c>
      <c r="EU134">
        <v>0</v>
      </c>
      <c r="EV134">
        <v>0</v>
      </c>
      <c r="EW134">
        <v>4.55</v>
      </c>
      <c r="EX134">
        <v>0.99</v>
      </c>
      <c r="EY134">
        <v>0</v>
      </c>
      <c r="FQ134">
        <v>0</v>
      </c>
      <c r="FR134">
        <v>0</v>
      </c>
      <c r="FS134">
        <v>0</v>
      </c>
      <c r="FX134">
        <v>103</v>
      </c>
      <c r="FY134">
        <v>60</v>
      </c>
      <c r="GA134" t="s">
        <v>236</v>
      </c>
      <c r="GD134">
        <v>1</v>
      </c>
      <c r="GF134">
        <v>-904493026</v>
      </c>
      <c r="GG134">
        <v>2</v>
      </c>
      <c r="GH134">
        <v>1</v>
      </c>
      <c r="GI134">
        <v>-2</v>
      </c>
      <c r="GJ134">
        <v>0</v>
      </c>
      <c r="GK134">
        <v>0</v>
      </c>
      <c r="GL134">
        <f ca="1" t="shared" si="72"/>
        <v>0</v>
      </c>
      <c r="GM134">
        <f ca="1" t="shared" si="73"/>
        <v>0</v>
      </c>
      <c r="GN134">
        <f ca="1" t="shared" si="74"/>
        <v>0</v>
      </c>
      <c r="GO134">
        <f ca="1" t="shared" si="75"/>
        <v>0</v>
      </c>
      <c r="GP134">
        <f ca="1" t="shared" si="76"/>
        <v>0</v>
      </c>
      <c r="GR134">
        <v>0</v>
      </c>
      <c r="GS134">
        <v>3</v>
      </c>
      <c r="GT134">
        <v>0</v>
      </c>
      <c r="GU134" t="s">
        <v>236</v>
      </c>
      <c r="GV134">
        <f t="shared" si="77"/>
        <v>0</v>
      </c>
      <c r="GW134">
        <v>1</v>
      </c>
      <c r="GX134">
        <f t="shared" si="78"/>
        <v>0</v>
      </c>
      <c r="HA134">
        <v>0</v>
      </c>
      <c r="HB134">
        <v>0</v>
      </c>
      <c r="HC134">
        <f t="shared" si="79"/>
        <v>0</v>
      </c>
      <c r="HE134" t="s">
        <v>236</v>
      </c>
      <c r="HF134" t="s">
        <v>236</v>
      </c>
      <c r="HM134" t="s">
        <v>236</v>
      </c>
      <c r="HN134" t="s">
        <v>83</v>
      </c>
      <c r="HO134" t="s">
        <v>85</v>
      </c>
      <c r="HP134" t="s">
        <v>270</v>
      </c>
      <c r="HQ134" t="s">
        <v>270</v>
      </c>
      <c r="HS134">
        <v>0</v>
      </c>
      <c r="IK134">
        <v>0</v>
      </c>
    </row>
    <row r="135" spans="1:255">
      <c r="A135" s="8">
        <v>17</v>
      </c>
      <c r="B135" s="8">
        <v>1</v>
      </c>
      <c r="C135" s="8">
        <f>ROW(SmtRes!A333)</f>
        <v>333</v>
      </c>
      <c r="D135" s="8">
        <f>ROW(EtalonRes!A483)</f>
        <v>483</v>
      </c>
      <c r="E135" s="8" t="s">
        <v>236</v>
      </c>
      <c r="F135" s="8" t="s">
        <v>453</v>
      </c>
      <c r="G135" s="8" t="s">
        <v>454</v>
      </c>
      <c r="H135" s="8" t="s">
        <v>265</v>
      </c>
      <c r="I135" s="8">
        <v>0</v>
      </c>
      <c r="J135" s="8">
        <v>0</v>
      </c>
      <c r="K135" s="8">
        <v>0</v>
      </c>
      <c r="L135" s="8">
        <v>0</v>
      </c>
      <c r="M135" s="8">
        <v>0</v>
      </c>
      <c r="N135" s="8">
        <f t="shared" si="57"/>
        <v>0</v>
      </c>
      <c r="O135" s="8">
        <f ca="1" t="shared" si="58"/>
        <v>0</v>
      </c>
      <c r="P135" s="8">
        <f ca="1">SUMIF(SmtRes!AQ327:SmtRes!AQ333,"=1",SmtRes!DF327:SmtRes!DF333)</f>
        <v>0</v>
      </c>
      <c r="Q135" s="8">
        <f ca="1">SUMIF(SmtRes!AQ327:SmtRes!AQ333,"=1",SmtRes!DG327:SmtRes!DG333)</f>
        <v>0</v>
      </c>
      <c r="R135" s="8">
        <f ca="1">SUMIF(SmtRes!AQ327:SmtRes!AQ333,"=1",SmtRes!DH327:SmtRes!DH333)</f>
        <v>0</v>
      </c>
      <c r="S135" s="8">
        <f ca="1">SUMIF(SmtRes!AQ327:SmtRes!AQ333,"=1",SmtRes!DI327:SmtRes!DI333)</f>
        <v>0</v>
      </c>
      <c r="T135" s="8">
        <f t="shared" si="59"/>
        <v>0</v>
      </c>
      <c r="U135" s="8">
        <f ca="1">SUMIF(SmtRes!AQ327:SmtRes!AQ333,"=1",SmtRes!CV327:SmtRes!CV333)</f>
        <v>0</v>
      </c>
      <c r="V135" s="8">
        <f ca="1">SUMIF(SmtRes!AQ327:SmtRes!AQ333,"=1",SmtRes!CW327:SmtRes!CW333)</f>
        <v>0</v>
      </c>
      <c r="W135" s="8">
        <f t="shared" si="60"/>
        <v>0</v>
      </c>
      <c r="X135" s="8">
        <f ca="1" t="shared" si="61"/>
        <v>0</v>
      </c>
      <c r="Y135" s="8">
        <f ca="1" t="shared" si="62"/>
        <v>0</v>
      </c>
      <c r="Z135" s="8"/>
      <c r="AA135" s="8">
        <v>-1</v>
      </c>
      <c r="AB135" s="8">
        <f ca="1" t="shared" si="63"/>
        <v>9545.3612</v>
      </c>
      <c r="AC135" s="8">
        <f ca="1">ROUND((SUM(SmtRes!BQ327:SmtRes!BQ333)),6)</f>
        <v>21.4211</v>
      </c>
      <c r="AD135" s="8">
        <f ca="1">ROUND((((SUM(SmtRes!BR327:SmtRes!BR333))-(SUM(SmtRes!BS327:SmtRes!BS333)))+AE135),6)</f>
        <v>3725.5451</v>
      </c>
      <c r="AE135" s="8">
        <f ca="1">ROUND((SUM(SmtRes!BS327:SmtRes!BS333)),6)</f>
        <v>1926.6035</v>
      </c>
      <c r="AF135" s="8">
        <f ca="1">ROUND((SUM(SmtRes!BT327:SmtRes!BT333)),6)</f>
        <v>5798.395</v>
      </c>
      <c r="AG135" s="8">
        <f t="shared" si="65"/>
        <v>0</v>
      </c>
      <c r="AH135" s="8">
        <f ca="1">(SUM(SmtRes!BU327:SmtRes!BU333))</f>
        <v>7.75</v>
      </c>
      <c r="AI135" s="8">
        <f ca="1">(SUM(SmtRes!BV327:SmtRes!BV333))</f>
        <v>2.13</v>
      </c>
      <c r="AJ135" s="8">
        <f t="shared" si="66"/>
        <v>0</v>
      </c>
      <c r="AK135" s="8">
        <v>11471.9647</v>
      </c>
      <c r="AL135" s="8">
        <v>21.4211</v>
      </c>
      <c r="AM135" s="8">
        <v>3725.5451</v>
      </c>
      <c r="AN135" s="8">
        <v>1926.6035</v>
      </c>
      <c r="AO135" s="8">
        <v>5798.395</v>
      </c>
      <c r="AP135" s="8">
        <v>0</v>
      </c>
      <c r="AQ135" s="8">
        <v>7.75</v>
      </c>
      <c r="AR135" s="8">
        <v>2.13</v>
      </c>
      <c r="AS135" s="8">
        <v>0</v>
      </c>
      <c r="AT135" s="8">
        <v>103</v>
      </c>
      <c r="AU135" s="8">
        <v>60</v>
      </c>
      <c r="AV135" s="8">
        <v>1</v>
      </c>
      <c r="AW135" s="8">
        <v>1</v>
      </c>
      <c r="AX135" s="8"/>
      <c r="AY135" s="8"/>
      <c r="AZ135" s="8">
        <v>1</v>
      </c>
      <c r="BA135" s="8">
        <v>1</v>
      </c>
      <c r="BB135" s="8">
        <v>1</v>
      </c>
      <c r="BC135" s="8">
        <v>1</v>
      </c>
      <c r="BD135" s="8" t="s">
        <v>236</v>
      </c>
      <c r="BE135" s="8" t="s">
        <v>236</v>
      </c>
      <c r="BF135" s="8" t="s">
        <v>236</v>
      </c>
      <c r="BG135" s="8" t="s">
        <v>236</v>
      </c>
      <c r="BH135" s="8">
        <v>0</v>
      </c>
      <c r="BI135" s="8">
        <v>1</v>
      </c>
      <c r="BJ135" s="8" t="s">
        <v>455</v>
      </c>
      <c r="BK135" s="8"/>
      <c r="BL135" s="8"/>
      <c r="BM135" s="8">
        <v>33001</v>
      </c>
      <c r="BN135" s="8">
        <v>0</v>
      </c>
      <c r="BO135" s="8" t="s">
        <v>236</v>
      </c>
      <c r="BP135" s="8">
        <v>0</v>
      </c>
      <c r="BQ135" s="8">
        <v>2</v>
      </c>
      <c r="BR135" s="8">
        <v>0</v>
      </c>
      <c r="BS135" s="8">
        <v>1</v>
      </c>
      <c r="BT135" s="8">
        <v>1</v>
      </c>
      <c r="BU135" s="8">
        <v>1</v>
      </c>
      <c r="BV135" s="8">
        <v>1</v>
      </c>
      <c r="BW135" s="8">
        <v>1</v>
      </c>
      <c r="BX135" s="8">
        <v>1</v>
      </c>
      <c r="BY135" s="8" t="s">
        <v>236</v>
      </c>
      <c r="BZ135" s="8">
        <v>103</v>
      </c>
      <c r="CA135" s="8">
        <v>60</v>
      </c>
      <c r="CB135" s="8" t="s">
        <v>236</v>
      </c>
      <c r="CC135" s="8"/>
      <c r="CD135" s="8"/>
      <c r="CE135" s="8">
        <v>0</v>
      </c>
      <c r="CF135" s="8">
        <v>0</v>
      </c>
      <c r="CG135" s="8">
        <v>0</v>
      </c>
      <c r="CH135" s="8">
        <v>0</v>
      </c>
      <c r="CI135" s="8">
        <v>0</v>
      </c>
      <c r="CJ135" s="8">
        <v>0</v>
      </c>
      <c r="CK135" s="8">
        <v>0</v>
      </c>
      <c r="CL135" s="8">
        <v>0</v>
      </c>
      <c r="CM135" s="8">
        <v>0</v>
      </c>
      <c r="CN135" s="8" t="s">
        <v>236</v>
      </c>
      <c r="CO135" s="8">
        <v>0</v>
      </c>
      <c r="CP135" s="8">
        <f ca="1" t="shared" si="67"/>
        <v>0</v>
      </c>
      <c r="CQ135" s="8">
        <f ca="1">SUMIF(SmtRes!AQ327:SmtRes!AQ333,"=1",SmtRes!AA327:SmtRes!AA333)</f>
        <v>476.75</v>
      </c>
      <c r="CR135" s="8">
        <f ca="1">SUMIF(SmtRes!AQ327:SmtRes!AQ333,"=1",SmtRes!AB327:SmtRes!AB333)</f>
        <v>3377.99</v>
      </c>
      <c r="CS135" s="8">
        <f ca="1">SUMIF(SmtRes!AQ327:SmtRes!AQ333,"=1",SmtRes!AC327:SmtRes!AC333)</f>
        <v>1744.74</v>
      </c>
      <c r="CT135" s="8">
        <f ca="1">SUMIF(SmtRes!AQ327:SmtRes!AQ333,"=1",SmtRes!AD327:SmtRes!AD333)</f>
        <v>748.18</v>
      </c>
      <c r="CU135" s="8">
        <f t="shared" si="68"/>
        <v>0</v>
      </c>
      <c r="CV135" s="8">
        <f ca="1">SUMIF(SmtRes!AQ327:SmtRes!AQ333,"=1",SmtRes!BU327:SmtRes!BU333)</f>
        <v>7.75</v>
      </c>
      <c r="CW135" s="8">
        <f ca="1">SUMIF(SmtRes!AQ327:SmtRes!AQ333,"=1",SmtRes!BV327:SmtRes!BV333)</f>
        <v>2.13</v>
      </c>
      <c r="CX135" s="8">
        <f t="shared" si="69"/>
        <v>0</v>
      </c>
      <c r="CY135" s="8">
        <f ca="1" t="shared" si="70"/>
        <v>0</v>
      </c>
      <c r="CZ135" s="8">
        <f ca="1" t="shared" si="71"/>
        <v>0</v>
      </c>
      <c r="DA135" s="8"/>
      <c r="DB135" s="8"/>
      <c r="DC135" s="8" t="s">
        <v>236</v>
      </c>
      <c r="DD135" s="8" t="s">
        <v>236</v>
      </c>
      <c r="DE135" s="8" t="s">
        <v>236</v>
      </c>
      <c r="DF135" s="8" t="s">
        <v>236</v>
      </c>
      <c r="DG135" s="8" t="s">
        <v>236</v>
      </c>
      <c r="DH135" s="8" t="s">
        <v>236</v>
      </c>
      <c r="DI135" s="8" t="s">
        <v>236</v>
      </c>
      <c r="DJ135" s="8" t="s">
        <v>236</v>
      </c>
      <c r="DK135" s="8" t="s">
        <v>236</v>
      </c>
      <c r="DL135" s="8" t="s">
        <v>236</v>
      </c>
      <c r="DM135" s="8" t="s">
        <v>236</v>
      </c>
      <c r="DN135" s="8">
        <v>0</v>
      </c>
      <c r="DO135" s="8">
        <v>0</v>
      </c>
      <c r="DP135" s="8">
        <v>1</v>
      </c>
      <c r="DQ135" s="8">
        <v>1</v>
      </c>
      <c r="DR135" s="8"/>
      <c r="DS135" s="8"/>
      <c r="DT135" s="8"/>
      <c r="DU135" s="8">
        <v>1013</v>
      </c>
      <c r="DV135" s="8" t="s">
        <v>265</v>
      </c>
      <c r="DW135" s="8" t="s">
        <v>265</v>
      </c>
      <c r="DX135" s="8">
        <v>1</v>
      </c>
      <c r="DY135" s="8"/>
      <c r="DZ135" s="8" t="s">
        <v>236</v>
      </c>
      <c r="EA135" s="8" t="s">
        <v>236</v>
      </c>
      <c r="EB135" s="8" t="s">
        <v>236</v>
      </c>
      <c r="EC135" s="8" t="s">
        <v>236</v>
      </c>
      <c r="ED135" s="8"/>
      <c r="EE135" s="8">
        <v>82815206</v>
      </c>
      <c r="EF135" s="8">
        <v>2</v>
      </c>
      <c r="EG135" s="8" t="s">
        <v>269</v>
      </c>
      <c r="EH135" s="8">
        <v>27</v>
      </c>
      <c r="EI135" s="8" t="s">
        <v>270</v>
      </c>
      <c r="EJ135" s="8">
        <v>1</v>
      </c>
      <c r="EK135" s="8">
        <v>33001</v>
      </c>
      <c r="EL135" s="8" t="s">
        <v>270</v>
      </c>
      <c r="EM135" s="8" t="s">
        <v>271</v>
      </c>
      <c r="EN135" s="8"/>
      <c r="EO135" s="8" t="s">
        <v>236</v>
      </c>
      <c r="EP135" s="8"/>
      <c r="EQ135" s="8">
        <v>132096</v>
      </c>
      <c r="ER135" s="8">
        <v>0</v>
      </c>
      <c r="ES135" s="8">
        <v>0</v>
      </c>
      <c r="ET135" s="8">
        <v>0</v>
      </c>
      <c r="EU135" s="8">
        <v>0</v>
      </c>
      <c r="EV135" s="8">
        <v>0</v>
      </c>
      <c r="EW135" s="8">
        <v>7.75</v>
      </c>
      <c r="EX135" s="8">
        <v>2.13</v>
      </c>
      <c r="EY135" s="8">
        <v>0</v>
      </c>
      <c r="EZ135" s="8"/>
      <c r="FA135" s="8"/>
      <c r="FB135" s="8"/>
      <c r="FC135" s="8"/>
      <c r="FD135" s="8"/>
      <c r="FE135" s="8"/>
      <c r="FF135" s="8"/>
      <c r="FG135" s="8"/>
      <c r="FH135" s="8"/>
      <c r="FI135" s="8"/>
      <c r="FJ135" s="8"/>
      <c r="FK135" s="8"/>
      <c r="FL135" s="8"/>
      <c r="FM135" s="8"/>
      <c r="FN135" s="8"/>
      <c r="FO135" s="8"/>
      <c r="FP135" s="8"/>
      <c r="FQ135" s="8">
        <v>0</v>
      </c>
      <c r="FR135" s="8">
        <v>0</v>
      </c>
      <c r="FS135" s="8">
        <v>0</v>
      </c>
      <c r="FT135" s="8"/>
      <c r="FU135" s="8"/>
      <c r="FV135" s="8"/>
      <c r="FW135" s="8"/>
      <c r="FX135" s="8">
        <v>103</v>
      </c>
      <c r="FY135" s="8">
        <v>60</v>
      </c>
      <c r="FZ135" s="8"/>
      <c r="GA135" s="8" t="s">
        <v>236</v>
      </c>
      <c r="GB135" s="8"/>
      <c r="GC135" s="8"/>
      <c r="GD135" s="8">
        <v>1</v>
      </c>
      <c r="GE135" s="8"/>
      <c r="GF135" s="8">
        <v>2103275421</v>
      </c>
      <c r="GG135" s="8">
        <v>2</v>
      </c>
      <c r="GH135" s="8">
        <v>1</v>
      </c>
      <c r="GI135" s="8">
        <v>-2</v>
      </c>
      <c r="GJ135" s="8">
        <v>0</v>
      </c>
      <c r="GK135" s="8">
        <v>0</v>
      </c>
      <c r="GL135" s="8">
        <f ca="1" t="shared" si="72"/>
        <v>0</v>
      </c>
      <c r="GM135" s="8">
        <f ca="1" t="shared" si="73"/>
        <v>0</v>
      </c>
      <c r="GN135" s="8">
        <f ca="1" t="shared" si="74"/>
        <v>0</v>
      </c>
      <c r="GO135" s="8">
        <f ca="1" t="shared" si="75"/>
        <v>0</v>
      </c>
      <c r="GP135" s="8">
        <f ca="1" t="shared" si="76"/>
        <v>0</v>
      </c>
      <c r="GQ135" s="8"/>
      <c r="GR135" s="8">
        <v>0</v>
      </c>
      <c r="GS135" s="8">
        <v>3</v>
      </c>
      <c r="GT135" s="8">
        <v>0</v>
      </c>
      <c r="GU135" s="8" t="s">
        <v>236</v>
      </c>
      <c r="GV135" s="8">
        <f t="shared" si="77"/>
        <v>0</v>
      </c>
      <c r="GW135" s="8">
        <v>1</v>
      </c>
      <c r="GX135" s="8">
        <f t="shared" si="78"/>
        <v>0</v>
      </c>
      <c r="GY135" s="8"/>
      <c r="GZ135" s="8"/>
      <c r="HA135" s="8">
        <v>0</v>
      </c>
      <c r="HB135" s="8">
        <v>0</v>
      </c>
      <c r="HC135" s="8">
        <f t="shared" si="79"/>
        <v>0</v>
      </c>
      <c r="HD135" s="8"/>
      <c r="HE135" s="8" t="s">
        <v>236</v>
      </c>
      <c r="HF135" s="8" t="s">
        <v>236</v>
      </c>
      <c r="HG135" s="8"/>
      <c r="HH135" s="8"/>
      <c r="HI135" s="8"/>
      <c r="HJ135" s="8"/>
      <c r="HK135" s="8"/>
      <c r="HL135" s="8"/>
      <c r="HM135" s="8" t="s">
        <v>236</v>
      </c>
      <c r="HN135" s="8" t="s">
        <v>83</v>
      </c>
      <c r="HO135" s="8" t="s">
        <v>85</v>
      </c>
      <c r="HP135" s="8" t="s">
        <v>270</v>
      </c>
      <c r="HQ135" s="8" t="s">
        <v>270</v>
      </c>
      <c r="HR135" s="8"/>
      <c r="HS135" s="8">
        <v>0</v>
      </c>
      <c r="HT135" s="8"/>
      <c r="HU135" s="8"/>
      <c r="HV135" s="8"/>
      <c r="HW135" s="8"/>
      <c r="HX135" s="8"/>
      <c r="HY135" s="8"/>
      <c r="HZ135" s="8"/>
      <c r="IA135" s="8"/>
      <c r="IB135" s="8"/>
      <c r="IC135" s="8"/>
      <c r="ID135" s="8"/>
      <c r="IE135" s="8"/>
      <c r="IF135" s="8"/>
      <c r="IG135" s="8"/>
      <c r="IH135" s="8"/>
      <c r="II135" s="8"/>
      <c r="IJ135" s="8"/>
      <c r="IK135" s="8">
        <v>0</v>
      </c>
      <c r="IL135" s="8"/>
      <c r="IM135" s="8"/>
      <c r="IN135" s="8"/>
      <c r="IO135" s="8"/>
      <c r="IP135" s="8"/>
      <c r="IQ135" s="8"/>
      <c r="IR135" s="8"/>
      <c r="IS135" s="8"/>
      <c r="IT135" s="8"/>
      <c r="IU135" s="8"/>
    </row>
    <row r="136" spans="1:245">
      <c r="A136">
        <v>17</v>
      </c>
      <c r="B136">
        <v>1</v>
      </c>
      <c r="C136">
        <f>ROW(SmtRes!A340)</f>
        <v>340</v>
      </c>
      <c r="D136">
        <f>ROW(EtalonRes!A502)</f>
        <v>502</v>
      </c>
      <c r="E136" t="s">
        <v>236</v>
      </c>
      <c r="F136" t="s">
        <v>453</v>
      </c>
      <c r="G136" t="s">
        <v>454</v>
      </c>
      <c r="H136" t="s">
        <v>265</v>
      </c>
      <c r="I136">
        <v>0</v>
      </c>
      <c r="J136">
        <v>0</v>
      </c>
      <c r="K136">
        <v>0</v>
      </c>
      <c r="L136">
        <v>0</v>
      </c>
      <c r="M136">
        <v>0</v>
      </c>
      <c r="N136">
        <f t="shared" si="57"/>
        <v>0</v>
      </c>
      <c r="O136">
        <f ca="1" t="shared" si="58"/>
        <v>0</v>
      </c>
      <c r="P136">
        <f ca="1">SUMIF(SmtRes!AQ334:SmtRes!AQ340,"=1",SmtRes!DF334:SmtRes!DF340)</f>
        <v>0</v>
      </c>
      <c r="Q136">
        <f ca="1">SUMIF(SmtRes!AQ334:SmtRes!AQ340,"=1",SmtRes!DG334:SmtRes!DG340)</f>
        <v>0</v>
      </c>
      <c r="R136">
        <f ca="1">SUMIF(SmtRes!AQ334:SmtRes!AQ340,"=1",SmtRes!DH334:SmtRes!DH340)</f>
        <v>0</v>
      </c>
      <c r="S136">
        <f ca="1">SUMIF(SmtRes!AQ334:SmtRes!AQ340,"=1",SmtRes!DI334:SmtRes!DI340)</f>
        <v>0</v>
      </c>
      <c r="T136">
        <f t="shared" si="59"/>
        <v>0</v>
      </c>
      <c r="U136">
        <f ca="1">SUMIF(SmtRes!AQ334:SmtRes!AQ340,"=1",SmtRes!CV334:SmtRes!CV340)</f>
        <v>0</v>
      </c>
      <c r="V136">
        <f ca="1">SUMIF(SmtRes!AQ334:SmtRes!AQ340,"=1",SmtRes!CW334:SmtRes!CW340)</f>
        <v>0</v>
      </c>
      <c r="W136">
        <f t="shared" si="60"/>
        <v>0</v>
      </c>
      <c r="X136">
        <f ca="1" t="shared" si="61"/>
        <v>0</v>
      </c>
      <c r="Y136">
        <f ca="1" t="shared" si="62"/>
        <v>0</v>
      </c>
      <c r="AA136">
        <v>-1</v>
      </c>
      <c r="AB136">
        <f ca="1" t="shared" si="63"/>
        <v>9545.3612</v>
      </c>
      <c r="AC136">
        <f ca="1">ROUND((SUM(SmtRes!BQ334:SmtRes!BQ340)),6)</f>
        <v>21.4211</v>
      </c>
      <c r="AD136">
        <f ca="1">ROUND((((SUM(SmtRes!BR334:SmtRes!BR340))-(SUM(SmtRes!BS334:SmtRes!BS340)))+AE136),6)</f>
        <v>3725.5451</v>
      </c>
      <c r="AE136">
        <f ca="1">ROUND((SUM(SmtRes!BS334:SmtRes!BS340)),6)</f>
        <v>1926.6035</v>
      </c>
      <c r="AF136">
        <f ca="1">ROUND((SUM(SmtRes!BT334:SmtRes!BT340)),6)</f>
        <v>5798.395</v>
      </c>
      <c r="AG136">
        <f t="shared" si="65"/>
        <v>0</v>
      </c>
      <c r="AH136">
        <f ca="1">(SUM(SmtRes!BU334:SmtRes!BU340))</f>
        <v>7.75</v>
      </c>
      <c r="AI136">
        <f ca="1">(SUM(SmtRes!BV334:SmtRes!BV340))</f>
        <v>2.13</v>
      </c>
      <c r="AJ136">
        <f t="shared" si="66"/>
        <v>0</v>
      </c>
      <c r="AK136">
        <v>11471.9647</v>
      </c>
      <c r="AL136">
        <v>21.4211</v>
      </c>
      <c r="AM136">
        <v>3725.5451</v>
      </c>
      <c r="AN136">
        <v>1926.6035</v>
      </c>
      <c r="AO136">
        <v>5798.395</v>
      </c>
      <c r="AP136">
        <v>0</v>
      </c>
      <c r="AQ136">
        <v>7.75</v>
      </c>
      <c r="AR136">
        <v>2.13</v>
      </c>
      <c r="AS136">
        <v>0</v>
      </c>
      <c r="AT136">
        <v>103</v>
      </c>
      <c r="AU136">
        <v>60</v>
      </c>
      <c r="AV136">
        <v>1</v>
      </c>
      <c r="AW136">
        <v>1</v>
      </c>
      <c r="AZ136">
        <v>1</v>
      </c>
      <c r="BA136">
        <v>1</v>
      </c>
      <c r="BB136">
        <v>1</v>
      </c>
      <c r="BC136">
        <v>1</v>
      </c>
      <c r="BD136" t="s">
        <v>236</v>
      </c>
      <c r="BE136" t="s">
        <v>236</v>
      </c>
      <c r="BF136" t="s">
        <v>236</v>
      </c>
      <c r="BG136" t="s">
        <v>236</v>
      </c>
      <c r="BH136">
        <v>0</v>
      </c>
      <c r="BI136">
        <v>1</v>
      </c>
      <c r="BJ136" t="s">
        <v>455</v>
      </c>
      <c r="BM136">
        <v>33001</v>
      </c>
      <c r="BN136">
        <v>0</v>
      </c>
      <c r="BO136" t="s">
        <v>236</v>
      </c>
      <c r="BP136">
        <v>0</v>
      </c>
      <c r="BQ136">
        <v>2</v>
      </c>
      <c r="BR136">
        <v>0</v>
      </c>
      <c r="BS136">
        <v>1</v>
      </c>
      <c r="BT136">
        <v>1</v>
      </c>
      <c r="BU136">
        <v>1</v>
      </c>
      <c r="BV136">
        <v>1</v>
      </c>
      <c r="BW136">
        <v>1</v>
      </c>
      <c r="BX136">
        <v>1</v>
      </c>
      <c r="BY136" t="s">
        <v>236</v>
      </c>
      <c r="BZ136">
        <v>103</v>
      </c>
      <c r="CA136">
        <v>60</v>
      </c>
      <c r="CB136" t="s">
        <v>236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 t="s">
        <v>236</v>
      </c>
      <c r="CO136">
        <v>0</v>
      </c>
      <c r="CP136">
        <f ca="1" t="shared" si="67"/>
        <v>0</v>
      </c>
      <c r="CQ136">
        <f ca="1">SUMIF(SmtRes!AQ334:SmtRes!AQ340,"=1",SmtRes!AA334:SmtRes!AA340)</f>
        <v>476.75</v>
      </c>
      <c r="CR136">
        <f ca="1">SUMIF(SmtRes!AQ334:SmtRes!AQ340,"=1",SmtRes!AB334:SmtRes!AB340)</f>
        <v>3377.99</v>
      </c>
      <c r="CS136">
        <f ca="1">SUMIF(SmtRes!AQ334:SmtRes!AQ340,"=1",SmtRes!AC334:SmtRes!AC340)</f>
        <v>1744.74</v>
      </c>
      <c r="CT136">
        <f ca="1">SUMIF(SmtRes!AQ334:SmtRes!AQ340,"=1",SmtRes!AD334:SmtRes!AD340)</f>
        <v>748.18</v>
      </c>
      <c r="CU136">
        <f t="shared" si="68"/>
        <v>0</v>
      </c>
      <c r="CV136">
        <f ca="1">SUMIF(SmtRes!AQ334:SmtRes!AQ340,"=1",SmtRes!BU334:SmtRes!BU340)</f>
        <v>7.75</v>
      </c>
      <c r="CW136">
        <f ca="1">SUMIF(SmtRes!AQ334:SmtRes!AQ340,"=1",SmtRes!BV334:SmtRes!BV340)</f>
        <v>2.13</v>
      </c>
      <c r="CX136">
        <f t="shared" si="69"/>
        <v>0</v>
      </c>
      <c r="CY136">
        <f ca="1" t="shared" si="70"/>
        <v>0</v>
      </c>
      <c r="CZ136">
        <f ca="1" t="shared" si="71"/>
        <v>0</v>
      </c>
      <c r="DC136" t="s">
        <v>236</v>
      </c>
      <c r="DD136" t="s">
        <v>236</v>
      </c>
      <c r="DE136" t="s">
        <v>236</v>
      </c>
      <c r="DF136" t="s">
        <v>236</v>
      </c>
      <c r="DG136" t="s">
        <v>236</v>
      </c>
      <c r="DH136" t="s">
        <v>236</v>
      </c>
      <c r="DI136" t="s">
        <v>236</v>
      </c>
      <c r="DJ136" t="s">
        <v>236</v>
      </c>
      <c r="DK136" t="s">
        <v>236</v>
      </c>
      <c r="DL136" t="s">
        <v>236</v>
      </c>
      <c r="DM136" t="s">
        <v>236</v>
      </c>
      <c r="DN136">
        <v>0</v>
      </c>
      <c r="DO136">
        <v>0</v>
      </c>
      <c r="DP136">
        <v>1</v>
      </c>
      <c r="DQ136">
        <v>1</v>
      </c>
      <c r="DU136">
        <v>1013</v>
      </c>
      <c r="DV136" t="s">
        <v>265</v>
      </c>
      <c r="DW136" t="s">
        <v>265</v>
      </c>
      <c r="DX136">
        <v>1</v>
      </c>
      <c r="DZ136" t="s">
        <v>236</v>
      </c>
      <c r="EA136" t="s">
        <v>236</v>
      </c>
      <c r="EB136" t="s">
        <v>236</v>
      </c>
      <c r="EC136" t="s">
        <v>236</v>
      </c>
      <c r="EE136">
        <v>82815206</v>
      </c>
      <c r="EF136">
        <v>2</v>
      </c>
      <c r="EG136" t="s">
        <v>269</v>
      </c>
      <c r="EH136">
        <v>27</v>
      </c>
      <c r="EI136" t="s">
        <v>270</v>
      </c>
      <c r="EJ136">
        <v>1</v>
      </c>
      <c r="EK136">
        <v>33001</v>
      </c>
      <c r="EL136" t="s">
        <v>270</v>
      </c>
      <c r="EM136" t="s">
        <v>271</v>
      </c>
      <c r="EO136" t="s">
        <v>236</v>
      </c>
      <c r="EQ136">
        <v>132096</v>
      </c>
      <c r="ER136">
        <v>0</v>
      </c>
      <c r="ES136">
        <v>0</v>
      </c>
      <c r="ET136">
        <v>0</v>
      </c>
      <c r="EU136">
        <v>0</v>
      </c>
      <c r="EV136">
        <v>0</v>
      </c>
      <c r="EW136">
        <v>7.75</v>
      </c>
      <c r="EX136">
        <v>2.13</v>
      </c>
      <c r="EY136">
        <v>0</v>
      </c>
      <c r="FQ136">
        <v>0</v>
      </c>
      <c r="FR136">
        <v>0</v>
      </c>
      <c r="FS136">
        <v>0</v>
      </c>
      <c r="FX136">
        <v>103</v>
      </c>
      <c r="FY136">
        <v>60</v>
      </c>
      <c r="GA136" t="s">
        <v>236</v>
      </c>
      <c r="GD136">
        <v>1</v>
      </c>
      <c r="GF136">
        <v>2103275421</v>
      </c>
      <c r="GG136">
        <v>2</v>
      </c>
      <c r="GH136">
        <v>1</v>
      </c>
      <c r="GI136">
        <v>-2</v>
      </c>
      <c r="GJ136">
        <v>0</v>
      </c>
      <c r="GK136">
        <v>0</v>
      </c>
      <c r="GL136">
        <f ca="1" t="shared" si="72"/>
        <v>0</v>
      </c>
      <c r="GM136">
        <f ca="1" t="shared" si="73"/>
        <v>0</v>
      </c>
      <c r="GN136">
        <f ca="1" t="shared" si="74"/>
        <v>0</v>
      </c>
      <c r="GO136">
        <f ca="1" t="shared" si="75"/>
        <v>0</v>
      </c>
      <c r="GP136">
        <f ca="1" t="shared" si="76"/>
        <v>0</v>
      </c>
      <c r="GR136">
        <v>0</v>
      </c>
      <c r="GS136">
        <v>3</v>
      </c>
      <c r="GT136">
        <v>0</v>
      </c>
      <c r="GU136" t="s">
        <v>236</v>
      </c>
      <c r="GV136">
        <f t="shared" si="77"/>
        <v>0</v>
      </c>
      <c r="GW136">
        <v>1</v>
      </c>
      <c r="GX136">
        <f t="shared" si="78"/>
        <v>0</v>
      </c>
      <c r="HA136">
        <v>0</v>
      </c>
      <c r="HB136">
        <v>0</v>
      </c>
      <c r="HC136">
        <f t="shared" si="79"/>
        <v>0</v>
      </c>
      <c r="HE136" t="s">
        <v>236</v>
      </c>
      <c r="HF136" t="s">
        <v>236</v>
      </c>
      <c r="HM136" t="s">
        <v>236</v>
      </c>
      <c r="HN136" t="s">
        <v>83</v>
      </c>
      <c r="HO136" t="s">
        <v>85</v>
      </c>
      <c r="HP136" t="s">
        <v>270</v>
      </c>
      <c r="HQ136" t="s">
        <v>270</v>
      </c>
      <c r="HS136">
        <v>0</v>
      </c>
      <c r="IK136">
        <v>0</v>
      </c>
    </row>
    <row r="137" spans="1:255">
      <c r="A137" s="8">
        <v>17</v>
      </c>
      <c r="B137" s="8">
        <v>1</v>
      </c>
      <c r="C137" s="8">
        <f>ROW(SmtRes!A350)</f>
        <v>350</v>
      </c>
      <c r="D137" s="8">
        <f>ROW(EtalonRes!A515)</f>
        <v>515</v>
      </c>
      <c r="E137" s="8" t="s">
        <v>236</v>
      </c>
      <c r="F137" s="8" t="s">
        <v>456</v>
      </c>
      <c r="G137" s="8" t="s">
        <v>457</v>
      </c>
      <c r="H137" s="8" t="s">
        <v>458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  <c r="N137" s="8">
        <f t="shared" si="57"/>
        <v>0</v>
      </c>
      <c r="O137" s="8">
        <f ca="1" t="shared" si="58"/>
        <v>0</v>
      </c>
      <c r="P137" s="8">
        <f ca="1">SUMIF(SmtRes!AQ341:SmtRes!AQ350,"=1",SmtRes!DF341:SmtRes!DF350)</f>
        <v>0</v>
      </c>
      <c r="Q137" s="8">
        <f ca="1">SUMIF(SmtRes!AQ341:SmtRes!AQ350,"=1",SmtRes!DG341:SmtRes!DG350)</f>
        <v>0</v>
      </c>
      <c r="R137" s="8">
        <f ca="1">SUMIF(SmtRes!AQ341:SmtRes!AQ350,"=1",SmtRes!DH341:SmtRes!DH350)</f>
        <v>0</v>
      </c>
      <c r="S137" s="8">
        <f ca="1">SUMIF(SmtRes!AQ341:SmtRes!AQ350,"=1",SmtRes!DI341:SmtRes!DI350)</f>
        <v>0</v>
      </c>
      <c r="T137" s="8">
        <f t="shared" si="59"/>
        <v>0</v>
      </c>
      <c r="U137" s="8">
        <f ca="1">SUMIF(SmtRes!AQ341:SmtRes!AQ350,"=1",SmtRes!CV341:SmtRes!CV350)</f>
        <v>0</v>
      </c>
      <c r="V137" s="8">
        <f ca="1">SUMIF(SmtRes!AQ341:SmtRes!AQ350,"=1",SmtRes!CW341:SmtRes!CW350)</f>
        <v>0</v>
      </c>
      <c r="W137" s="8">
        <f t="shared" si="60"/>
        <v>0</v>
      </c>
      <c r="X137" s="8">
        <f ca="1" t="shared" si="61"/>
        <v>0</v>
      </c>
      <c r="Y137" s="8">
        <f ca="1" t="shared" si="62"/>
        <v>0</v>
      </c>
      <c r="Z137" s="8"/>
      <c r="AA137" s="8">
        <v>-1</v>
      </c>
      <c r="AB137" s="8">
        <f ca="1" t="shared" si="63"/>
        <v>115095.36132</v>
      </c>
      <c r="AC137" s="8">
        <f t="shared" ref="AC137:AC148" si="80">ROUND((0),6)</f>
        <v>0</v>
      </c>
      <c r="AD137" s="8">
        <f ca="1">ROUND((((SUM(SmtRes!BR341:SmtRes!BR350))-(SUM(SmtRes!BS341:SmtRes!BS350)))+AE137),6)</f>
        <v>13025.40993</v>
      </c>
      <c r="AE137" s="8">
        <f ca="1">ROUND((SUM(SmtRes!BS341:SmtRes!BS350)),6)</f>
        <v>27559.51506</v>
      </c>
      <c r="AF137" s="8">
        <f ca="1">ROUND((SUM(SmtRes!BT341:SmtRes!BT350)),6)</f>
        <v>102069.95139</v>
      </c>
      <c r="AG137" s="8">
        <f t="shared" si="65"/>
        <v>0</v>
      </c>
      <c r="AH137" s="8">
        <f ca="1">(SUM(SmtRes!BU341:SmtRes!BU350))</f>
        <v>128.412</v>
      </c>
      <c r="AI137" s="8">
        <f ca="1">(SUM(SmtRes!BV341:SmtRes!BV350))</f>
        <v>33.6015</v>
      </c>
      <c r="AJ137" s="8">
        <f t="shared" si="66"/>
        <v>0</v>
      </c>
      <c r="AK137" s="8">
        <v>105670.2788</v>
      </c>
      <c r="AL137" s="8">
        <v>0</v>
      </c>
      <c r="AM137" s="8">
        <v>9648.4518</v>
      </c>
      <c r="AN137" s="8">
        <v>20414.4556</v>
      </c>
      <c r="AO137" s="8">
        <v>75607.3714</v>
      </c>
      <c r="AP137" s="8">
        <v>0</v>
      </c>
      <c r="AQ137" s="8">
        <v>95.12</v>
      </c>
      <c r="AR137" s="8">
        <v>24.89</v>
      </c>
      <c r="AS137" s="8">
        <v>0</v>
      </c>
      <c r="AT137" s="8">
        <v>103</v>
      </c>
      <c r="AU137" s="8">
        <v>60</v>
      </c>
      <c r="AV137" s="8">
        <v>1</v>
      </c>
      <c r="AW137" s="8">
        <v>1</v>
      </c>
      <c r="AX137" s="8"/>
      <c r="AY137" s="8"/>
      <c r="AZ137" s="8">
        <v>1</v>
      </c>
      <c r="BA137" s="8">
        <v>1</v>
      </c>
      <c r="BB137" s="8">
        <v>1</v>
      </c>
      <c r="BC137" s="8">
        <v>1</v>
      </c>
      <c r="BD137" s="8" t="s">
        <v>236</v>
      </c>
      <c r="BE137" s="8" t="s">
        <v>236</v>
      </c>
      <c r="BF137" s="8" t="s">
        <v>236</v>
      </c>
      <c r="BG137" s="8" t="s">
        <v>236</v>
      </c>
      <c r="BH137" s="8">
        <v>0</v>
      </c>
      <c r="BI137" s="8">
        <v>1</v>
      </c>
      <c r="BJ137" s="8" t="s">
        <v>459</v>
      </c>
      <c r="BK137" s="8"/>
      <c r="BL137" s="8"/>
      <c r="BM137" s="8">
        <v>33001</v>
      </c>
      <c r="BN137" s="8">
        <v>0</v>
      </c>
      <c r="BO137" s="8" t="s">
        <v>236</v>
      </c>
      <c r="BP137" s="8">
        <v>0</v>
      </c>
      <c r="BQ137" s="8">
        <v>2</v>
      </c>
      <c r="BR137" s="8">
        <v>0</v>
      </c>
      <c r="BS137" s="8">
        <v>1</v>
      </c>
      <c r="BT137" s="8">
        <v>1</v>
      </c>
      <c r="BU137" s="8">
        <v>1</v>
      </c>
      <c r="BV137" s="8">
        <v>1</v>
      </c>
      <c r="BW137" s="8">
        <v>1</v>
      </c>
      <c r="BX137" s="8">
        <v>1</v>
      </c>
      <c r="BY137" s="8" t="s">
        <v>236</v>
      </c>
      <c r="BZ137" s="8">
        <v>103</v>
      </c>
      <c r="CA137" s="8">
        <v>60</v>
      </c>
      <c r="CB137" s="8" t="s">
        <v>236</v>
      </c>
      <c r="CC137" s="8"/>
      <c r="CD137" s="8"/>
      <c r="CE137" s="8">
        <v>0</v>
      </c>
      <c r="CF137" s="8">
        <v>0</v>
      </c>
      <c r="CG137" s="8">
        <v>0</v>
      </c>
      <c r="CH137" s="8">
        <v>0</v>
      </c>
      <c r="CI137" s="8">
        <v>0</v>
      </c>
      <c r="CJ137" s="8">
        <v>0</v>
      </c>
      <c r="CK137" s="8">
        <v>0</v>
      </c>
      <c r="CL137" s="8">
        <v>0</v>
      </c>
      <c r="CM137" s="8">
        <v>0</v>
      </c>
      <c r="CN137" s="8" t="s">
        <v>440</v>
      </c>
      <c r="CO137" s="8">
        <v>0</v>
      </c>
      <c r="CP137" s="8">
        <f ca="1" t="shared" si="67"/>
        <v>0</v>
      </c>
      <c r="CQ137" s="8">
        <f ca="1">SUMIF(SmtRes!AQ341:SmtRes!AQ350,"=1",SmtRes!AA341:SmtRes!AA350)</f>
        <v>0</v>
      </c>
      <c r="CR137" s="8">
        <f ca="1">SUMIF(SmtRes!AQ341:SmtRes!AQ350,"=1",SmtRes!AB341:SmtRes!AB350)</f>
        <v>2984.03</v>
      </c>
      <c r="CS137" s="8">
        <f ca="1">SUMIF(SmtRes!AQ341:SmtRes!AQ350,"=1",SmtRes!AC341:SmtRes!AC350)</f>
        <v>3525.83</v>
      </c>
      <c r="CT137" s="8">
        <f ca="1">SUMIF(SmtRes!AQ341:SmtRes!AQ350,"=1",SmtRes!AD341:SmtRes!AD350)</f>
        <v>3125.98</v>
      </c>
      <c r="CU137" s="8">
        <f t="shared" si="68"/>
        <v>0</v>
      </c>
      <c r="CV137" s="8">
        <f ca="1">SUMIF(SmtRes!AQ341:SmtRes!AQ350,"=1",SmtRes!BU341:SmtRes!BU350)</f>
        <v>128.412</v>
      </c>
      <c r="CW137" s="8">
        <f ca="1">SUMIF(SmtRes!AQ341:SmtRes!AQ350,"=1",SmtRes!BV341:SmtRes!BV350)</f>
        <v>33.6015</v>
      </c>
      <c r="CX137" s="8">
        <f t="shared" si="69"/>
        <v>0</v>
      </c>
      <c r="CY137" s="8">
        <f ca="1" t="shared" si="70"/>
        <v>0</v>
      </c>
      <c r="CZ137" s="8">
        <f ca="1" t="shared" si="71"/>
        <v>0</v>
      </c>
      <c r="DA137" s="8"/>
      <c r="DB137" s="8">
        <v>27</v>
      </c>
      <c r="DC137" s="8" t="s">
        <v>236</v>
      </c>
      <c r="DD137" s="8" t="s">
        <v>236</v>
      </c>
      <c r="DE137" s="8" t="s">
        <v>441</v>
      </c>
      <c r="DF137" s="8" t="s">
        <v>441</v>
      </c>
      <c r="DG137" s="8" t="s">
        <v>441</v>
      </c>
      <c r="DH137" s="8" t="s">
        <v>236</v>
      </c>
      <c r="DI137" s="8" t="s">
        <v>441</v>
      </c>
      <c r="DJ137" s="8" t="s">
        <v>441</v>
      </c>
      <c r="DK137" s="8" t="s">
        <v>236</v>
      </c>
      <c r="DL137" s="8" t="s">
        <v>236</v>
      </c>
      <c r="DM137" s="8" t="s">
        <v>236</v>
      </c>
      <c r="DN137" s="8">
        <v>0</v>
      </c>
      <c r="DO137" s="8">
        <v>0</v>
      </c>
      <c r="DP137" s="8">
        <v>1</v>
      </c>
      <c r="DQ137" s="8">
        <v>1</v>
      </c>
      <c r="DR137" s="8"/>
      <c r="DS137" s="8"/>
      <c r="DT137" s="8"/>
      <c r="DU137" s="8">
        <v>1013</v>
      </c>
      <c r="DV137" s="8" t="s">
        <v>458</v>
      </c>
      <c r="DW137" s="8" t="s">
        <v>460</v>
      </c>
      <c r="DX137" s="8">
        <v>1</v>
      </c>
      <c r="DY137" s="8"/>
      <c r="DZ137" s="8" t="s">
        <v>236</v>
      </c>
      <c r="EA137" s="8" t="s">
        <v>236</v>
      </c>
      <c r="EB137" s="8" t="s">
        <v>236</v>
      </c>
      <c r="EC137" s="8" t="s">
        <v>236</v>
      </c>
      <c r="ED137" s="8"/>
      <c r="EE137" s="8">
        <v>82815206</v>
      </c>
      <c r="EF137" s="8">
        <v>2</v>
      </c>
      <c r="EG137" s="8" t="s">
        <v>269</v>
      </c>
      <c r="EH137" s="8">
        <v>27</v>
      </c>
      <c r="EI137" s="8" t="s">
        <v>270</v>
      </c>
      <c r="EJ137" s="8">
        <v>1</v>
      </c>
      <c r="EK137" s="8">
        <v>33001</v>
      </c>
      <c r="EL137" s="8" t="s">
        <v>270</v>
      </c>
      <c r="EM137" s="8" t="s">
        <v>271</v>
      </c>
      <c r="EN137" s="8"/>
      <c r="EO137" s="8" t="s">
        <v>442</v>
      </c>
      <c r="EP137" s="8"/>
      <c r="EQ137" s="8">
        <v>132096</v>
      </c>
      <c r="ER137" s="8">
        <v>0</v>
      </c>
      <c r="ES137" s="8">
        <v>0</v>
      </c>
      <c r="ET137" s="8">
        <v>0</v>
      </c>
      <c r="EU137" s="8">
        <v>0</v>
      </c>
      <c r="EV137" s="8">
        <v>0</v>
      </c>
      <c r="EW137" s="8">
        <v>95.12</v>
      </c>
      <c r="EX137" s="8">
        <v>24.89</v>
      </c>
      <c r="EY137" s="8">
        <v>0</v>
      </c>
      <c r="EZ137" s="8"/>
      <c r="FA137" s="8"/>
      <c r="FB137" s="8"/>
      <c r="FC137" s="8"/>
      <c r="FD137" s="8"/>
      <c r="FE137" s="8"/>
      <c r="FF137" s="8"/>
      <c r="FG137" s="8"/>
      <c r="FH137" s="8"/>
      <c r="FI137" s="8"/>
      <c r="FJ137" s="8"/>
      <c r="FK137" s="8"/>
      <c r="FL137" s="8"/>
      <c r="FM137" s="8"/>
      <c r="FN137" s="8"/>
      <c r="FO137" s="8"/>
      <c r="FP137" s="8"/>
      <c r="FQ137" s="8">
        <v>0</v>
      </c>
      <c r="FR137" s="8">
        <v>0</v>
      </c>
      <c r="FS137" s="8">
        <v>0</v>
      </c>
      <c r="FT137" s="8"/>
      <c r="FU137" s="8"/>
      <c r="FV137" s="8"/>
      <c r="FW137" s="8"/>
      <c r="FX137" s="8">
        <v>103</v>
      </c>
      <c r="FY137" s="8">
        <v>60</v>
      </c>
      <c r="FZ137" s="8"/>
      <c r="GA137" s="8" t="s">
        <v>236</v>
      </c>
      <c r="GB137" s="8"/>
      <c r="GC137" s="8"/>
      <c r="GD137" s="8">
        <v>1</v>
      </c>
      <c r="GE137" s="8"/>
      <c r="GF137" s="8">
        <v>1117055163</v>
      </c>
      <c r="GG137" s="8">
        <v>2</v>
      </c>
      <c r="GH137" s="8">
        <v>1</v>
      </c>
      <c r="GI137" s="8">
        <v>-2</v>
      </c>
      <c r="GJ137" s="8">
        <v>0</v>
      </c>
      <c r="GK137" s="8">
        <v>0</v>
      </c>
      <c r="GL137" s="8">
        <f ca="1" t="shared" si="72"/>
        <v>0</v>
      </c>
      <c r="GM137" s="8">
        <f ca="1" t="shared" si="73"/>
        <v>0</v>
      </c>
      <c r="GN137" s="8">
        <f ca="1" t="shared" si="74"/>
        <v>0</v>
      </c>
      <c r="GO137" s="8">
        <f ca="1" t="shared" si="75"/>
        <v>0</v>
      </c>
      <c r="GP137" s="8">
        <f ca="1" t="shared" si="76"/>
        <v>0</v>
      </c>
      <c r="GQ137" s="8"/>
      <c r="GR137" s="8">
        <v>0</v>
      </c>
      <c r="GS137" s="8">
        <v>3</v>
      </c>
      <c r="GT137" s="8">
        <v>0</v>
      </c>
      <c r="GU137" s="8" t="s">
        <v>236</v>
      </c>
      <c r="GV137" s="8">
        <f t="shared" si="77"/>
        <v>0</v>
      </c>
      <c r="GW137" s="8">
        <v>1</v>
      </c>
      <c r="GX137" s="8">
        <f t="shared" si="78"/>
        <v>0</v>
      </c>
      <c r="GY137" s="8"/>
      <c r="GZ137" s="8"/>
      <c r="HA137" s="8">
        <v>0</v>
      </c>
      <c r="HB137" s="8">
        <v>0</v>
      </c>
      <c r="HC137" s="8">
        <f t="shared" si="79"/>
        <v>0</v>
      </c>
      <c r="HD137" s="8"/>
      <c r="HE137" s="8" t="s">
        <v>236</v>
      </c>
      <c r="HF137" s="8" t="s">
        <v>236</v>
      </c>
      <c r="HG137" s="8"/>
      <c r="HH137" s="8"/>
      <c r="HI137" s="8"/>
      <c r="HJ137" s="8"/>
      <c r="HK137" s="8"/>
      <c r="HL137" s="8"/>
      <c r="HM137" s="8" t="s">
        <v>236</v>
      </c>
      <c r="HN137" s="8" t="s">
        <v>83</v>
      </c>
      <c r="HO137" s="8" t="s">
        <v>85</v>
      </c>
      <c r="HP137" s="8" t="s">
        <v>270</v>
      </c>
      <c r="HQ137" s="8" t="s">
        <v>270</v>
      </c>
      <c r="HR137" s="8"/>
      <c r="HS137" s="8">
        <v>0</v>
      </c>
      <c r="HT137" s="8"/>
      <c r="HU137" s="8"/>
      <c r="HV137" s="8"/>
      <c r="HW137" s="8"/>
      <c r="HX137" s="8"/>
      <c r="HY137" s="8"/>
      <c r="HZ137" s="8"/>
      <c r="IA137" s="8"/>
      <c r="IB137" s="8"/>
      <c r="IC137" s="8"/>
      <c r="ID137" s="8"/>
      <c r="IE137" s="8"/>
      <c r="IF137" s="8"/>
      <c r="IG137" s="8"/>
      <c r="IH137" s="8"/>
      <c r="II137" s="8"/>
      <c r="IJ137" s="8"/>
      <c r="IK137" s="8">
        <v>0</v>
      </c>
      <c r="IL137" s="8"/>
      <c r="IM137" s="8"/>
      <c r="IN137" s="8"/>
      <c r="IO137" s="8"/>
      <c r="IP137" s="8"/>
      <c r="IQ137" s="8"/>
      <c r="IR137" s="8"/>
      <c r="IS137" s="8"/>
      <c r="IT137" s="8"/>
      <c r="IU137" s="8"/>
    </row>
    <row r="138" spans="1:245">
      <c r="A138">
        <v>17</v>
      </c>
      <c r="B138">
        <v>1</v>
      </c>
      <c r="C138">
        <f>ROW(SmtRes!A360)</f>
        <v>360</v>
      </c>
      <c r="D138">
        <f>ROW(EtalonRes!A528)</f>
        <v>528</v>
      </c>
      <c r="E138" t="s">
        <v>236</v>
      </c>
      <c r="F138" t="s">
        <v>456</v>
      </c>
      <c r="G138" t="s">
        <v>457</v>
      </c>
      <c r="H138" t="s">
        <v>458</v>
      </c>
      <c r="I138">
        <v>0</v>
      </c>
      <c r="J138">
        <v>0</v>
      </c>
      <c r="K138">
        <v>0</v>
      </c>
      <c r="L138">
        <v>0</v>
      </c>
      <c r="M138">
        <v>0</v>
      </c>
      <c r="N138">
        <f t="shared" si="57"/>
        <v>0</v>
      </c>
      <c r="O138">
        <f ca="1" t="shared" si="58"/>
        <v>0</v>
      </c>
      <c r="P138">
        <f ca="1">SUMIF(SmtRes!AQ351:SmtRes!AQ360,"=1",SmtRes!DF351:SmtRes!DF360)</f>
        <v>0</v>
      </c>
      <c r="Q138">
        <f ca="1">SUMIF(SmtRes!AQ351:SmtRes!AQ360,"=1",SmtRes!DG351:SmtRes!DG360)</f>
        <v>0</v>
      </c>
      <c r="R138">
        <f ca="1">SUMIF(SmtRes!AQ351:SmtRes!AQ360,"=1",SmtRes!DH351:SmtRes!DH360)</f>
        <v>0</v>
      </c>
      <c r="S138">
        <f ca="1">SUMIF(SmtRes!AQ351:SmtRes!AQ360,"=1",SmtRes!DI351:SmtRes!DI360)</f>
        <v>0</v>
      </c>
      <c r="T138">
        <f t="shared" si="59"/>
        <v>0</v>
      </c>
      <c r="U138">
        <f ca="1">SUMIF(SmtRes!AQ351:SmtRes!AQ360,"=1",SmtRes!CV351:SmtRes!CV360)</f>
        <v>0</v>
      </c>
      <c r="V138">
        <f ca="1">SUMIF(SmtRes!AQ351:SmtRes!AQ360,"=1",SmtRes!CW351:SmtRes!CW360)</f>
        <v>0</v>
      </c>
      <c r="W138">
        <f t="shared" si="60"/>
        <v>0</v>
      </c>
      <c r="X138">
        <f ca="1" t="shared" si="61"/>
        <v>0</v>
      </c>
      <c r="Y138">
        <f ca="1" t="shared" si="62"/>
        <v>0</v>
      </c>
      <c r="AA138">
        <v>-1</v>
      </c>
      <c r="AB138">
        <f ca="1" t="shared" si="63"/>
        <v>115095.36132</v>
      </c>
      <c r="AC138">
        <f t="shared" si="80"/>
        <v>0</v>
      </c>
      <c r="AD138">
        <f ca="1">ROUND((((SUM(SmtRes!BR351:SmtRes!BR360))-(SUM(SmtRes!BS351:SmtRes!BS360)))+AE138),6)</f>
        <v>13025.40993</v>
      </c>
      <c r="AE138">
        <f ca="1">ROUND((SUM(SmtRes!BS351:SmtRes!BS360)),6)</f>
        <v>27559.51506</v>
      </c>
      <c r="AF138">
        <f ca="1">ROUND((SUM(SmtRes!BT351:SmtRes!BT360)),6)</f>
        <v>102069.95139</v>
      </c>
      <c r="AG138">
        <f t="shared" si="65"/>
        <v>0</v>
      </c>
      <c r="AH138">
        <f ca="1">(SUM(SmtRes!BU351:SmtRes!BU360))</f>
        <v>128.412</v>
      </c>
      <c r="AI138">
        <f ca="1">(SUM(SmtRes!BV351:SmtRes!BV360))</f>
        <v>33.6015</v>
      </c>
      <c r="AJ138">
        <f t="shared" si="66"/>
        <v>0</v>
      </c>
      <c r="AK138">
        <v>105670.2788</v>
      </c>
      <c r="AL138">
        <v>0</v>
      </c>
      <c r="AM138">
        <v>9648.4518</v>
      </c>
      <c r="AN138">
        <v>20414.4556</v>
      </c>
      <c r="AO138">
        <v>75607.3714</v>
      </c>
      <c r="AP138">
        <v>0</v>
      </c>
      <c r="AQ138">
        <v>95.12</v>
      </c>
      <c r="AR138">
        <v>24.89</v>
      </c>
      <c r="AS138">
        <v>0</v>
      </c>
      <c r="AT138">
        <v>103</v>
      </c>
      <c r="AU138">
        <v>60</v>
      </c>
      <c r="AV138">
        <v>1</v>
      </c>
      <c r="AW138">
        <v>1</v>
      </c>
      <c r="AZ138">
        <v>1</v>
      </c>
      <c r="BA138">
        <v>1</v>
      </c>
      <c r="BB138">
        <v>1</v>
      </c>
      <c r="BC138">
        <v>1</v>
      </c>
      <c r="BD138" t="s">
        <v>236</v>
      </c>
      <c r="BE138" t="s">
        <v>236</v>
      </c>
      <c r="BF138" t="s">
        <v>236</v>
      </c>
      <c r="BG138" t="s">
        <v>236</v>
      </c>
      <c r="BH138">
        <v>0</v>
      </c>
      <c r="BI138">
        <v>1</v>
      </c>
      <c r="BJ138" t="s">
        <v>459</v>
      </c>
      <c r="BM138">
        <v>33001</v>
      </c>
      <c r="BN138">
        <v>0</v>
      </c>
      <c r="BO138" t="s">
        <v>236</v>
      </c>
      <c r="BP138">
        <v>0</v>
      </c>
      <c r="BQ138">
        <v>2</v>
      </c>
      <c r="BR138">
        <v>0</v>
      </c>
      <c r="BS138">
        <v>1</v>
      </c>
      <c r="BT138">
        <v>1</v>
      </c>
      <c r="BU138">
        <v>1</v>
      </c>
      <c r="BV138">
        <v>1</v>
      </c>
      <c r="BW138">
        <v>1</v>
      </c>
      <c r="BX138">
        <v>1</v>
      </c>
      <c r="BY138" t="s">
        <v>236</v>
      </c>
      <c r="BZ138">
        <v>103</v>
      </c>
      <c r="CA138">
        <v>60</v>
      </c>
      <c r="CB138" t="s">
        <v>236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 t="s">
        <v>440</v>
      </c>
      <c r="CO138">
        <v>0</v>
      </c>
      <c r="CP138">
        <f ca="1" t="shared" si="67"/>
        <v>0</v>
      </c>
      <c r="CQ138">
        <f ca="1">SUMIF(SmtRes!AQ351:SmtRes!AQ360,"=1",SmtRes!AA351:SmtRes!AA360)</f>
        <v>0</v>
      </c>
      <c r="CR138">
        <f ca="1">SUMIF(SmtRes!AQ351:SmtRes!AQ360,"=1",SmtRes!AB351:SmtRes!AB360)</f>
        <v>2984.03</v>
      </c>
      <c r="CS138">
        <f ca="1">SUMIF(SmtRes!AQ351:SmtRes!AQ360,"=1",SmtRes!AC351:SmtRes!AC360)</f>
        <v>3525.83</v>
      </c>
      <c r="CT138">
        <f ca="1">SUMIF(SmtRes!AQ351:SmtRes!AQ360,"=1",SmtRes!AD351:SmtRes!AD360)</f>
        <v>3125.98</v>
      </c>
      <c r="CU138">
        <f t="shared" si="68"/>
        <v>0</v>
      </c>
      <c r="CV138">
        <f ca="1">SUMIF(SmtRes!AQ351:SmtRes!AQ360,"=1",SmtRes!BU351:SmtRes!BU360)</f>
        <v>128.412</v>
      </c>
      <c r="CW138">
        <f ca="1">SUMIF(SmtRes!AQ351:SmtRes!AQ360,"=1",SmtRes!BV351:SmtRes!BV360)</f>
        <v>33.6015</v>
      </c>
      <c r="CX138">
        <f t="shared" si="69"/>
        <v>0</v>
      </c>
      <c r="CY138">
        <f ca="1" t="shared" si="70"/>
        <v>0</v>
      </c>
      <c r="CZ138">
        <f ca="1" t="shared" si="71"/>
        <v>0</v>
      </c>
      <c r="DB138">
        <v>29</v>
      </c>
      <c r="DC138" t="s">
        <v>236</v>
      </c>
      <c r="DD138" t="s">
        <v>236</v>
      </c>
      <c r="DE138" t="s">
        <v>441</v>
      </c>
      <c r="DF138" t="s">
        <v>441</v>
      </c>
      <c r="DG138" t="s">
        <v>441</v>
      </c>
      <c r="DH138" t="s">
        <v>236</v>
      </c>
      <c r="DI138" t="s">
        <v>441</v>
      </c>
      <c r="DJ138" t="s">
        <v>441</v>
      </c>
      <c r="DK138" t="s">
        <v>236</v>
      </c>
      <c r="DL138" t="s">
        <v>236</v>
      </c>
      <c r="DM138" t="s">
        <v>236</v>
      </c>
      <c r="DN138">
        <v>0</v>
      </c>
      <c r="DO138">
        <v>0</v>
      </c>
      <c r="DP138">
        <v>1</v>
      </c>
      <c r="DQ138">
        <v>1</v>
      </c>
      <c r="DU138">
        <v>1013</v>
      </c>
      <c r="DV138" t="s">
        <v>458</v>
      </c>
      <c r="DW138" t="s">
        <v>460</v>
      </c>
      <c r="DX138">
        <v>1</v>
      </c>
      <c r="DZ138" t="s">
        <v>236</v>
      </c>
      <c r="EA138" t="s">
        <v>236</v>
      </c>
      <c r="EB138" t="s">
        <v>236</v>
      </c>
      <c r="EC138" t="s">
        <v>236</v>
      </c>
      <c r="EE138">
        <v>82815206</v>
      </c>
      <c r="EF138">
        <v>2</v>
      </c>
      <c r="EG138" t="s">
        <v>269</v>
      </c>
      <c r="EH138">
        <v>27</v>
      </c>
      <c r="EI138" t="s">
        <v>270</v>
      </c>
      <c r="EJ138">
        <v>1</v>
      </c>
      <c r="EK138">
        <v>33001</v>
      </c>
      <c r="EL138" t="s">
        <v>270</v>
      </c>
      <c r="EM138" t="s">
        <v>271</v>
      </c>
      <c r="EO138" t="s">
        <v>442</v>
      </c>
      <c r="EQ138">
        <v>132096</v>
      </c>
      <c r="ER138">
        <v>0</v>
      </c>
      <c r="ES138">
        <v>0</v>
      </c>
      <c r="ET138">
        <v>0</v>
      </c>
      <c r="EU138">
        <v>0</v>
      </c>
      <c r="EV138">
        <v>0</v>
      </c>
      <c r="EW138">
        <v>95.12</v>
      </c>
      <c r="EX138">
        <v>24.89</v>
      </c>
      <c r="EY138">
        <v>0</v>
      </c>
      <c r="FQ138">
        <v>0</v>
      </c>
      <c r="FR138">
        <v>0</v>
      </c>
      <c r="FS138">
        <v>0</v>
      </c>
      <c r="FX138">
        <v>103</v>
      </c>
      <c r="FY138">
        <v>60</v>
      </c>
      <c r="GA138" t="s">
        <v>236</v>
      </c>
      <c r="GD138">
        <v>1</v>
      </c>
      <c r="GF138">
        <v>1117055163</v>
      </c>
      <c r="GG138">
        <v>2</v>
      </c>
      <c r="GH138">
        <v>1</v>
      </c>
      <c r="GI138">
        <v>-2</v>
      </c>
      <c r="GJ138">
        <v>0</v>
      </c>
      <c r="GK138">
        <v>0</v>
      </c>
      <c r="GL138">
        <f ca="1" t="shared" si="72"/>
        <v>0</v>
      </c>
      <c r="GM138">
        <f ca="1" t="shared" si="73"/>
        <v>0</v>
      </c>
      <c r="GN138">
        <f ca="1" t="shared" si="74"/>
        <v>0</v>
      </c>
      <c r="GO138">
        <f ca="1" t="shared" si="75"/>
        <v>0</v>
      </c>
      <c r="GP138">
        <f ca="1" t="shared" si="76"/>
        <v>0</v>
      </c>
      <c r="GR138">
        <v>0</v>
      </c>
      <c r="GS138">
        <v>3</v>
      </c>
      <c r="GT138">
        <v>0</v>
      </c>
      <c r="GU138" t="s">
        <v>236</v>
      </c>
      <c r="GV138">
        <f t="shared" si="77"/>
        <v>0</v>
      </c>
      <c r="GW138">
        <v>1</v>
      </c>
      <c r="GX138">
        <f t="shared" si="78"/>
        <v>0</v>
      </c>
      <c r="HA138">
        <v>0</v>
      </c>
      <c r="HB138">
        <v>0</v>
      </c>
      <c r="HC138">
        <f t="shared" si="79"/>
        <v>0</v>
      </c>
      <c r="HE138" t="s">
        <v>236</v>
      </c>
      <c r="HF138" t="s">
        <v>236</v>
      </c>
      <c r="HM138" t="s">
        <v>236</v>
      </c>
      <c r="HN138" t="s">
        <v>83</v>
      </c>
      <c r="HO138" t="s">
        <v>85</v>
      </c>
      <c r="HP138" t="s">
        <v>270</v>
      </c>
      <c r="HQ138" t="s">
        <v>270</v>
      </c>
      <c r="HS138">
        <v>0</v>
      </c>
      <c r="IK138">
        <v>0</v>
      </c>
    </row>
    <row r="139" spans="1:255">
      <c r="A139" s="8">
        <v>17</v>
      </c>
      <c r="B139" s="8">
        <v>1</v>
      </c>
      <c r="C139" s="8">
        <f>ROW(SmtRes!A365)</f>
        <v>365</v>
      </c>
      <c r="D139" s="8">
        <f>ROW(EtalonRes!A535)</f>
        <v>535</v>
      </c>
      <c r="E139" s="8" t="s">
        <v>236</v>
      </c>
      <c r="F139" s="8" t="s">
        <v>461</v>
      </c>
      <c r="G139" s="8" t="s">
        <v>462</v>
      </c>
      <c r="H139" s="8" t="s">
        <v>265</v>
      </c>
      <c r="I139" s="8">
        <v>0</v>
      </c>
      <c r="J139" s="8">
        <v>0</v>
      </c>
      <c r="K139" s="8">
        <v>0</v>
      </c>
      <c r="L139" s="8">
        <v>0</v>
      </c>
      <c r="M139" s="8">
        <v>0</v>
      </c>
      <c r="N139" s="8">
        <f t="shared" si="57"/>
        <v>0</v>
      </c>
      <c r="O139" s="8">
        <f ca="1" t="shared" si="58"/>
        <v>0</v>
      </c>
      <c r="P139" s="8">
        <f ca="1">SUMIF(SmtRes!AQ361:SmtRes!AQ365,"=1",SmtRes!DF361:SmtRes!DF365)</f>
        <v>0</v>
      </c>
      <c r="Q139" s="8">
        <f ca="1">SUMIF(SmtRes!AQ361:SmtRes!AQ365,"=1",SmtRes!DG361:SmtRes!DG365)</f>
        <v>0</v>
      </c>
      <c r="R139" s="8">
        <f ca="1">SUMIF(SmtRes!AQ361:SmtRes!AQ365,"=1",SmtRes!DH361:SmtRes!DH365)</f>
        <v>0</v>
      </c>
      <c r="S139" s="8">
        <f ca="1">SUMIF(SmtRes!AQ361:SmtRes!AQ365,"=1",SmtRes!DI361:SmtRes!DI365)</f>
        <v>0</v>
      </c>
      <c r="T139" s="8">
        <f t="shared" si="59"/>
        <v>0</v>
      </c>
      <c r="U139" s="8">
        <f ca="1">SUMIF(SmtRes!AQ361:SmtRes!AQ365,"=1",SmtRes!CV361:SmtRes!CV365)</f>
        <v>0</v>
      </c>
      <c r="V139" s="8">
        <f ca="1">SUMIF(SmtRes!AQ361:SmtRes!AQ365,"=1",SmtRes!CW361:SmtRes!CW365)</f>
        <v>0</v>
      </c>
      <c r="W139" s="8">
        <f t="shared" si="60"/>
        <v>0</v>
      </c>
      <c r="X139" s="8">
        <f ca="1" t="shared" si="61"/>
        <v>0</v>
      </c>
      <c r="Y139" s="8">
        <f ca="1" t="shared" si="62"/>
        <v>0</v>
      </c>
      <c r="Z139" s="8"/>
      <c r="AA139" s="8">
        <v>-1</v>
      </c>
      <c r="AB139" s="8">
        <f ca="1" t="shared" si="63"/>
        <v>2151.525105</v>
      </c>
      <c r="AC139" s="8">
        <f t="shared" si="80"/>
        <v>0</v>
      </c>
      <c r="AD139" s="8">
        <f ca="1">ROUND((((SUM(SmtRes!BR361:SmtRes!BR365))-(SUM(SmtRes!BS361:SmtRes!BS365)))+AE139),6)</f>
        <v>205.95762</v>
      </c>
      <c r="AE139" s="8">
        <f ca="1">ROUND((SUM(SmtRes!BS361:SmtRes!BS365)),6)</f>
        <v>482.20326</v>
      </c>
      <c r="AF139" s="8">
        <f ca="1">ROUND((SUM(SmtRes!BT361:SmtRes!BT365)),6)</f>
        <v>1945.567485</v>
      </c>
      <c r="AG139" s="8">
        <f t="shared" si="65"/>
        <v>0</v>
      </c>
      <c r="AH139" s="8">
        <f ca="1">(SUM(SmtRes!BU361:SmtRes!BU365))</f>
        <v>2.4435</v>
      </c>
      <c r="AI139" s="8">
        <f ca="1">(SUM(SmtRes!BV361:SmtRes!BV365))</f>
        <v>0.594</v>
      </c>
      <c r="AJ139" s="8">
        <f t="shared" si="66"/>
        <v>0</v>
      </c>
      <c r="AK139" s="8">
        <v>1950.9099</v>
      </c>
      <c r="AL139" s="8">
        <v>0</v>
      </c>
      <c r="AM139" s="8">
        <v>152.5612</v>
      </c>
      <c r="AN139" s="8">
        <v>357.1876</v>
      </c>
      <c r="AO139" s="8">
        <v>1441.1611</v>
      </c>
      <c r="AP139" s="8">
        <v>0</v>
      </c>
      <c r="AQ139" s="8">
        <v>1.81</v>
      </c>
      <c r="AR139" s="8">
        <v>0.44</v>
      </c>
      <c r="AS139" s="8">
        <v>0</v>
      </c>
      <c r="AT139" s="8">
        <v>103</v>
      </c>
      <c r="AU139" s="8">
        <v>60</v>
      </c>
      <c r="AV139" s="8">
        <v>1</v>
      </c>
      <c r="AW139" s="8">
        <v>1</v>
      </c>
      <c r="AX139" s="8"/>
      <c r="AY139" s="8"/>
      <c r="AZ139" s="8">
        <v>1</v>
      </c>
      <c r="BA139" s="8">
        <v>1</v>
      </c>
      <c r="BB139" s="8">
        <v>1</v>
      </c>
      <c r="BC139" s="8">
        <v>1</v>
      </c>
      <c r="BD139" s="8" t="s">
        <v>236</v>
      </c>
      <c r="BE139" s="8" t="s">
        <v>236</v>
      </c>
      <c r="BF139" s="8" t="s">
        <v>236</v>
      </c>
      <c r="BG139" s="8" t="s">
        <v>236</v>
      </c>
      <c r="BH139" s="8">
        <v>0</v>
      </c>
      <c r="BI139" s="8">
        <v>1</v>
      </c>
      <c r="BJ139" s="8" t="s">
        <v>463</v>
      </c>
      <c r="BK139" s="8"/>
      <c r="BL139" s="8"/>
      <c r="BM139" s="8">
        <v>33001</v>
      </c>
      <c r="BN139" s="8">
        <v>0</v>
      </c>
      <c r="BO139" s="8" t="s">
        <v>236</v>
      </c>
      <c r="BP139" s="8">
        <v>0</v>
      </c>
      <c r="BQ139" s="8">
        <v>2</v>
      </c>
      <c r="BR139" s="8">
        <v>0</v>
      </c>
      <c r="BS139" s="8">
        <v>1</v>
      </c>
      <c r="BT139" s="8">
        <v>1</v>
      </c>
      <c r="BU139" s="8">
        <v>1</v>
      </c>
      <c r="BV139" s="8">
        <v>1</v>
      </c>
      <c r="BW139" s="8">
        <v>1</v>
      </c>
      <c r="BX139" s="8">
        <v>1</v>
      </c>
      <c r="BY139" s="8" t="s">
        <v>236</v>
      </c>
      <c r="BZ139" s="8">
        <v>103</v>
      </c>
      <c r="CA139" s="8">
        <v>60</v>
      </c>
      <c r="CB139" s="8" t="s">
        <v>236</v>
      </c>
      <c r="CC139" s="8"/>
      <c r="CD139" s="8"/>
      <c r="CE139" s="8">
        <v>0</v>
      </c>
      <c r="CF139" s="8">
        <v>0</v>
      </c>
      <c r="CG139" s="8">
        <v>0</v>
      </c>
      <c r="CH139" s="8">
        <v>0</v>
      </c>
      <c r="CI139" s="8">
        <v>0</v>
      </c>
      <c r="CJ139" s="8">
        <v>0</v>
      </c>
      <c r="CK139" s="8">
        <v>0</v>
      </c>
      <c r="CL139" s="8">
        <v>0</v>
      </c>
      <c r="CM139" s="8">
        <v>0</v>
      </c>
      <c r="CN139" s="8" t="s">
        <v>440</v>
      </c>
      <c r="CO139" s="8">
        <v>0</v>
      </c>
      <c r="CP139" s="8">
        <f ca="1" t="shared" si="67"/>
        <v>0</v>
      </c>
      <c r="CQ139" s="8">
        <f ca="1">SUMIF(SmtRes!AQ361:SmtRes!AQ365,"=1",SmtRes!AA361:SmtRes!AA365)</f>
        <v>0</v>
      </c>
      <c r="CR139" s="8">
        <f ca="1">SUMIF(SmtRes!AQ361:SmtRes!AQ365,"=1",SmtRes!AB361:SmtRes!AB365)</f>
        <v>506.23</v>
      </c>
      <c r="CS139" s="8">
        <f ca="1">SUMIF(SmtRes!AQ361:SmtRes!AQ365,"=1",SmtRes!AC361:SmtRes!AC365)</f>
        <v>811.79</v>
      </c>
      <c r="CT139" s="8">
        <f ca="1">SUMIF(SmtRes!AQ361:SmtRes!AQ365,"=1",SmtRes!AD361:SmtRes!AD365)</f>
        <v>2465.65</v>
      </c>
      <c r="CU139" s="8">
        <f t="shared" si="68"/>
        <v>0</v>
      </c>
      <c r="CV139" s="8">
        <f ca="1">SUMIF(SmtRes!AQ361:SmtRes!AQ365,"=1",SmtRes!BU361:SmtRes!BU365)</f>
        <v>2.4435</v>
      </c>
      <c r="CW139" s="8">
        <f ca="1">SUMIF(SmtRes!AQ361:SmtRes!AQ365,"=1",SmtRes!BV361:SmtRes!BV365)</f>
        <v>0.594</v>
      </c>
      <c r="CX139" s="8">
        <f t="shared" si="69"/>
        <v>0</v>
      </c>
      <c r="CY139" s="8">
        <f ca="1" t="shared" si="70"/>
        <v>0</v>
      </c>
      <c r="CZ139" s="8">
        <f ca="1" t="shared" si="71"/>
        <v>0</v>
      </c>
      <c r="DA139" s="8"/>
      <c r="DB139" s="8">
        <v>31</v>
      </c>
      <c r="DC139" s="8" t="s">
        <v>236</v>
      </c>
      <c r="DD139" s="8" t="s">
        <v>236</v>
      </c>
      <c r="DE139" s="8" t="s">
        <v>441</v>
      </c>
      <c r="DF139" s="8" t="s">
        <v>441</v>
      </c>
      <c r="DG139" s="8" t="s">
        <v>441</v>
      </c>
      <c r="DH139" s="8" t="s">
        <v>236</v>
      </c>
      <c r="DI139" s="8" t="s">
        <v>441</v>
      </c>
      <c r="DJ139" s="8" t="s">
        <v>441</v>
      </c>
      <c r="DK139" s="8" t="s">
        <v>236</v>
      </c>
      <c r="DL139" s="8" t="s">
        <v>236</v>
      </c>
      <c r="DM139" s="8" t="s">
        <v>236</v>
      </c>
      <c r="DN139" s="8">
        <v>0</v>
      </c>
      <c r="DO139" s="8">
        <v>0</v>
      </c>
      <c r="DP139" s="8">
        <v>1</v>
      </c>
      <c r="DQ139" s="8">
        <v>1</v>
      </c>
      <c r="DR139" s="8"/>
      <c r="DS139" s="8"/>
      <c r="DT139" s="8"/>
      <c r="DU139" s="8">
        <v>1013</v>
      </c>
      <c r="DV139" s="8" t="s">
        <v>265</v>
      </c>
      <c r="DW139" s="8" t="s">
        <v>265</v>
      </c>
      <c r="DX139" s="8">
        <v>1</v>
      </c>
      <c r="DY139" s="8"/>
      <c r="DZ139" s="8" t="s">
        <v>236</v>
      </c>
      <c r="EA139" s="8" t="s">
        <v>236</v>
      </c>
      <c r="EB139" s="8" t="s">
        <v>236</v>
      </c>
      <c r="EC139" s="8" t="s">
        <v>236</v>
      </c>
      <c r="ED139" s="8"/>
      <c r="EE139" s="8">
        <v>82815206</v>
      </c>
      <c r="EF139" s="8">
        <v>2</v>
      </c>
      <c r="EG139" s="8" t="s">
        <v>269</v>
      </c>
      <c r="EH139" s="8">
        <v>27</v>
      </c>
      <c r="EI139" s="8" t="s">
        <v>270</v>
      </c>
      <c r="EJ139" s="8">
        <v>1</v>
      </c>
      <c r="EK139" s="8">
        <v>33001</v>
      </c>
      <c r="EL139" s="8" t="s">
        <v>270</v>
      </c>
      <c r="EM139" s="8" t="s">
        <v>271</v>
      </c>
      <c r="EN139" s="8"/>
      <c r="EO139" s="8" t="s">
        <v>442</v>
      </c>
      <c r="EP139" s="8"/>
      <c r="EQ139" s="8">
        <v>132096</v>
      </c>
      <c r="ER139" s="8">
        <v>0</v>
      </c>
      <c r="ES139" s="8">
        <v>0</v>
      </c>
      <c r="ET139" s="8">
        <v>0</v>
      </c>
      <c r="EU139" s="8">
        <v>0</v>
      </c>
      <c r="EV139" s="8">
        <v>0</v>
      </c>
      <c r="EW139" s="8">
        <v>1.81</v>
      </c>
      <c r="EX139" s="8">
        <v>0.44</v>
      </c>
      <c r="EY139" s="8">
        <v>0</v>
      </c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>
        <v>0</v>
      </c>
      <c r="FR139" s="8">
        <v>0</v>
      </c>
      <c r="FS139" s="8">
        <v>0</v>
      </c>
      <c r="FT139" s="8"/>
      <c r="FU139" s="8"/>
      <c r="FV139" s="8"/>
      <c r="FW139" s="8"/>
      <c r="FX139" s="8">
        <v>103</v>
      </c>
      <c r="FY139" s="8">
        <v>60</v>
      </c>
      <c r="FZ139" s="8"/>
      <c r="GA139" s="8" t="s">
        <v>236</v>
      </c>
      <c r="GB139" s="8"/>
      <c r="GC139" s="8"/>
      <c r="GD139" s="8">
        <v>1</v>
      </c>
      <c r="GE139" s="8"/>
      <c r="GF139" s="8">
        <v>-1728862771</v>
      </c>
      <c r="GG139" s="8">
        <v>2</v>
      </c>
      <c r="GH139" s="8">
        <v>1</v>
      </c>
      <c r="GI139" s="8">
        <v>-2</v>
      </c>
      <c r="GJ139" s="8">
        <v>0</v>
      </c>
      <c r="GK139" s="8">
        <v>0</v>
      </c>
      <c r="GL139" s="8">
        <f ca="1" t="shared" si="72"/>
        <v>0</v>
      </c>
      <c r="GM139" s="8">
        <f ca="1" t="shared" si="73"/>
        <v>0</v>
      </c>
      <c r="GN139" s="8">
        <f ca="1" t="shared" si="74"/>
        <v>0</v>
      </c>
      <c r="GO139" s="8">
        <f ca="1" t="shared" si="75"/>
        <v>0</v>
      </c>
      <c r="GP139" s="8">
        <f ca="1" t="shared" si="76"/>
        <v>0</v>
      </c>
      <c r="GQ139" s="8"/>
      <c r="GR139" s="8">
        <v>0</v>
      </c>
      <c r="GS139" s="8">
        <v>3</v>
      </c>
      <c r="GT139" s="8">
        <v>0</v>
      </c>
      <c r="GU139" s="8" t="s">
        <v>236</v>
      </c>
      <c r="GV139" s="8">
        <f t="shared" si="77"/>
        <v>0</v>
      </c>
      <c r="GW139" s="8">
        <v>1</v>
      </c>
      <c r="GX139" s="8">
        <f t="shared" si="78"/>
        <v>0</v>
      </c>
      <c r="GY139" s="8"/>
      <c r="GZ139" s="8"/>
      <c r="HA139" s="8">
        <v>0</v>
      </c>
      <c r="HB139" s="8">
        <v>0</v>
      </c>
      <c r="HC139" s="8">
        <f t="shared" si="79"/>
        <v>0</v>
      </c>
      <c r="HD139" s="8"/>
      <c r="HE139" s="8" t="s">
        <v>236</v>
      </c>
      <c r="HF139" s="8" t="s">
        <v>236</v>
      </c>
      <c r="HG139" s="8"/>
      <c r="HH139" s="8"/>
      <c r="HI139" s="8"/>
      <c r="HJ139" s="8"/>
      <c r="HK139" s="8"/>
      <c r="HL139" s="8"/>
      <c r="HM139" s="8" t="s">
        <v>236</v>
      </c>
      <c r="HN139" s="8" t="s">
        <v>83</v>
      </c>
      <c r="HO139" s="8" t="s">
        <v>85</v>
      </c>
      <c r="HP139" s="8" t="s">
        <v>270</v>
      </c>
      <c r="HQ139" s="8" t="s">
        <v>270</v>
      </c>
      <c r="HR139" s="8"/>
      <c r="HS139" s="8">
        <v>0</v>
      </c>
      <c r="HT139" s="8"/>
      <c r="HU139" s="8"/>
      <c r="HV139" s="8"/>
      <c r="HW139" s="8"/>
      <c r="HX139" s="8"/>
      <c r="HY139" s="8"/>
      <c r="HZ139" s="8"/>
      <c r="IA139" s="8"/>
      <c r="IB139" s="8"/>
      <c r="IC139" s="8"/>
      <c r="ID139" s="8"/>
      <c r="IE139" s="8"/>
      <c r="IF139" s="8"/>
      <c r="IG139" s="8"/>
      <c r="IH139" s="8"/>
      <c r="II139" s="8"/>
      <c r="IJ139" s="8"/>
      <c r="IK139" s="8">
        <v>0</v>
      </c>
      <c r="IL139" s="8"/>
      <c r="IM139" s="8"/>
      <c r="IN139" s="8"/>
      <c r="IO139" s="8"/>
      <c r="IP139" s="8"/>
      <c r="IQ139" s="8"/>
      <c r="IR139" s="8"/>
      <c r="IS139" s="8"/>
      <c r="IT139" s="8"/>
      <c r="IU139" s="8"/>
    </row>
    <row r="140" spans="1:245">
      <c r="A140">
        <v>17</v>
      </c>
      <c r="B140">
        <v>1</v>
      </c>
      <c r="C140">
        <f>ROW(SmtRes!A370)</f>
        <v>370</v>
      </c>
      <c r="D140">
        <f>ROW(EtalonRes!A542)</f>
        <v>542</v>
      </c>
      <c r="E140" t="s">
        <v>236</v>
      </c>
      <c r="F140" t="s">
        <v>461</v>
      </c>
      <c r="G140" t="s">
        <v>462</v>
      </c>
      <c r="H140" t="s">
        <v>265</v>
      </c>
      <c r="I140">
        <v>0</v>
      </c>
      <c r="J140">
        <v>0</v>
      </c>
      <c r="K140">
        <v>0</v>
      </c>
      <c r="L140">
        <v>0</v>
      </c>
      <c r="M140">
        <v>0</v>
      </c>
      <c r="N140">
        <f t="shared" si="57"/>
        <v>0</v>
      </c>
      <c r="O140">
        <f ca="1" t="shared" si="58"/>
        <v>0</v>
      </c>
      <c r="P140">
        <f ca="1">SUMIF(SmtRes!AQ366:SmtRes!AQ370,"=1",SmtRes!DF366:SmtRes!DF370)</f>
        <v>0</v>
      </c>
      <c r="Q140">
        <f ca="1">SUMIF(SmtRes!AQ366:SmtRes!AQ370,"=1",SmtRes!DG366:SmtRes!DG370)</f>
        <v>0</v>
      </c>
      <c r="R140">
        <f ca="1">SUMIF(SmtRes!AQ366:SmtRes!AQ370,"=1",SmtRes!DH366:SmtRes!DH370)</f>
        <v>0</v>
      </c>
      <c r="S140">
        <f ca="1">SUMIF(SmtRes!AQ366:SmtRes!AQ370,"=1",SmtRes!DI366:SmtRes!DI370)</f>
        <v>0</v>
      </c>
      <c r="T140">
        <f t="shared" si="59"/>
        <v>0</v>
      </c>
      <c r="U140">
        <f ca="1">SUMIF(SmtRes!AQ366:SmtRes!AQ370,"=1",SmtRes!CV366:SmtRes!CV370)</f>
        <v>0</v>
      </c>
      <c r="V140">
        <f ca="1">SUMIF(SmtRes!AQ366:SmtRes!AQ370,"=1",SmtRes!CW366:SmtRes!CW370)</f>
        <v>0</v>
      </c>
      <c r="W140">
        <f t="shared" si="60"/>
        <v>0</v>
      </c>
      <c r="X140">
        <f ca="1" t="shared" si="61"/>
        <v>0</v>
      </c>
      <c r="Y140">
        <f ca="1" t="shared" si="62"/>
        <v>0</v>
      </c>
      <c r="AA140">
        <v>-1</v>
      </c>
      <c r="AB140">
        <f ca="1" t="shared" si="63"/>
        <v>2151.525105</v>
      </c>
      <c r="AC140">
        <f t="shared" si="80"/>
        <v>0</v>
      </c>
      <c r="AD140">
        <f ca="1">ROUND((((SUM(SmtRes!BR366:SmtRes!BR370))-(SUM(SmtRes!BS366:SmtRes!BS370)))+AE140),6)</f>
        <v>205.95762</v>
      </c>
      <c r="AE140">
        <f ca="1">ROUND((SUM(SmtRes!BS366:SmtRes!BS370)),6)</f>
        <v>482.20326</v>
      </c>
      <c r="AF140">
        <f ca="1">ROUND((SUM(SmtRes!BT366:SmtRes!BT370)),6)</f>
        <v>1945.567485</v>
      </c>
      <c r="AG140">
        <f t="shared" si="65"/>
        <v>0</v>
      </c>
      <c r="AH140">
        <f ca="1">(SUM(SmtRes!BU366:SmtRes!BU370))</f>
        <v>2.4435</v>
      </c>
      <c r="AI140">
        <f ca="1">(SUM(SmtRes!BV366:SmtRes!BV370))</f>
        <v>0.594</v>
      </c>
      <c r="AJ140">
        <f t="shared" si="66"/>
        <v>0</v>
      </c>
      <c r="AK140">
        <v>1950.9099</v>
      </c>
      <c r="AL140">
        <v>0</v>
      </c>
      <c r="AM140">
        <v>152.5612</v>
      </c>
      <c r="AN140">
        <v>357.1876</v>
      </c>
      <c r="AO140">
        <v>1441.1611</v>
      </c>
      <c r="AP140">
        <v>0</v>
      </c>
      <c r="AQ140">
        <v>1.81</v>
      </c>
      <c r="AR140">
        <v>0.44</v>
      </c>
      <c r="AS140">
        <v>0</v>
      </c>
      <c r="AT140">
        <v>103</v>
      </c>
      <c r="AU140">
        <v>60</v>
      </c>
      <c r="AV140">
        <v>1</v>
      </c>
      <c r="AW140">
        <v>1</v>
      </c>
      <c r="AZ140">
        <v>1</v>
      </c>
      <c r="BA140">
        <v>1</v>
      </c>
      <c r="BB140">
        <v>1</v>
      </c>
      <c r="BC140">
        <v>1</v>
      </c>
      <c r="BD140" t="s">
        <v>236</v>
      </c>
      <c r="BE140" t="s">
        <v>236</v>
      </c>
      <c r="BF140" t="s">
        <v>236</v>
      </c>
      <c r="BG140" t="s">
        <v>236</v>
      </c>
      <c r="BH140">
        <v>0</v>
      </c>
      <c r="BI140">
        <v>1</v>
      </c>
      <c r="BJ140" t="s">
        <v>463</v>
      </c>
      <c r="BM140">
        <v>33001</v>
      </c>
      <c r="BN140">
        <v>0</v>
      </c>
      <c r="BO140" t="s">
        <v>236</v>
      </c>
      <c r="BP140">
        <v>0</v>
      </c>
      <c r="BQ140">
        <v>2</v>
      </c>
      <c r="BR140">
        <v>0</v>
      </c>
      <c r="BS140">
        <v>1</v>
      </c>
      <c r="BT140">
        <v>1</v>
      </c>
      <c r="BU140">
        <v>1</v>
      </c>
      <c r="BV140">
        <v>1</v>
      </c>
      <c r="BW140">
        <v>1</v>
      </c>
      <c r="BX140">
        <v>1</v>
      </c>
      <c r="BY140" t="s">
        <v>236</v>
      </c>
      <c r="BZ140">
        <v>103</v>
      </c>
      <c r="CA140">
        <v>60</v>
      </c>
      <c r="CB140" t="s">
        <v>236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 t="s">
        <v>440</v>
      </c>
      <c r="CO140">
        <v>0</v>
      </c>
      <c r="CP140">
        <f ca="1" t="shared" si="67"/>
        <v>0</v>
      </c>
      <c r="CQ140">
        <f ca="1">SUMIF(SmtRes!AQ366:SmtRes!AQ370,"=1",SmtRes!AA366:SmtRes!AA370)</f>
        <v>0</v>
      </c>
      <c r="CR140">
        <f ca="1">SUMIF(SmtRes!AQ366:SmtRes!AQ370,"=1",SmtRes!AB366:SmtRes!AB370)</f>
        <v>506.23</v>
      </c>
      <c r="CS140">
        <f ca="1">SUMIF(SmtRes!AQ366:SmtRes!AQ370,"=1",SmtRes!AC366:SmtRes!AC370)</f>
        <v>811.79</v>
      </c>
      <c r="CT140">
        <f ca="1">SUMIF(SmtRes!AQ366:SmtRes!AQ370,"=1",SmtRes!AD366:SmtRes!AD370)</f>
        <v>2465.65</v>
      </c>
      <c r="CU140">
        <f t="shared" si="68"/>
        <v>0</v>
      </c>
      <c r="CV140">
        <f ca="1">SUMIF(SmtRes!AQ366:SmtRes!AQ370,"=1",SmtRes!BU366:SmtRes!BU370)</f>
        <v>2.4435</v>
      </c>
      <c r="CW140">
        <f ca="1">SUMIF(SmtRes!AQ366:SmtRes!AQ370,"=1",SmtRes!BV366:SmtRes!BV370)</f>
        <v>0.594</v>
      </c>
      <c r="CX140">
        <f t="shared" si="69"/>
        <v>0</v>
      </c>
      <c r="CY140">
        <f ca="1" t="shared" si="70"/>
        <v>0</v>
      </c>
      <c r="CZ140">
        <f ca="1" t="shared" si="71"/>
        <v>0</v>
      </c>
      <c r="DB140">
        <v>33</v>
      </c>
      <c r="DC140" t="s">
        <v>236</v>
      </c>
      <c r="DD140" t="s">
        <v>236</v>
      </c>
      <c r="DE140" t="s">
        <v>441</v>
      </c>
      <c r="DF140" t="s">
        <v>441</v>
      </c>
      <c r="DG140" t="s">
        <v>441</v>
      </c>
      <c r="DH140" t="s">
        <v>236</v>
      </c>
      <c r="DI140" t="s">
        <v>441</v>
      </c>
      <c r="DJ140" t="s">
        <v>441</v>
      </c>
      <c r="DK140" t="s">
        <v>236</v>
      </c>
      <c r="DL140" t="s">
        <v>236</v>
      </c>
      <c r="DM140" t="s">
        <v>236</v>
      </c>
      <c r="DN140">
        <v>0</v>
      </c>
      <c r="DO140">
        <v>0</v>
      </c>
      <c r="DP140">
        <v>1</v>
      </c>
      <c r="DQ140">
        <v>1</v>
      </c>
      <c r="DU140">
        <v>1013</v>
      </c>
      <c r="DV140" t="s">
        <v>265</v>
      </c>
      <c r="DW140" t="s">
        <v>265</v>
      </c>
      <c r="DX140">
        <v>1</v>
      </c>
      <c r="DZ140" t="s">
        <v>236</v>
      </c>
      <c r="EA140" t="s">
        <v>236</v>
      </c>
      <c r="EB140" t="s">
        <v>236</v>
      </c>
      <c r="EC140" t="s">
        <v>236</v>
      </c>
      <c r="EE140">
        <v>82815206</v>
      </c>
      <c r="EF140">
        <v>2</v>
      </c>
      <c r="EG140" t="s">
        <v>269</v>
      </c>
      <c r="EH140">
        <v>27</v>
      </c>
      <c r="EI140" t="s">
        <v>270</v>
      </c>
      <c r="EJ140">
        <v>1</v>
      </c>
      <c r="EK140">
        <v>33001</v>
      </c>
      <c r="EL140" t="s">
        <v>270</v>
      </c>
      <c r="EM140" t="s">
        <v>271</v>
      </c>
      <c r="EO140" t="s">
        <v>442</v>
      </c>
      <c r="EQ140">
        <v>132096</v>
      </c>
      <c r="ER140">
        <v>0</v>
      </c>
      <c r="ES140">
        <v>0</v>
      </c>
      <c r="ET140">
        <v>0</v>
      </c>
      <c r="EU140">
        <v>0</v>
      </c>
      <c r="EV140">
        <v>0</v>
      </c>
      <c r="EW140">
        <v>1.81</v>
      </c>
      <c r="EX140">
        <v>0.44</v>
      </c>
      <c r="EY140">
        <v>0</v>
      </c>
      <c r="FQ140">
        <v>0</v>
      </c>
      <c r="FR140">
        <v>0</v>
      </c>
      <c r="FS140">
        <v>0</v>
      </c>
      <c r="FX140">
        <v>103</v>
      </c>
      <c r="FY140">
        <v>60</v>
      </c>
      <c r="GA140" t="s">
        <v>236</v>
      </c>
      <c r="GD140">
        <v>1</v>
      </c>
      <c r="GF140">
        <v>-1728862771</v>
      </c>
      <c r="GG140">
        <v>2</v>
      </c>
      <c r="GH140">
        <v>1</v>
      </c>
      <c r="GI140">
        <v>-2</v>
      </c>
      <c r="GJ140">
        <v>0</v>
      </c>
      <c r="GK140">
        <v>0</v>
      </c>
      <c r="GL140">
        <f ca="1" t="shared" si="72"/>
        <v>0</v>
      </c>
      <c r="GM140">
        <f ca="1" t="shared" si="73"/>
        <v>0</v>
      </c>
      <c r="GN140">
        <f ca="1" t="shared" si="74"/>
        <v>0</v>
      </c>
      <c r="GO140">
        <f ca="1" t="shared" si="75"/>
        <v>0</v>
      </c>
      <c r="GP140">
        <f ca="1" t="shared" si="76"/>
        <v>0</v>
      </c>
      <c r="GR140">
        <v>0</v>
      </c>
      <c r="GS140">
        <v>3</v>
      </c>
      <c r="GT140">
        <v>0</v>
      </c>
      <c r="GU140" t="s">
        <v>236</v>
      </c>
      <c r="GV140">
        <f t="shared" si="77"/>
        <v>0</v>
      </c>
      <c r="GW140">
        <v>1</v>
      </c>
      <c r="GX140">
        <f t="shared" si="78"/>
        <v>0</v>
      </c>
      <c r="HA140">
        <v>0</v>
      </c>
      <c r="HB140">
        <v>0</v>
      </c>
      <c r="HC140">
        <f t="shared" si="79"/>
        <v>0</v>
      </c>
      <c r="HE140" t="s">
        <v>236</v>
      </c>
      <c r="HF140" t="s">
        <v>236</v>
      </c>
      <c r="HM140" t="s">
        <v>236</v>
      </c>
      <c r="HN140" t="s">
        <v>83</v>
      </c>
      <c r="HO140" t="s">
        <v>85</v>
      </c>
      <c r="HP140" t="s">
        <v>270</v>
      </c>
      <c r="HQ140" t="s">
        <v>270</v>
      </c>
      <c r="HS140">
        <v>0</v>
      </c>
      <c r="IK140">
        <v>0</v>
      </c>
    </row>
    <row r="141" spans="1:255">
      <c r="A141" s="8">
        <v>17</v>
      </c>
      <c r="B141" s="8">
        <v>1</v>
      </c>
      <c r="C141" s="8">
        <f>ROW(SmtRes!A380)</f>
        <v>380</v>
      </c>
      <c r="D141" s="8">
        <f>ROW(EtalonRes!A555)</f>
        <v>555</v>
      </c>
      <c r="E141" s="8" t="s">
        <v>111</v>
      </c>
      <c r="F141" s="8" t="s">
        <v>456</v>
      </c>
      <c r="G141" s="8" t="s">
        <v>457</v>
      </c>
      <c r="H141" s="8" t="s">
        <v>458</v>
      </c>
      <c r="I141" s="8">
        <v>0.1</v>
      </c>
      <c r="J141" s="8">
        <v>0</v>
      </c>
      <c r="K141" s="8">
        <v>0.1</v>
      </c>
      <c r="L141" s="8">
        <v>0.1</v>
      </c>
      <c r="M141" s="8">
        <v>0</v>
      </c>
      <c r="N141" s="8">
        <f t="shared" si="57"/>
        <v>0.1</v>
      </c>
      <c r="O141" s="8">
        <f ca="1" t="shared" si="58"/>
        <v>12569.69</v>
      </c>
      <c r="P141" s="8">
        <f ca="1">SUMIF(SmtRes!AQ371:SmtRes!AQ380,"=1",SmtRes!DF371:SmtRes!DF380)</f>
        <v>0</v>
      </c>
      <c r="Q141" s="8">
        <f ca="1">SUMIF(SmtRes!AQ371:SmtRes!AQ380,"=1",SmtRes!DG371:SmtRes!DG380)</f>
        <v>1527.19</v>
      </c>
      <c r="R141" s="8">
        <f ca="1">SUMIF(SmtRes!AQ371:SmtRes!AQ380,"=1",SmtRes!DH371:SmtRes!DH380)</f>
        <v>2347.66</v>
      </c>
      <c r="S141" s="8">
        <f ca="1">SUMIF(SmtRes!AQ371:SmtRes!AQ380,"=1",SmtRes!DI371:SmtRes!DI380)</f>
        <v>8694.84</v>
      </c>
      <c r="T141" s="8">
        <f t="shared" si="59"/>
        <v>0</v>
      </c>
      <c r="U141" s="8">
        <f ca="1">SUMIF(SmtRes!AQ371:SmtRes!AQ380,"=1",SmtRes!CV371:SmtRes!CV380)</f>
        <v>10.9388</v>
      </c>
      <c r="V141" s="8">
        <f ca="1">SUMIF(SmtRes!AQ371:SmtRes!AQ380,"=1",SmtRes!CW371:SmtRes!CW380)</f>
        <v>2.86235</v>
      </c>
      <c r="W141" s="8">
        <f t="shared" si="60"/>
        <v>0</v>
      </c>
      <c r="X141" s="8">
        <f ca="1" t="shared" si="61"/>
        <v>11373.78</v>
      </c>
      <c r="Y141" s="8">
        <f ca="1" t="shared" si="62"/>
        <v>6625.5</v>
      </c>
      <c r="Z141" s="8"/>
      <c r="AA141" s="8">
        <v>85244098</v>
      </c>
      <c r="AB141" s="8">
        <f ca="1" t="shared" si="63"/>
        <v>98044.19668</v>
      </c>
      <c r="AC141" s="8">
        <f t="shared" si="80"/>
        <v>0</v>
      </c>
      <c r="AD141" s="8">
        <f ca="1">ROUND((((SUM(SmtRes!BR371:SmtRes!BR380))-(SUM(SmtRes!BS371:SmtRes!BS380)))+AE141),6)</f>
        <v>11095.71957</v>
      </c>
      <c r="AE141" s="8">
        <f ca="1">ROUND((SUM(SmtRes!BS371:SmtRes!BS380)),6)</f>
        <v>23476.62394</v>
      </c>
      <c r="AF141" s="8">
        <f ca="1">ROUND((SUM(SmtRes!BT371:SmtRes!BT380)),6)</f>
        <v>86948.47711</v>
      </c>
      <c r="AG141" s="8">
        <f t="shared" si="65"/>
        <v>0</v>
      </c>
      <c r="AH141" s="8">
        <f ca="1">(SUM(SmtRes!BU371:SmtRes!BU380))</f>
        <v>109.388</v>
      </c>
      <c r="AI141" s="8">
        <f ca="1">(SUM(SmtRes!BV371:SmtRes!BV380))</f>
        <v>28.6235</v>
      </c>
      <c r="AJ141" s="8">
        <f t="shared" si="66"/>
        <v>0</v>
      </c>
      <c r="AK141" s="8">
        <v>105670.2788</v>
      </c>
      <c r="AL141" s="8">
        <v>0</v>
      </c>
      <c r="AM141" s="8">
        <v>9648.4518</v>
      </c>
      <c r="AN141" s="8">
        <v>20414.4556</v>
      </c>
      <c r="AO141" s="8">
        <v>75607.3714</v>
      </c>
      <c r="AP141" s="8">
        <v>0</v>
      </c>
      <c r="AQ141" s="8">
        <v>95.12</v>
      </c>
      <c r="AR141" s="8">
        <v>24.89</v>
      </c>
      <c r="AS141" s="8">
        <v>0</v>
      </c>
      <c r="AT141" s="8">
        <v>103</v>
      </c>
      <c r="AU141" s="8">
        <v>60</v>
      </c>
      <c r="AV141" s="8">
        <v>1</v>
      </c>
      <c r="AW141" s="8">
        <v>1</v>
      </c>
      <c r="AX141" s="8"/>
      <c r="AY141" s="8"/>
      <c r="AZ141" s="8">
        <v>1</v>
      </c>
      <c r="BA141" s="8">
        <v>1</v>
      </c>
      <c r="BB141" s="8">
        <v>1</v>
      </c>
      <c r="BC141" s="8">
        <v>1</v>
      </c>
      <c r="BD141" s="8" t="s">
        <v>236</v>
      </c>
      <c r="BE141" s="8" t="s">
        <v>236</v>
      </c>
      <c r="BF141" s="8" t="s">
        <v>236</v>
      </c>
      <c r="BG141" s="8" t="s">
        <v>236</v>
      </c>
      <c r="BH141" s="8">
        <v>0</v>
      </c>
      <c r="BI141" s="8">
        <v>1</v>
      </c>
      <c r="BJ141" s="8" t="s">
        <v>459</v>
      </c>
      <c r="BK141" s="8"/>
      <c r="BL141" s="8"/>
      <c r="BM141" s="8">
        <v>33001</v>
      </c>
      <c r="BN141" s="8">
        <v>0</v>
      </c>
      <c r="BO141" s="8" t="s">
        <v>236</v>
      </c>
      <c r="BP141" s="8">
        <v>0</v>
      </c>
      <c r="BQ141" s="8">
        <v>2</v>
      </c>
      <c r="BR141" s="8">
        <v>0</v>
      </c>
      <c r="BS141" s="8">
        <v>1</v>
      </c>
      <c r="BT141" s="8">
        <v>1</v>
      </c>
      <c r="BU141" s="8">
        <v>1</v>
      </c>
      <c r="BV141" s="8">
        <v>1</v>
      </c>
      <c r="BW141" s="8">
        <v>1</v>
      </c>
      <c r="BX141" s="8">
        <v>1</v>
      </c>
      <c r="BY141" s="8" t="s">
        <v>236</v>
      </c>
      <c r="BZ141" s="8">
        <v>103</v>
      </c>
      <c r="CA141" s="8">
        <v>60</v>
      </c>
      <c r="CB141" s="8" t="s">
        <v>236</v>
      </c>
      <c r="CC141" s="8"/>
      <c r="CD141" s="8"/>
      <c r="CE141" s="8">
        <v>0</v>
      </c>
      <c r="CF141" s="8">
        <v>0</v>
      </c>
      <c r="CG141" s="8">
        <v>0</v>
      </c>
      <c r="CH141" s="8">
        <v>9</v>
      </c>
      <c r="CI141" s="8">
        <v>0</v>
      </c>
      <c r="CJ141" s="8">
        <v>0</v>
      </c>
      <c r="CK141" s="8">
        <v>0</v>
      </c>
      <c r="CL141" s="8">
        <v>0</v>
      </c>
      <c r="CM141" s="8">
        <v>0</v>
      </c>
      <c r="CN141" s="8" t="s">
        <v>421</v>
      </c>
      <c r="CO141" s="8">
        <v>0</v>
      </c>
      <c r="CP141" s="8">
        <f ca="1" t="shared" si="67"/>
        <v>12569.69</v>
      </c>
      <c r="CQ141" s="8">
        <f ca="1">SUMIF(SmtRes!AQ371:SmtRes!AQ380,"=1",SmtRes!AA371:SmtRes!AA380)</f>
        <v>0</v>
      </c>
      <c r="CR141" s="8">
        <f ca="1">SUMIF(SmtRes!AQ371:SmtRes!AQ380,"=1",SmtRes!AB371:SmtRes!AB380)</f>
        <v>2984.03</v>
      </c>
      <c r="CS141" s="8">
        <f ca="1">SUMIF(SmtRes!AQ371:SmtRes!AQ380,"=1",SmtRes!AC371:SmtRes!AC380)</f>
        <v>3525.83</v>
      </c>
      <c r="CT141" s="8">
        <f ca="1">SUMIF(SmtRes!AQ371:SmtRes!AQ380,"=1",SmtRes!AD371:SmtRes!AD380)</f>
        <v>3125.98</v>
      </c>
      <c r="CU141" s="8">
        <f t="shared" si="68"/>
        <v>0</v>
      </c>
      <c r="CV141" s="8">
        <f ca="1">SUMIF(SmtRes!AQ371:SmtRes!AQ380,"=1",SmtRes!BU371:SmtRes!BU380)</f>
        <v>109.388</v>
      </c>
      <c r="CW141" s="8">
        <f ca="1">SUMIF(SmtRes!AQ371:SmtRes!AQ380,"=1",SmtRes!BV371:SmtRes!BV380)</f>
        <v>28.6235</v>
      </c>
      <c r="CX141" s="8">
        <f t="shared" si="69"/>
        <v>0</v>
      </c>
      <c r="CY141" s="8">
        <f ca="1" t="shared" si="70"/>
        <v>11373.775</v>
      </c>
      <c r="CZ141" s="8">
        <f ca="1" t="shared" si="71"/>
        <v>6625.5</v>
      </c>
      <c r="DA141" s="8"/>
      <c r="DB141" s="8">
        <v>35</v>
      </c>
      <c r="DC141" s="8" t="s">
        <v>236</v>
      </c>
      <c r="DD141" s="8" t="s">
        <v>236</v>
      </c>
      <c r="DE141" s="8" t="s">
        <v>422</v>
      </c>
      <c r="DF141" s="8" t="s">
        <v>422</v>
      </c>
      <c r="DG141" s="8" t="s">
        <v>422</v>
      </c>
      <c r="DH141" s="8" t="s">
        <v>236</v>
      </c>
      <c r="DI141" s="8" t="s">
        <v>422</v>
      </c>
      <c r="DJ141" s="8" t="s">
        <v>422</v>
      </c>
      <c r="DK141" s="8" t="s">
        <v>236</v>
      </c>
      <c r="DL141" s="8" t="s">
        <v>236</v>
      </c>
      <c r="DM141" s="8" t="s">
        <v>236</v>
      </c>
      <c r="DN141" s="8">
        <v>0</v>
      </c>
      <c r="DO141" s="8">
        <v>0</v>
      </c>
      <c r="DP141" s="8">
        <v>1</v>
      </c>
      <c r="DQ141" s="8">
        <v>1</v>
      </c>
      <c r="DR141" s="8"/>
      <c r="DS141" s="8"/>
      <c r="DT141" s="8"/>
      <c r="DU141" s="8">
        <v>1013</v>
      </c>
      <c r="DV141" s="8" t="s">
        <v>458</v>
      </c>
      <c r="DW141" s="8" t="s">
        <v>460</v>
      </c>
      <c r="DX141" s="8">
        <v>1</v>
      </c>
      <c r="DY141" s="8"/>
      <c r="DZ141" s="8" t="s">
        <v>236</v>
      </c>
      <c r="EA141" s="8" t="s">
        <v>236</v>
      </c>
      <c r="EB141" s="8" t="s">
        <v>236</v>
      </c>
      <c r="EC141" s="8" t="s">
        <v>236</v>
      </c>
      <c r="ED141" s="8"/>
      <c r="EE141" s="8">
        <v>82815206</v>
      </c>
      <c r="EF141" s="8">
        <v>2</v>
      </c>
      <c r="EG141" s="8" t="s">
        <v>269</v>
      </c>
      <c r="EH141" s="8">
        <v>27</v>
      </c>
      <c r="EI141" s="8" t="s">
        <v>270</v>
      </c>
      <c r="EJ141" s="8">
        <v>1</v>
      </c>
      <c r="EK141" s="8">
        <v>33001</v>
      </c>
      <c r="EL141" s="8" t="s">
        <v>270</v>
      </c>
      <c r="EM141" s="8" t="s">
        <v>271</v>
      </c>
      <c r="EN141" s="8"/>
      <c r="EO141" s="8" t="s">
        <v>425</v>
      </c>
      <c r="EP141" s="8"/>
      <c r="EQ141" s="8">
        <v>131072</v>
      </c>
      <c r="ER141" s="8">
        <v>0</v>
      </c>
      <c r="ES141" s="8">
        <v>0</v>
      </c>
      <c r="ET141" s="8">
        <v>0</v>
      </c>
      <c r="EU141" s="8">
        <v>0</v>
      </c>
      <c r="EV141" s="8">
        <v>0</v>
      </c>
      <c r="EW141" s="8">
        <v>95.12</v>
      </c>
      <c r="EX141" s="8">
        <v>24.89</v>
      </c>
      <c r="EY141" s="8">
        <v>0</v>
      </c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>
        <v>0</v>
      </c>
      <c r="FR141" s="8">
        <v>0</v>
      </c>
      <c r="FS141" s="8">
        <v>0</v>
      </c>
      <c r="FT141" s="8"/>
      <c r="FU141" s="8"/>
      <c r="FV141" s="8"/>
      <c r="FW141" s="8"/>
      <c r="FX141" s="8">
        <v>103</v>
      </c>
      <c r="FY141" s="8">
        <v>60</v>
      </c>
      <c r="FZ141" s="8"/>
      <c r="GA141" s="8" t="s">
        <v>236</v>
      </c>
      <c r="GB141" s="8"/>
      <c r="GC141" s="8"/>
      <c r="GD141" s="8">
        <v>1</v>
      </c>
      <c r="GE141" s="8"/>
      <c r="GF141" s="8">
        <v>1117055163</v>
      </c>
      <c r="GG141" s="8">
        <v>2</v>
      </c>
      <c r="GH141" s="8">
        <v>1</v>
      </c>
      <c r="GI141" s="8">
        <v>-2</v>
      </c>
      <c r="GJ141" s="8">
        <v>0</v>
      </c>
      <c r="GK141" s="8">
        <v>0</v>
      </c>
      <c r="GL141" s="8">
        <f ca="1" t="shared" si="72"/>
        <v>0</v>
      </c>
      <c r="GM141" s="8">
        <f ca="1" t="shared" si="73"/>
        <v>30568.97</v>
      </c>
      <c r="GN141" s="8">
        <f ca="1" t="shared" si="74"/>
        <v>30568.97</v>
      </c>
      <c r="GO141" s="8">
        <f ca="1" t="shared" si="75"/>
        <v>0</v>
      </c>
      <c r="GP141" s="8">
        <f ca="1" t="shared" si="76"/>
        <v>0</v>
      </c>
      <c r="GQ141" s="8"/>
      <c r="GR141" s="8">
        <v>0</v>
      </c>
      <c r="GS141" s="8">
        <v>3</v>
      </c>
      <c r="GT141" s="8">
        <v>0</v>
      </c>
      <c r="GU141" s="8" t="s">
        <v>236</v>
      </c>
      <c r="GV141" s="8">
        <f t="shared" si="77"/>
        <v>0</v>
      </c>
      <c r="GW141" s="8">
        <v>1</v>
      </c>
      <c r="GX141" s="8">
        <f t="shared" si="78"/>
        <v>0</v>
      </c>
      <c r="GY141" s="8"/>
      <c r="GZ141" s="8"/>
      <c r="HA141" s="8">
        <v>0</v>
      </c>
      <c r="HB141" s="8">
        <v>0</v>
      </c>
      <c r="HC141" s="8">
        <f t="shared" si="79"/>
        <v>0</v>
      </c>
      <c r="HD141" s="8"/>
      <c r="HE141" s="8" t="s">
        <v>236</v>
      </c>
      <c r="HF141" s="8" t="s">
        <v>236</v>
      </c>
      <c r="HG141" s="8"/>
      <c r="HH141" s="8"/>
      <c r="HI141" s="8"/>
      <c r="HJ141" s="8"/>
      <c r="HK141" s="8"/>
      <c r="HL141" s="8"/>
      <c r="HM141" s="8" t="s">
        <v>236</v>
      </c>
      <c r="HN141" s="8" t="s">
        <v>83</v>
      </c>
      <c r="HO141" s="8" t="s">
        <v>85</v>
      </c>
      <c r="HP141" s="8" t="s">
        <v>270</v>
      </c>
      <c r="HQ141" s="8" t="s">
        <v>270</v>
      </c>
      <c r="HR141" s="8"/>
      <c r="HS141" s="8">
        <v>0</v>
      </c>
      <c r="HT141" s="8"/>
      <c r="HU141" s="8"/>
      <c r="HV141" s="8"/>
      <c r="HW141" s="8"/>
      <c r="HX141" s="8"/>
      <c r="HY141" s="8"/>
      <c r="HZ141" s="8"/>
      <c r="IA141" s="8"/>
      <c r="IB141" s="8"/>
      <c r="IC141" s="8"/>
      <c r="ID141" s="8"/>
      <c r="IE141" s="8"/>
      <c r="IF141" s="8"/>
      <c r="IG141" s="8"/>
      <c r="IH141" s="8"/>
      <c r="II141" s="8"/>
      <c r="IJ141" s="8"/>
      <c r="IK141" s="8">
        <v>0</v>
      </c>
      <c r="IL141" s="8"/>
      <c r="IM141" s="8"/>
      <c r="IN141" s="8"/>
      <c r="IO141" s="8"/>
      <c r="IP141" s="8"/>
      <c r="IQ141" s="8"/>
      <c r="IR141" s="8"/>
      <c r="IS141" s="8"/>
      <c r="IT141" s="8"/>
      <c r="IU141" s="8"/>
    </row>
    <row r="142" spans="1:245">
      <c r="A142">
        <v>17</v>
      </c>
      <c r="B142">
        <v>1</v>
      </c>
      <c r="C142">
        <f>ROW(SmtRes!A390)</f>
        <v>390</v>
      </c>
      <c r="D142">
        <f>ROW(EtalonRes!A568)</f>
        <v>568</v>
      </c>
      <c r="E142" t="s">
        <v>111</v>
      </c>
      <c r="F142" t="s">
        <v>456</v>
      </c>
      <c r="G142" t="s">
        <v>457</v>
      </c>
      <c r="H142" t="s">
        <v>458</v>
      </c>
      <c r="I142">
        <v>0.1</v>
      </c>
      <c r="J142">
        <v>0</v>
      </c>
      <c r="K142">
        <v>0.1</v>
      </c>
      <c r="L142">
        <v>0.1</v>
      </c>
      <c r="M142">
        <v>0</v>
      </c>
      <c r="N142">
        <f t="shared" si="57"/>
        <v>0.1</v>
      </c>
      <c r="O142">
        <f ca="1" t="shared" si="58"/>
        <v>12569.69</v>
      </c>
      <c r="P142">
        <f ca="1">SUMIF(SmtRes!AQ381:SmtRes!AQ390,"=1",SmtRes!DF381:SmtRes!DF390)</f>
        <v>0</v>
      </c>
      <c r="Q142">
        <f ca="1">SUMIF(SmtRes!AQ381:SmtRes!AQ390,"=1",SmtRes!DG381:SmtRes!DG390)</f>
        <v>1527.19</v>
      </c>
      <c r="R142">
        <f ca="1">SUMIF(SmtRes!AQ381:SmtRes!AQ390,"=1",SmtRes!DH381:SmtRes!DH390)</f>
        <v>2347.66</v>
      </c>
      <c r="S142">
        <f ca="1">SUMIF(SmtRes!AQ381:SmtRes!AQ390,"=1",SmtRes!DI381:SmtRes!DI390)</f>
        <v>8694.84</v>
      </c>
      <c r="T142">
        <f t="shared" si="59"/>
        <v>0</v>
      </c>
      <c r="U142">
        <f ca="1">SUMIF(SmtRes!AQ381:SmtRes!AQ390,"=1",SmtRes!CV381:SmtRes!CV390)</f>
        <v>10.9388</v>
      </c>
      <c r="V142">
        <f ca="1">SUMIF(SmtRes!AQ381:SmtRes!AQ390,"=1",SmtRes!CW381:SmtRes!CW390)</f>
        <v>2.86235</v>
      </c>
      <c r="W142">
        <f t="shared" si="60"/>
        <v>0</v>
      </c>
      <c r="X142">
        <f ca="1" t="shared" si="61"/>
        <v>11373.78</v>
      </c>
      <c r="Y142">
        <f ca="1" t="shared" si="62"/>
        <v>6625.5</v>
      </c>
      <c r="AA142">
        <v>85244033</v>
      </c>
      <c r="AB142">
        <f ca="1" t="shared" si="63"/>
        <v>98044.19668</v>
      </c>
      <c r="AC142">
        <f t="shared" si="80"/>
        <v>0</v>
      </c>
      <c r="AD142">
        <f ca="1">ROUND((((SUM(SmtRes!BR381:SmtRes!BR390))-(SUM(SmtRes!BS381:SmtRes!BS390)))+AE142),6)</f>
        <v>11095.71957</v>
      </c>
      <c r="AE142">
        <f ca="1">ROUND((SUM(SmtRes!BS381:SmtRes!BS390)),6)</f>
        <v>23476.62394</v>
      </c>
      <c r="AF142">
        <f ca="1">ROUND((SUM(SmtRes!BT381:SmtRes!BT390)),6)</f>
        <v>86948.47711</v>
      </c>
      <c r="AG142">
        <f t="shared" si="65"/>
        <v>0</v>
      </c>
      <c r="AH142">
        <f ca="1">(SUM(SmtRes!BU381:SmtRes!BU390))</f>
        <v>109.388</v>
      </c>
      <c r="AI142">
        <f ca="1">(SUM(SmtRes!BV381:SmtRes!BV390))</f>
        <v>28.6235</v>
      </c>
      <c r="AJ142">
        <f t="shared" si="66"/>
        <v>0</v>
      </c>
      <c r="AK142">
        <v>105670.2788</v>
      </c>
      <c r="AL142">
        <v>0</v>
      </c>
      <c r="AM142">
        <v>9648.4518</v>
      </c>
      <c r="AN142">
        <v>20414.4556</v>
      </c>
      <c r="AO142">
        <v>75607.3714</v>
      </c>
      <c r="AP142">
        <v>0</v>
      </c>
      <c r="AQ142">
        <v>95.12</v>
      </c>
      <c r="AR142">
        <v>24.89</v>
      </c>
      <c r="AS142">
        <v>0</v>
      </c>
      <c r="AT142">
        <v>103</v>
      </c>
      <c r="AU142">
        <v>60</v>
      </c>
      <c r="AV142">
        <v>1</v>
      </c>
      <c r="AW142">
        <v>1</v>
      </c>
      <c r="AZ142">
        <v>1</v>
      </c>
      <c r="BA142">
        <v>1</v>
      </c>
      <c r="BB142">
        <v>1</v>
      </c>
      <c r="BC142">
        <v>1</v>
      </c>
      <c r="BD142" t="s">
        <v>236</v>
      </c>
      <c r="BE142" t="s">
        <v>236</v>
      </c>
      <c r="BF142" t="s">
        <v>236</v>
      </c>
      <c r="BG142" t="s">
        <v>236</v>
      </c>
      <c r="BH142">
        <v>0</v>
      </c>
      <c r="BI142">
        <v>1</v>
      </c>
      <c r="BJ142" t="s">
        <v>459</v>
      </c>
      <c r="BM142">
        <v>33001</v>
      </c>
      <c r="BN142">
        <v>0</v>
      </c>
      <c r="BO142" t="s">
        <v>236</v>
      </c>
      <c r="BP142">
        <v>0</v>
      </c>
      <c r="BQ142">
        <v>2</v>
      </c>
      <c r="BR142">
        <v>0</v>
      </c>
      <c r="BS142">
        <v>1</v>
      </c>
      <c r="BT142">
        <v>1</v>
      </c>
      <c r="BU142">
        <v>1</v>
      </c>
      <c r="BV142">
        <v>1</v>
      </c>
      <c r="BW142">
        <v>1</v>
      </c>
      <c r="BX142">
        <v>1</v>
      </c>
      <c r="BY142" t="s">
        <v>236</v>
      </c>
      <c r="BZ142">
        <v>103</v>
      </c>
      <c r="CA142">
        <v>60</v>
      </c>
      <c r="CB142" t="s">
        <v>236</v>
      </c>
      <c r="CE142">
        <v>0</v>
      </c>
      <c r="CF142">
        <v>0</v>
      </c>
      <c r="CG142">
        <v>0</v>
      </c>
      <c r="CH142">
        <v>9</v>
      </c>
      <c r="CI142">
        <v>0</v>
      </c>
      <c r="CJ142">
        <v>0</v>
      </c>
      <c r="CK142">
        <v>0</v>
      </c>
      <c r="CL142">
        <v>0</v>
      </c>
      <c r="CM142">
        <v>0</v>
      </c>
      <c r="CN142" t="s">
        <v>421</v>
      </c>
      <c r="CO142">
        <v>0</v>
      </c>
      <c r="CP142">
        <f ca="1" t="shared" si="67"/>
        <v>12569.69</v>
      </c>
      <c r="CQ142">
        <f ca="1">SUMIF(SmtRes!AQ381:SmtRes!AQ390,"=1",SmtRes!AA381:SmtRes!AA390)</f>
        <v>0</v>
      </c>
      <c r="CR142">
        <f ca="1">SUMIF(SmtRes!AQ381:SmtRes!AQ390,"=1",SmtRes!AB381:SmtRes!AB390)</f>
        <v>2984.03</v>
      </c>
      <c r="CS142">
        <f ca="1">SUMIF(SmtRes!AQ381:SmtRes!AQ390,"=1",SmtRes!AC381:SmtRes!AC390)</f>
        <v>3525.83</v>
      </c>
      <c r="CT142">
        <f ca="1">SUMIF(SmtRes!AQ381:SmtRes!AQ390,"=1",SmtRes!AD381:SmtRes!AD390)</f>
        <v>3125.98</v>
      </c>
      <c r="CU142">
        <f t="shared" si="68"/>
        <v>0</v>
      </c>
      <c r="CV142">
        <f ca="1">SUMIF(SmtRes!AQ381:SmtRes!AQ390,"=1",SmtRes!BU381:SmtRes!BU390)</f>
        <v>109.388</v>
      </c>
      <c r="CW142">
        <f ca="1">SUMIF(SmtRes!AQ381:SmtRes!AQ390,"=1",SmtRes!BV381:SmtRes!BV390)</f>
        <v>28.6235</v>
      </c>
      <c r="CX142">
        <f t="shared" si="69"/>
        <v>0</v>
      </c>
      <c r="CY142">
        <f ca="1" t="shared" si="70"/>
        <v>11373.775</v>
      </c>
      <c r="CZ142">
        <f ca="1" t="shared" si="71"/>
        <v>6625.5</v>
      </c>
      <c r="DB142">
        <v>36</v>
      </c>
      <c r="DC142" t="s">
        <v>236</v>
      </c>
      <c r="DD142" t="s">
        <v>236</v>
      </c>
      <c r="DE142" t="s">
        <v>422</v>
      </c>
      <c r="DF142" t="s">
        <v>422</v>
      </c>
      <c r="DG142" t="s">
        <v>422</v>
      </c>
      <c r="DH142" t="s">
        <v>236</v>
      </c>
      <c r="DI142" t="s">
        <v>422</v>
      </c>
      <c r="DJ142" t="s">
        <v>422</v>
      </c>
      <c r="DK142" t="s">
        <v>236</v>
      </c>
      <c r="DL142" t="s">
        <v>236</v>
      </c>
      <c r="DM142" t="s">
        <v>236</v>
      </c>
      <c r="DN142">
        <v>0</v>
      </c>
      <c r="DO142">
        <v>0</v>
      </c>
      <c r="DP142">
        <v>1</v>
      </c>
      <c r="DQ142">
        <v>1</v>
      </c>
      <c r="DU142">
        <v>1013</v>
      </c>
      <c r="DV142" t="s">
        <v>458</v>
      </c>
      <c r="DW142" t="s">
        <v>460</v>
      </c>
      <c r="DX142">
        <v>1</v>
      </c>
      <c r="DZ142" t="s">
        <v>236</v>
      </c>
      <c r="EA142" t="s">
        <v>236</v>
      </c>
      <c r="EB142" t="s">
        <v>236</v>
      </c>
      <c r="EC142" t="s">
        <v>236</v>
      </c>
      <c r="EE142">
        <v>82815206</v>
      </c>
      <c r="EF142">
        <v>2</v>
      </c>
      <c r="EG142" t="s">
        <v>269</v>
      </c>
      <c r="EH142">
        <v>27</v>
      </c>
      <c r="EI142" t="s">
        <v>270</v>
      </c>
      <c r="EJ142">
        <v>1</v>
      </c>
      <c r="EK142">
        <v>33001</v>
      </c>
      <c r="EL142" t="s">
        <v>270</v>
      </c>
      <c r="EM142" t="s">
        <v>271</v>
      </c>
      <c r="EO142" t="s">
        <v>425</v>
      </c>
      <c r="EQ142">
        <v>131072</v>
      </c>
      <c r="ER142">
        <v>0</v>
      </c>
      <c r="ES142">
        <v>0</v>
      </c>
      <c r="ET142">
        <v>0</v>
      </c>
      <c r="EU142">
        <v>0</v>
      </c>
      <c r="EV142">
        <v>0</v>
      </c>
      <c r="EW142">
        <v>95.12</v>
      </c>
      <c r="EX142">
        <v>24.89</v>
      </c>
      <c r="EY142">
        <v>0</v>
      </c>
      <c r="FQ142">
        <v>0</v>
      </c>
      <c r="FR142">
        <v>0</v>
      </c>
      <c r="FS142">
        <v>0</v>
      </c>
      <c r="FX142">
        <v>103</v>
      </c>
      <c r="FY142">
        <v>60</v>
      </c>
      <c r="GA142" t="s">
        <v>236</v>
      </c>
      <c r="GD142">
        <v>1</v>
      </c>
      <c r="GF142">
        <v>1117055163</v>
      </c>
      <c r="GG142">
        <v>2</v>
      </c>
      <c r="GH142">
        <v>1</v>
      </c>
      <c r="GI142">
        <v>-2</v>
      </c>
      <c r="GJ142">
        <v>0</v>
      </c>
      <c r="GK142">
        <v>0</v>
      </c>
      <c r="GL142">
        <f ca="1" t="shared" si="72"/>
        <v>0</v>
      </c>
      <c r="GM142">
        <f ca="1" t="shared" si="73"/>
        <v>30568.97</v>
      </c>
      <c r="GN142">
        <f ca="1" t="shared" si="74"/>
        <v>30568.97</v>
      </c>
      <c r="GO142">
        <f ca="1" t="shared" si="75"/>
        <v>0</v>
      </c>
      <c r="GP142">
        <f ca="1" t="shared" si="76"/>
        <v>0</v>
      </c>
      <c r="GR142">
        <v>0</v>
      </c>
      <c r="GS142">
        <v>3</v>
      </c>
      <c r="GT142">
        <v>0</v>
      </c>
      <c r="GU142" t="s">
        <v>236</v>
      </c>
      <c r="GV142">
        <f t="shared" si="77"/>
        <v>0</v>
      </c>
      <c r="GW142">
        <v>1</v>
      </c>
      <c r="GX142">
        <f t="shared" si="78"/>
        <v>0</v>
      </c>
      <c r="HA142">
        <v>0</v>
      </c>
      <c r="HB142">
        <v>0</v>
      </c>
      <c r="HC142">
        <f t="shared" si="79"/>
        <v>0</v>
      </c>
      <c r="HE142" t="s">
        <v>236</v>
      </c>
      <c r="HF142" t="s">
        <v>236</v>
      </c>
      <c r="HM142" t="s">
        <v>236</v>
      </c>
      <c r="HN142" t="s">
        <v>83</v>
      </c>
      <c r="HO142" t="s">
        <v>85</v>
      </c>
      <c r="HP142" t="s">
        <v>270</v>
      </c>
      <c r="HQ142" t="s">
        <v>270</v>
      </c>
      <c r="HS142">
        <v>0</v>
      </c>
      <c r="IK142">
        <v>0</v>
      </c>
    </row>
    <row r="143" spans="1:255">
      <c r="A143" s="8">
        <v>17</v>
      </c>
      <c r="B143" s="8">
        <v>1</v>
      </c>
      <c r="C143" s="8">
        <f>ROW(SmtRes!A400)</f>
        <v>400</v>
      </c>
      <c r="D143" s="8">
        <f>ROW(EtalonRes!A581)</f>
        <v>581</v>
      </c>
      <c r="E143" s="8" t="s">
        <v>236</v>
      </c>
      <c r="F143" s="8" t="s">
        <v>456</v>
      </c>
      <c r="G143" s="8" t="s">
        <v>457</v>
      </c>
      <c r="H143" s="8" t="s">
        <v>458</v>
      </c>
      <c r="I143" s="8">
        <v>0</v>
      </c>
      <c r="J143" s="8">
        <v>0</v>
      </c>
      <c r="K143" s="8">
        <v>0</v>
      </c>
      <c r="L143" s="8">
        <v>0</v>
      </c>
      <c r="M143" s="8">
        <v>0</v>
      </c>
      <c r="N143" s="8">
        <f t="shared" si="57"/>
        <v>0</v>
      </c>
      <c r="O143" s="8">
        <f ca="1" t="shared" si="58"/>
        <v>0</v>
      </c>
      <c r="P143" s="8">
        <f ca="1">SUMIF(SmtRes!AQ391:SmtRes!AQ400,"=1",SmtRes!DF391:SmtRes!DF400)</f>
        <v>0</v>
      </c>
      <c r="Q143" s="8">
        <f ca="1">SUMIF(SmtRes!AQ391:SmtRes!AQ400,"=1",SmtRes!DG391:SmtRes!DG400)</f>
        <v>0</v>
      </c>
      <c r="R143" s="8">
        <f ca="1">SUMIF(SmtRes!AQ391:SmtRes!AQ400,"=1",SmtRes!DH391:SmtRes!DH400)</f>
        <v>0</v>
      </c>
      <c r="S143" s="8">
        <f ca="1">SUMIF(SmtRes!AQ391:SmtRes!AQ400,"=1",SmtRes!DI391:SmtRes!DI400)</f>
        <v>0</v>
      </c>
      <c r="T143" s="8">
        <f t="shared" si="59"/>
        <v>0</v>
      </c>
      <c r="U143" s="8">
        <f ca="1">SUMIF(SmtRes!AQ391:SmtRes!AQ400,"=1",SmtRes!CV391:SmtRes!CV400)</f>
        <v>0</v>
      </c>
      <c r="V143" s="8">
        <f ca="1">SUMIF(SmtRes!AQ391:SmtRes!AQ400,"=1",SmtRes!CW391:SmtRes!CW400)</f>
        <v>0</v>
      </c>
      <c r="W143" s="8">
        <f t="shared" si="60"/>
        <v>0</v>
      </c>
      <c r="X143" s="8">
        <f ca="1" t="shared" si="61"/>
        <v>0</v>
      </c>
      <c r="Y143" s="8">
        <f ca="1" t="shared" si="62"/>
        <v>0</v>
      </c>
      <c r="Z143" s="8"/>
      <c r="AA143" s="8">
        <v>-1</v>
      </c>
      <c r="AB143" s="8">
        <f ca="1" t="shared" si="63"/>
        <v>115095.36132</v>
      </c>
      <c r="AC143" s="8">
        <f t="shared" si="80"/>
        <v>0</v>
      </c>
      <c r="AD143" s="8">
        <f ca="1">ROUND((((SUM(SmtRes!BR391:SmtRes!BR400))-(SUM(SmtRes!BS391:SmtRes!BS400)))+AE143),6)</f>
        <v>13025.40993</v>
      </c>
      <c r="AE143" s="8">
        <f ca="1">ROUND((SUM(SmtRes!BS391:SmtRes!BS400)),6)</f>
        <v>27559.51506</v>
      </c>
      <c r="AF143" s="8">
        <f ca="1">ROUND((SUM(SmtRes!BT391:SmtRes!BT400)),6)</f>
        <v>102069.95139</v>
      </c>
      <c r="AG143" s="8">
        <f t="shared" si="65"/>
        <v>0</v>
      </c>
      <c r="AH143" s="8">
        <f ca="1">(SUM(SmtRes!BU391:SmtRes!BU400))</f>
        <v>128.412</v>
      </c>
      <c r="AI143" s="8">
        <f ca="1">(SUM(SmtRes!BV391:SmtRes!BV400))</f>
        <v>33.6015</v>
      </c>
      <c r="AJ143" s="8">
        <f t="shared" si="66"/>
        <v>0</v>
      </c>
      <c r="AK143" s="8">
        <v>105670.2788</v>
      </c>
      <c r="AL143" s="8">
        <v>0</v>
      </c>
      <c r="AM143" s="8">
        <v>9648.4518</v>
      </c>
      <c r="AN143" s="8">
        <v>20414.4556</v>
      </c>
      <c r="AO143" s="8">
        <v>75607.3714</v>
      </c>
      <c r="AP143" s="8">
        <v>0</v>
      </c>
      <c r="AQ143" s="8">
        <v>95.12</v>
      </c>
      <c r="AR143" s="8">
        <v>24.89</v>
      </c>
      <c r="AS143" s="8">
        <v>0</v>
      </c>
      <c r="AT143" s="8">
        <v>103</v>
      </c>
      <c r="AU143" s="8">
        <v>60</v>
      </c>
      <c r="AV143" s="8">
        <v>1</v>
      </c>
      <c r="AW143" s="8">
        <v>1</v>
      </c>
      <c r="AX143" s="8"/>
      <c r="AY143" s="8"/>
      <c r="AZ143" s="8">
        <v>1</v>
      </c>
      <c r="BA143" s="8">
        <v>1</v>
      </c>
      <c r="BB143" s="8">
        <v>1</v>
      </c>
      <c r="BC143" s="8">
        <v>1</v>
      </c>
      <c r="BD143" s="8" t="s">
        <v>236</v>
      </c>
      <c r="BE143" s="8" t="s">
        <v>236</v>
      </c>
      <c r="BF143" s="8" t="s">
        <v>236</v>
      </c>
      <c r="BG143" s="8" t="s">
        <v>236</v>
      </c>
      <c r="BH143" s="8">
        <v>0</v>
      </c>
      <c r="BI143" s="8">
        <v>1</v>
      </c>
      <c r="BJ143" s="8" t="s">
        <v>459</v>
      </c>
      <c r="BK143" s="8"/>
      <c r="BL143" s="8"/>
      <c r="BM143" s="8">
        <v>33001</v>
      </c>
      <c r="BN143" s="8">
        <v>0</v>
      </c>
      <c r="BO143" s="8" t="s">
        <v>236</v>
      </c>
      <c r="BP143" s="8">
        <v>0</v>
      </c>
      <c r="BQ143" s="8">
        <v>2</v>
      </c>
      <c r="BR143" s="8">
        <v>0</v>
      </c>
      <c r="BS143" s="8">
        <v>1</v>
      </c>
      <c r="BT143" s="8">
        <v>1</v>
      </c>
      <c r="BU143" s="8">
        <v>1</v>
      </c>
      <c r="BV143" s="8">
        <v>1</v>
      </c>
      <c r="BW143" s="8">
        <v>1</v>
      </c>
      <c r="BX143" s="8">
        <v>1</v>
      </c>
      <c r="BY143" s="8" t="s">
        <v>236</v>
      </c>
      <c r="BZ143" s="8">
        <v>103</v>
      </c>
      <c r="CA143" s="8">
        <v>60</v>
      </c>
      <c r="CB143" s="8" t="s">
        <v>236</v>
      </c>
      <c r="CC143" s="8"/>
      <c r="CD143" s="8"/>
      <c r="CE143" s="8">
        <v>0</v>
      </c>
      <c r="CF143" s="8">
        <v>0</v>
      </c>
      <c r="CG143" s="8">
        <v>0</v>
      </c>
      <c r="CH143" s="8">
        <v>0</v>
      </c>
      <c r="CI143" s="8">
        <v>0</v>
      </c>
      <c r="CJ143" s="8">
        <v>0</v>
      </c>
      <c r="CK143" s="8">
        <v>0</v>
      </c>
      <c r="CL143" s="8">
        <v>0</v>
      </c>
      <c r="CM143" s="8">
        <v>0</v>
      </c>
      <c r="CN143" s="8" t="s">
        <v>440</v>
      </c>
      <c r="CO143" s="8">
        <v>0</v>
      </c>
      <c r="CP143" s="8">
        <f ca="1" t="shared" si="67"/>
        <v>0</v>
      </c>
      <c r="CQ143" s="8">
        <f ca="1">SUMIF(SmtRes!AQ391:SmtRes!AQ400,"=1",SmtRes!AA391:SmtRes!AA400)</f>
        <v>0</v>
      </c>
      <c r="CR143" s="8">
        <f ca="1">SUMIF(SmtRes!AQ391:SmtRes!AQ400,"=1",SmtRes!AB391:SmtRes!AB400)</f>
        <v>2984.03</v>
      </c>
      <c r="CS143" s="8">
        <f ca="1">SUMIF(SmtRes!AQ391:SmtRes!AQ400,"=1",SmtRes!AC391:SmtRes!AC400)</f>
        <v>3525.83</v>
      </c>
      <c r="CT143" s="8">
        <f ca="1">SUMIF(SmtRes!AQ391:SmtRes!AQ400,"=1",SmtRes!AD391:SmtRes!AD400)</f>
        <v>3125.98</v>
      </c>
      <c r="CU143" s="8">
        <f t="shared" si="68"/>
        <v>0</v>
      </c>
      <c r="CV143" s="8">
        <f ca="1">SUMIF(SmtRes!AQ391:SmtRes!AQ400,"=1",SmtRes!BU391:SmtRes!BU400)</f>
        <v>128.412</v>
      </c>
      <c r="CW143" s="8">
        <f ca="1">SUMIF(SmtRes!AQ391:SmtRes!AQ400,"=1",SmtRes!BV391:SmtRes!BV400)</f>
        <v>33.6015</v>
      </c>
      <c r="CX143" s="8">
        <f t="shared" si="69"/>
        <v>0</v>
      </c>
      <c r="CY143" s="8">
        <f ca="1" t="shared" si="70"/>
        <v>0</v>
      </c>
      <c r="CZ143" s="8">
        <f ca="1" t="shared" si="71"/>
        <v>0</v>
      </c>
      <c r="DA143" s="8"/>
      <c r="DB143" s="8">
        <v>37</v>
      </c>
      <c r="DC143" s="8" t="s">
        <v>236</v>
      </c>
      <c r="DD143" s="8" t="s">
        <v>236</v>
      </c>
      <c r="DE143" s="8" t="s">
        <v>441</v>
      </c>
      <c r="DF143" s="8" t="s">
        <v>441</v>
      </c>
      <c r="DG143" s="8" t="s">
        <v>441</v>
      </c>
      <c r="DH143" s="8" t="s">
        <v>236</v>
      </c>
      <c r="DI143" s="8" t="s">
        <v>441</v>
      </c>
      <c r="DJ143" s="8" t="s">
        <v>441</v>
      </c>
      <c r="DK143" s="8" t="s">
        <v>236</v>
      </c>
      <c r="DL143" s="8" t="s">
        <v>236</v>
      </c>
      <c r="DM143" s="8" t="s">
        <v>236</v>
      </c>
      <c r="DN143" s="8">
        <v>0</v>
      </c>
      <c r="DO143" s="8">
        <v>0</v>
      </c>
      <c r="DP143" s="8">
        <v>1</v>
      </c>
      <c r="DQ143" s="8">
        <v>1</v>
      </c>
      <c r="DR143" s="8"/>
      <c r="DS143" s="8"/>
      <c r="DT143" s="8"/>
      <c r="DU143" s="8">
        <v>1013</v>
      </c>
      <c r="DV143" s="8" t="s">
        <v>458</v>
      </c>
      <c r="DW143" s="8" t="s">
        <v>460</v>
      </c>
      <c r="DX143" s="8">
        <v>1</v>
      </c>
      <c r="DY143" s="8"/>
      <c r="DZ143" s="8" t="s">
        <v>236</v>
      </c>
      <c r="EA143" s="8" t="s">
        <v>236</v>
      </c>
      <c r="EB143" s="8" t="s">
        <v>236</v>
      </c>
      <c r="EC143" s="8" t="s">
        <v>236</v>
      </c>
      <c r="ED143" s="8"/>
      <c r="EE143" s="8">
        <v>82815206</v>
      </c>
      <c r="EF143" s="8">
        <v>2</v>
      </c>
      <c r="EG143" s="8" t="s">
        <v>269</v>
      </c>
      <c r="EH143" s="8">
        <v>27</v>
      </c>
      <c r="EI143" s="8" t="s">
        <v>270</v>
      </c>
      <c r="EJ143" s="8">
        <v>1</v>
      </c>
      <c r="EK143" s="8">
        <v>33001</v>
      </c>
      <c r="EL143" s="8" t="s">
        <v>270</v>
      </c>
      <c r="EM143" s="8" t="s">
        <v>271</v>
      </c>
      <c r="EN143" s="8"/>
      <c r="EO143" s="8" t="s">
        <v>442</v>
      </c>
      <c r="EP143" s="8"/>
      <c r="EQ143" s="8">
        <v>132096</v>
      </c>
      <c r="ER143" s="8">
        <v>0</v>
      </c>
      <c r="ES143" s="8">
        <v>0</v>
      </c>
      <c r="ET143" s="8">
        <v>0</v>
      </c>
      <c r="EU143" s="8">
        <v>0</v>
      </c>
      <c r="EV143" s="8">
        <v>0</v>
      </c>
      <c r="EW143" s="8">
        <v>95.12</v>
      </c>
      <c r="EX143" s="8">
        <v>24.89</v>
      </c>
      <c r="EY143" s="8">
        <v>0</v>
      </c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>
        <v>0</v>
      </c>
      <c r="FR143" s="8">
        <v>0</v>
      </c>
      <c r="FS143" s="8">
        <v>0</v>
      </c>
      <c r="FT143" s="8"/>
      <c r="FU143" s="8"/>
      <c r="FV143" s="8"/>
      <c r="FW143" s="8"/>
      <c r="FX143" s="8">
        <v>103</v>
      </c>
      <c r="FY143" s="8">
        <v>60</v>
      </c>
      <c r="FZ143" s="8"/>
      <c r="GA143" s="8" t="s">
        <v>236</v>
      </c>
      <c r="GB143" s="8"/>
      <c r="GC143" s="8"/>
      <c r="GD143" s="8">
        <v>1</v>
      </c>
      <c r="GE143" s="8"/>
      <c r="GF143" s="8">
        <v>1117055163</v>
      </c>
      <c r="GG143" s="8">
        <v>2</v>
      </c>
      <c r="GH143" s="8">
        <v>1</v>
      </c>
      <c r="GI143" s="8">
        <v>-2</v>
      </c>
      <c r="GJ143" s="8">
        <v>0</v>
      </c>
      <c r="GK143" s="8">
        <v>0</v>
      </c>
      <c r="GL143" s="8">
        <f ca="1" t="shared" si="72"/>
        <v>0</v>
      </c>
      <c r="GM143" s="8">
        <f ca="1" t="shared" si="73"/>
        <v>0</v>
      </c>
      <c r="GN143" s="8">
        <f ca="1" t="shared" si="74"/>
        <v>0</v>
      </c>
      <c r="GO143" s="8">
        <f ca="1" t="shared" si="75"/>
        <v>0</v>
      </c>
      <c r="GP143" s="8">
        <f ca="1" t="shared" si="76"/>
        <v>0</v>
      </c>
      <c r="GQ143" s="8"/>
      <c r="GR143" s="8">
        <v>0</v>
      </c>
      <c r="GS143" s="8">
        <v>3</v>
      </c>
      <c r="GT143" s="8">
        <v>0</v>
      </c>
      <c r="GU143" s="8" t="s">
        <v>236</v>
      </c>
      <c r="GV143" s="8">
        <f t="shared" si="77"/>
        <v>0</v>
      </c>
      <c r="GW143" s="8">
        <v>1</v>
      </c>
      <c r="GX143" s="8">
        <f t="shared" si="78"/>
        <v>0</v>
      </c>
      <c r="GY143" s="8"/>
      <c r="GZ143" s="8"/>
      <c r="HA143" s="8">
        <v>0</v>
      </c>
      <c r="HB143" s="8">
        <v>0</v>
      </c>
      <c r="HC143" s="8">
        <f t="shared" si="79"/>
        <v>0</v>
      </c>
      <c r="HD143" s="8"/>
      <c r="HE143" s="8" t="s">
        <v>236</v>
      </c>
      <c r="HF143" s="8" t="s">
        <v>236</v>
      </c>
      <c r="HG143" s="8"/>
      <c r="HH143" s="8"/>
      <c r="HI143" s="8"/>
      <c r="HJ143" s="8"/>
      <c r="HK143" s="8"/>
      <c r="HL143" s="8"/>
      <c r="HM143" s="8" t="s">
        <v>236</v>
      </c>
      <c r="HN143" s="8" t="s">
        <v>83</v>
      </c>
      <c r="HO143" s="8" t="s">
        <v>85</v>
      </c>
      <c r="HP143" s="8" t="s">
        <v>270</v>
      </c>
      <c r="HQ143" s="8" t="s">
        <v>270</v>
      </c>
      <c r="HR143" s="8"/>
      <c r="HS143" s="8">
        <v>0</v>
      </c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>
        <v>0</v>
      </c>
      <c r="IL143" s="8"/>
      <c r="IM143" s="8"/>
      <c r="IN143" s="8"/>
      <c r="IO143" s="8"/>
      <c r="IP143" s="8"/>
      <c r="IQ143" s="8"/>
      <c r="IR143" s="8"/>
      <c r="IS143" s="8"/>
      <c r="IT143" s="8"/>
      <c r="IU143" s="8"/>
    </row>
    <row r="144" spans="1:245">
      <c r="A144">
        <v>17</v>
      </c>
      <c r="B144">
        <v>1</v>
      </c>
      <c r="C144">
        <f>ROW(SmtRes!A410)</f>
        <v>410</v>
      </c>
      <c r="D144">
        <f>ROW(EtalonRes!A594)</f>
        <v>594</v>
      </c>
      <c r="E144" t="s">
        <v>236</v>
      </c>
      <c r="F144" t="s">
        <v>456</v>
      </c>
      <c r="G144" t="s">
        <v>457</v>
      </c>
      <c r="H144" t="s">
        <v>458</v>
      </c>
      <c r="I144">
        <v>0</v>
      </c>
      <c r="J144">
        <v>0</v>
      </c>
      <c r="K144">
        <v>0</v>
      </c>
      <c r="L144">
        <v>0</v>
      </c>
      <c r="M144">
        <v>0</v>
      </c>
      <c r="N144">
        <f t="shared" si="57"/>
        <v>0</v>
      </c>
      <c r="O144">
        <f ca="1" t="shared" si="58"/>
        <v>0</v>
      </c>
      <c r="P144">
        <f ca="1">SUMIF(SmtRes!AQ401:SmtRes!AQ410,"=1",SmtRes!DF401:SmtRes!DF410)</f>
        <v>0</v>
      </c>
      <c r="Q144">
        <f ca="1">SUMIF(SmtRes!AQ401:SmtRes!AQ410,"=1",SmtRes!DG401:SmtRes!DG410)</f>
        <v>0</v>
      </c>
      <c r="R144">
        <f ca="1">SUMIF(SmtRes!AQ401:SmtRes!AQ410,"=1",SmtRes!DH401:SmtRes!DH410)</f>
        <v>0</v>
      </c>
      <c r="S144">
        <f ca="1">SUMIF(SmtRes!AQ401:SmtRes!AQ410,"=1",SmtRes!DI401:SmtRes!DI410)</f>
        <v>0</v>
      </c>
      <c r="T144">
        <f t="shared" si="59"/>
        <v>0</v>
      </c>
      <c r="U144">
        <f ca="1">SUMIF(SmtRes!AQ401:SmtRes!AQ410,"=1",SmtRes!CV401:SmtRes!CV410)</f>
        <v>0</v>
      </c>
      <c r="V144">
        <f ca="1">SUMIF(SmtRes!AQ401:SmtRes!AQ410,"=1",SmtRes!CW401:SmtRes!CW410)</f>
        <v>0</v>
      </c>
      <c r="W144">
        <f t="shared" si="60"/>
        <v>0</v>
      </c>
      <c r="X144">
        <f ca="1" t="shared" si="61"/>
        <v>0</v>
      </c>
      <c r="Y144">
        <f ca="1" t="shared" si="62"/>
        <v>0</v>
      </c>
      <c r="AA144">
        <v>-1</v>
      </c>
      <c r="AB144">
        <f ca="1" t="shared" si="63"/>
        <v>115095.36132</v>
      </c>
      <c r="AC144">
        <f t="shared" si="80"/>
        <v>0</v>
      </c>
      <c r="AD144">
        <f ca="1">ROUND((((SUM(SmtRes!BR401:SmtRes!BR410))-(SUM(SmtRes!BS401:SmtRes!BS410)))+AE144),6)</f>
        <v>13025.40993</v>
      </c>
      <c r="AE144">
        <f ca="1">ROUND((SUM(SmtRes!BS401:SmtRes!BS410)),6)</f>
        <v>27559.51506</v>
      </c>
      <c r="AF144">
        <f ca="1">ROUND((SUM(SmtRes!BT401:SmtRes!BT410)),6)</f>
        <v>102069.95139</v>
      </c>
      <c r="AG144">
        <f t="shared" si="65"/>
        <v>0</v>
      </c>
      <c r="AH144">
        <f ca="1">(SUM(SmtRes!BU401:SmtRes!BU410))</f>
        <v>128.412</v>
      </c>
      <c r="AI144">
        <f ca="1">(SUM(SmtRes!BV401:SmtRes!BV410))</f>
        <v>33.6015</v>
      </c>
      <c r="AJ144">
        <f t="shared" si="66"/>
        <v>0</v>
      </c>
      <c r="AK144">
        <v>105670.2788</v>
      </c>
      <c r="AL144">
        <v>0</v>
      </c>
      <c r="AM144">
        <v>9648.4518</v>
      </c>
      <c r="AN144">
        <v>20414.4556</v>
      </c>
      <c r="AO144">
        <v>75607.3714</v>
      </c>
      <c r="AP144">
        <v>0</v>
      </c>
      <c r="AQ144">
        <v>95.12</v>
      </c>
      <c r="AR144">
        <v>24.89</v>
      </c>
      <c r="AS144">
        <v>0</v>
      </c>
      <c r="AT144">
        <v>103</v>
      </c>
      <c r="AU144">
        <v>60</v>
      </c>
      <c r="AV144">
        <v>1</v>
      </c>
      <c r="AW144">
        <v>1</v>
      </c>
      <c r="AZ144">
        <v>1</v>
      </c>
      <c r="BA144">
        <v>1</v>
      </c>
      <c r="BB144">
        <v>1</v>
      </c>
      <c r="BC144">
        <v>1</v>
      </c>
      <c r="BD144" t="s">
        <v>236</v>
      </c>
      <c r="BE144" t="s">
        <v>236</v>
      </c>
      <c r="BF144" t="s">
        <v>236</v>
      </c>
      <c r="BG144" t="s">
        <v>236</v>
      </c>
      <c r="BH144">
        <v>0</v>
      </c>
      <c r="BI144">
        <v>1</v>
      </c>
      <c r="BJ144" t="s">
        <v>459</v>
      </c>
      <c r="BM144">
        <v>33001</v>
      </c>
      <c r="BN144">
        <v>0</v>
      </c>
      <c r="BO144" t="s">
        <v>236</v>
      </c>
      <c r="BP144">
        <v>0</v>
      </c>
      <c r="BQ144">
        <v>2</v>
      </c>
      <c r="BR144">
        <v>0</v>
      </c>
      <c r="BS144">
        <v>1</v>
      </c>
      <c r="BT144">
        <v>1</v>
      </c>
      <c r="BU144">
        <v>1</v>
      </c>
      <c r="BV144">
        <v>1</v>
      </c>
      <c r="BW144">
        <v>1</v>
      </c>
      <c r="BX144">
        <v>1</v>
      </c>
      <c r="BY144" t="s">
        <v>236</v>
      </c>
      <c r="BZ144">
        <v>103</v>
      </c>
      <c r="CA144">
        <v>60</v>
      </c>
      <c r="CB144" t="s">
        <v>236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 t="s">
        <v>440</v>
      </c>
      <c r="CO144">
        <v>0</v>
      </c>
      <c r="CP144">
        <f ca="1" t="shared" si="67"/>
        <v>0</v>
      </c>
      <c r="CQ144">
        <f ca="1">SUMIF(SmtRes!AQ401:SmtRes!AQ410,"=1",SmtRes!AA401:SmtRes!AA410)</f>
        <v>0</v>
      </c>
      <c r="CR144">
        <f ca="1">SUMIF(SmtRes!AQ401:SmtRes!AQ410,"=1",SmtRes!AB401:SmtRes!AB410)</f>
        <v>2984.03</v>
      </c>
      <c r="CS144">
        <f ca="1">SUMIF(SmtRes!AQ401:SmtRes!AQ410,"=1",SmtRes!AC401:SmtRes!AC410)</f>
        <v>3525.83</v>
      </c>
      <c r="CT144">
        <f ca="1">SUMIF(SmtRes!AQ401:SmtRes!AQ410,"=1",SmtRes!AD401:SmtRes!AD410)</f>
        <v>3125.98</v>
      </c>
      <c r="CU144">
        <f t="shared" si="68"/>
        <v>0</v>
      </c>
      <c r="CV144">
        <f ca="1">SUMIF(SmtRes!AQ401:SmtRes!AQ410,"=1",SmtRes!BU401:SmtRes!BU410)</f>
        <v>128.412</v>
      </c>
      <c r="CW144">
        <f ca="1">SUMIF(SmtRes!AQ401:SmtRes!AQ410,"=1",SmtRes!BV401:SmtRes!BV410)</f>
        <v>33.6015</v>
      </c>
      <c r="CX144">
        <f t="shared" si="69"/>
        <v>0</v>
      </c>
      <c r="CY144">
        <f ca="1" t="shared" si="70"/>
        <v>0</v>
      </c>
      <c r="CZ144">
        <f ca="1" t="shared" si="71"/>
        <v>0</v>
      </c>
      <c r="DB144">
        <v>39</v>
      </c>
      <c r="DC144" t="s">
        <v>236</v>
      </c>
      <c r="DD144" t="s">
        <v>236</v>
      </c>
      <c r="DE144" t="s">
        <v>441</v>
      </c>
      <c r="DF144" t="s">
        <v>441</v>
      </c>
      <c r="DG144" t="s">
        <v>441</v>
      </c>
      <c r="DH144" t="s">
        <v>236</v>
      </c>
      <c r="DI144" t="s">
        <v>441</v>
      </c>
      <c r="DJ144" t="s">
        <v>441</v>
      </c>
      <c r="DK144" t="s">
        <v>236</v>
      </c>
      <c r="DL144" t="s">
        <v>236</v>
      </c>
      <c r="DM144" t="s">
        <v>236</v>
      </c>
      <c r="DN144">
        <v>0</v>
      </c>
      <c r="DO144">
        <v>0</v>
      </c>
      <c r="DP144">
        <v>1</v>
      </c>
      <c r="DQ144">
        <v>1</v>
      </c>
      <c r="DU144">
        <v>1013</v>
      </c>
      <c r="DV144" t="s">
        <v>458</v>
      </c>
      <c r="DW144" t="s">
        <v>460</v>
      </c>
      <c r="DX144">
        <v>1</v>
      </c>
      <c r="DZ144" t="s">
        <v>236</v>
      </c>
      <c r="EA144" t="s">
        <v>236</v>
      </c>
      <c r="EB144" t="s">
        <v>236</v>
      </c>
      <c r="EC144" t="s">
        <v>236</v>
      </c>
      <c r="EE144">
        <v>82815206</v>
      </c>
      <c r="EF144">
        <v>2</v>
      </c>
      <c r="EG144" t="s">
        <v>269</v>
      </c>
      <c r="EH144">
        <v>27</v>
      </c>
      <c r="EI144" t="s">
        <v>270</v>
      </c>
      <c r="EJ144">
        <v>1</v>
      </c>
      <c r="EK144">
        <v>33001</v>
      </c>
      <c r="EL144" t="s">
        <v>270</v>
      </c>
      <c r="EM144" t="s">
        <v>271</v>
      </c>
      <c r="EO144" t="s">
        <v>442</v>
      </c>
      <c r="EQ144">
        <v>132096</v>
      </c>
      <c r="ER144">
        <v>0</v>
      </c>
      <c r="ES144">
        <v>0</v>
      </c>
      <c r="ET144">
        <v>0</v>
      </c>
      <c r="EU144">
        <v>0</v>
      </c>
      <c r="EV144">
        <v>0</v>
      </c>
      <c r="EW144">
        <v>95.12</v>
      </c>
      <c r="EX144">
        <v>24.89</v>
      </c>
      <c r="EY144">
        <v>0</v>
      </c>
      <c r="FQ144">
        <v>0</v>
      </c>
      <c r="FR144">
        <v>0</v>
      </c>
      <c r="FS144">
        <v>0</v>
      </c>
      <c r="FX144">
        <v>103</v>
      </c>
      <c r="FY144">
        <v>60</v>
      </c>
      <c r="GA144" t="s">
        <v>236</v>
      </c>
      <c r="GD144">
        <v>1</v>
      </c>
      <c r="GF144">
        <v>1117055163</v>
      </c>
      <c r="GG144">
        <v>2</v>
      </c>
      <c r="GH144">
        <v>1</v>
      </c>
      <c r="GI144">
        <v>-2</v>
      </c>
      <c r="GJ144">
        <v>0</v>
      </c>
      <c r="GK144">
        <v>0</v>
      </c>
      <c r="GL144">
        <f ca="1" t="shared" si="72"/>
        <v>0</v>
      </c>
      <c r="GM144">
        <f ca="1" t="shared" si="73"/>
        <v>0</v>
      </c>
      <c r="GN144">
        <f ca="1" t="shared" si="74"/>
        <v>0</v>
      </c>
      <c r="GO144">
        <f ca="1" t="shared" si="75"/>
        <v>0</v>
      </c>
      <c r="GP144">
        <f ca="1" t="shared" si="76"/>
        <v>0</v>
      </c>
      <c r="GR144">
        <v>0</v>
      </c>
      <c r="GS144">
        <v>3</v>
      </c>
      <c r="GT144">
        <v>0</v>
      </c>
      <c r="GU144" t="s">
        <v>236</v>
      </c>
      <c r="GV144">
        <f t="shared" si="77"/>
        <v>0</v>
      </c>
      <c r="GW144">
        <v>1</v>
      </c>
      <c r="GX144">
        <f t="shared" si="78"/>
        <v>0</v>
      </c>
      <c r="HA144">
        <v>0</v>
      </c>
      <c r="HB144">
        <v>0</v>
      </c>
      <c r="HC144">
        <f t="shared" si="79"/>
        <v>0</v>
      </c>
      <c r="HE144" t="s">
        <v>236</v>
      </c>
      <c r="HF144" t="s">
        <v>236</v>
      </c>
      <c r="HM144" t="s">
        <v>236</v>
      </c>
      <c r="HN144" t="s">
        <v>83</v>
      </c>
      <c r="HO144" t="s">
        <v>85</v>
      </c>
      <c r="HP144" t="s">
        <v>270</v>
      </c>
      <c r="HQ144" t="s">
        <v>270</v>
      </c>
      <c r="HS144">
        <v>0</v>
      </c>
      <c r="IK144">
        <v>0</v>
      </c>
    </row>
    <row r="145" spans="1:255">
      <c r="A145" s="8">
        <v>17</v>
      </c>
      <c r="B145" s="8">
        <v>1</v>
      </c>
      <c r="C145" s="8">
        <f>ROW(SmtRes!A415)</f>
        <v>415</v>
      </c>
      <c r="D145" s="8">
        <f>ROW(EtalonRes!A601)</f>
        <v>601</v>
      </c>
      <c r="E145" s="8" t="s">
        <v>128</v>
      </c>
      <c r="F145" s="8" t="s">
        <v>461</v>
      </c>
      <c r="G145" s="8" t="s">
        <v>462</v>
      </c>
      <c r="H145" s="8" t="s">
        <v>265</v>
      </c>
      <c r="I145" s="8">
        <v>1</v>
      </c>
      <c r="J145" s="8">
        <v>0</v>
      </c>
      <c r="K145" s="8">
        <v>1</v>
      </c>
      <c r="L145" s="8">
        <v>1</v>
      </c>
      <c r="M145" s="8">
        <v>0</v>
      </c>
      <c r="N145" s="8">
        <f t="shared" si="57"/>
        <v>1</v>
      </c>
      <c r="O145" s="8">
        <f ca="1" t="shared" si="58"/>
        <v>2324.25</v>
      </c>
      <c r="P145" s="8">
        <f ca="1">SUMIF(SmtRes!AQ411:SmtRes!AQ415,"=1",SmtRes!DF411:SmtRes!DF415)</f>
        <v>0</v>
      </c>
      <c r="Q145" s="8">
        <f ca="1">SUMIF(SmtRes!AQ411:SmtRes!AQ415,"=1",SmtRes!DG411:SmtRes!DG415)</f>
        <v>256.15</v>
      </c>
      <c r="R145" s="8">
        <f ca="1">SUMIF(SmtRes!AQ411:SmtRes!AQ415,"=1",SmtRes!DH411:SmtRes!DH415)</f>
        <v>410.77</v>
      </c>
      <c r="S145" s="8">
        <f ca="1">SUMIF(SmtRes!AQ411:SmtRes!AQ415,"=1",SmtRes!DI411:SmtRes!DI415)</f>
        <v>1657.33</v>
      </c>
      <c r="T145" s="8">
        <f t="shared" si="59"/>
        <v>0</v>
      </c>
      <c r="U145" s="8">
        <f ca="1">SUMIF(SmtRes!AQ411:SmtRes!AQ415,"=1",SmtRes!CV411:SmtRes!CV415)</f>
        <v>2.0815</v>
      </c>
      <c r="V145" s="8">
        <f ca="1">SUMIF(SmtRes!AQ411:SmtRes!AQ415,"=1",SmtRes!CW411:SmtRes!CW415)</f>
        <v>0.506</v>
      </c>
      <c r="W145" s="8">
        <f t="shared" si="60"/>
        <v>0</v>
      </c>
      <c r="X145" s="8">
        <f ca="1" t="shared" si="61"/>
        <v>2130.14</v>
      </c>
      <c r="Y145" s="8">
        <f ca="1" t="shared" si="62"/>
        <v>1240.86</v>
      </c>
      <c r="Z145" s="8"/>
      <c r="AA145" s="8">
        <v>85244098</v>
      </c>
      <c r="AB145" s="8">
        <f ca="1" t="shared" si="63"/>
        <v>1832.780645</v>
      </c>
      <c r="AC145" s="8">
        <f t="shared" si="80"/>
        <v>0</v>
      </c>
      <c r="AD145" s="8">
        <f ca="1">ROUND((((SUM(SmtRes!BR411:SmtRes!BR415))-(SUM(SmtRes!BS411:SmtRes!BS415)))+AE145),6)</f>
        <v>175.44538</v>
      </c>
      <c r="AE145" s="8">
        <f ca="1">ROUND((SUM(SmtRes!BS411:SmtRes!BS415)),6)</f>
        <v>410.76574</v>
      </c>
      <c r="AF145" s="8">
        <f ca="1">ROUND((SUM(SmtRes!BT411:SmtRes!BT415)),6)</f>
        <v>1657.335265</v>
      </c>
      <c r="AG145" s="8">
        <f t="shared" si="65"/>
        <v>0</v>
      </c>
      <c r="AH145" s="8">
        <f ca="1">(SUM(SmtRes!BU411:SmtRes!BU415))</f>
        <v>2.0815</v>
      </c>
      <c r="AI145" s="8">
        <f ca="1">(SUM(SmtRes!BV411:SmtRes!BV415))</f>
        <v>0.506</v>
      </c>
      <c r="AJ145" s="8">
        <f t="shared" si="66"/>
        <v>0</v>
      </c>
      <c r="AK145" s="8">
        <v>1950.9099</v>
      </c>
      <c r="AL145" s="8">
        <v>0</v>
      </c>
      <c r="AM145" s="8">
        <v>152.5612</v>
      </c>
      <c r="AN145" s="8">
        <v>357.1876</v>
      </c>
      <c r="AO145" s="8">
        <v>1441.1611</v>
      </c>
      <c r="AP145" s="8">
        <v>0</v>
      </c>
      <c r="AQ145" s="8">
        <v>1.81</v>
      </c>
      <c r="AR145" s="8">
        <v>0.44</v>
      </c>
      <c r="AS145" s="8">
        <v>0</v>
      </c>
      <c r="AT145" s="8">
        <v>103</v>
      </c>
      <c r="AU145" s="8">
        <v>60</v>
      </c>
      <c r="AV145" s="8">
        <v>1</v>
      </c>
      <c r="AW145" s="8">
        <v>1</v>
      </c>
      <c r="AX145" s="8"/>
      <c r="AY145" s="8"/>
      <c r="AZ145" s="8">
        <v>1</v>
      </c>
      <c r="BA145" s="8">
        <v>1</v>
      </c>
      <c r="BB145" s="8">
        <v>1</v>
      </c>
      <c r="BC145" s="8">
        <v>1</v>
      </c>
      <c r="BD145" s="8" t="s">
        <v>236</v>
      </c>
      <c r="BE145" s="8" t="s">
        <v>236</v>
      </c>
      <c r="BF145" s="8" t="s">
        <v>236</v>
      </c>
      <c r="BG145" s="8" t="s">
        <v>236</v>
      </c>
      <c r="BH145" s="8">
        <v>0</v>
      </c>
      <c r="BI145" s="8">
        <v>1</v>
      </c>
      <c r="BJ145" s="8" t="s">
        <v>463</v>
      </c>
      <c r="BK145" s="8"/>
      <c r="BL145" s="8"/>
      <c r="BM145" s="8">
        <v>33001</v>
      </c>
      <c r="BN145" s="8">
        <v>0</v>
      </c>
      <c r="BO145" s="8" t="s">
        <v>236</v>
      </c>
      <c r="BP145" s="8">
        <v>0</v>
      </c>
      <c r="BQ145" s="8">
        <v>2</v>
      </c>
      <c r="BR145" s="8">
        <v>0</v>
      </c>
      <c r="BS145" s="8">
        <v>1</v>
      </c>
      <c r="BT145" s="8">
        <v>1</v>
      </c>
      <c r="BU145" s="8">
        <v>1</v>
      </c>
      <c r="BV145" s="8">
        <v>1</v>
      </c>
      <c r="BW145" s="8">
        <v>1</v>
      </c>
      <c r="BX145" s="8">
        <v>1</v>
      </c>
      <c r="BY145" s="8" t="s">
        <v>236</v>
      </c>
      <c r="BZ145" s="8">
        <v>103</v>
      </c>
      <c r="CA145" s="8">
        <v>60</v>
      </c>
      <c r="CB145" s="8" t="s">
        <v>236</v>
      </c>
      <c r="CC145" s="8"/>
      <c r="CD145" s="8"/>
      <c r="CE145" s="8">
        <v>0</v>
      </c>
      <c r="CF145" s="8">
        <v>0</v>
      </c>
      <c r="CG145" s="8">
        <v>0</v>
      </c>
      <c r="CH145" s="8">
        <v>10</v>
      </c>
      <c r="CI145" s="8">
        <v>0</v>
      </c>
      <c r="CJ145" s="8">
        <v>0</v>
      </c>
      <c r="CK145" s="8">
        <v>0</v>
      </c>
      <c r="CL145" s="8">
        <v>0</v>
      </c>
      <c r="CM145" s="8">
        <v>0</v>
      </c>
      <c r="CN145" s="8" t="s">
        <v>421</v>
      </c>
      <c r="CO145" s="8">
        <v>0</v>
      </c>
      <c r="CP145" s="8">
        <f ca="1" t="shared" si="67"/>
        <v>2324.25</v>
      </c>
      <c r="CQ145" s="8">
        <f ca="1">SUMIF(SmtRes!AQ411:SmtRes!AQ415,"=1",SmtRes!AA411:SmtRes!AA415)</f>
        <v>0</v>
      </c>
      <c r="CR145" s="8">
        <f ca="1">SUMIF(SmtRes!AQ411:SmtRes!AQ415,"=1",SmtRes!AB411:SmtRes!AB415)</f>
        <v>506.23</v>
      </c>
      <c r="CS145" s="8">
        <f ca="1">SUMIF(SmtRes!AQ411:SmtRes!AQ415,"=1",SmtRes!AC411:SmtRes!AC415)</f>
        <v>811.79</v>
      </c>
      <c r="CT145" s="8">
        <f ca="1">SUMIF(SmtRes!AQ411:SmtRes!AQ415,"=1",SmtRes!AD411:SmtRes!AD415)</f>
        <v>2465.65</v>
      </c>
      <c r="CU145" s="8">
        <f t="shared" si="68"/>
        <v>0</v>
      </c>
      <c r="CV145" s="8">
        <f ca="1">SUMIF(SmtRes!AQ411:SmtRes!AQ415,"=1",SmtRes!BU411:SmtRes!BU415)</f>
        <v>2.0815</v>
      </c>
      <c r="CW145" s="8">
        <f ca="1">SUMIF(SmtRes!AQ411:SmtRes!AQ415,"=1",SmtRes!BV411:SmtRes!BV415)</f>
        <v>0.506</v>
      </c>
      <c r="CX145" s="8">
        <f t="shared" si="69"/>
        <v>0</v>
      </c>
      <c r="CY145" s="8">
        <f ca="1" t="shared" si="70"/>
        <v>2130.143</v>
      </c>
      <c r="CZ145" s="8">
        <f ca="1" t="shared" si="71"/>
        <v>1240.86</v>
      </c>
      <c r="DA145" s="8"/>
      <c r="DB145" s="8">
        <v>41</v>
      </c>
      <c r="DC145" s="8" t="s">
        <v>236</v>
      </c>
      <c r="DD145" s="8" t="s">
        <v>236</v>
      </c>
      <c r="DE145" s="8" t="s">
        <v>422</v>
      </c>
      <c r="DF145" s="8" t="s">
        <v>422</v>
      </c>
      <c r="DG145" s="8" t="s">
        <v>422</v>
      </c>
      <c r="DH145" s="8" t="s">
        <v>236</v>
      </c>
      <c r="DI145" s="8" t="s">
        <v>422</v>
      </c>
      <c r="DJ145" s="8" t="s">
        <v>422</v>
      </c>
      <c r="DK145" s="8" t="s">
        <v>236</v>
      </c>
      <c r="DL145" s="8" t="s">
        <v>236</v>
      </c>
      <c r="DM145" s="8" t="s">
        <v>236</v>
      </c>
      <c r="DN145" s="8">
        <v>0</v>
      </c>
      <c r="DO145" s="8">
        <v>0</v>
      </c>
      <c r="DP145" s="8">
        <v>1</v>
      </c>
      <c r="DQ145" s="8">
        <v>1</v>
      </c>
      <c r="DR145" s="8"/>
      <c r="DS145" s="8"/>
      <c r="DT145" s="8"/>
      <c r="DU145" s="8">
        <v>1013</v>
      </c>
      <c r="DV145" s="8" t="s">
        <v>265</v>
      </c>
      <c r="DW145" s="8" t="s">
        <v>265</v>
      </c>
      <c r="DX145" s="8">
        <v>1</v>
      </c>
      <c r="DY145" s="8"/>
      <c r="DZ145" s="8" t="s">
        <v>236</v>
      </c>
      <c r="EA145" s="8" t="s">
        <v>236</v>
      </c>
      <c r="EB145" s="8" t="s">
        <v>236</v>
      </c>
      <c r="EC145" s="8" t="s">
        <v>236</v>
      </c>
      <c r="ED145" s="8"/>
      <c r="EE145" s="8">
        <v>82815206</v>
      </c>
      <c r="EF145" s="8">
        <v>2</v>
      </c>
      <c r="EG145" s="8" t="s">
        <v>269</v>
      </c>
      <c r="EH145" s="8">
        <v>27</v>
      </c>
      <c r="EI145" s="8" t="s">
        <v>270</v>
      </c>
      <c r="EJ145" s="8">
        <v>1</v>
      </c>
      <c r="EK145" s="8">
        <v>33001</v>
      </c>
      <c r="EL145" s="8" t="s">
        <v>270</v>
      </c>
      <c r="EM145" s="8" t="s">
        <v>271</v>
      </c>
      <c r="EN145" s="8"/>
      <c r="EO145" s="8" t="s">
        <v>425</v>
      </c>
      <c r="EP145" s="8"/>
      <c r="EQ145" s="8">
        <v>131072</v>
      </c>
      <c r="ER145" s="8">
        <v>0</v>
      </c>
      <c r="ES145" s="8">
        <v>0</v>
      </c>
      <c r="ET145" s="8">
        <v>0</v>
      </c>
      <c r="EU145" s="8">
        <v>0</v>
      </c>
      <c r="EV145" s="8">
        <v>0</v>
      </c>
      <c r="EW145" s="8">
        <v>1.81</v>
      </c>
      <c r="EX145" s="8">
        <v>0.44</v>
      </c>
      <c r="EY145" s="8">
        <v>0</v>
      </c>
      <c r="EZ145" s="8"/>
      <c r="FA145" s="8"/>
      <c r="FB145" s="8"/>
      <c r="FC145" s="8"/>
      <c r="FD145" s="8"/>
      <c r="FE145" s="8"/>
      <c r="FF145" s="8"/>
      <c r="FG145" s="8"/>
      <c r="FH145" s="8"/>
      <c r="FI145" s="8"/>
      <c r="FJ145" s="8"/>
      <c r="FK145" s="8"/>
      <c r="FL145" s="8"/>
      <c r="FM145" s="8"/>
      <c r="FN145" s="8"/>
      <c r="FO145" s="8"/>
      <c r="FP145" s="8"/>
      <c r="FQ145" s="8">
        <v>0</v>
      </c>
      <c r="FR145" s="8">
        <v>0</v>
      </c>
      <c r="FS145" s="8">
        <v>0</v>
      </c>
      <c r="FT145" s="8"/>
      <c r="FU145" s="8"/>
      <c r="FV145" s="8"/>
      <c r="FW145" s="8"/>
      <c r="FX145" s="8">
        <v>103</v>
      </c>
      <c r="FY145" s="8">
        <v>60</v>
      </c>
      <c r="FZ145" s="8"/>
      <c r="GA145" s="8" t="s">
        <v>236</v>
      </c>
      <c r="GB145" s="8"/>
      <c r="GC145" s="8"/>
      <c r="GD145" s="8">
        <v>1</v>
      </c>
      <c r="GE145" s="8"/>
      <c r="GF145" s="8">
        <v>-1728862771</v>
      </c>
      <c r="GG145" s="8">
        <v>2</v>
      </c>
      <c r="GH145" s="8">
        <v>1</v>
      </c>
      <c r="GI145" s="8">
        <v>-2</v>
      </c>
      <c r="GJ145" s="8">
        <v>0</v>
      </c>
      <c r="GK145" s="8">
        <v>0</v>
      </c>
      <c r="GL145" s="8">
        <f ca="1" t="shared" si="72"/>
        <v>0</v>
      </c>
      <c r="GM145" s="8">
        <f ca="1" t="shared" si="73"/>
        <v>5695.25</v>
      </c>
      <c r="GN145" s="8">
        <f ca="1" t="shared" si="74"/>
        <v>5695.25</v>
      </c>
      <c r="GO145" s="8">
        <f ca="1" t="shared" si="75"/>
        <v>0</v>
      </c>
      <c r="GP145" s="8">
        <f ca="1" t="shared" si="76"/>
        <v>0</v>
      </c>
      <c r="GQ145" s="8"/>
      <c r="GR145" s="8">
        <v>0</v>
      </c>
      <c r="GS145" s="8">
        <v>3</v>
      </c>
      <c r="GT145" s="8">
        <v>0</v>
      </c>
      <c r="GU145" s="8" t="s">
        <v>236</v>
      </c>
      <c r="GV145" s="8">
        <f t="shared" si="77"/>
        <v>0</v>
      </c>
      <c r="GW145" s="8">
        <v>1</v>
      </c>
      <c r="GX145" s="8">
        <f t="shared" si="78"/>
        <v>0</v>
      </c>
      <c r="GY145" s="8"/>
      <c r="GZ145" s="8"/>
      <c r="HA145" s="8">
        <v>0</v>
      </c>
      <c r="HB145" s="8">
        <v>0</v>
      </c>
      <c r="HC145" s="8">
        <f t="shared" si="79"/>
        <v>0</v>
      </c>
      <c r="HD145" s="8"/>
      <c r="HE145" s="8" t="s">
        <v>236</v>
      </c>
      <c r="HF145" s="8" t="s">
        <v>236</v>
      </c>
      <c r="HG145" s="8"/>
      <c r="HH145" s="8"/>
      <c r="HI145" s="8"/>
      <c r="HJ145" s="8"/>
      <c r="HK145" s="8"/>
      <c r="HL145" s="8"/>
      <c r="HM145" s="8" t="s">
        <v>236</v>
      </c>
      <c r="HN145" s="8" t="s">
        <v>83</v>
      </c>
      <c r="HO145" s="8" t="s">
        <v>85</v>
      </c>
      <c r="HP145" s="8" t="s">
        <v>270</v>
      </c>
      <c r="HQ145" s="8" t="s">
        <v>270</v>
      </c>
      <c r="HR145" s="8"/>
      <c r="HS145" s="8">
        <v>0</v>
      </c>
      <c r="HT145" s="8"/>
      <c r="HU145" s="8"/>
      <c r="HV145" s="8"/>
      <c r="HW145" s="8"/>
      <c r="HX145" s="8"/>
      <c r="HY145" s="8"/>
      <c r="HZ145" s="8"/>
      <c r="IA145" s="8"/>
      <c r="IB145" s="8"/>
      <c r="IC145" s="8"/>
      <c r="ID145" s="8"/>
      <c r="IE145" s="8"/>
      <c r="IF145" s="8"/>
      <c r="IG145" s="8"/>
      <c r="IH145" s="8"/>
      <c r="II145" s="8"/>
      <c r="IJ145" s="8"/>
      <c r="IK145" s="8">
        <v>0</v>
      </c>
      <c r="IL145" s="8"/>
      <c r="IM145" s="8"/>
      <c r="IN145" s="8"/>
      <c r="IO145" s="8"/>
      <c r="IP145" s="8"/>
      <c r="IQ145" s="8"/>
      <c r="IR145" s="8"/>
      <c r="IS145" s="8"/>
      <c r="IT145" s="8"/>
      <c r="IU145" s="8"/>
    </row>
    <row r="146" spans="1:245">
      <c r="A146">
        <v>17</v>
      </c>
      <c r="B146">
        <v>1</v>
      </c>
      <c r="C146">
        <f>ROW(SmtRes!A420)</f>
        <v>420</v>
      </c>
      <c r="D146">
        <f>ROW(EtalonRes!A608)</f>
        <v>608</v>
      </c>
      <c r="E146" t="s">
        <v>128</v>
      </c>
      <c r="F146" t="s">
        <v>461</v>
      </c>
      <c r="G146" t="s">
        <v>462</v>
      </c>
      <c r="H146" t="s">
        <v>265</v>
      </c>
      <c r="I146">
        <v>1</v>
      </c>
      <c r="J146">
        <v>0</v>
      </c>
      <c r="K146">
        <v>1</v>
      </c>
      <c r="L146">
        <v>1</v>
      </c>
      <c r="M146">
        <v>0</v>
      </c>
      <c r="N146">
        <f t="shared" si="57"/>
        <v>1</v>
      </c>
      <c r="O146">
        <f ca="1" t="shared" si="58"/>
        <v>2324.25</v>
      </c>
      <c r="P146">
        <f ca="1">SUMIF(SmtRes!AQ416:SmtRes!AQ420,"=1",SmtRes!DF416:SmtRes!DF420)</f>
        <v>0</v>
      </c>
      <c r="Q146">
        <f ca="1">SUMIF(SmtRes!AQ416:SmtRes!AQ420,"=1",SmtRes!DG416:SmtRes!DG420)</f>
        <v>256.15</v>
      </c>
      <c r="R146">
        <f ca="1">SUMIF(SmtRes!AQ416:SmtRes!AQ420,"=1",SmtRes!DH416:SmtRes!DH420)</f>
        <v>410.77</v>
      </c>
      <c r="S146">
        <f ca="1">SUMIF(SmtRes!AQ416:SmtRes!AQ420,"=1",SmtRes!DI416:SmtRes!DI420)</f>
        <v>1657.33</v>
      </c>
      <c r="T146">
        <f t="shared" si="59"/>
        <v>0</v>
      </c>
      <c r="U146">
        <f ca="1">SUMIF(SmtRes!AQ416:SmtRes!AQ420,"=1",SmtRes!CV416:SmtRes!CV420)</f>
        <v>2.0815</v>
      </c>
      <c r="V146">
        <f ca="1">SUMIF(SmtRes!AQ416:SmtRes!AQ420,"=1",SmtRes!CW416:SmtRes!CW420)</f>
        <v>0.506</v>
      </c>
      <c r="W146">
        <f t="shared" si="60"/>
        <v>0</v>
      </c>
      <c r="X146">
        <f ca="1" t="shared" si="61"/>
        <v>2130.14</v>
      </c>
      <c r="Y146">
        <f ca="1" t="shared" si="62"/>
        <v>1240.86</v>
      </c>
      <c r="AA146">
        <v>85244033</v>
      </c>
      <c r="AB146">
        <f ca="1" t="shared" si="63"/>
        <v>1832.780645</v>
      </c>
      <c r="AC146">
        <f t="shared" si="80"/>
        <v>0</v>
      </c>
      <c r="AD146">
        <f ca="1">ROUND((((SUM(SmtRes!BR416:SmtRes!BR420))-(SUM(SmtRes!BS416:SmtRes!BS420)))+AE146),6)</f>
        <v>175.44538</v>
      </c>
      <c r="AE146">
        <f ca="1">ROUND((SUM(SmtRes!BS416:SmtRes!BS420)),6)</f>
        <v>410.76574</v>
      </c>
      <c r="AF146">
        <f ca="1">ROUND((SUM(SmtRes!BT416:SmtRes!BT420)),6)</f>
        <v>1657.335265</v>
      </c>
      <c r="AG146">
        <f t="shared" si="65"/>
        <v>0</v>
      </c>
      <c r="AH146">
        <f ca="1">(SUM(SmtRes!BU416:SmtRes!BU420))</f>
        <v>2.0815</v>
      </c>
      <c r="AI146">
        <f ca="1">(SUM(SmtRes!BV416:SmtRes!BV420))</f>
        <v>0.506</v>
      </c>
      <c r="AJ146">
        <f t="shared" si="66"/>
        <v>0</v>
      </c>
      <c r="AK146">
        <v>1950.9099</v>
      </c>
      <c r="AL146">
        <v>0</v>
      </c>
      <c r="AM146">
        <v>152.5612</v>
      </c>
      <c r="AN146">
        <v>357.1876</v>
      </c>
      <c r="AO146">
        <v>1441.1611</v>
      </c>
      <c r="AP146">
        <v>0</v>
      </c>
      <c r="AQ146">
        <v>1.81</v>
      </c>
      <c r="AR146">
        <v>0.44</v>
      </c>
      <c r="AS146">
        <v>0</v>
      </c>
      <c r="AT146">
        <v>103</v>
      </c>
      <c r="AU146">
        <v>60</v>
      </c>
      <c r="AV146">
        <v>1</v>
      </c>
      <c r="AW146">
        <v>1</v>
      </c>
      <c r="AZ146">
        <v>1</v>
      </c>
      <c r="BA146">
        <v>1</v>
      </c>
      <c r="BB146">
        <v>1</v>
      </c>
      <c r="BC146">
        <v>1</v>
      </c>
      <c r="BD146" t="s">
        <v>236</v>
      </c>
      <c r="BE146" t="s">
        <v>236</v>
      </c>
      <c r="BF146" t="s">
        <v>236</v>
      </c>
      <c r="BG146" t="s">
        <v>236</v>
      </c>
      <c r="BH146">
        <v>0</v>
      </c>
      <c r="BI146">
        <v>1</v>
      </c>
      <c r="BJ146" t="s">
        <v>463</v>
      </c>
      <c r="BM146">
        <v>33001</v>
      </c>
      <c r="BN146">
        <v>0</v>
      </c>
      <c r="BO146" t="s">
        <v>236</v>
      </c>
      <c r="BP146">
        <v>0</v>
      </c>
      <c r="BQ146">
        <v>2</v>
      </c>
      <c r="BR146">
        <v>0</v>
      </c>
      <c r="BS146">
        <v>1</v>
      </c>
      <c r="BT146">
        <v>1</v>
      </c>
      <c r="BU146">
        <v>1</v>
      </c>
      <c r="BV146">
        <v>1</v>
      </c>
      <c r="BW146">
        <v>1</v>
      </c>
      <c r="BX146">
        <v>1</v>
      </c>
      <c r="BY146" t="s">
        <v>236</v>
      </c>
      <c r="BZ146">
        <v>103</v>
      </c>
      <c r="CA146">
        <v>60</v>
      </c>
      <c r="CB146" t="s">
        <v>236</v>
      </c>
      <c r="CE146">
        <v>0</v>
      </c>
      <c r="CF146">
        <v>0</v>
      </c>
      <c r="CG146">
        <v>0</v>
      </c>
      <c r="CH146">
        <v>10</v>
      </c>
      <c r="CI146">
        <v>0</v>
      </c>
      <c r="CJ146">
        <v>0</v>
      </c>
      <c r="CK146">
        <v>0</v>
      </c>
      <c r="CL146">
        <v>0</v>
      </c>
      <c r="CM146">
        <v>0</v>
      </c>
      <c r="CN146" t="s">
        <v>421</v>
      </c>
      <c r="CO146">
        <v>0</v>
      </c>
      <c r="CP146">
        <f ca="1" t="shared" si="67"/>
        <v>2324.25</v>
      </c>
      <c r="CQ146">
        <f ca="1">SUMIF(SmtRes!AQ416:SmtRes!AQ420,"=1",SmtRes!AA416:SmtRes!AA420)</f>
        <v>0</v>
      </c>
      <c r="CR146">
        <f ca="1">SUMIF(SmtRes!AQ416:SmtRes!AQ420,"=1",SmtRes!AB416:SmtRes!AB420)</f>
        <v>506.23</v>
      </c>
      <c r="CS146">
        <f ca="1">SUMIF(SmtRes!AQ416:SmtRes!AQ420,"=1",SmtRes!AC416:SmtRes!AC420)</f>
        <v>811.79</v>
      </c>
      <c r="CT146">
        <f ca="1">SUMIF(SmtRes!AQ416:SmtRes!AQ420,"=1",SmtRes!AD416:SmtRes!AD420)</f>
        <v>2465.65</v>
      </c>
      <c r="CU146">
        <f t="shared" si="68"/>
        <v>0</v>
      </c>
      <c r="CV146">
        <f ca="1">SUMIF(SmtRes!AQ416:SmtRes!AQ420,"=1",SmtRes!BU416:SmtRes!BU420)</f>
        <v>2.0815</v>
      </c>
      <c r="CW146">
        <f ca="1">SUMIF(SmtRes!AQ416:SmtRes!AQ420,"=1",SmtRes!BV416:SmtRes!BV420)</f>
        <v>0.506</v>
      </c>
      <c r="CX146">
        <f t="shared" si="69"/>
        <v>0</v>
      </c>
      <c r="CY146">
        <f ca="1" t="shared" si="70"/>
        <v>2130.143</v>
      </c>
      <c r="CZ146">
        <f ca="1" t="shared" si="71"/>
        <v>1240.86</v>
      </c>
      <c r="DB146">
        <v>42</v>
      </c>
      <c r="DC146" t="s">
        <v>236</v>
      </c>
      <c r="DD146" t="s">
        <v>236</v>
      </c>
      <c r="DE146" t="s">
        <v>422</v>
      </c>
      <c r="DF146" t="s">
        <v>422</v>
      </c>
      <c r="DG146" t="s">
        <v>422</v>
      </c>
      <c r="DH146" t="s">
        <v>236</v>
      </c>
      <c r="DI146" t="s">
        <v>422</v>
      </c>
      <c r="DJ146" t="s">
        <v>422</v>
      </c>
      <c r="DK146" t="s">
        <v>236</v>
      </c>
      <c r="DL146" t="s">
        <v>236</v>
      </c>
      <c r="DM146" t="s">
        <v>236</v>
      </c>
      <c r="DN146">
        <v>0</v>
      </c>
      <c r="DO146">
        <v>0</v>
      </c>
      <c r="DP146">
        <v>1</v>
      </c>
      <c r="DQ146">
        <v>1</v>
      </c>
      <c r="DU146">
        <v>1013</v>
      </c>
      <c r="DV146" t="s">
        <v>265</v>
      </c>
      <c r="DW146" t="s">
        <v>265</v>
      </c>
      <c r="DX146">
        <v>1</v>
      </c>
      <c r="DZ146" t="s">
        <v>236</v>
      </c>
      <c r="EA146" t="s">
        <v>236</v>
      </c>
      <c r="EB146" t="s">
        <v>236</v>
      </c>
      <c r="EC146" t="s">
        <v>236</v>
      </c>
      <c r="EE146">
        <v>82815206</v>
      </c>
      <c r="EF146">
        <v>2</v>
      </c>
      <c r="EG146" t="s">
        <v>269</v>
      </c>
      <c r="EH146">
        <v>27</v>
      </c>
      <c r="EI146" t="s">
        <v>270</v>
      </c>
      <c r="EJ146">
        <v>1</v>
      </c>
      <c r="EK146">
        <v>33001</v>
      </c>
      <c r="EL146" t="s">
        <v>270</v>
      </c>
      <c r="EM146" t="s">
        <v>271</v>
      </c>
      <c r="EO146" t="s">
        <v>425</v>
      </c>
      <c r="EQ146">
        <v>131072</v>
      </c>
      <c r="ER146">
        <v>0</v>
      </c>
      <c r="ES146">
        <v>0</v>
      </c>
      <c r="ET146">
        <v>0</v>
      </c>
      <c r="EU146">
        <v>0</v>
      </c>
      <c r="EV146">
        <v>0</v>
      </c>
      <c r="EW146">
        <v>1.81</v>
      </c>
      <c r="EX146">
        <v>0.44</v>
      </c>
      <c r="EY146">
        <v>0</v>
      </c>
      <c r="FQ146">
        <v>0</v>
      </c>
      <c r="FR146">
        <v>0</v>
      </c>
      <c r="FS146">
        <v>0</v>
      </c>
      <c r="FX146">
        <v>103</v>
      </c>
      <c r="FY146">
        <v>60</v>
      </c>
      <c r="GA146" t="s">
        <v>236</v>
      </c>
      <c r="GD146">
        <v>1</v>
      </c>
      <c r="GF146">
        <v>-1728862771</v>
      </c>
      <c r="GG146">
        <v>2</v>
      </c>
      <c r="GH146">
        <v>1</v>
      </c>
      <c r="GI146">
        <v>-2</v>
      </c>
      <c r="GJ146">
        <v>0</v>
      </c>
      <c r="GK146">
        <v>0</v>
      </c>
      <c r="GL146">
        <f ca="1" t="shared" si="72"/>
        <v>0</v>
      </c>
      <c r="GM146">
        <f ca="1" t="shared" si="73"/>
        <v>5695.25</v>
      </c>
      <c r="GN146">
        <f ca="1" t="shared" si="74"/>
        <v>5695.25</v>
      </c>
      <c r="GO146">
        <f ca="1" t="shared" si="75"/>
        <v>0</v>
      </c>
      <c r="GP146">
        <f ca="1" t="shared" si="76"/>
        <v>0</v>
      </c>
      <c r="GR146">
        <v>0</v>
      </c>
      <c r="GS146">
        <v>3</v>
      </c>
      <c r="GT146">
        <v>0</v>
      </c>
      <c r="GU146" t="s">
        <v>236</v>
      </c>
      <c r="GV146">
        <f t="shared" si="77"/>
        <v>0</v>
      </c>
      <c r="GW146">
        <v>1</v>
      </c>
      <c r="GX146">
        <f t="shared" si="78"/>
        <v>0</v>
      </c>
      <c r="HA146">
        <v>0</v>
      </c>
      <c r="HB146">
        <v>0</v>
      </c>
      <c r="HC146">
        <f t="shared" si="79"/>
        <v>0</v>
      </c>
      <c r="HE146" t="s">
        <v>236</v>
      </c>
      <c r="HF146" t="s">
        <v>236</v>
      </c>
      <c r="HM146" t="s">
        <v>236</v>
      </c>
      <c r="HN146" t="s">
        <v>83</v>
      </c>
      <c r="HO146" t="s">
        <v>85</v>
      </c>
      <c r="HP146" t="s">
        <v>270</v>
      </c>
      <c r="HQ146" t="s">
        <v>270</v>
      </c>
      <c r="HS146">
        <v>0</v>
      </c>
      <c r="IK146">
        <v>0</v>
      </c>
    </row>
    <row r="147" spans="1:255">
      <c r="A147" s="8">
        <v>17</v>
      </c>
      <c r="B147" s="8">
        <v>1</v>
      </c>
      <c r="C147" s="8">
        <f>ROW(SmtRes!A425)</f>
        <v>425</v>
      </c>
      <c r="D147" s="8">
        <f>ROW(EtalonRes!A617)</f>
        <v>617</v>
      </c>
      <c r="E147" s="8" t="s">
        <v>130</v>
      </c>
      <c r="F147" s="8" t="s">
        <v>464</v>
      </c>
      <c r="G147" s="8" t="s">
        <v>465</v>
      </c>
      <c r="H147" s="8" t="s">
        <v>466</v>
      </c>
      <c r="I147" s="8">
        <v>0.24</v>
      </c>
      <c r="J147" s="8">
        <v>0</v>
      </c>
      <c r="K147" s="8">
        <v>0.24</v>
      </c>
      <c r="L147" s="8">
        <v>0.24</v>
      </c>
      <c r="M147" s="8">
        <v>0</v>
      </c>
      <c r="N147" s="8">
        <f t="shared" si="57"/>
        <v>0.24</v>
      </c>
      <c r="O147" s="8">
        <f ca="1" t="shared" si="58"/>
        <v>9346.14</v>
      </c>
      <c r="P147" s="8">
        <f ca="1">SUMIF(SmtRes!AQ421:SmtRes!AQ425,"=1",SmtRes!DF421:SmtRes!DF425)</f>
        <v>0</v>
      </c>
      <c r="Q147" s="8">
        <f ca="1">SUMIF(SmtRes!AQ421:SmtRes!AQ425,"=1",SmtRes!DG421:SmtRes!DG425)</f>
        <v>62.6</v>
      </c>
      <c r="R147" s="8">
        <f ca="1">SUMIF(SmtRes!AQ421:SmtRes!AQ425,"=1",SmtRes!DH421:SmtRes!DH425)</f>
        <v>52.51</v>
      </c>
      <c r="S147" s="8">
        <f ca="1">SUMIF(SmtRes!AQ421:SmtRes!AQ425,"=1",SmtRes!DI421:SmtRes!DI425)</f>
        <v>9231.03</v>
      </c>
      <c r="T147" s="8">
        <f t="shared" si="59"/>
        <v>0</v>
      </c>
      <c r="U147" s="8">
        <f ca="1">SUMIF(SmtRes!AQ421:SmtRes!AQ425,"=1",SmtRes!CV421:SmtRes!CV425)</f>
        <v>11.3712</v>
      </c>
      <c r="V147" s="8">
        <f ca="1">SUMIF(SmtRes!AQ421:SmtRes!AQ425,"=1",SmtRes!CW421:SmtRes!CW425)</f>
        <v>0.0552</v>
      </c>
      <c r="W147" s="8">
        <f t="shared" si="60"/>
        <v>0</v>
      </c>
      <c r="X147" s="8">
        <f ca="1" t="shared" si="61"/>
        <v>9005.03</v>
      </c>
      <c r="Y147" s="8">
        <f ca="1" t="shared" si="62"/>
        <v>4734.61</v>
      </c>
      <c r="Z147" s="8"/>
      <c r="AA147" s="8">
        <v>85244098</v>
      </c>
      <c r="AB147" s="8">
        <f ca="1" t="shared" si="63"/>
        <v>38723.42905</v>
      </c>
      <c r="AC147" s="8">
        <f t="shared" si="80"/>
        <v>0</v>
      </c>
      <c r="AD147" s="8">
        <f ca="1">ROUND((((SUM(SmtRes!BR421:SmtRes!BR425))-(SUM(SmtRes!BS421:SmtRes!BS425)))+AE147),6)</f>
        <v>260.81885</v>
      </c>
      <c r="AE147" s="8">
        <f ca="1">ROUND((SUM(SmtRes!BS421:SmtRes!BS425)),6)</f>
        <v>218.75875</v>
      </c>
      <c r="AF147" s="8">
        <f ca="1">ROUND((SUM(SmtRes!BT421:SmtRes!BT425)),6)</f>
        <v>38462.6102</v>
      </c>
      <c r="AG147" s="8">
        <f t="shared" si="65"/>
        <v>0</v>
      </c>
      <c r="AH147" s="8">
        <f ca="1">(SUM(SmtRes!BU421:SmtRes!BU425))</f>
        <v>47.38</v>
      </c>
      <c r="AI147" s="8">
        <f ca="1">(SUM(SmtRes!BV421:SmtRes!BV425))</f>
        <v>0.23</v>
      </c>
      <c r="AJ147" s="8">
        <f t="shared" si="66"/>
        <v>0</v>
      </c>
      <c r="AK147" s="8">
        <v>33862.772</v>
      </c>
      <c r="AL147" s="8">
        <v>0</v>
      </c>
      <c r="AM147" s="8">
        <v>226.799</v>
      </c>
      <c r="AN147" s="8">
        <v>190.225</v>
      </c>
      <c r="AO147" s="8">
        <v>33445.748</v>
      </c>
      <c r="AP147" s="8">
        <v>0</v>
      </c>
      <c r="AQ147" s="8">
        <v>41.2</v>
      </c>
      <c r="AR147" s="8">
        <v>0.2</v>
      </c>
      <c r="AS147" s="8">
        <v>0</v>
      </c>
      <c r="AT147" s="8">
        <v>97</v>
      </c>
      <c r="AU147" s="8">
        <v>51</v>
      </c>
      <c r="AV147" s="8">
        <v>1</v>
      </c>
      <c r="AW147" s="8">
        <v>1</v>
      </c>
      <c r="AX147" s="8"/>
      <c r="AY147" s="8"/>
      <c r="AZ147" s="8">
        <v>1</v>
      </c>
      <c r="BA147" s="8">
        <v>1</v>
      </c>
      <c r="BB147" s="8">
        <v>1</v>
      </c>
      <c r="BC147" s="8">
        <v>1</v>
      </c>
      <c r="BD147" s="8" t="s">
        <v>236</v>
      </c>
      <c r="BE147" s="8" t="s">
        <v>236</v>
      </c>
      <c r="BF147" s="8" t="s">
        <v>236</v>
      </c>
      <c r="BG147" s="8" t="s">
        <v>236</v>
      </c>
      <c r="BH147" s="8">
        <v>0</v>
      </c>
      <c r="BI147" s="8">
        <v>2</v>
      </c>
      <c r="BJ147" s="8" t="s">
        <v>467</v>
      </c>
      <c r="BK147" s="8"/>
      <c r="BL147" s="8"/>
      <c r="BM147" s="8">
        <v>108001</v>
      </c>
      <c r="BN147" s="8">
        <v>0</v>
      </c>
      <c r="BO147" s="8" t="s">
        <v>236</v>
      </c>
      <c r="BP147" s="8">
        <v>0</v>
      </c>
      <c r="BQ147" s="8">
        <v>3</v>
      </c>
      <c r="BR147" s="8">
        <v>0</v>
      </c>
      <c r="BS147" s="8">
        <v>1</v>
      </c>
      <c r="BT147" s="8">
        <v>1</v>
      </c>
      <c r="BU147" s="8">
        <v>1</v>
      </c>
      <c r="BV147" s="8">
        <v>1</v>
      </c>
      <c r="BW147" s="8">
        <v>1</v>
      </c>
      <c r="BX147" s="8">
        <v>1</v>
      </c>
      <c r="BY147" s="8" t="s">
        <v>236</v>
      </c>
      <c r="BZ147" s="8">
        <v>97</v>
      </c>
      <c r="CA147" s="8">
        <v>51</v>
      </c>
      <c r="CB147" s="8" t="s">
        <v>236</v>
      </c>
      <c r="CC147" s="8"/>
      <c r="CD147" s="8"/>
      <c r="CE147" s="8">
        <v>0</v>
      </c>
      <c r="CF147" s="8">
        <v>0</v>
      </c>
      <c r="CG147" s="8">
        <v>0</v>
      </c>
      <c r="CH147" s="8">
        <v>11</v>
      </c>
      <c r="CI147" s="8">
        <v>0</v>
      </c>
      <c r="CJ147" s="8">
        <v>0</v>
      </c>
      <c r="CK147" s="8">
        <v>0</v>
      </c>
      <c r="CL147" s="8">
        <v>0</v>
      </c>
      <c r="CM147" s="8">
        <v>0</v>
      </c>
      <c r="CN147" s="8" t="s">
        <v>421</v>
      </c>
      <c r="CO147" s="8">
        <v>0</v>
      </c>
      <c r="CP147" s="8">
        <f ca="1" t="shared" si="67"/>
        <v>9346.14</v>
      </c>
      <c r="CQ147" s="8">
        <f ca="1">SUMIF(SmtRes!AQ421:SmtRes!AQ425,"=1",SmtRes!AA421:SmtRes!AA425)</f>
        <v>0</v>
      </c>
      <c r="CR147" s="8">
        <f ca="1">SUMIF(SmtRes!AQ421:SmtRes!AQ425,"=1",SmtRes!AB421:SmtRes!AB425)</f>
        <v>2267.99</v>
      </c>
      <c r="CS147" s="8">
        <f ca="1">SUMIF(SmtRes!AQ421:SmtRes!AQ425,"=1",SmtRes!AC421:SmtRes!AC425)</f>
        <v>1902.25</v>
      </c>
      <c r="CT147" s="8">
        <f ca="1">SUMIF(SmtRes!AQ421:SmtRes!AQ425,"=1",SmtRes!AD421:SmtRes!AD425)</f>
        <v>811.79</v>
      </c>
      <c r="CU147" s="8">
        <f t="shared" si="68"/>
        <v>0</v>
      </c>
      <c r="CV147" s="8">
        <f ca="1">SUMIF(SmtRes!AQ421:SmtRes!AQ425,"=1",SmtRes!BU421:SmtRes!BU425)</f>
        <v>47.38</v>
      </c>
      <c r="CW147" s="8">
        <f ca="1">SUMIF(SmtRes!AQ421:SmtRes!AQ425,"=1",SmtRes!BV421:SmtRes!BV425)</f>
        <v>0.23</v>
      </c>
      <c r="CX147" s="8">
        <f t="shared" si="69"/>
        <v>0</v>
      </c>
      <c r="CY147" s="8">
        <f ca="1" t="shared" si="70"/>
        <v>9005.0338</v>
      </c>
      <c r="CZ147" s="8">
        <f ca="1" t="shared" si="71"/>
        <v>4734.6054</v>
      </c>
      <c r="DA147" s="8"/>
      <c r="DB147" s="8">
        <v>43</v>
      </c>
      <c r="DC147" s="8" t="s">
        <v>236</v>
      </c>
      <c r="DD147" s="8" t="s">
        <v>236</v>
      </c>
      <c r="DE147" s="8" t="s">
        <v>422</v>
      </c>
      <c r="DF147" s="8" t="s">
        <v>422</v>
      </c>
      <c r="DG147" s="8" t="s">
        <v>422</v>
      </c>
      <c r="DH147" s="8" t="s">
        <v>236</v>
      </c>
      <c r="DI147" s="8" t="s">
        <v>422</v>
      </c>
      <c r="DJ147" s="8" t="s">
        <v>422</v>
      </c>
      <c r="DK147" s="8" t="s">
        <v>236</v>
      </c>
      <c r="DL147" s="8" t="s">
        <v>236</v>
      </c>
      <c r="DM147" s="8" t="s">
        <v>236</v>
      </c>
      <c r="DN147" s="8">
        <v>0</v>
      </c>
      <c r="DO147" s="8">
        <v>0</v>
      </c>
      <c r="DP147" s="8">
        <v>1</v>
      </c>
      <c r="DQ147" s="8">
        <v>1</v>
      </c>
      <c r="DR147" s="8"/>
      <c r="DS147" s="8"/>
      <c r="DT147" s="8"/>
      <c r="DU147" s="8">
        <v>1013</v>
      </c>
      <c r="DV147" s="8" t="s">
        <v>466</v>
      </c>
      <c r="DW147" s="8" t="s">
        <v>466</v>
      </c>
      <c r="DX147" s="8">
        <v>1</v>
      </c>
      <c r="DY147" s="8"/>
      <c r="DZ147" s="8" t="s">
        <v>236</v>
      </c>
      <c r="EA147" s="8" t="s">
        <v>236</v>
      </c>
      <c r="EB147" s="8" t="s">
        <v>236</v>
      </c>
      <c r="EC147" s="8" t="s">
        <v>236</v>
      </c>
      <c r="ED147" s="8"/>
      <c r="EE147" s="8">
        <v>82815029</v>
      </c>
      <c r="EF147" s="8">
        <v>3</v>
      </c>
      <c r="EG147" s="8" t="s">
        <v>324</v>
      </c>
      <c r="EH147" s="8">
        <v>0</v>
      </c>
      <c r="EI147" s="8" t="s">
        <v>236</v>
      </c>
      <c r="EJ147" s="8">
        <v>2</v>
      </c>
      <c r="EK147" s="8">
        <v>108001</v>
      </c>
      <c r="EL147" s="8" t="s">
        <v>325</v>
      </c>
      <c r="EM147" s="8" t="s">
        <v>326</v>
      </c>
      <c r="EN147" s="8"/>
      <c r="EO147" s="8" t="s">
        <v>425</v>
      </c>
      <c r="EP147" s="8"/>
      <c r="EQ147" s="8">
        <v>131072</v>
      </c>
      <c r="ER147" s="8">
        <v>0</v>
      </c>
      <c r="ES147" s="8">
        <v>0</v>
      </c>
      <c r="ET147" s="8">
        <v>0</v>
      </c>
      <c r="EU147" s="8">
        <v>0</v>
      </c>
      <c r="EV147" s="8">
        <v>0</v>
      </c>
      <c r="EW147" s="8">
        <v>41.2</v>
      </c>
      <c r="EX147" s="8">
        <v>0.2</v>
      </c>
      <c r="EY147" s="8">
        <v>0</v>
      </c>
      <c r="EZ147" s="8"/>
      <c r="FA147" s="8"/>
      <c r="FB147" s="8"/>
      <c r="FC147" s="8"/>
      <c r="FD147" s="8"/>
      <c r="FE147" s="8"/>
      <c r="FF147" s="8"/>
      <c r="FG147" s="8"/>
      <c r="FH147" s="8"/>
      <c r="FI147" s="8"/>
      <c r="FJ147" s="8"/>
      <c r="FK147" s="8"/>
      <c r="FL147" s="8"/>
      <c r="FM147" s="8"/>
      <c r="FN147" s="8"/>
      <c r="FO147" s="8"/>
      <c r="FP147" s="8"/>
      <c r="FQ147" s="8">
        <v>0</v>
      </c>
      <c r="FR147" s="8">
        <v>0</v>
      </c>
      <c r="FS147" s="8">
        <v>0</v>
      </c>
      <c r="FT147" s="8"/>
      <c r="FU147" s="8"/>
      <c r="FV147" s="8"/>
      <c r="FW147" s="8"/>
      <c r="FX147" s="8">
        <v>97</v>
      </c>
      <c r="FY147" s="8">
        <v>51</v>
      </c>
      <c r="FZ147" s="8"/>
      <c r="GA147" s="8" t="s">
        <v>236</v>
      </c>
      <c r="GB147" s="8"/>
      <c r="GC147" s="8"/>
      <c r="GD147" s="8">
        <v>1</v>
      </c>
      <c r="GE147" s="8"/>
      <c r="GF147" s="8">
        <v>1145402398</v>
      </c>
      <c r="GG147" s="8">
        <v>2</v>
      </c>
      <c r="GH147" s="8">
        <v>1</v>
      </c>
      <c r="GI147" s="8">
        <v>-2</v>
      </c>
      <c r="GJ147" s="8">
        <v>0</v>
      </c>
      <c r="GK147" s="8">
        <v>0</v>
      </c>
      <c r="GL147" s="8">
        <f ca="1" t="shared" si="72"/>
        <v>0</v>
      </c>
      <c r="GM147" s="8">
        <f ca="1" t="shared" si="73"/>
        <v>23085.78</v>
      </c>
      <c r="GN147" s="8">
        <f ca="1" t="shared" si="74"/>
        <v>0</v>
      </c>
      <c r="GO147" s="8">
        <f ca="1" t="shared" si="75"/>
        <v>23085.78</v>
      </c>
      <c r="GP147" s="8">
        <f ca="1" t="shared" si="76"/>
        <v>0</v>
      </c>
      <c r="GQ147" s="8"/>
      <c r="GR147" s="8">
        <v>0</v>
      </c>
      <c r="GS147" s="8">
        <v>3</v>
      </c>
      <c r="GT147" s="8">
        <v>0</v>
      </c>
      <c r="GU147" s="8" t="s">
        <v>236</v>
      </c>
      <c r="GV147" s="8">
        <f t="shared" si="77"/>
        <v>0</v>
      </c>
      <c r="GW147" s="8">
        <v>1</v>
      </c>
      <c r="GX147" s="8">
        <f t="shared" si="78"/>
        <v>0</v>
      </c>
      <c r="GY147" s="8"/>
      <c r="GZ147" s="8"/>
      <c r="HA147" s="8">
        <v>0</v>
      </c>
      <c r="HB147" s="8">
        <v>0</v>
      </c>
      <c r="HC147" s="8">
        <f t="shared" si="79"/>
        <v>0</v>
      </c>
      <c r="HD147" s="8"/>
      <c r="HE147" s="8" t="s">
        <v>236</v>
      </c>
      <c r="HF147" s="8" t="s">
        <v>236</v>
      </c>
      <c r="HG147" s="8"/>
      <c r="HH147" s="8"/>
      <c r="HI147" s="8"/>
      <c r="HJ147" s="8"/>
      <c r="HK147" s="8"/>
      <c r="HL147" s="8"/>
      <c r="HM147" s="8" t="s">
        <v>236</v>
      </c>
      <c r="HN147" s="8" t="s">
        <v>135</v>
      </c>
      <c r="HO147" s="8" t="s">
        <v>137</v>
      </c>
      <c r="HP147" s="8" t="s">
        <v>325</v>
      </c>
      <c r="HQ147" s="8" t="s">
        <v>325</v>
      </c>
      <c r="HR147" s="8"/>
      <c r="HS147" s="8">
        <v>0</v>
      </c>
      <c r="HT147" s="8"/>
      <c r="HU147" s="8"/>
      <c r="HV147" s="8"/>
      <c r="HW147" s="8"/>
      <c r="HX147" s="8"/>
      <c r="HY147" s="8"/>
      <c r="HZ147" s="8"/>
      <c r="IA147" s="8"/>
      <c r="IB147" s="8"/>
      <c r="IC147" s="8"/>
      <c r="ID147" s="8"/>
      <c r="IE147" s="8"/>
      <c r="IF147" s="8"/>
      <c r="IG147" s="8"/>
      <c r="IH147" s="8"/>
      <c r="II147" s="8"/>
      <c r="IJ147" s="8"/>
      <c r="IK147" s="8">
        <v>0</v>
      </c>
      <c r="IL147" s="8"/>
      <c r="IM147" s="8"/>
      <c r="IN147" s="8"/>
      <c r="IO147" s="8"/>
      <c r="IP147" s="8"/>
      <c r="IQ147" s="8"/>
      <c r="IR147" s="8"/>
      <c r="IS147" s="8"/>
      <c r="IT147" s="8"/>
      <c r="IU147" s="8"/>
    </row>
    <row r="148" spans="1:245">
      <c r="A148">
        <v>17</v>
      </c>
      <c r="B148">
        <v>1</v>
      </c>
      <c r="C148">
        <f>ROW(SmtRes!A430)</f>
        <v>430</v>
      </c>
      <c r="D148">
        <f>ROW(EtalonRes!A626)</f>
        <v>626</v>
      </c>
      <c r="E148" t="s">
        <v>130</v>
      </c>
      <c r="F148" t="s">
        <v>464</v>
      </c>
      <c r="G148" t="s">
        <v>465</v>
      </c>
      <c r="H148" t="s">
        <v>466</v>
      </c>
      <c r="I148">
        <v>0.24</v>
      </c>
      <c r="J148">
        <v>0</v>
      </c>
      <c r="K148">
        <v>0.24</v>
      </c>
      <c r="L148">
        <v>0.24</v>
      </c>
      <c r="M148">
        <v>0</v>
      </c>
      <c r="N148">
        <f t="shared" si="57"/>
        <v>0.24</v>
      </c>
      <c r="O148">
        <f ca="1" t="shared" si="58"/>
        <v>9346.14</v>
      </c>
      <c r="P148">
        <f ca="1">SUMIF(SmtRes!AQ426:SmtRes!AQ430,"=1",SmtRes!DF426:SmtRes!DF430)</f>
        <v>0</v>
      </c>
      <c r="Q148">
        <f ca="1">SUMIF(SmtRes!AQ426:SmtRes!AQ430,"=1",SmtRes!DG426:SmtRes!DG430)</f>
        <v>62.6</v>
      </c>
      <c r="R148">
        <f ca="1">SUMIF(SmtRes!AQ426:SmtRes!AQ430,"=1",SmtRes!DH426:SmtRes!DH430)</f>
        <v>52.51</v>
      </c>
      <c r="S148">
        <f ca="1">SUMIF(SmtRes!AQ426:SmtRes!AQ430,"=1",SmtRes!DI426:SmtRes!DI430)</f>
        <v>9231.03</v>
      </c>
      <c r="T148">
        <f t="shared" si="59"/>
        <v>0</v>
      </c>
      <c r="U148">
        <f ca="1">SUMIF(SmtRes!AQ426:SmtRes!AQ430,"=1",SmtRes!CV426:SmtRes!CV430)</f>
        <v>11.3712</v>
      </c>
      <c r="V148">
        <f ca="1">SUMIF(SmtRes!AQ426:SmtRes!AQ430,"=1",SmtRes!CW426:SmtRes!CW430)</f>
        <v>0.0552</v>
      </c>
      <c r="W148">
        <f t="shared" si="60"/>
        <v>0</v>
      </c>
      <c r="X148">
        <f ca="1" t="shared" si="61"/>
        <v>9005.03</v>
      </c>
      <c r="Y148">
        <f ca="1" t="shared" si="62"/>
        <v>4734.61</v>
      </c>
      <c r="AA148">
        <v>85244033</v>
      </c>
      <c r="AB148">
        <f ca="1" t="shared" si="63"/>
        <v>38723.42905</v>
      </c>
      <c r="AC148">
        <f t="shared" si="80"/>
        <v>0</v>
      </c>
      <c r="AD148">
        <f ca="1">ROUND((((SUM(SmtRes!BR426:SmtRes!BR430))-(SUM(SmtRes!BS426:SmtRes!BS430)))+AE148),6)</f>
        <v>260.81885</v>
      </c>
      <c r="AE148">
        <f ca="1">ROUND((SUM(SmtRes!BS426:SmtRes!BS430)),6)</f>
        <v>218.75875</v>
      </c>
      <c r="AF148">
        <f ca="1">ROUND((SUM(SmtRes!BT426:SmtRes!BT430)),6)</f>
        <v>38462.6102</v>
      </c>
      <c r="AG148">
        <f t="shared" si="65"/>
        <v>0</v>
      </c>
      <c r="AH148">
        <f ca="1">(SUM(SmtRes!BU426:SmtRes!BU430))</f>
        <v>47.38</v>
      </c>
      <c r="AI148">
        <f ca="1">(SUM(SmtRes!BV426:SmtRes!BV430))</f>
        <v>0.23</v>
      </c>
      <c r="AJ148">
        <f t="shared" si="66"/>
        <v>0</v>
      </c>
      <c r="AK148">
        <v>33862.772</v>
      </c>
      <c r="AL148">
        <v>0</v>
      </c>
      <c r="AM148">
        <v>226.799</v>
      </c>
      <c r="AN148">
        <v>190.225</v>
      </c>
      <c r="AO148">
        <v>33445.748</v>
      </c>
      <c r="AP148">
        <v>0</v>
      </c>
      <c r="AQ148">
        <v>41.2</v>
      </c>
      <c r="AR148">
        <v>0.2</v>
      </c>
      <c r="AS148">
        <v>0</v>
      </c>
      <c r="AT148">
        <v>97</v>
      </c>
      <c r="AU148">
        <v>51</v>
      </c>
      <c r="AV148">
        <v>1</v>
      </c>
      <c r="AW148">
        <v>1</v>
      </c>
      <c r="AZ148">
        <v>1</v>
      </c>
      <c r="BA148">
        <v>1</v>
      </c>
      <c r="BB148">
        <v>1</v>
      </c>
      <c r="BC148">
        <v>1</v>
      </c>
      <c r="BD148" t="s">
        <v>236</v>
      </c>
      <c r="BE148" t="s">
        <v>236</v>
      </c>
      <c r="BF148" t="s">
        <v>236</v>
      </c>
      <c r="BG148" t="s">
        <v>236</v>
      </c>
      <c r="BH148">
        <v>0</v>
      </c>
      <c r="BI148">
        <v>2</v>
      </c>
      <c r="BJ148" t="s">
        <v>467</v>
      </c>
      <c r="BM148">
        <v>108001</v>
      </c>
      <c r="BN148">
        <v>0</v>
      </c>
      <c r="BO148" t="s">
        <v>236</v>
      </c>
      <c r="BP148">
        <v>0</v>
      </c>
      <c r="BQ148">
        <v>3</v>
      </c>
      <c r="BR148">
        <v>0</v>
      </c>
      <c r="BS148">
        <v>1</v>
      </c>
      <c r="BT148">
        <v>1</v>
      </c>
      <c r="BU148">
        <v>1</v>
      </c>
      <c r="BV148">
        <v>1</v>
      </c>
      <c r="BW148">
        <v>1</v>
      </c>
      <c r="BX148">
        <v>1</v>
      </c>
      <c r="BY148" t="s">
        <v>236</v>
      </c>
      <c r="BZ148">
        <v>97</v>
      </c>
      <c r="CA148">
        <v>51</v>
      </c>
      <c r="CB148" t="s">
        <v>236</v>
      </c>
      <c r="CE148">
        <v>0</v>
      </c>
      <c r="CF148">
        <v>0</v>
      </c>
      <c r="CG148">
        <v>0</v>
      </c>
      <c r="CH148">
        <v>11</v>
      </c>
      <c r="CI148">
        <v>0</v>
      </c>
      <c r="CJ148">
        <v>0</v>
      </c>
      <c r="CK148">
        <v>0</v>
      </c>
      <c r="CL148">
        <v>0</v>
      </c>
      <c r="CM148">
        <v>0</v>
      </c>
      <c r="CN148" t="s">
        <v>421</v>
      </c>
      <c r="CO148">
        <v>0</v>
      </c>
      <c r="CP148">
        <f ca="1" t="shared" si="67"/>
        <v>9346.14</v>
      </c>
      <c r="CQ148">
        <f ca="1">SUMIF(SmtRes!AQ426:SmtRes!AQ430,"=1",SmtRes!AA426:SmtRes!AA430)</f>
        <v>0</v>
      </c>
      <c r="CR148">
        <f ca="1">SUMIF(SmtRes!AQ426:SmtRes!AQ430,"=1",SmtRes!AB426:SmtRes!AB430)</f>
        <v>2267.99</v>
      </c>
      <c r="CS148">
        <f ca="1">SUMIF(SmtRes!AQ426:SmtRes!AQ430,"=1",SmtRes!AC426:SmtRes!AC430)</f>
        <v>1902.25</v>
      </c>
      <c r="CT148">
        <f ca="1">SUMIF(SmtRes!AQ426:SmtRes!AQ430,"=1",SmtRes!AD426:SmtRes!AD430)</f>
        <v>811.79</v>
      </c>
      <c r="CU148">
        <f t="shared" si="68"/>
        <v>0</v>
      </c>
      <c r="CV148">
        <f ca="1">SUMIF(SmtRes!AQ426:SmtRes!AQ430,"=1",SmtRes!BU426:SmtRes!BU430)</f>
        <v>47.38</v>
      </c>
      <c r="CW148">
        <f ca="1">SUMIF(SmtRes!AQ426:SmtRes!AQ430,"=1",SmtRes!BV426:SmtRes!BV430)</f>
        <v>0.23</v>
      </c>
      <c r="CX148">
        <f t="shared" si="69"/>
        <v>0</v>
      </c>
      <c r="CY148">
        <f ca="1" t="shared" si="70"/>
        <v>9005.0338</v>
      </c>
      <c r="CZ148">
        <f ca="1" t="shared" si="71"/>
        <v>4734.6054</v>
      </c>
      <c r="DB148">
        <v>44</v>
      </c>
      <c r="DC148" t="s">
        <v>236</v>
      </c>
      <c r="DD148" t="s">
        <v>236</v>
      </c>
      <c r="DE148" t="s">
        <v>422</v>
      </c>
      <c r="DF148" t="s">
        <v>422</v>
      </c>
      <c r="DG148" t="s">
        <v>422</v>
      </c>
      <c r="DH148" t="s">
        <v>236</v>
      </c>
      <c r="DI148" t="s">
        <v>422</v>
      </c>
      <c r="DJ148" t="s">
        <v>422</v>
      </c>
      <c r="DK148" t="s">
        <v>236</v>
      </c>
      <c r="DL148" t="s">
        <v>236</v>
      </c>
      <c r="DM148" t="s">
        <v>236</v>
      </c>
      <c r="DN148">
        <v>0</v>
      </c>
      <c r="DO148">
        <v>0</v>
      </c>
      <c r="DP148">
        <v>1</v>
      </c>
      <c r="DQ148">
        <v>1</v>
      </c>
      <c r="DU148">
        <v>1013</v>
      </c>
      <c r="DV148" t="s">
        <v>466</v>
      </c>
      <c r="DW148" t="s">
        <v>466</v>
      </c>
      <c r="DX148">
        <v>1</v>
      </c>
      <c r="DZ148" t="s">
        <v>236</v>
      </c>
      <c r="EA148" t="s">
        <v>236</v>
      </c>
      <c r="EB148" t="s">
        <v>236</v>
      </c>
      <c r="EC148" t="s">
        <v>236</v>
      </c>
      <c r="EE148">
        <v>82815029</v>
      </c>
      <c r="EF148">
        <v>3</v>
      </c>
      <c r="EG148" t="s">
        <v>324</v>
      </c>
      <c r="EH148">
        <v>0</v>
      </c>
      <c r="EI148" t="s">
        <v>236</v>
      </c>
      <c r="EJ148">
        <v>2</v>
      </c>
      <c r="EK148">
        <v>108001</v>
      </c>
      <c r="EL148" t="s">
        <v>325</v>
      </c>
      <c r="EM148" t="s">
        <v>326</v>
      </c>
      <c r="EO148" t="s">
        <v>425</v>
      </c>
      <c r="EQ148">
        <v>131072</v>
      </c>
      <c r="ER148">
        <v>0</v>
      </c>
      <c r="ES148">
        <v>0</v>
      </c>
      <c r="ET148">
        <v>0</v>
      </c>
      <c r="EU148">
        <v>0</v>
      </c>
      <c r="EV148">
        <v>0</v>
      </c>
      <c r="EW148">
        <v>41.2</v>
      </c>
      <c r="EX148">
        <v>0.2</v>
      </c>
      <c r="EY148">
        <v>0</v>
      </c>
      <c r="FQ148">
        <v>0</v>
      </c>
      <c r="FR148">
        <v>0</v>
      </c>
      <c r="FS148">
        <v>0</v>
      </c>
      <c r="FX148">
        <v>97</v>
      </c>
      <c r="FY148">
        <v>51</v>
      </c>
      <c r="GA148" t="s">
        <v>236</v>
      </c>
      <c r="GD148">
        <v>1</v>
      </c>
      <c r="GF148">
        <v>1145402398</v>
      </c>
      <c r="GG148">
        <v>2</v>
      </c>
      <c r="GH148">
        <v>1</v>
      </c>
      <c r="GI148">
        <v>-2</v>
      </c>
      <c r="GJ148">
        <v>0</v>
      </c>
      <c r="GK148">
        <v>0</v>
      </c>
      <c r="GL148">
        <f ca="1" t="shared" si="72"/>
        <v>0</v>
      </c>
      <c r="GM148">
        <f ca="1" t="shared" si="73"/>
        <v>23085.78</v>
      </c>
      <c r="GN148">
        <f ca="1" t="shared" si="74"/>
        <v>0</v>
      </c>
      <c r="GO148">
        <f ca="1" t="shared" si="75"/>
        <v>23085.78</v>
      </c>
      <c r="GP148">
        <f ca="1" t="shared" si="76"/>
        <v>0</v>
      </c>
      <c r="GR148">
        <v>0</v>
      </c>
      <c r="GS148">
        <v>3</v>
      </c>
      <c r="GT148">
        <v>0</v>
      </c>
      <c r="GU148" t="s">
        <v>236</v>
      </c>
      <c r="GV148">
        <f t="shared" si="77"/>
        <v>0</v>
      </c>
      <c r="GW148">
        <v>1</v>
      </c>
      <c r="GX148">
        <f t="shared" si="78"/>
        <v>0</v>
      </c>
      <c r="HA148">
        <v>0</v>
      </c>
      <c r="HB148">
        <v>0</v>
      </c>
      <c r="HC148">
        <f t="shared" si="79"/>
        <v>0</v>
      </c>
      <c r="HE148" t="s">
        <v>236</v>
      </c>
      <c r="HF148" t="s">
        <v>236</v>
      </c>
      <c r="HM148" t="s">
        <v>236</v>
      </c>
      <c r="HN148" t="s">
        <v>135</v>
      </c>
      <c r="HO148" t="s">
        <v>137</v>
      </c>
      <c r="HP148" t="s">
        <v>325</v>
      </c>
      <c r="HQ148" t="s">
        <v>325</v>
      </c>
      <c r="HS148">
        <v>0</v>
      </c>
      <c r="IK148">
        <v>0</v>
      </c>
    </row>
    <row r="149" spans="1:255">
      <c r="A149" s="8">
        <v>18</v>
      </c>
      <c r="B149" s="8">
        <v>1</v>
      </c>
      <c r="C149" s="8">
        <v>425</v>
      </c>
      <c r="D149" s="8"/>
      <c r="E149" s="8" t="s">
        <v>468</v>
      </c>
      <c r="F149" s="8" t="s">
        <v>327</v>
      </c>
      <c r="G149" s="8" t="s">
        <v>328</v>
      </c>
      <c r="H149" s="8" t="s">
        <v>64</v>
      </c>
      <c r="I149" s="8">
        <f>J149</f>
        <v>2</v>
      </c>
      <c r="J149" s="8">
        <v>2</v>
      </c>
      <c r="K149" s="8">
        <v>2</v>
      </c>
      <c r="L149" s="8">
        <v>0.48</v>
      </c>
      <c r="M149" s="8">
        <v>0</v>
      </c>
      <c r="N149" s="8">
        <f t="shared" si="57"/>
        <v>0.48</v>
      </c>
      <c r="O149" s="8">
        <f ca="1">ROUND(P149,2)</f>
        <v>160.54</v>
      </c>
      <c r="P149" s="8">
        <f ca="1">ROUND(ROUND(ROUND(SUMIF(SmtRes!AQ426:SmtRes!AQ430,"=1",SmtRes!CU426:SmtRes!CU430),2),2)*I149/100,2)</f>
        <v>160.54</v>
      </c>
      <c r="Q149" s="8">
        <f>ROUND(CR149*I149,2)</f>
        <v>0</v>
      </c>
      <c r="R149" s="8">
        <f>ROUND(CS149*I149,2)</f>
        <v>0</v>
      </c>
      <c r="S149" s="8">
        <f>ROUND(CT149*I149,2)</f>
        <v>0</v>
      </c>
      <c r="T149" s="8">
        <f t="shared" si="59"/>
        <v>0</v>
      </c>
      <c r="U149" s="8">
        <f>ROUND(CV149*I149,7)</f>
        <v>0</v>
      </c>
      <c r="V149" s="8">
        <f>ROUND(CW149*I149,7)</f>
        <v>0</v>
      </c>
      <c r="W149" s="8">
        <f t="shared" si="60"/>
        <v>0</v>
      </c>
      <c r="X149" s="8">
        <f t="shared" si="61"/>
        <v>0</v>
      </c>
      <c r="Y149" s="8">
        <f t="shared" si="62"/>
        <v>0</v>
      </c>
      <c r="Z149" s="8"/>
      <c r="AA149" s="8">
        <v>85244098</v>
      </c>
      <c r="AB149" s="8">
        <f t="shared" si="63"/>
        <v>0</v>
      </c>
      <c r="AC149" s="8">
        <f>ROUND((ES149),6)</f>
        <v>0</v>
      </c>
      <c r="AD149" s="8">
        <f>ROUND((((ET149)-(EU149))+AE149),6)</f>
        <v>0</v>
      </c>
      <c r="AE149" s="8">
        <f>ROUND((EU149),6)</f>
        <v>0</v>
      </c>
      <c r="AF149" s="8">
        <f>ROUND((EV149),6)</f>
        <v>0</v>
      </c>
      <c r="AG149" s="8">
        <f t="shared" si="65"/>
        <v>0</v>
      </c>
      <c r="AH149" s="8">
        <f>(EW149)</f>
        <v>0</v>
      </c>
      <c r="AI149" s="8">
        <f>(EX149)</f>
        <v>0</v>
      </c>
      <c r="AJ149" s="8">
        <f t="shared" si="66"/>
        <v>0</v>
      </c>
      <c r="AK149" s="8">
        <v>0</v>
      </c>
      <c r="AL149" s="8">
        <v>0</v>
      </c>
      <c r="AM149" s="8">
        <v>0</v>
      </c>
      <c r="AN149" s="8">
        <v>0</v>
      </c>
      <c r="AO149" s="8">
        <v>0</v>
      </c>
      <c r="AP149" s="8">
        <v>0</v>
      </c>
      <c r="AQ149" s="8">
        <v>0</v>
      </c>
      <c r="AR149" s="8">
        <v>0</v>
      </c>
      <c r="AS149" s="8">
        <v>0</v>
      </c>
      <c r="AT149" s="8">
        <v>97</v>
      </c>
      <c r="AU149" s="8">
        <v>51</v>
      </c>
      <c r="AV149" s="8">
        <v>1</v>
      </c>
      <c r="AW149" s="8">
        <v>1</v>
      </c>
      <c r="AX149" s="8"/>
      <c r="AY149" s="8"/>
      <c r="AZ149" s="8">
        <v>1</v>
      </c>
      <c r="BA149" s="8">
        <v>1</v>
      </c>
      <c r="BB149" s="8">
        <v>1</v>
      </c>
      <c r="BC149" s="8">
        <v>1</v>
      </c>
      <c r="BD149" s="8" t="s">
        <v>236</v>
      </c>
      <c r="BE149" s="8" t="s">
        <v>236</v>
      </c>
      <c r="BF149" s="8" t="s">
        <v>236</v>
      </c>
      <c r="BG149" s="8" t="s">
        <v>236</v>
      </c>
      <c r="BH149" s="8">
        <v>3</v>
      </c>
      <c r="BI149" s="8">
        <v>2</v>
      </c>
      <c r="BJ149" s="8" t="s">
        <v>236</v>
      </c>
      <c r="BK149" s="8"/>
      <c r="BL149" s="8"/>
      <c r="BM149" s="8">
        <v>108001</v>
      </c>
      <c r="BN149" s="8">
        <v>0</v>
      </c>
      <c r="BO149" s="8" t="s">
        <v>236</v>
      </c>
      <c r="BP149" s="8">
        <v>0</v>
      </c>
      <c r="BQ149" s="8">
        <v>3</v>
      </c>
      <c r="BR149" s="8">
        <v>0</v>
      </c>
      <c r="BS149" s="8">
        <v>1</v>
      </c>
      <c r="BT149" s="8">
        <v>1</v>
      </c>
      <c r="BU149" s="8">
        <v>1</v>
      </c>
      <c r="BV149" s="8">
        <v>1</v>
      </c>
      <c r="BW149" s="8">
        <v>1</v>
      </c>
      <c r="BX149" s="8">
        <v>1</v>
      </c>
      <c r="BY149" s="8" t="s">
        <v>236</v>
      </c>
      <c r="BZ149" s="8">
        <v>97</v>
      </c>
      <c r="CA149" s="8">
        <v>51</v>
      </c>
      <c r="CB149" s="8" t="s">
        <v>236</v>
      </c>
      <c r="CC149" s="8"/>
      <c r="CD149" s="8"/>
      <c r="CE149" s="8">
        <v>0</v>
      </c>
      <c r="CF149" s="8">
        <v>0</v>
      </c>
      <c r="CG149" s="8">
        <v>0</v>
      </c>
      <c r="CH149" s="8">
        <v>11</v>
      </c>
      <c r="CI149" s="8">
        <v>1</v>
      </c>
      <c r="CJ149" s="8">
        <v>0</v>
      </c>
      <c r="CK149" s="8">
        <v>0</v>
      </c>
      <c r="CL149" s="8">
        <v>0</v>
      </c>
      <c r="CM149" s="8">
        <v>0</v>
      </c>
      <c r="CN149" s="8" t="s">
        <v>236</v>
      </c>
      <c r="CO149" s="8">
        <v>0</v>
      </c>
      <c r="CP149" s="8">
        <f t="shared" ref="CP149:CZ149" si="81">0</f>
        <v>0</v>
      </c>
      <c r="CQ149" s="8">
        <f t="shared" si="81"/>
        <v>0</v>
      </c>
      <c r="CR149" s="8">
        <f t="shared" si="81"/>
        <v>0</v>
      </c>
      <c r="CS149" s="8">
        <f t="shared" si="81"/>
        <v>0</v>
      </c>
      <c r="CT149" s="8">
        <f t="shared" si="81"/>
        <v>0</v>
      </c>
      <c r="CU149" s="8">
        <f t="shared" si="81"/>
        <v>0</v>
      </c>
      <c r="CV149" s="8">
        <f t="shared" si="81"/>
        <v>0</v>
      </c>
      <c r="CW149" s="8">
        <f t="shared" si="81"/>
        <v>0</v>
      </c>
      <c r="CX149" s="8">
        <f t="shared" si="81"/>
        <v>0</v>
      </c>
      <c r="CY149" s="8">
        <f t="shared" si="81"/>
        <v>0</v>
      </c>
      <c r="CZ149" s="8">
        <f t="shared" si="81"/>
        <v>0</v>
      </c>
      <c r="DA149" s="8"/>
      <c r="DB149" s="8"/>
      <c r="DC149" s="8" t="s">
        <v>236</v>
      </c>
      <c r="DD149" s="8" t="s">
        <v>236</v>
      </c>
      <c r="DE149" s="8" t="s">
        <v>236</v>
      </c>
      <c r="DF149" s="8" t="s">
        <v>236</v>
      </c>
      <c r="DG149" s="8" t="s">
        <v>236</v>
      </c>
      <c r="DH149" s="8" t="s">
        <v>236</v>
      </c>
      <c r="DI149" s="8" t="s">
        <v>236</v>
      </c>
      <c r="DJ149" s="8" t="s">
        <v>236</v>
      </c>
      <c r="DK149" s="8" t="s">
        <v>236</v>
      </c>
      <c r="DL149" s="8" t="s">
        <v>236</v>
      </c>
      <c r="DM149" s="8" t="s">
        <v>236</v>
      </c>
      <c r="DN149" s="8">
        <v>0</v>
      </c>
      <c r="DO149" s="8">
        <v>0</v>
      </c>
      <c r="DP149" s="8">
        <v>1</v>
      </c>
      <c r="DQ149" s="8">
        <v>1</v>
      </c>
      <c r="DR149" s="8"/>
      <c r="DS149" s="8"/>
      <c r="DT149" s="8"/>
      <c r="DU149" s="8">
        <v>1013</v>
      </c>
      <c r="DV149" s="8" t="s">
        <v>64</v>
      </c>
      <c r="DW149" s="8" t="s">
        <v>64</v>
      </c>
      <c r="DX149" s="8">
        <v>1</v>
      </c>
      <c r="DY149" s="8"/>
      <c r="DZ149" s="8" t="s">
        <v>236</v>
      </c>
      <c r="EA149" s="8" t="s">
        <v>236</v>
      </c>
      <c r="EB149" s="8" t="s">
        <v>236</v>
      </c>
      <c r="EC149" s="8" t="s">
        <v>236</v>
      </c>
      <c r="ED149" s="8"/>
      <c r="EE149" s="8">
        <v>82815029</v>
      </c>
      <c r="EF149" s="8">
        <v>3</v>
      </c>
      <c r="EG149" s="8" t="s">
        <v>324</v>
      </c>
      <c r="EH149" s="8">
        <v>0</v>
      </c>
      <c r="EI149" s="8" t="s">
        <v>236</v>
      </c>
      <c r="EJ149" s="8">
        <v>2</v>
      </c>
      <c r="EK149" s="8">
        <v>108001</v>
      </c>
      <c r="EL149" s="8" t="s">
        <v>325</v>
      </c>
      <c r="EM149" s="8" t="s">
        <v>326</v>
      </c>
      <c r="EN149" s="8"/>
      <c r="EO149" s="8" t="s">
        <v>236</v>
      </c>
      <c r="EP149" s="8"/>
      <c r="EQ149" s="8">
        <v>0</v>
      </c>
      <c r="ER149" s="8">
        <v>0</v>
      </c>
      <c r="ES149" s="8">
        <v>0</v>
      </c>
      <c r="ET149" s="8">
        <v>0</v>
      </c>
      <c r="EU149" s="8">
        <v>0</v>
      </c>
      <c r="EV149" s="8">
        <v>0</v>
      </c>
      <c r="EW149" s="8">
        <v>0</v>
      </c>
      <c r="EX149" s="8">
        <v>0</v>
      </c>
      <c r="EY149" s="8"/>
      <c r="EZ149" s="8"/>
      <c r="FA149" s="8"/>
      <c r="FB149" s="8"/>
      <c r="FC149" s="8"/>
      <c r="FD149" s="8"/>
      <c r="FE149" s="8"/>
      <c r="FF149" s="8"/>
      <c r="FG149" s="8"/>
      <c r="FH149" s="8"/>
      <c r="FI149" s="8"/>
      <c r="FJ149" s="8"/>
      <c r="FK149" s="8"/>
      <c r="FL149" s="8"/>
      <c r="FM149" s="8"/>
      <c r="FN149" s="8"/>
      <c r="FO149" s="8"/>
      <c r="FP149" s="8"/>
      <c r="FQ149" s="8">
        <v>0</v>
      </c>
      <c r="FR149" s="8">
        <v>0</v>
      </c>
      <c r="FS149" s="8">
        <v>0</v>
      </c>
      <c r="FT149" s="8"/>
      <c r="FU149" s="8"/>
      <c r="FV149" s="8"/>
      <c r="FW149" s="8"/>
      <c r="FX149" s="8">
        <v>97</v>
      </c>
      <c r="FY149" s="8">
        <v>51</v>
      </c>
      <c r="FZ149" s="8"/>
      <c r="GA149" s="8" t="s">
        <v>236</v>
      </c>
      <c r="GB149" s="8"/>
      <c r="GC149" s="8"/>
      <c r="GD149" s="8">
        <v>1</v>
      </c>
      <c r="GE149" s="8"/>
      <c r="GF149" s="8">
        <v>274903907</v>
      </c>
      <c r="GG149" s="8">
        <v>2</v>
      </c>
      <c r="GH149" s="8">
        <v>1</v>
      </c>
      <c r="GI149" s="8">
        <v>-2</v>
      </c>
      <c r="GJ149" s="8">
        <v>0</v>
      </c>
      <c r="GK149" s="8">
        <v>0</v>
      </c>
      <c r="GL149" s="8">
        <f ca="1" t="shared" si="72"/>
        <v>0</v>
      </c>
      <c r="GM149" s="8">
        <f ca="1" t="shared" si="73"/>
        <v>160.54</v>
      </c>
      <c r="GN149" s="8">
        <f ca="1" t="shared" si="74"/>
        <v>0</v>
      </c>
      <c r="GO149" s="8">
        <f ca="1" t="shared" si="75"/>
        <v>160.54</v>
      </c>
      <c r="GP149" s="8">
        <f ca="1" t="shared" si="76"/>
        <v>0</v>
      </c>
      <c r="GQ149" s="8"/>
      <c r="GR149" s="8">
        <v>0</v>
      </c>
      <c r="GS149" s="8">
        <v>3</v>
      </c>
      <c r="GT149" s="8">
        <v>0</v>
      </c>
      <c r="GU149" s="8" t="s">
        <v>236</v>
      </c>
      <c r="GV149" s="8">
        <f t="shared" si="77"/>
        <v>0</v>
      </c>
      <c r="GW149" s="8">
        <v>1</v>
      </c>
      <c r="GX149" s="8">
        <f t="shared" si="78"/>
        <v>0</v>
      </c>
      <c r="GY149" s="8"/>
      <c r="GZ149" s="8"/>
      <c r="HA149" s="8">
        <v>0</v>
      </c>
      <c r="HB149" s="8">
        <v>0</v>
      </c>
      <c r="HC149" s="8">
        <f>0</f>
        <v>0</v>
      </c>
      <c r="HD149" s="8"/>
      <c r="HE149" s="8" t="s">
        <v>236</v>
      </c>
      <c r="HF149" s="8" t="s">
        <v>236</v>
      </c>
      <c r="HG149" s="8"/>
      <c r="HH149" s="8"/>
      <c r="HI149" s="8"/>
      <c r="HJ149" s="8"/>
      <c r="HK149" s="8"/>
      <c r="HL149" s="8"/>
      <c r="HM149" s="8" t="s">
        <v>236</v>
      </c>
      <c r="HN149" s="8" t="s">
        <v>135</v>
      </c>
      <c r="HO149" s="8" t="s">
        <v>137</v>
      </c>
      <c r="HP149" s="8" t="s">
        <v>325</v>
      </c>
      <c r="HQ149" s="8" t="s">
        <v>325</v>
      </c>
      <c r="HR149" s="8"/>
      <c r="HS149" s="8">
        <v>0</v>
      </c>
      <c r="HT149" s="8"/>
      <c r="HU149" s="8"/>
      <c r="HV149" s="8"/>
      <c r="HW149" s="8"/>
      <c r="HX149" s="8"/>
      <c r="HY149" s="8"/>
      <c r="HZ149" s="8"/>
      <c r="IA149" s="8"/>
      <c r="IB149" s="8"/>
      <c r="IC149" s="8"/>
      <c r="ID149" s="8"/>
      <c r="IE149" s="8"/>
      <c r="IF149" s="8"/>
      <c r="IG149" s="8"/>
      <c r="IH149" s="8"/>
      <c r="II149" s="8"/>
      <c r="IJ149" s="8"/>
      <c r="IK149" s="8">
        <v>0</v>
      </c>
      <c r="IL149" s="8"/>
      <c r="IM149" s="8"/>
      <c r="IN149" s="8"/>
      <c r="IO149" s="8"/>
      <c r="IP149" s="8"/>
      <c r="IQ149" s="8"/>
      <c r="IR149" s="8"/>
      <c r="IS149" s="8"/>
      <c r="IT149" s="8"/>
      <c r="IU149" s="8"/>
    </row>
    <row r="150" spans="1:245">
      <c r="A150">
        <v>18</v>
      </c>
      <c r="B150">
        <v>1</v>
      </c>
      <c r="C150">
        <v>430</v>
      </c>
      <c r="E150" t="s">
        <v>468</v>
      </c>
      <c r="F150" t="s">
        <v>327</v>
      </c>
      <c r="G150" t="s">
        <v>328</v>
      </c>
      <c r="H150" t="s">
        <v>64</v>
      </c>
      <c r="I150">
        <f>J150</f>
        <v>2</v>
      </c>
      <c r="J150">
        <v>2</v>
      </c>
      <c r="K150">
        <v>2</v>
      </c>
      <c r="L150">
        <v>0.48</v>
      </c>
      <c r="M150">
        <v>0</v>
      </c>
      <c r="N150">
        <f t="shared" si="57"/>
        <v>0.48</v>
      </c>
      <c r="O150">
        <f ca="1">ROUND(P150,2)</f>
        <v>160.54</v>
      </c>
      <c r="P150">
        <f ca="1">ROUND(ROUND(ROUND(SUMIF(SmtRes!AQ426:SmtRes!AQ430,"=1",SmtRes!CU426:SmtRes!CU430),2),2)*I150/100,2)</f>
        <v>160.54</v>
      </c>
      <c r="Q150">
        <f>ROUND(CR150*I150,2)</f>
        <v>0</v>
      </c>
      <c r="R150">
        <f>ROUND(CS150*I150,2)</f>
        <v>0</v>
      </c>
      <c r="S150">
        <f>ROUND(CT150*I150,2)</f>
        <v>0</v>
      </c>
      <c r="T150">
        <f t="shared" si="59"/>
        <v>0</v>
      </c>
      <c r="U150">
        <f>ROUND(CV150*I150,7)</f>
        <v>0</v>
      </c>
      <c r="V150">
        <f>ROUND(CW150*I150,7)</f>
        <v>0</v>
      </c>
      <c r="W150">
        <f t="shared" si="60"/>
        <v>0</v>
      </c>
      <c r="X150">
        <f t="shared" si="61"/>
        <v>0</v>
      </c>
      <c r="Y150">
        <f t="shared" si="62"/>
        <v>0</v>
      </c>
      <c r="AA150">
        <v>85244033</v>
      </c>
      <c r="AB150">
        <f t="shared" si="63"/>
        <v>0</v>
      </c>
      <c r="AC150">
        <f>ROUND((ES150),6)</f>
        <v>0</v>
      </c>
      <c r="AD150">
        <f>ROUND((((ET150)-(EU150))+AE150),6)</f>
        <v>0</v>
      </c>
      <c r="AE150">
        <f>ROUND((EU150),6)</f>
        <v>0</v>
      </c>
      <c r="AF150">
        <f>ROUND((EV150),6)</f>
        <v>0</v>
      </c>
      <c r="AG150">
        <f t="shared" si="65"/>
        <v>0</v>
      </c>
      <c r="AH150">
        <f>(EW150)</f>
        <v>0</v>
      </c>
      <c r="AI150">
        <f>(EX150)</f>
        <v>0</v>
      </c>
      <c r="AJ150">
        <f t="shared" si="66"/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97</v>
      </c>
      <c r="AU150">
        <v>51</v>
      </c>
      <c r="AV150">
        <v>1</v>
      </c>
      <c r="AW150">
        <v>1</v>
      </c>
      <c r="AZ150">
        <v>1</v>
      </c>
      <c r="BA150">
        <v>1</v>
      </c>
      <c r="BB150">
        <v>1</v>
      </c>
      <c r="BC150">
        <v>1</v>
      </c>
      <c r="BD150" t="s">
        <v>236</v>
      </c>
      <c r="BE150" t="s">
        <v>236</v>
      </c>
      <c r="BF150" t="s">
        <v>236</v>
      </c>
      <c r="BG150" t="s">
        <v>236</v>
      </c>
      <c r="BH150">
        <v>3</v>
      </c>
      <c r="BI150">
        <v>2</v>
      </c>
      <c r="BJ150" t="s">
        <v>236</v>
      </c>
      <c r="BM150">
        <v>108001</v>
      </c>
      <c r="BN150">
        <v>0</v>
      </c>
      <c r="BO150" t="s">
        <v>236</v>
      </c>
      <c r="BP150">
        <v>0</v>
      </c>
      <c r="BQ150">
        <v>3</v>
      </c>
      <c r="BR150">
        <v>0</v>
      </c>
      <c r="BS150">
        <v>1</v>
      </c>
      <c r="BT150">
        <v>1</v>
      </c>
      <c r="BU150">
        <v>1</v>
      </c>
      <c r="BV150">
        <v>1</v>
      </c>
      <c r="BW150">
        <v>1</v>
      </c>
      <c r="BX150">
        <v>1</v>
      </c>
      <c r="BY150" t="s">
        <v>236</v>
      </c>
      <c r="BZ150">
        <v>97</v>
      </c>
      <c r="CA150">
        <v>51</v>
      </c>
      <c r="CB150" t="s">
        <v>236</v>
      </c>
      <c r="CE150">
        <v>0</v>
      </c>
      <c r="CF150">
        <v>0</v>
      </c>
      <c r="CG150">
        <v>0</v>
      </c>
      <c r="CH150">
        <v>11</v>
      </c>
      <c r="CI150">
        <v>1</v>
      </c>
      <c r="CJ150">
        <v>0</v>
      </c>
      <c r="CK150">
        <v>0</v>
      </c>
      <c r="CL150">
        <v>0</v>
      </c>
      <c r="CM150">
        <v>0</v>
      </c>
      <c r="CN150" t="s">
        <v>236</v>
      </c>
      <c r="CO150">
        <v>0</v>
      </c>
      <c r="CP150">
        <f t="shared" ref="CP150:CZ150" si="82">0</f>
        <v>0</v>
      </c>
      <c r="CQ150">
        <f t="shared" si="82"/>
        <v>0</v>
      </c>
      <c r="CR150">
        <f t="shared" si="82"/>
        <v>0</v>
      </c>
      <c r="CS150">
        <f t="shared" si="82"/>
        <v>0</v>
      </c>
      <c r="CT150">
        <f t="shared" si="82"/>
        <v>0</v>
      </c>
      <c r="CU150">
        <f t="shared" si="82"/>
        <v>0</v>
      </c>
      <c r="CV150">
        <f t="shared" si="82"/>
        <v>0</v>
      </c>
      <c r="CW150">
        <f t="shared" si="82"/>
        <v>0</v>
      </c>
      <c r="CX150">
        <f t="shared" si="82"/>
        <v>0</v>
      </c>
      <c r="CY150">
        <f t="shared" si="82"/>
        <v>0</v>
      </c>
      <c r="CZ150">
        <f t="shared" si="82"/>
        <v>0</v>
      </c>
      <c r="DC150" t="s">
        <v>236</v>
      </c>
      <c r="DD150" t="s">
        <v>236</v>
      </c>
      <c r="DE150" t="s">
        <v>236</v>
      </c>
      <c r="DF150" t="s">
        <v>236</v>
      </c>
      <c r="DG150" t="s">
        <v>236</v>
      </c>
      <c r="DH150" t="s">
        <v>236</v>
      </c>
      <c r="DI150" t="s">
        <v>236</v>
      </c>
      <c r="DJ150" t="s">
        <v>236</v>
      </c>
      <c r="DK150" t="s">
        <v>236</v>
      </c>
      <c r="DL150" t="s">
        <v>236</v>
      </c>
      <c r="DM150" t="s">
        <v>236</v>
      </c>
      <c r="DN150">
        <v>0</v>
      </c>
      <c r="DO150">
        <v>0</v>
      </c>
      <c r="DP150">
        <v>1</v>
      </c>
      <c r="DQ150">
        <v>1</v>
      </c>
      <c r="DU150">
        <v>1013</v>
      </c>
      <c r="DV150" t="s">
        <v>64</v>
      </c>
      <c r="DW150" t="s">
        <v>64</v>
      </c>
      <c r="DX150">
        <v>1</v>
      </c>
      <c r="DZ150" t="s">
        <v>236</v>
      </c>
      <c r="EA150" t="s">
        <v>236</v>
      </c>
      <c r="EB150" t="s">
        <v>236</v>
      </c>
      <c r="EC150" t="s">
        <v>236</v>
      </c>
      <c r="EE150">
        <v>82815029</v>
      </c>
      <c r="EF150">
        <v>3</v>
      </c>
      <c r="EG150" t="s">
        <v>324</v>
      </c>
      <c r="EH150">
        <v>0</v>
      </c>
      <c r="EI150" t="s">
        <v>236</v>
      </c>
      <c r="EJ150">
        <v>2</v>
      </c>
      <c r="EK150">
        <v>108001</v>
      </c>
      <c r="EL150" t="s">
        <v>325</v>
      </c>
      <c r="EM150" t="s">
        <v>326</v>
      </c>
      <c r="EO150" t="s">
        <v>236</v>
      </c>
      <c r="EQ150">
        <v>0</v>
      </c>
      <c r="ER150">
        <v>0</v>
      </c>
      <c r="ES150">
        <v>0</v>
      </c>
      <c r="ET150">
        <v>0</v>
      </c>
      <c r="EU150">
        <v>0</v>
      </c>
      <c r="EV150">
        <v>0</v>
      </c>
      <c r="EW150">
        <v>0</v>
      </c>
      <c r="EX150">
        <v>0</v>
      </c>
      <c r="FQ150">
        <v>0</v>
      </c>
      <c r="FR150">
        <v>0</v>
      </c>
      <c r="FS150">
        <v>0</v>
      </c>
      <c r="FX150">
        <v>97</v>
      </c>
      <c r="FY150">
        <v>51</v>
      </c>
      <c r="GA150" t="s">
        <v>236</v>
      </c>
      <c r="GD150">
        <v>1</v>
      </c>
      <c r="GF150">
        <v>274903907</v>
      </c>
      <c r="GG150">
        <v>2</v>
      </c>
      <c r="GH150">
        <v>1</v>
      </c>
      <c r="GI150">
        <v>-2</v>
      </c>
      <c r="GJ150">
        <v>0</v>
      </c>
      <c r="GK150">
        <v>0</v>
      </c>
      <c r="GL150">
        <f ca="1" t="shared" si="72"/>
        <v>0</v>
      </c>
      <c r="GM150">
        <f ca="1" t="shared" si="73"/>
        <v>160.54</v>
      </c>
      <c r="GN150">
        <f ca="1" t="shared" si="74"/>
        <v>0</v>
      </c>
      <c r="GO150">
        <f ca="1" t="shared" si="75"/>
        <v>160.54</v>
      </c>
      <c r="GP150">
        <f ca="1" t="shared" si="76"/>
        <v>0</v>
      </c>
      <c r="GR150">
        <v>0</v>
      </c>
      <c r="GS150">
        <v>3</v>
      </c>
      <c r="GT150">
        <v>0</v>
      </c>
      <c r="GU150" t="s">
        <v>236</v>
      </c>
      <c r="GV150">
        <f t="shared" si="77"/>
        <v>0</v>
      </c>
      <c r="GW150">
        <v>1</v>
      </c>
      <c r="GX150">
        <f t="shared" si="78"/>
        <v>0</v>
      </c>
      <c r="HA150">
        <v>0</v>
      </c>
      <c r="HB150">
        <v>0</v>
      </c>
      <c r="HC150">
        <f>0</f>
        <v>0</v>
      </c>
      <c r="HE150" t="s">
        <v>236</v>
      </c>
      <c r="HF150" t="s">
        <v>236</v>
      </c>
      <c r="HM150" t="s">
        <v>236</v>
      </c>
      <c r="HN150" t="s">
        <v>135</v>
      </c>
      <c r="HO150" t="s">
        <v>137</v>
      </c>
      <c r="HP150" t="s">
        <v>325</v>
      </c>
      <c r="HQ150" t="s">
        <v>325</v>
      </c>
      <c r="HS150">
        <v>0</v>
      </c>
      <c r="IK150">
        <v>0</v>
      </c>
    </row>
    <row r="151" spans="1:255">
      <c r="A151" s="8">
        <v>17</v>
      </c>
      <c r="B151" s="8">
        <v>1</v>
      </c>
      <c r="C151" s="8">
        <f>ROW(SmtRes!A435)</f>
        <v>435</v>
      </c>
      <c r="D151" s="8">
        <f>ROW(EtalonRes!A637)</f>
        <v>637</v>
      </c>
      <c r="E151" s="8" t="s">
        <v>236</v>
      </c>
      <c r="F151" s="8" t="s">
        <v>469</v>
      </c>
      <c r="G151" s="8" t="s">
        <v>470</v>
      </c>
      <c r="H151" s="8" t="s">
        <v>340</v>
      </c>
      <c r="I151" s="8">
        <v>0</v>
      </c>
      <c r="J151" s="8">
        <v>0</v>
      </c>
      <c r="K151" s="8">
        <v>0</v>
      </c>
      <c r="L151" s="8">
        <v>0</v>
      </c>
      <c r="M151" s="8">
        <v>0</v>
      </c>
      <c r="N151" s="8">
        <f t="shared" si="57"/>
        <v>0</v>
      </c>
      <c r="O151" s="8">
        <f ca="1" t="shared" ref="O151:O156" si="83">ROUND(CP151,2)</f>
        <v>0</v>
      </c>
      <c r="P151" s="8">
        <f ca="1">SUMIF(SmtRes!AQ431:SmtRes!AQ435,"=1",SmtRes!DF431:SmtRes!DF435)</f>
        <v>0</v>
      </c>
      <c r="Q151" s="8">
        <f ca="1">SUMIF(SmtRes!AQ431:SmtRes!AQ435,"=1",SmtRes!DG431:SmtRes!DG435)</f>
        <v>0</v>
      </c>
      <c r="R151" s="8">
        <f ca="1">SUMIF(SmtRes!AQ431:SmtRes!AQ435,"=1",SmtRes!DH431:SmtRes!DH435)</f>
        <v>0</v>
      </c>
      <c r="S151" s="8">
        <f ca="1">SUMIF(SmtRes!AQ431:SmtRes!AQ435,"=1",SmtRes!DI431:SmtRes!DI435)</f>
        <v>0</v>
      </c>
      <c r="T151" s="8">
        <f t="shared" si="59"/>
        <v>0</v>
      </c>
      <c r="U151" s="8">
        <f ca="1">SUMIF(SmtRes!AQ431:SmtRes!AQ435,"=1",SmtRes!CV431:SmtRes!CV435)</f>
        <v>0</v>
      </c>
      <c r="V151" s="8">
        <f ca="1">SUMIF(SmtRes!AQ431:SmtRes!AQ435,"=1",SmtRes!CW431:SmtRes!CW435)</f>
        <v>0</v>
      </c>
      <c r="W151" s="8">
        <f t="shared" si="60"/>
        <v>0</v>
      </c>
      <c r="X151" s="8">
        <f ca="1" t="shared" si="61"/>
        <v>0</v>
      </c>
      <c r="Y151" s="8">
        <f ca="1" t="shared" si="62"/>
        <v>0</v>
      </c>
      <c r="Z151" s="8"/>
      <c r="AA151" s="8">
        <v>-1</v>
      </c>
      <c r="AB151" s="8">
        <f ca="1" t="shared" si="63"/>
        <v>1281.9926</v>
      </c>
      <c r="AC151" s="8">
        <f ca="1">ROUND((SUM(SmtRes!BQ431:SmtRes!BQ435)),6)</f>
        <v>18.543</v>
      </c>
      <c r="AD151" s="8">
        <f ca="1">ROUND((((SUM(SmtRes!BR431:SmtRes!BR435))-(SUM(SmtRes!BS431:SmtRes!BS435)))+AE151),6)</f>
        <v>75.6071</v>
      </c>
      <c r="AE151" s="8">
        <f ca="1">ROUND((SUM(SmtRes!BS431:SmtRes!BS435)),6)</f>
        <v>121.7685</v>
      </c>
      <c r="AF151" s="8">
        <f ca="1">ROUND((SUM(SmtRes!BT431:SmtRes!BT435)),6)</f>
        <v>1187.8425</v>
      </c>
      <c r="AG151" s="8">
        <f t="shared" si="65"/>
        <v>0</v>
      </c>
      <c r="AH151" s="8">
        <f ca="1">(SUM(SmtRes!BU431:SmtRes!BU435))</f>
        <v>1.55</v>
      </c>
      <c r="AI151" s="8">
        <f ca="1">(SUM(SmtRes!BV431:SmtRes!BV435))</f>
        <v>0.15</v>
      </c>
      <c r="AJ151" s="8">
        <f t="shared" si="66"/>
        <v>0</v>
      </c>
      <c r="AK151" s="8">
        <v>1403.7611</v>
      </c>
      <c r="AL151" s="8">
        <v>18.543</v>
      </c>
      <c r="AM151" s="8">
        <v>75.6071</v>
      </c>
      <c r="AN151" s="8">
        <v>121.7685</v>
      </c>
      <c r="AO151" s="8">
        <v>1187.8425</v>
      </c>
      <c r="AP151" s="8">
        <v>0</v>
      </c>
      <c r="AQ151" s="8">
        <v>1.55</v>
      </c>
      <c r="AR151" s="8">
        <v>0.15</v>
      </c>
      <c r="AS151" s="8">
        <v>0</v>
      </c>
      <c r="AT151" s="8">
        <v>103</v>
      </c>
      <c r="AU151" s="8">
        <v>60</v>
      </c>
      <c r="AV151" s="8">
        <v>1</v>
      </c>
      <c r="AW151" s="8">
        <v>1</v>
      </c>
      <c r="AX151" s="8"/>
      <c r="AY151" s="8"/>
      <c r="AZ151" s="8">
        <v>1</v>
      </c>
      <c r="BA151" s="8">
        <v>1</v>
      </c>
      <c r="BB151" s="8">
        <v>1</v>
      </c>
      <c r="BC151" s="8">
        <v>1</v>
      </c>
      <c r="BD151" s="8" t="s">
        <v>236</v>
      </c>
      <c r="BE151" s="8" t="s">
        <v>236</v>
      </c>
      <c r="BF151" s="8" t="s">
        <v>236</v>
      </c>
      <c r="BG151" s="8" t="s">
        <v>236</v>
      </c>
      <c r="BH151" s="8">
        <v>0</v>
      </c>
      <c r="BI151" s="8">
        <v>1</v>
      </c>
      <c r="BJ151" s="8" t="s">
        <v>471</v>
      </c>
      <c r="BK151" s="8"/>
      <c r="BL151" s="8"/>
      <c r="BM151" s="8">
        <v>33001</v>
      </c>
      <c r="BN151" s="8">
        <v>0</v>
      </c>
      <c r="BO151" s="8" t="s">
        <v>236</v>
      </c>
      <c r="BP151" s="8">
        <v>0</v>
      </c>
      <c r="BQ151" s="8">
        <v>2</v>
      </c>
      <c r="BR151" s="8">
        <v>0</v>
      </c>
      <c r="BS151" s="8">
        <v>1</v>
      </c>
      <c r="BT151" s="8">
        <v>1</v>
      </c>
      <c r="BU151" s="8">
        <v>1</v>
      </c>
      <c r="BV151" s="8">
        <v>1</v>
      </c>
      <c r="BW151" s="8">
        <v>1</v>
      </c>
      <c r="BX151" s="8">
        <v>1</v>
      </c>
      <c r="BY151" s="8" t="s">
        <v>236</v>
      </c>
      <c r="BZ151" s="8">
        <v>103</v>
      </c>
      <c r="CA151" s="8">
        <v>60</v>
      </c>
      <c r="CB151" s="8" t="s">
        <v>236</v>
      </c>
      <c r="CC151" s="8"/>
      <c r="CD151" s="8"/>
      <c r="CE151" s="8">
        <v>0</v>
      </c>
      <c r="CF151" s="8">
        <v>0</v>
      </c>
      <c r="CG151" s="8">
        <v>0</v>
      </c>
      <c r="CH151" s="8">
        <v>0</v>
      </c>
      <c r="CI151" s="8">
        <v>0</v>
      </c>
      <c r="CJ151" s="8">
        <v>0</v>
      </c>
      <c r="CK151" s="8">
        <v>0</v>
      </c>
      <c r="CL151" s="8">
        <v>0</v>
      </c>
      <c r="CM151" s="8">
        <v>0</v>
      </c>
      <c r="CN151" s="8" t="s">
        <v>236</v>
      </c>
      <c r="CO151" s="8">
        <v>0</v>
      </c>
      <c r="CP151" s="8">
        <f ca="1" t="shared" ref="CP151:CP156" si="84">(P151+Q151+S151+R151)</f>
        <v>0</v>
      </c>
      <c r="CQ151" s="8">
        <f ca="1">SUMIF(SmtRes!AQ431:SmtRes!AQ435,"=1",SmtRes!AA431:SmtRes!AA435)</f>
        <v>296.69</v>
      </c>
      <c r="CR151" s="8">
        <f ca="1">SUMIF(SmtRes!AQ431:SmtRes!AQ435,"=1",SmtRes!AB431:SmtRes!AB435)</f>
        <v>1147.93</v>
      </c>
      <c r="CS151" s="8">
        <f ca="1">SUMIF(SmtRes!AQ431:SmtRes!AQ435,"=1",SmtRes!AC431:SmtRes!AC435)</f>
        <v>1623.58</v>
      </c>
      <c r="CT151" s="8">
        <f ca="1">SUMIF(SmtRes!AQ431:SmtRes!AQ435,"=1",SmtRes!AD431:SmtRes!AD435)</f>
        <v>766.35</v>
      </c>
      <c r="CU151" s="8">
        <f t="shared" ref="CU151:CU156" si="85">AG151</f>
        <v>0</v>
      </c>
      <c r="CV151" s="8">
        <f ca="1">SUMIF(SmtRes!AQ431:SmtRes!AQ435,"=1",SmtRes!BU431:SmtRes!BU435)</f>
        <v>1.55</v>
      </c>
      <c r="CW151" s="8">
        <f ca="1">SUMIF(SmtRes!AQ431:SmtRes!AQ435,"=1",SmtRes!BV431:SmtRes!BV435)</f>
        <v>0.15</v>
      </c>
      <c r="CX151" s="8">
        <f t="shared" ref="CX151:CX156" si="86">AJ151</f>
        <v>0</v>
      </c>
      <c r="CY151" s="8">
        <f ca="1" t="shared" ref="CY151:CY156" si="87">(((S151+R151)*AT151)/100)</f>
        <v>0</v>
      </c>
      <c r="CZ151" s="8">
        <f ca="1" t="shared" ref="CZ151:CZ156" si="88">(((S151+R151)*AU151)/100)</f>
        <v>0</v>
      </c>
      <c r="DA151" s="8"/>
      <c r="DB151" s="8"/>
      <c r="DC151" s="8" t="s">
        <v>236</v>
      </c>
      <c r="DD151" s="8" t="s">
        <v>236</v>
      </c>
      <c r="DE151" s="8" t="s">
        <v>236</v>
      </c>
      <c r="DF151" s="8" t="s">
        <v>236</v>
      </c>
      <c r="DG151" s="8" t="s">
        <v>236</v>
      </c>
      <c r="DH151" s="8" t="s">
        <v>236</v>
      </c>
      <c r="DI151" s="8" t="s">
        <v>236</v>
      </c>
      <c r="DJ151" s="8" t="s">
        <v>236</v>
      </c>
      <c r="DK151" s="8" t="s">
        <v>236</v>
      </c>
      <c r="DL151" s="8" t="s">
        <v>236</v>
      </c>
      <c r="DM151" s="8" t="s">
        <v>236</v>
      </c>
      <c r="DN151" s="8">
        <v>0</v>
      </c>
      <c r="DO151" s="8">
        <v>0</v>
      </c>
      <c r="DP151" s="8">
        <v>1</v>
      </c>
      <c r="DQ151" s="8">
        <v>1</v>
      </c>
      <c r="DR151" s="8"/>
      <c r="DS151" s="8"/>
      <c r="DT151" s="8"/>
      <c r="DU151" s="8">
        <v>1013</v>
      </c>
      <c r="DV151" s="8" t="s">
        <v>340</v>
      </c>
      <c r="DW151" s="8" t="s">
        <v>340</v>
      </c>
      <c r="DX151" s="8">
        <v>1</v>
      </c>
      <c r="DY151" s="8"/>
      <c r="DZ151" s="8" t="s">
        <v>236</v>
      </c>
      <c r="EA151" s="8" t="s">
        <v>236</v>
      </c>
      <c r="EB151" s="8" t="s">
        <v>236</v>
      </c>
      <c r="EC151" s="8" t="s">
        <v>236</v>
      </c>
      <c r="ED151" s="8"/>
      <c r="EE151" s="8">
        <v>82815206</v>
      </c>
      <c r="EF151" s="8">
        <v>2</v>
      </c>
      <c r="EG151" s="8" t="s">
        <v>269</v>
      </c>
      <c r="EH151" s="8">
        <v>27</v>
      </c>
      <c r="EI151" s="8" t="s">
        <v>270</v>
      </c>
      <c r="EJ151" s="8">
        <v>1</v>
      </c>
      <c r="EK151" s="8">
        <v>33001</v>
      </c>
      <c r="EL151" s="8" t="s">
        <v>270</v>
      </c>
      <c r="EM151" s="8" t="s">
        <v>271</v>
      </c>
      <c r="EN151" s="8"/>
      <c r="EO151" s="8" t="s">
        <v>236</v>
      </c>
      <c r="EP151" s="8"/>
      <c r="EQ151" s="8">
        <v>132096</v>
      </c>
      <c r="ER151" s="8">
        <v>0</v>
      </c>
      <c r="ES151" s="8">
        <v>0</v>
      </c>
      <c r="ET151" s="8">
        <v>0</v>
      </c>
      <c r="EU151" s="8">
        <v>0</v>
      </c>
      <c r="EV151" s="8">
        <v>0</v>
      </c>
      <c r="EW151" s="8">
        <v>1.55</v>
      </c>
      <c r="EX151" s="8">
        <v>0.15</v>
      </c>
      <c r="EY151" s="8">
        <v>0</v>
      </c>
      <c r="EZ151" s="8"/>
      <c r="FA151" s="8"/>
      <c r="FB151" s="8"/>
      <c r="FC151" s="8"/>
      <c r="FD151" s="8"/>
      <c r="FE151" s="8"/>
      <c r="FF151" s="8"/>
      <c r="FG151" s="8"/>
      <c r="FH151" s="8"/>
      <c r="FI151" s="8"/>
      <c r="FJ151" s="8"/>
      <c r="FK151" s="8"/>
      <c r="FL151" s="8"/>
      <c r="FM151" s="8"/>
      <c r="FN151" s="8"/>
      <c r="FO151" s="8"/>
      <c r="FP151" s="8"/>
      <c r="FQ151" s="8">
        <v>0</v>
      </c>
      <c r="FR151" s="8">
        <v>0</v>
      </c>
      <c r="FS151" s="8">
        <v>0</v>
      </c>
      <c r="FT151" s="8"/>
      <c r="FU151" s="8"/>
      <c r="FV151" s="8"/>
      <c r="FW151" s="8"/>
      <c r="FX151" s="8">
        <v>103</v>
      </c>
      <c r="FY151" s="8">
        <v>60</v>
      </c>
      <c r="FZ151" s="8"/>
      <c r="GA151" s="8" t="s">
        <v>236</v>
      </c>
      <c r="GB151" s="8"/>
      <c r="GC151" s="8"/>
      <c r="GD151" s="8">
        <v>1</v>
      </c>
      <c r="GE151" s="8"/>
      <c r="GF151" s="8">
        <v>-548523221</v>
      </c>
      <c r="GG151" s="8">
        <v>2</v>
      </c>
      <c r="GH151" s="8">
        <v>1</v>
      </c>
      <c r="GI151" s="8">
        <v>-2</v>
      </c>
      <c r="GJ151" s="8">
        <v>0</v>
      </c>
      <c r="GK151" s="8">
        <v>0</v>
      </c>
      <c r="GL151" s="8">
        <f ca="1" t="shared" si="72"/>
        <v>0</v>
      </c>
      <c r="GM151" s="8">
        <f ca="1" t="shared" si="73"/>
        <v>0</v>
      </c>
      <c r="GN151" s="8">
        <f ca="1" t="shared" si="74"/>
        <v>0</v>
      </c>
      <c r="GO151" s="8">
        <f ca="1" t="shared" si="75"/>
        <v>0</v>
      </c>
      <c r="GP151" s="8">
        <f ca="1" t="shared" si="76"/>
        <v>0</v>
      </c>
      <c r="GQ151" s="8"/>
      <c r="GR151" s="8">
        <v>0</v>
      </c>
      <c r="GS151" s="8">
        <v>3</v>
      </c>
      <c r="GT151" s="8">
        <v>0</v>
      </c>
      <c r="GU151" s="8" t="s">
        <v>236</v>
      </c>
      <c r="GV151" s="8">
        <f t="shared" si="77"/>
        <v>0</v>
      </c>
      <c r="GW151" s="8">
        <v>1</v>
      </c>
      <c r="GX151" s="8">
        <f t="shared" si="78"/>
        <v>0</v>
      </c>
      <c r="GY151" s="8"/>
      <c r="GZ151" s="8"/>
      <c r="HA151" s="8">
        <v>0</v>
      </c>
      <c r="HB151" s="8">
        <v>0</v>
      </c>
      <c r="HC151" s="8">
        <f t="shared" ref="HC151:HC156" si="89">GV151*GW151</f>
        <v>0</v>
      </c>
      <c r="HD151" s="8"/>
      <c r="HE151" s="8" t="s">
        <v>236</v>
      </c>
      <c r="HF151" s="8" t="s">
        <v>236</v>
      </c>
      <c r="HG151" s="8"/>
      <c r="HH151" s="8"/>
      <c r="HI151" s="8"/>
      <c r="HJ151" s="8"/>
      <c r="HK151" s="8"/>
      <c r="HL151" s="8"/>
      <c r="HM151" s="8" t="s">
        <v>236</v>
      </c>
      <c r="HN151" s="8" t="s">
        <v>83</v>
      </c>
      <c r="HO151" s="8" t="s">
        <v>85</v>
      </c>
      <c r="HP151" s="8" t="s">
        <v>270</v>
      </c>
      <c r="HQ151" s="8" t="s">
        <v>270</v>
      </c>
      <c r="HR151" s="8"/>
      <c r="HS151" s="8">
        <v>0</v>
      </c>
      <c r="HT151" s="8"/>
      <c r="HU151" s="8"/>
      <c r="HV151" s="8"/>
      <c r="HW151" s="8"/>
      <c r="HX151" s="8"/>
      <c r="HY151" s="8"/>
      <c r="HZ151" s="8"/>
      <c r="IA151" s="8"/>
      <c r="IB151" s="8"/>
      <c r="IC151" s="8"/>
      <c r="ID151" s="8"/>
      <c r="IE151" s="8"/>
      <c r="IF151" s="8"/>
      <c r="IG151" s="8"/>
      <c r="IH151" s="8"/>
      <c r="II151" s="8"/>
      <c r="IJ151" s="8"/>
      <c r="IK151" s="8">
        <v>0</v>
      </c>
      <c r="IL151" s="8"/>
      <c r="IM151" s="8"/>
      <c r="IN151" s="8"/>
      <c r="IO151" s="8"/>
      <c r="IP151" s="8"/>
      <c r="IQ151" s="8"/>
      <c r="IR151" s="8"/>
      <c r="IS151" s="8"/>
      <c r="IT151" s="8"/>
      <c r="IU151" s="8"/>
    </row>
    <row r="152" spans="1:245">
      <c r="A152">
        <v>17</v>
      </c>
      <c r="B152">
        <v>1</v>
      </c>
      <c r="C152">
        <f>ROW(SmtRes!A440)</f>
        <v>440</v>
      </c>
      <c r="D152">
        <f>ROW(EtalonRes!A648)</f>
        <v>648</v>
      </c>
      <c r="E152" t="s">
        <v>236</v>
      </c>
      <c r="F152" t="s">
        <v>469</v>
      </c>
      <c r="G152" t="s">
        <v>470</v>
      </c>
      <c r="H152" t="s">
        <v>340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f t="shared" si="57"/>
        <v>0</v>
      </c>
      <c r="O152">
        <f ca="1" t="shared" si="83"/>
        <v>0</v>
      </c>
      <c r="P152">
        <f ca="1">SUMIF(SmtRes!AQ436:SmtRes!AQ440,"=1",SmtRes!DF436:SmtRes!DF440)</f>
        <v>0</v>
      </c>
      <c r="Q152">
        <f ca="1">SUMIF(SmtRes!AQ436:SmtRes!AQ440,"=1",SmtRes!DG436:SmtRes!DG440)</f>
        <v>0</v>
      </c>
      <c r="R152">
        <f ca="1">SUMIF(SmtRes!AQ436:SmtRes!AQ440,"=1",SmtRes!DH436:SmtRes!DH440)</f>
        <v>0</v>
      </c>
      <c r="S152">
        <f ca="1">SUMIF(SmtRes!AQ436:SmtRes!AQ440,"=1",SmtRes!DI436:SmtRes!DI440)</f>
        <v>0</v>
      </c>
      <c r="T152">
        <f t="shared" si="59"/>
        <v>0</v>
      </c>
      <c r="U152">
        <f ca="1">SUMIF(SmtRes!AQ436:SmtRes!AQ440,"=1",SmtRes!CV436:SmtRes!CV440)</f>
        <v>0</v>
      </c>
      <c r="V152">
        <f ca="1">SUMIF(SmtRes!AQ436:SmtRes!AQ440,"=1",SmtRes!CW436:SmtRes!CW440)</f>
        <v>0</v>
      </c>
      <c r="W152">
        <f t="shared" si="60"/>
        <v>0</v>
      </c>
      <c r="X152">
        <f ca="1" t="shared" si="61"/>
        <v>0</v>
      </c>
      <c r="Y152">
        <f ca="1" t="shared" si="62"/>
        <v>0</v>
      </c>
      <c r="AA152">
        <v>-1</v>
      </c>
      <c r="AB152">
        <f ca="1" t="shared" si="63"/>
        <v>1281.9926</v>
      </c>
      <c r="AC152">
        <f ca="1">ROUND((SUM(SmtRes!BQ436:SmtRes!BQ440)),6)</f>
        <v>18.543</v>
      </c>
      <c r="AD152">
        <f ca="1">ROUND((((SUM(SmtRes!BR436:SmtRes!BR440))-(SUM(SmtRes!BS436:SmtRes!BS440)))+AE152),6)</f>
        <v>75.6071</v>
      </c>
      <c r="AE152">
        <f ca="1">ROUND((SUM(SmtRes!BS436:SmtRes!BS440)),6)</f>
        <v>121.7685</v>
      </c>
      <c r="AF152">
        <f ca="1">ROUND((SUM(SmtRes!BT436:SmtRes!BT440)),6)</f>
        <v>1187.8425</v>
      </c>
      <c r="AG152">
        <f t="shared" si="65"/>
        <v>0</v>
      </c>
      <c r="AH152">
        <f ca="1">(SUM(SmtRes!BU436:SmtRes!BU440))</f>
        <v>1.55</v>
      </c>
      <c r="AI152">
        <f ca="1">(SUM(SmtRes!BV436:SmtRes!BV440))</f>
        <v>0.15</v>
      </c>
      <c r="AJ152">
        <f t="shared" si="66"/>
        <v>0</v>
      </c>
      <c r="AK152">
        <v>1403.7611</v>
      </c>
      <c r="AL152">
        <v>18.543</v>
      </c>
      <c r="AM152">
        <v>75.6071</v>
      </c>
      <c r="AN152">
        <v>121.7685</v>
      </c>
      <c r="AO152">
        <v>1187.8425</v>
      </c>
      <c r="AP152">
        <v>0</v>
      </c>
      <c r="AQ152">
        <v>1.55</v>
      </c>
      <c r="AR152">
        <v>0.15</v>
      </c>
      <c r="AS152">
        <v>0</v>
      </c>
      <c r="AT152">
        <v>103</v>
      </c>
      <c r="AU152">
        <v>60</v>
      </c>
      <c r="AV152">
        <v>1</v>
      </c>
      <c r="AW152">
        <v>1</v>
      </c>
      <c r="AZ152">
        <v>1</v>
      </c>
      <c r="BA152">
        <v>1</v>
      </c>
      <c r="BB152">
        <v>1</v>
      </c>
      <c r="BC152">
        <v>1</v>
      </c>
      <c r="BD152" t="s">
        <v>236</v>
      </c>
      <c r="BE152" t="s">
        <v>236</v>
      </c>
      <c r="BF152" t="s">
        <v>236</v>
      </c>
      <c r="BG152" t="s">
        <v>236</v>
      </c>
      <c r="BH152">
        <v>0</v>
      </c>
      <c r="BI152">
        <v>1</v>
      </c>
      <c r="BJ152" t="s">
        <v>471</v>
      </c>
      <c r="BM152">
        <v>33001</v>
      </c>
      <c r="BN152">
        <v>0</v>
      </c>
      <c r="BO152" t="s">
        <v>236</v>
      </c>
      <c r="BP152">
        <v>0</v>
      </c>
      <c r="BQ152">
        <v>2</v>
      </c>
      <c r="BR152">
        <v>0</v>
      </c>
      <c r="BS152">
        <v>1</v>
      </c>
      <c r="BT152">
        <v>1</v>
      </c>
      <c r="BU152">
        <v>1</v>
      </c>
      <c r="BV152">
        <v>1</v>
      </c>
      <c r="BW152">
        <v>1</v>
      </c>
      <c r="BX152">
        <v>1</v>
      </c>
      <c r="BY152" t="s">
        <v>236</v>
      </c>
      <c r="BZ152">
        <v>103</v>
      </c>
      <c r="CA152">
        <v>60</v>
      </c>
      <c r="CB152" t="s">
        <v>236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 t="s">
        <v>236</v>
      </c>
      <c r="CO152">
        <v>0</v>
      </c>
      <c r="CP152">
        <f ca="1" t="shared" si="84"/>
        <v>0</v>
      </c>
      <c r="CQ152">
        <f ca="1">SUMIF(SmtRes!AQ436:SmtRes!AQ440,"=1",SmtRes!AA436:SmtRes!AA440)</f>
        <v>296.69</v>
      </c>
      <c r="CR152">
        <f ca="1">SUMIF(SmtRes!AQ436:SmtRes!AQ440,"=1",SmtRes!AB436:SmtRes!AB440)</f>
        <v>1147.93</v>
      </c>
      <c r="CS152">
        <f ca="1">SUMIF(SmtRes!AQ436:SmtRes!AQ440,"=1",SmtRes!AC436:SmtRes!AC440)</f>
        <v>1623.58</v>
      </c>
      <c r="CT152">
        <f ca="1">SUMIF(SmtRes!AQ436:SmtRes!AQ440,"=1",SmtRes!AD436:SmtRes!AD440)</f>
        <v>766.35</v>
      </c>
      <c r="CU152">
        <f t="shared" si="85"/>
        <v>0</v>
      </c>
      <c r="CV152">
        <f ca="1">SUMIF(SmtRes!AQ436:SmtRes!AQ440,"=1",SmtRes!BU436:SmtRes!BU440)</f>
        <v>1.55</v>
      </c>
      <c r="CW152">
        <f ca="1">SUMIF(SmtRes!AQ436:SmtRes!AQ440,"=1",SmtRes!BV436:SmtRes!BV440)</f>
        <v>0.15</v>
      </c>
      <c r="CX152">
        <f t="shared" si="86"/>
        <v>0</v>
      </c>
      <c r="CY152">
        <f ca="1" t="shared" si="87"/>
        <v>0</v>
      </c>
      <c r="CZ152">
        <f ca="1" t="shared" si="88"/>
        <v>0</v>
      </c>
      <c r="DC152" t="s">
        <v>236</v>
      </c>
      <c r="DD152" t="s">
        <v>236</v>
      </c>
      <c r="DE152" t="s">
        <v>236</v>
      </c>
      <c r="DF152" t="s">
        <v>236</v>
      </c>
      <c r="DG152" t="s">
        <v>236</v>
      </c>
      <c r="DH152" t="s">
        <v>236</v>
      </c>
      <c r="DI152" t="s">
        <v>236</v>
      </c>
      <c r="DJ152" t="s">
        <v>236</v>
      </c>
      <c r="DK152" t="s">
        <v>236</v>
      </c>
      <c r="DL152" t="s">
        <v>236</v>
      </c>
      <c r="DM152" t="s">
        <v>236</v>
      </c>
      <c r="DN152">
        <v>0</v>
      </c>
      <c r="DO152">
        <v>0</v>
      </c>
      <c r="DP152">
        <v>1</v>
      </c>
      <c r="DQ152">
        <v>1</v>
      </c>
      <c r="DU152">
        <v>1013</v>
      </c>
      <c r="DV152" t="s">
        <v>340</v>
      </c>
      <c r="DW152" t="s">
        <v>340</v>
      </c>
      <c r="DX152">
        <v>1</v>
      </c>
      <c r="DZ152" t="s">
        <v>236</v>
      </c>
      <c r="EA152" t="s">
        <v>236</v>
      </c>
      <c r="EB152" t="s">
        <v>236</v>
      </c>
      <c r="EC152" t="s">
        <v>236</v>
      </c>
      <c r="EE152">
        <v>82815206</v>
      </c>
      <c r="EF152">
        <v>2</v>
      </c>
      <c r="EG152" t="s">
        <v>269</v>
      </c>
      <c r="EH152">
        <v>27</v>
      </c>
      <c r="EI152" t="s">
        <v>270</v>
      </c>
      <c r="EJ152">
        <v>1</v>
      </c>
      <c r="EK152">
        <v>33001</v>
      </c>
      <c r="EL152" t="s">
        <v>270</v>
      </c>
      <c r="EM152" t="s">
        <v>271</v>
      </c>
      <c r="EO152" t="s">
        <v>236</v>
      </c>
      <c r="EQ152">
        <v>132096</v>
      </c>
      <c r="ER152">
        <v>0</v>
      </c>
      <c r="ES152">
        <v>0</v>
      </c>
      <c r="ET152">
        <v>0</v>
      </c>
      <c r="EU152">
        <v>0</v>
      </c>
      <c r="EV152">
        <v>0</v>
      </c>
      <c r="EW152">
        <v>1.55</v>
      </c>
      <c r="EX152">
        <v>0.15</v>
      </c>
      <c r="EY152">
        <v>0</v>
      </c>
      <c r="FQ152">
        <v>0</v>
      </c>
      <c r="FR152">
        <v>0</v>
      </c>
      <c r="FS152">
        <v>0</v>
      </c>
      <c r="FX152">
        <v>103</v>
      </c>
      <c r="FY152">
        <v>60</v>
      </c>
      <c r="GA152" t="s">
        <v>236</v>
      </c>
      <c r="GD152">
        <v>1</v>
      </c>
      <c r="GF152">
        <v>-548523221</v>
      </c>
      <c r="GG152">
        <v>2</v>
      </c>
      <c r="GH152">
        <v>1</v>
      </c>
      <c r="GI152">
        <v>-2</v>
      </c>
      <c r="GJ152">
        <v>0</v>
      </c>
      <c r="GK152">
        <v>0</v>
      </c>
      <c r="GL152">
        <f ca="1" t="shared" si="72"/>
        <v>0</v>
      </c>
      <c r="GM152">
        <f ca="1" t="shared" si="73"/>
        <v>0</v>
      </c>
      <c r="GN152">
        <f ca="1" t="shared" si="74"/>
        <v>0</v>
      </c>
      <c r="GO152">
        <f ca="1" t="shared" si="75"/>
        <v>0</v>
      </c>
      <c r="GP152">
        <f ca="1" t="shared" si="76"/>
        <v>0</v>
      </c>
      <c r="GR152">
        <v>0</v>
      </c>
      <c r="GS152">
        <v>3</v>
      </c>
      <c r="GT152">
        <v>0</v>
      </c>
      <c r="GU152" t="s">
        <v>236</v>
      </c>
      <c r="GV152">
        <f t="shared" si="77"/>
        <v>0</v>
      </c>
      <c r="GW152">
        <v>1</v>
      </c>
      <c r="GX152">
        <f t="shared" si="78"/>
        <v>0</v>
      </c>
      <c r="HA152">
        <v>0</v>
      </c>
      <c r="HB152">
        <v>0</v>
      </c>
      <c r="HC152">
        <f t="shared" si="89"/>
        <v>0</v>
      </c>
      <c r="HE152" t="s">
        <v>236</v>
      </c>
      <c r="HF152" t="s">
        <v>236</v>
      </c>
      <c r="HM152" t="s">
        <v>236</v>
      </c>
      <c r="HN152" t="s">
        <v>83</v>
      </c>
      <c r="HO152" t="s">
        <v>85</v>
      </c>
      <c r="HP152" t="s">
        <v>270</v>
      </c>
      <c r="HQ152" t="s">
        <v>270</v>
      </c>
      <c r="HS152">
        <v>0</v>
      </c>
      <c r="IK152">
        <v>0</v>
      </c>
    </row>
    <row r="153" spans="1:255">
      <c r="A153" s="8">
        <v>17</v>
      </c>
      <c r="B153" s="8">
        <v>1</v>
      </c>
      <c r="C153" s="8">
        <f>ROW(SmtRes!A445)</f>
        <v>445</v>
      </c>
      <c r="D153" s="8">
        <f>ROW(EtalonRes!A659)</f>
        <v>659</v>
      </c>
      <c r="E153" s="8" t="s">
        <v>236</v>
      </c>
      <c r="F153" s="8" t="s">
        <v>472</v>
      </c>
      <c r="G153" s="8" t="s">
        <v>473</v>
      </c>
      <c r="H153" s="8" t="s">
        <v>340</v>
      </c>
      <c r="I153" s="8">
        <v>0</v>
      </c>
      <c r="J153" s="8">
        <v>0</v>
      </c>
      <c r="K153" s="8">
        <v>0</v>
      </c>
      <c r="L153" s="8">
        <v>0</v>
      </c>
      <c r="M153" s="8">
        <v>0</v>
      </c>
      <c r="N153" s="8">
        <f t="shared" si="57"/>
        <v>0</v>
      </c>
      <c r="O153" s="8">
        <f ca="1" t="shared" si="83"/>
        <v>0</v>
      </c>
      <c r="P153" s="8">
        <f ca="1">SUMIF(SmtRes!AQ441:SmtRes!AQ445,"=1",SmtRes!DF441:SmtRes!DF445)</f>
        <v>0</v>
      </c>
      <c r="Q153" s="8">
        <f ca="1">SUMIF(SmtRes!AQ441:SmtRes!AQ445,"=1",SmtRes!DG441:SmtRes!DG445)</f>
        <v>0</v>
      </c>
      <c r="R153" s="8">
        <f ca="1">SUMIF(SmtRes!AQ441:SmtRes!AQ445,"=1",SmtRes!DH441:SmtRes!DH445)</f>
        <v>0</v>
      </c>
      <c r="S153" s="8">
        <f ca="1">SUMIF(SmtRes!AQ441:SmtRes!AQ445,"=1",SmtRes!DI441:SmtRes!DI445)</f>
        <v>0</v>
      </c>
      <c r="T153" s="8">
        <f t="shared" si="59"/>
        <v>0</v>
      </c>
      <c r="U153" s="8">
        <f ca="1">SUMIF(SmtRes!AQ441:SmtRes!AQ445,"=1",SmtRes!CV441:SmtRes!CV445)</f>
        <v>0</v>
      </c>
      <c r="V153" s="8">
        <f ca="1">SUMIF(SmtRes!AQ441:SmtRes!AQ445,"=1",SmtRes!CW441:SmtRes!CW445)</f>
        <v>0</v>
      </c>
      <c r="W153" s="8">
        <f t="shared" si="60"/>
        <v>0</v>
      </c>
      <c r="X153" s="8">
        <f ca="1" t="shared" si="61"/>
        <v>0</v>
      </c>
      <c r="Y153" s="8">
        <f ca="1" t="shared" si="62"/>
        <v>0</v>
      </c>
      <c r="Z153" s="8"/>
      <c r="AA153" s="8">
        <v>-1</v>
      </c>
      <c r="AB153" s="8">
        <f ca="1" t="shared" si="63"/>
        <v>3064.356078</v>
      </c>
      <c r="AC153" s="8">
        <f ca="1">ROUND((SUM(SmtRes!BQ441:SmtRes!BQ445)),6)</f>
        <v>92.715</v>
      </c>
      <c r="AD153" s="8">
        <f ca="1">ROUND((((SUM(SmtRes!BR441:SmtRes!BR445))-(SUM(SmtRes!BS441:SmtRes!BS445)))+AE153),6)</f>
        <v>190.250388</v>
      </c>
      <c r="AE153" s="8">
        <f ca="1">ROUND((SUM(SmtRes!BS441:SmtRes!BS445)),6)</f>
        <v>302.472954</v>
      </c>
      <c r="AF153" s="8">
        <f ca="1">ROUND((SUM(SmtRes!BT441:SmtRes!BT445)),6)</f>
        <v>2781.39069</v>
      </c>
      <c r="AG153" s="8">
        <f t="shared" si="65"/>
        <v>0</v>
      </c>
      <c r="AH153" s="8">
        <f ca="1">(SUM(SmtRes!BU441:SmtRes!BU445))</f>
        <v>3.6294</v>
      </c>
      <c r="AI153" s="8">
        <f ca="1">(SUM(SmtRes!BV441:SmtRes!BV445))</f>
        <v>0.3726</v>
      </c>
      <c r="AJ153" s="8">
        <f t="shared" si="66"/>
        <v>0</v>
      </c>
      <c r="AK153" s="8">
        <v>2465.2614</v>
      </c>
      <c r="AL153" s="8">
        <v>92.715</v>
      </c>
      <c r="AM153" s="8">
        <v>137.8626</v>
      </c>
      <c r="AN153" s="8">
        <v>219.1833</v>
      </c>
      <c r="AO153" s="8">
        <v>2015.5005</v>
      </c>
      <c r="AP153" s="8">
        <v>0</v>
      </c>
      <c r="AQ153" s="8">
        <v>2.63</v>
      </c>
      <c r="AR153" s="8">
        <v>0.27</v>
      </c>
      <c r="AS153" s="8">
        <v>0</v>
      </c>
      <c r="AT153" s="8">
        <v>103</v>
      </c>
      <c r="AU153" s="8">
        <v>60</v>
      </c>
      <c r="AV153" s="8">
        <v>1</v>
      </c>
      <c r="AW153" s="8">
        <v>1</v>
      </c>
      <c r="AX153" s="8"/>
      <c r="AY153" s="8"/>
      <c r="AZ153" s="8">
        <v>1</v>
      </c>
      <c r="BA153" s="8">
        <v>1</v>
      </c>
      <c r="BB153" s="8">
        <v>1</v>
      </c>
      <c r="BC153" s="8">
        <v>1</v>
      </c>
      <c r="BD153" s="8" t="s">
        <v>236</v>
      </c>
      <c r="BE153" s="8" t="s">
        <v>236</v>
      </c>
      <c r="BF153" s="8" t="s">
        <v>236</v>
      </c>
      <c r="BG153" s="8" t="s">
        <v>236</v>
      </c>
      <c r="BH153" s="8">
        <v>0</v>
      </c>
      <c r="BI153" s="8">
        <v>1</v>
      </c>
      <c r="BJ153" s="8" t="s">
        <v>474</v>
      </c>
      <c r="BK153" s="8"/>
      <c r="BL153" s="8"/>
      <c r="BM153" s="8">
        <v>33001</v>
      </c>
      <c r="BN153" s="8">
        <v>0</v>
      </c>
      <c r="BO153" s="8" t="s">
        <v>236</v>
      </c>
      <c r="BP153" s="8">
        <v>0</v>
      </c>
      <c r="BQ153" s="8">
        <v>2</v>
      </c>
      <c r="BR153" s="8">
        <v>0</v>
      </c>
      <c r="BS153" s="8">
        <v>1</v>
      </c>
      <c r="BT153" s="8">
        <v>1</v>
      </c>
      <c r="BU153" s="8">
        <v>1</v>
      </c>
      <c r="BV153" s="8">
        <v>1</v>
      </c>
      <c r="BW153" s="8">
        <v>1</v>
      </c>
      <c r="BX153" s="8">
        <v>1</v>
      </c>
      <c r="BY153" s="8" t="s">
        <v>236</v>
      </c>
      <c r="BZ153" s="8">
        <v>103</v>
      </c>
      <c r="CA153" s="8">
        <v>60</v>
      </c>
      <c r="CB153" s="8" t="s">
        <v>236</v>
      </c>
      <c r="CC153" s="8"/>
      <c r="CD153" s="8"/>
      <c r="CE153" s="8">
        <v>0</v>
      </c>
      <c r="CF153" s="8">
        <v>0</v>
      </c>
      <c r="CG153" s="8">
        <v>0</v>
      </c>
      <c r="CH153" s="8">
        <v>0</v>
      </c>
      <c r="CI153" s="8">
        <v>0</v>
      </c>
      <c r="CJ153" s="8">
        <v>0</v>
      </c>
      <c r="CK153" s="8">
        <v>0</v>
      </c>
      <c r="CL153" s="8">
        <v>0</v>
      </c>
      <c r="CM153" s="8">
        <v>0</v>
      </c>
      <c r="CN153" s="8" t="s">
        <v>267</v>
      </c>
      <c r="CO153" s="8">
        <v>0</v>
      </c>
      <c r="CP153" s="8">
        <f ca="1" t="shared" si="84"/>
        <v>0</v>
      </c>
      <c r="CQ153" s="8">
        <f ca="1">SUMIF(SmtRes!AQ441:SmtRes!AQ445,"=1",SmtRes!AA441:SmtRes!AA445)</f>
        <v>296.69</v>
      </c>
      <c r="CR153" s="8">
        <f ca="1">SUMIF(SmtRes!AQ441:SmtRes!AQ445,"=1",SmtRes!AB441:SmtRes!AB445)</f>
        <v>1147.93</v>
      </c>
      <c r="CS153" s="8">
        <f ca="1">SUMIF(SmtRes!AQ441:SmtRes!AQ445,"=1",SmtRes!AC441:SmtRes!AC445)</f>
        <v>1623.58</v>
      </c>
      <c r="CT153" s="8">
        <f ca="1">SUMIF(SmtRes!AQ441:SmtRes!AQ445,"=1",SmtRes!AD441:SmtRes!AD445)</f>
        <v>766.35</v>
      </c>
      <c r="CU153" s="8">
        <f t="shared" si="85"/>
        <v>0</v>
      </c>
      <c r="CV153" s="8">
        <f ca="1">SUMIF(SmtRes!AQ441:SmtRes!AQ445,"=1",SmtRes!BU441:SmtRes!BU445)</f>
        <v>3.6294</v>
      </c>
      <c r="CW153" s="8">
        <f ca="1">SUMIF(SmtRes!AQ441:SmtRes!AQ445,"=1",SmtRes!BV441:SmtRes!BV445)</f>
        <v>0.3726</v>
      </c>
      <c r="CX153" s="8">
        <f t="shared" si="86"/>
        <v>0</v>
      </c>
      <c r="CY153" s="8">
        <f ca="1" t="shared" si="87"/>
        <v>0</v>
      </c>
      <c r="CZ153" s="8">
        <f ca="1" t="shared" si="88"/>
        <v>0</v>
      </c>
      <c r="DA153" s="8"/>
      <c r="DB153" s="8"/>
      <c r="DC153" s="8" t="s">
        <v>236</v>
      </c>
      <c r="DD153" s="8" t="s">
        <v>236</v>
      </c>
      <c r="DE153" s="8" t="s">
        <v>268</v>
      </c>
      <c r="DF153" s="8" t="s">
        <v>268</v>
      </c>
      <c r="DG153" s="8" t="s">
        <v>268</v>
      </c>
      <c r="DH153" s="8" t="s">
        <v>236</v>
      </c>
      <c r="DI153" s="8" t="s">
        <v>268</v>
      </c>
      <c r="DJ153" s="8" t="s">
        <v>268</v>
      </c>
      <c r="DK153" s="8" t="s">
        <v>236</v>
      </c>
      <c r="DL153" s="8" t="s">
        <v>236</v>
      </c>
      <c r="DM153" s="8" t="s">
        <v>236</v>
      </c>
      <c r="DN153" s="8">
        <v>0</v>
      </c>
      <c r="DO153" s="8">
        <v>0</v>
      </c>
      <c r="DP153" s="8">
        <v>1</v>
      </c>
      <c r="DQ153" s="8">
        <v>1</v>
      </c>
      <c r="DR153" s="8"/>
      <c r="DS153" s="8"/>
      <c r="DT153" s="8"/>
      <c r="DU153" s="8">
        <v>1013</v>
      </c>
      <c r="DV153" s="8" t="s">
        <v>340</v>
      </c>
      <c r="DW153" s="8" t="s">
        <v>340</v>
      </c>
      <c r="DX153" s="8">
        <v>1</v>
      </c>
      <c r="DY153" s="8"/>
      <c r="DZ153" s="8" t="s">
        <v>236</v>
      </c>
      <c r="EA153" s="8" t="s">
        <v>236</v>
      </c>
      <c r="EB153" s="8" t="s">
        <v>236</v>
      </c>
      <c r="EC153" s="8" t="s">
        <v>236</v>
      </c>
      <c r="ED153" s="8"/>
      <c r="EE153" s="8">
        <v>82815206</v>
      </c>
      <c r="EF153" s="8">
        <v>2</v>
      </c>
      <c r="EG153" s="8" t="s">
        <v>269</v>
      </c>
      <c r="EH153" s="8">
        <v>27</v>
      </c>
      <c r="EI153" s="8" t="s">
        <v>270</v>
      </c>
      <c r="EJ153" s="8">
        <v>1</v>
      </c>
      <c r="EK153" s="8">
        <v>33001</v>
      </c>
      <c r="EL153" s="8" t="s">
        <v>270</v>
      </c>
      <c r="EM153" s="8" t="s">
        <v>271</v>
      </c>
      <c r="EN153" s="8"/>
      <c r="EO153" s="8" t="s">
        <v>272</v>
      </c>
      <c r="EP153" s="8"/>
      <c r="EQ153" s="8">
        <v>132096</v>
      </c>
      <c r="ER153" s="8">
        <v>0</v>
      </c>
      <c r="ES153" s="8">
        <v>0</v>
      </c>
      <c r="ET153" s="8">
        <v>0</v>
      </c>
      <c r="EU153" s="8">
        <v>0</v>
      </c>
      <c r="EV153" s="8">
        <v>0</v>
      </c>
      <c r="EW153" s="8">
        <v>2.63</v>
      </c>
      <c r="EX153" s="8">
        <v>0.27</v>
      </c>
      <c r="EY153" s="8">
        <v>0</v>
      </c>
      <c r="EZ153" s="8"/>
      <c r="FA153" s="8"/>
      <c r="FB153" s="8"/>
      <c r="FC153" s="8"/>
      <c r="FD153" s="8"/>
      <c r="FE153" s="8"/>
      <c r="FF153" s="8"/>
      <c r="FG153" s="8"/>
      <c r="FH153" s="8"/>
      <c r="FI153" s="8"/>
      <c r="FJ153" s="8"/>
      <c r="FK153" s="8"/>
      <c r="FL153" s="8"/>
      <c r="FM153" s="8"/>
      <c r="FN153" s="8"/>
      <c r="FO153" s="8"/>
      <c r="FP153" s="8"/>
      <c r="FQ153" s="8">
        <v>0</v>
      </c>
      <c r="FR153" s="8">
        <v>0</v>
      </c>
      <c r="FS153" s="8">
        <v>0</v>
      </c>
      <c r="FT153" s="8"/>
      <c r="FU153" s="8"/>
      <c r="FV153" s="8"/>
      <c r="FW153" s="8"/>
      <c r="FX153" s="8">
        <v>103</v>
      </c>
      <c r="FY153" s="8">
        <v>60</v>
      </c>
      <c r="FZ153" s="8"/>
      <c r="GA153" s="8" t="s">
        <v>236</v>
      </c>
      <c r="GB153" s="8"/>
      <c r="GC153" s="8"/>
      <c r="GD153" s="8">
        <v>1</v>
      </c>
      <c r="GE153" s="8"/>
      <c r="GF153" s="8">
        <v>-669808086</v>
      </c>
      <c r="GG153" s="8">
        <v>2</v>
      </c>
      <c r="GH153" s="8">
        <v>1</v>
      </c>
      <c r="GI153" s="8">
        <v>-2</v>
      </c>
      <c r="GJ153" s="8">
        <v>0</v>
      </c>
      <c r="GK153" s="8">
        <v>0</v>
      </c>
      <c r="GL153" s="8">
        <f ca="1" t="shared" si="72"/>
        <v>0</v>
      </c>
      <c r="GM153" s="8">
        <f ca="1" t="shared" si="73"/>
        <v>0</v>
      </c>
      <c r="GN153" s="8">
        <f ca="1" t="shared" si="74"/>
        <v>0</v>
      </c>
      <c r="GO153" s="8">
        <f ca="1" t="shared" si="75"/>
        <v>0</v>
      </c>
      <c r="GP153" s="8">
        <f ca="1" t="shared" si="76"/>
        <v>0</v>
      </c>
      <c r="GQ153" s="8"/>
      <c r="GR153" s="8">
        <v>0</v>
      </c>
      <c r="GS153" s="8">
        <v>3</v>
      </c>
      <c r="GT153" s="8">
        <v>0</v>
      </c>
      <c r="GU153" s="8" t="s">
        <v>236</v>
      </c>
      <c r="GV153" s="8">
        <f t="shared" si="77"/>
        <v>0</v>
      </c>
      <c r="GW153" s="8">
        <v>1</v>
      </c>
      <c r="GX153" s="8">
        <f t="shared" si="78"/>
        <v>0</v>
      </c>
      <c r="GY153" s="8"/>
      <c r="GZ153" s="8"/>
      <c r="HA153" s="8">
        <v>0</v>
      </c>
      <c r="HB153" s="8">
        <v>0</v>
      </c>
      <c r="HC153" s="8">
        <f t="shared" si="89"/>
        <v>0</v>
      </c>
      <c r="HD153" s="8"/>
      <c r="HE153" s="8" t="s">
        <v>236</v>
      </c>
      <c r="HF153" s="8" t="s">
        <v>236</v>
      </c>
      <c r="HG153" s="8"/>
      <c r="HH153" s="8"/>
      <c r="HI153" s="8"/>
      <c r="HJ153" s="8"/>
      <c r="HK153" s="8"/>
      <c r="HL153" s="8"/>
      <c r="HM153" s="8" t="s">
        <v>236</v>
      </c>
      <c r="HN153" s="8" t="s">
        <v>83</v>
      </c>
      <c r="HO153" s="8" t="s">
        <v>85</v>
      </c>
      <c r="HP153" s="8" t="s">
        <v>270</v>
      </c>
      <c r="HQ153" s="8" t="s">
        <v>270</v>
      </c>
      <c r="HR153" s="8"/>
      <c r="HS153" s="8">
        <v>0</v>
      </c>
      <c r="HT153" s="8"/>
      <c r="HU153" s="8"/>
      <c r="HV153" s="8"/>
      <c r="HW153" s="8"/>
      <c r="HX153" s="8"/>
      <c r="HY153" s="8"/>
      <c r="HZ153" s="8"/>
      <c r="IA153" s="8"/>
      <c r="IB153" s="8"/>
      <c r="IC153" s="8"/>
      <c r="ID153" s="8"/>
      <c r="IE153" s="8"/>
      <c r="IF153" s="8"/>
      <c r="IG153" s="8"/>
      <c r="IH153" s="8"/>
      <c r="II153" s="8"/>
      <c r="IJ153" s="8"/>
      <c r="IK153" s="8">
        <v>0</v>
      </c>
      <c r="IL153" s="8"/>
      <c r="IM153" s="8"/>
      <c r="IN153" s="8"/>
      <c r="IO153" s="8"/>
      <c r="IP153" s="8"/>
      <c r="IQ153" s="8"/>
      <c r="IR153" s="8"/>
      <c r="IS153" s="8"/>
      <c r="IT153" s="8"/>
      <c r="IU153" s="8"/>
    </row>
    <row r="154" spans="1:245">
      <c r="A154">
        <v>17</v>
      </c>
      <c r="B154">
        <v>1</v>
      </c>
      <c r="C154">
        <f>ROW(SmtRes!A450)</f>
        <v>450</v>
      </c>
      <c r="D154">
        <f>ROW(EtalonRes!A670)</f>
        <v>670</v>
      </c>
      <c r="E154" t="s">
        <v>236</v>
      </c>
      <c r="F154" t="s">
        <v>472</v>
      </c>
      <c r="G154" t="s">
        <v>473</v>
      </c>
      <c r="H154" t="s">
        <v>340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f t="shared" si="57"/>
        <v>0</v>
      </c>
      <c r="O154">
        <f ca="1" t="shared" si="83"/>
        <v>0</v>
      </c>
      <c r="P154">
        <f ca="1">SUMIF(SmtRes!AQ446:SmtRes!AQ450,"=1",SmtRes!DF446:SmtRes!DF450)</f>
        <v>0</v>
      </c>
      <c r="Q154">
        <f ca="1">SUMIF(SmtRes!AQ446:SmtRes!AQ450,"=1",SmtRes!DG446:SmtRes!DG450)</f>
        <v>0</v>
      </c>
      <c r="R154">
        <f ca="1">SUMIF(SmtRes!AQ446:SmtRes!AQ450,"=1",SmtRes!DH446:SmtRes!DH450)</f>
        <v>0</v>
      </c>
      <c r="S154">
        <f ca="1">SUMIF(SmtRes!AQ446:SmtRes!AQ450,"=1",SmtRes!DI446:SmtRes!DI450)</f>
        <v>0</v>
      </c>
      <c r="T154">
        <f t="shared" si="59"/>
        <v>0</v>
      </c>
      <c r="U154">
        <f ca="1">SUMIF(SmtRes!AQ446:SmtRes!AQ450,"=1",SmtRes!CV446:SmtRes!CV450)</f>
        <v>0</v>
      </c>
      <c r="V154">
        <f ca="1">SUMIF(SmtRes!AQ446:SmtRes!AQ450,"=1",SmtRes!CW446:SmtRes!CW450)</f>
        <v>0</v>
      </c>
      <c r="W154">
        <f t="shared" si="60"/>
        <v>0</v>
      </c>
      <c r="X154">
        <f ca="1" t="shared" si="61"/>
        <v>0</v>
      </c>
      <c r="Y154">
        <f ca="1" t="shared" si="62"/>
        <v>0</v>
      </c>
      <c r="AA154">
        <v>-1</v>
      </c>
      <c r="AB154">
        <f ca="1" t="shared" si="63"/>
        <v>3064.356078</v>
      </c>
      <c r="AC154">
        <f ca="1">ROUND((SUM(SmtRes!BQ446:SmtRes!BQ450)),6)</f>
        <v>92.715</v>
      </c>
      <c r="AD154">
        <f ca="1">ROUND((((SUM(SmtRes!BR446:SmtRes!BR450))-(SUM(SmtRes!BS446:SmtRes!BS450)))+AE154),6)</f>
        <v>190.250388</v>
      </c>
      <c r="AE154">
        <f ca="1">ROUND((SUM(SmtRes!BS446:SmtRes!BS450)),6)</f>
        <v>302.472954</v>
      </c>
      <c r="AF154">
        <f ca="1">ROUND((SUM(SmtRes!BT446:SmtRes!BT450)),6)</f>
        <v>2781.39069</v>
      </c>
      <c r="AG154">
        <f t="shared" si="65"/>
        <v>0</v>
      </c>
      <c r="AH154">
        <f ca="1">(SUM(SmtRes!BU446:SmtRes!BU450))</f>
        <v>3.6294</v>
      </c>
      <c r="AI154">
        <f ca="1">(SUM(SmtRes!BV446:SmtRes!BV450))</f>
        <v>0.3726</v>
      </c>
      <c r="AJ154">
        <f t="shared" si="66"/>
        <v>0</v>
      </c>
      <c r="AK154">
        <v>2465.2614</v>
      </c>
      <c r="AL154">
        <v>92.715</v>
      </c>
      <c r="AM154">
        <v>137.8626</v>
      </c>
      <c r="AN154">
        <v>219.1833</v>
      </c>
      <c r="AO154">
        <v>2015.5005</v>
      </c>
      <c r="AP154">
        <v>0</v>
      </c>
      <c r="AQ154">
        <v>2.63</v>
      </c>
      <c r="AR154">
        <v>0.27</v>
      </c>
      <c r="AS154">
        <v>0</v>
      </c>
      <c r="AT154">
        <v>103</v>
      </c>
      <c r="AU154">
        <v>60</v>
      </c>
      <c r="AV154">
        <v>1</v>
      </c>
      <c r="AW154">
        <v>1</v>
      </c>
      <c r="AZ154">
        <v>1</v>
      </c>
      <c r="BA154">
        <v>1</v>
      </c>
      <c r="BB154">
        <v>1</v>
      </c>
      <c r="BC154">
        <v>1</v>
      </c>
      <c r="BD154" t="s">
        <v>236</v>
      </c>
      <c r="BE154" t="s">
        <v>236</v>
      </c>
      <c r="BF154" t="s">
        <v>236</v>
      </c>
      <c r="BG154" t="s">
        <v>236</v>
      </c>
      <c r="BH154">
        <v>0</v>
      </c>
      <c r="BI154">
        <v>1</v>
      </c>
      <c r="BJ154" t="s">
        <v>474</v>
      </c>
      <c r="BM154">
        <v>33001</v>
      </c>
      <c r="BN154">
        <v>0</v>
      </c>
      <c r="BO154" t="s">
        <v>236</v>
      </c>
      <c r="BP154">
        <v>0</v>
      </c>
      <c r="BQ154">
        <v>2</v>
      </c>
      <c r="BR154">
        <v>0</v>
      </c>
      <c r="BS154">
        <v>1</v>
      </c>
      <c r="BT154">
        <v>1</v>
      </c>
      <c r="BU154">
        <v>1</v>
      </c>
      <c r="BV154">
        <v>1</v>
      </c>
      <c r="BW154">
        <v>1</v>
      </c>
      <c r="BX154">
        <v>1</v>
      </c>
      <c r="BY154" t="s">
        <v>236</v>
      </c>
      <c r="BZ154">
        <v>103</v>
      </c>
      <c r="CA154">
        <v>60</v>
      </c>
      <c r="CB154" t="s">
        <v>236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 t="s">
        <v>267</v>
      </c>
      <c r="CO154">
        <v>0</v>
      </c>
      <c r="CP154">
        <f ca="1" t="shared" si="84"/>
        <v>0</v>
      </c>
      <c r="CQ154">
        <f ca="1">SUMIF(SmtRes!AQ446:SmtRes!AQ450,"=1",SmtRes!AA446:SmtRes!AA450)</f>
        <v>296.69</v>
      </c>
      <c r="CR154">
        <f ca="1">SUMIF(SmtRes!AQ446:SmtRes!AQ450,"=1",SmtRes!AB446:SmtRes!AB450)</f>
        <v>1147.93</v>
      </c>
      <c r="CS154">
        <f ca="1">SUMIF(SmtRes!AQ446:SmtRes!AQ450,"=1",SmtRes!AC446:SmtRes!AC450)</f>
        <v>1623.58</v>
      </c>
      <c r="CT154">
        <f ca="1">SUMIF(SmtRes!AQ446:SmtRes!AQ450,"=1",SmtRes!AD446:SmtRes!AD450)</f>
        <v>766.35</v>
      </c>
      <c r="CU154">
        <f t="shared" si="85"/>
        <v>0</v>
      </c>
      <c r="CV154">
        <f ca="1">SUMIF(SmtRes!AQ446:SmtRes!AQ450,"=1",SmtRes!BU446:SmtRes!BU450)</f>
        <v>3.6294</v>
      </c>
      <c r="CW154">
        <f ca="1">SUMIF(SmtRes!AQ446:SmtRes!AQ450,"=1",SmtRes!BV446:SmtRes!BV450)</f>
        <v>0.3726</v>
      </c>
      <c r="CX154">
        <f t="shared" si="86"/>
        <v>0</v>
      </c>
      <c r="CY154">
        <f ca="1" t="shared" si="87"/>
        <v>0</v>
      </c>
      <c r="CZ154">
        <f ca="1" t="shared" si="88"/>
        <v>0</v>
      </c>
      <c r="DC154" t="s">
        <v>236</v>
      </c>
      <c r="DD154" t="s">
        <v>236</v>
      </c>
      <c r="DE154" t="s">
        <v>268</v>
      </c>
      <c r="DF154" t="s">
        <v>268</v>
      </c>
      <c r="DG154" t="s">
        <v>268</v>
      </c>
      <c r="DH154" t="s">
        <v>236</v>
      </c>
      <c r="DI154" t="s">
        <v>268</v>
      </c>
      <c r="DJ154" t="s">
        <v>268</v>
      </c>
      <c r="DK154" t="s">
        <v>236</v>
      </c>
      <c r="DL154" t="s">
        <v>236</v>
      </c>
      <c r="DM154" t="s">
        <v>236</v>
      </c>
      <c r="DN154">
        <v>0</v>
      </c>
      <c r="DO154">
        <v>0</v>
      </c>
      <c r="DP154">
        <v>1</v>
      </c>
      <c r="DQ154">
        <v>1</v>
      </c>
      <c r="DU154">
        <v>1013</v>
      </c>
      <c r="DV154" t="s">
        <v>340</v>
      </c>
      <c r="DW154" t="s">
        <v>340</v>
      </c>
      <c r="DX154">
        <v>1</v>
      </c>
      <c r="DZ154" t="s">
        <v>236</v>
      </c>
      <c r="EA154" t="s">
        <v>236</v>
      </c>
      <c r="EB154" t="s">
        <v>236</v>
      </c>
      <c r="EC154" t="s">
        <v>236</v>
      </c>
      <c r="EE154">
        <v>82815206</v>
      </c>
      <c r="EF154">
        <v>2</v>
      </c>
      <c r="EG154" t="s">
        <v>269</v>
      </c>
      <c r="EH154">
        <v>27</v>
      </c>
      <c r="EI154" t="s">
        <v>270</v>
      </c>
      <c r="EJ154">
        <v>1</v>
      </c>
      <c r="EK154">
        <v>33001</v>
      </c>
      <c r="EL154" t="s">
        <v>270</v>
      </c>
      <c r="EM154" t="s">
        <v>271</v>
      </c>
      <c r="EO154" t="s">
        <v>272</v>
      </c>
      <c r="EQ154">
        <v>132096</v>
      </c>
      <c r="ER154">
        <v>0</v>
      </c>
      <c r="ES154">
        <v>0</v>
      </c>
      <c r="ET154">
        <v>0</v>
      </c>
      <c r="EU154">
        <v>0</v>
      </c>
      <c r="EV154">
        <v>0</v>
      </c>
      <c r="EW154">
        <v>2.63</v>
      </c>
      <c r="EX154">
        <v>0.27</v>
      </c>
      <c r="EY154">
        <v>0</v>
      </c>
      <c r="FQ154">
        <v>0</v>
      </c>
      <c r="FR154">
        <v>0</v>
      </c>
      <c r="FS154">
        <v>0</v>
      </c>
      <c r="FX154">
        <v>103</v>
      </c>
      <c r="FY154">
        <v>60</v>
      </c>
      <c r="GA154" t="s">
        <v>236</v>
      </c>
      <c r="GD154">
        <v>1</v>
      </c>
      <c r="GF154">
        <v>-669808086</v>
      </c>
      <c r="GG154">
        <v>2</v>
      </c>
      <c r="GH154">
        <v>1</v>
      </c>
      <c r="GI154">
        <v>-2</v>
      </c>
      <c r="GJ154">
        <v>0</v>
      </c>
      <c r="GK154">
        <v>0</v>
      </c>
      <c r="GL154">
        <f ca="1" t="shared" si="72"/>
        <v>0</v>
      </c>
      <c r="GM154">
        <f ca="1" t="shared" si="73"/>
        <v>0</v>
      </c>
      <c r="GN154">
        <f ca="1" t="shared" si="74"/>
        <v>0</v>
      </c>
      <c r="GO154">
        <f ca="1" t="shared" si="75"/>
        <v>0</v>
      </c>
      <c r="GP154">
        <f ca="1" t="shared" si="76"/>
        <v>0</v>
      </c>
      <c r="GR154">
        <v>0</v>
      </c>
      <c r="GS154">
        <v>3</v>
      </c>
      <c r="GT154">
        <v>0</v>
      </c>
      <c r="GU154" t="s">
        <v>236</v>
      </c>
      <c r="GV154">
        <f t="shared" si="77"/>
        <v>0</v>
      </c>
      <c r="GW154">
        <v>1</v>
      </c>
      <c r="GX154">
        <f t="shared" si="78"/>
        <v>0</v>
      </c>
      <c r="HA154">
        <v>0</v>
      </c>
      <c r="HB154">
        <v>0</v>
      </c>
      <c r="HC154">
        <f t="shared" si="89"/>
        <v>0</v>
      </c>
      <c r="HE154" t="s">
        <v>236</v>
      </c>
      <c r="HF154" t="s">
        <v>236</v>
      </c>
      <c r="HM154" t="s">
        <v>236</v>
      </c>
      <c r="HN154" t="s">
        <v>83</v>
      </c>
      <c r="HO154" t="s">
        <v>85</v>
      </c>
      <c r="HP154" t="s">
        <v>270</v>
      </c>
      <c r="HQ154" t="s">
        <v>270</v>
      </c>
      <c r="HS154">
        <v>0</v>
      </c>
      <c r="IK154">
        <v>0</v>
      </c>
    </row>
    <row r="155" spans="1:255">
      <c r="A155" s="8">
        <v>17</v>
      </c>
      <c r="B155" s="8">
        <v>1</v>
      </c>
      <c r="C155" s="8">
        <f>ROW(SmtRes!A461)</f>
        <v>461</v>
      </c>
      <c r="D155" s="8">
        <f>ROW(EtalonRes!A681)</f>
        <v>681</v>
      </c>
      <c r="E155" s="8" t="s">
        <v>236</v>
      </c>
      <c r="F155" s="8" t="s">
        <v>475</v>
      </c>
      <c r="G155" s="8" t="s">
        <v>476</v>
      </c>
      <c r="H155" s="8" t="s">
        <v>265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  <c r="N155" s="8">
        <f t="shared" si="57"/>
        <v>0</v>
      </c>
      <c r="O155" s="8">
        <f ca="1" t="shared" si="83"/>
        <v>0</v>
      </c>
      <c r="P155" s="8">
        <f ca="1">SUMIF(SmtRes!AQ451:SmtRes!AQ461,"=1",SmtRes!DF451:SmtRes!DF461)</f>
        <v>0</v>
      </c>
      <c r="Q155" s="8">
        <f ca="1">SUMIF(SmtRes!AQ451:SmtRes!AQ461,"=1",SmtRes!DG451:SmtRes!DG461)</f>
        <v>0</v>
      </c>
      <c r="R155" s="8">
        <f ca="1">SUMIF(SmtRes!AQ451:SmtRes!AQ461,"=1",SmtRes!DH451:SmtRes!DH461)</f>
        <v>0</v>
      </c>
      <c r="S155" s="8">
        <f ca="1">SUMIF(SmtRes!AQ451:SmtRes!AQ461,"=1",SmtRes!DI451:SmtRes!DI461)</f>
        <v>0</v>
      </c>
      <c r="T155" s="8">
        <f t="shared" si="59"/>
        <v>0</v>
      </c>
      <c r="U155" s="8">
        <f ca="1">SUMIF(SmtRes!AQ451:SmtRes!AQ461,"=1",SmtRes!CV451:SmtRes!CV461)</f>
        <v>0</v>
      </c>
      <c r="V155" s="8">
        <f ca="1">SUMIF(SmtRes!AQ451:SmtRes!AQ461,"=1",SmtRes!CW451:SmtRes!CW461)</f>
        <v>0</v>
      </c>
      <c r="W155" s="8">
        <f t="shared" si="60"/>
        <v>0</v>
      </c>
      <c r="X155" s="8">
        <f ca="1" t="shared" si="61"/>
        <v>0</v>
      </c>
      <c r="Y155" s="8">
        <f ca="1" t="shared" si="62"/>
        <v>0</v>
      </c>
      <c r="Z155" s="8"/>
      <c r="AA155" s="8">
        <v>-1</v>
      </c>
      <c r="AB155" s="8">
        <f ca="1" t="shared" si="63"/>
        <v>3778.205554</v>
      </c>
      <c r="AC155" s="8">
        <f ca="1">ROUND((SUM(SmtRes!BQ451:SmtRes!BQ461)),6)</f>
        <v>182.966834</v>
      </c>
      <c r="AD155" s="8">
        <f ca="1">ROUND((((SUM(SmtRes!BR451:SmtRes!BR461))-(0))+AE155),6)</f>
        <v>8.83872</v>
      </c>
      <c r="AE155" s="8">
        <f>ROUND((0),6)</f>
        <v>0</v>
      </c>
      <c r="AF155" s="8">
        <f ca="1">ROUND((SUM(SmtRes!BT451:SmtRes!BT461)),6)</f>
        <v>3586.4</v>
      </c>
      <c r="AG155" s="8">
        <f t="shared" si="65"/>
        <v>0</v>
      </c>
      <c r="AH155" s="8">
        <f ca="1">(SUM(SmtRes!BU451:SmtRes!BU461))</f>
        <v>4</v>
      </c>
      <c r="AI155" s="8">
        <f>(0)</f>
        <v>0</v>
      </c>
      <c r="AJ155" s="8">
        <f t="shared" si="66"/>
        <v>0</v>
      </c>
      <c r="AK155" s="8">
        <v>3778.205554</v>
      </c>
      <c r="AL155" s="8">
        <v>182.966834</v>
      </c>
      <c r="AM155" s="8">
        <v>8.83872</v>
      </c>
      <c r="AN155" s="8">
        <v>0</v>
      </c>
      <c r="AO155" s="8">
        <v>3586.4</v>
      </c>
      <c r="AP155" s="8">
        <v>0</v>
      </c>
      <c r="AQ155" s="8">
        <v>4</v>
      </c>
      <c r="AR155" s="8">
        <v>0</v>
      </c>
      <c r="AS155" s="8">
        <v>0</v>
      </c>
      <c r="AT155" s="8">
        <v>97</v>
      </c>
      <c r="AU155" s="8">
        <v>51</v>
      </c>
      <c r="AV155" s="8">
        <v>1</v>
      </c>
      <c r="AW155" s="8">
        <v>1</v>
      </c>
      <c r="AX155" s="8"/>
      <c r="AY155" s="8"/>
      <c r="AZ155" s="8">
        <v>1</v>
      </c>
      <c r="BA155" s="8">
        <v>1</v>
      </c>
      <c r="BB155" s="8">
        <v>1</v>
      </c>
      <c r="BC155" s="8">
        <v>1</v>
      </c>
      <c r="BD155" s="8" t="s">
        <v>236</v>
      </c>
      <c r="BE155" s="8" t="s">
        <v>236</v>
      </c>
      <c r="BF155" s="8" t="s">
        <v>236</v>
      </c>
      <c r="BG155" s="8" t="s">
        <v>236</v>
      </c>
      <c r="BH155" s="8">
        <v>0</v>
      </c>
      <c r="BI155" s="8">
        <v>2</v>
      </c>
      <c r="BJ155" s="8" t="s">
        <v>477</v>
      </c>
      <c r="BK155" s="8"/>
      <c r="BL155" s="8"/>
      <c r="BM155" s="8">
        <v>108001</v>
      </c>
      <c r="BN155" s="8">
        <v>0</v>
      </c>
      <c r="BO155" s="8" t="s">
        <v>236</v>
      </c>
      <c r="BP155" s="8">
        <v>0</v>
      </c>
      <c r="BQ155" s="8">
        <v>3</v>
      </c>
      <c r="BR155" s="8">
        <v>0</v>
      </c>
      <c r="BS155" s="8">
        <v>1</v>
      </c>
      <c r="BT155" s="8">
        <v>1</v>
      </c>
      <c r="BU155" s="8">
        <v>1</v>
      </c>
      <c r="BV155" s="8">
        <v>1</v>
      </c>
      <c r="BW155" s="8">
        <v>1</v>
      </c>
      <c r="BX155" s="8">
        <v>1</v>
      </c>
      <c r="BY155" s="8" t="s">
        <v>236</v>
      </c>
      <c r="BZ155" s="8">
        <v>97</v>
      </c>
      <c r="CA155" s="8">
        <v>51</v>
      </c>
      <c r="CB155" s="8" t="s">
        <v>236</v>
      </c>
      <c r="CC155" s="8"/>
      <c r="CD155" s="8"/>
      <c r="CE155" s="8">
        <v>0</v>
      </c>
      <c r="CF155" s="8">
        <v>0</v>
      </c>
      <c r="CG155" s="8">
        <v>0</v>
      </c>
      <c r="CH155" s="8">
        <v>0</v>
      </c>
      <c r="CI155" s="8">
        <v>0</v>
      </c>
      <c r="CJ155" s="8">
        <v>0</v>
      </c>
      <c r="CK155" s="8">
        <v>0</v>
      </c>
      <c r="CL155" s="8">
        <v>0</v>
      </c>
      <c r="CM155" s="8">
        <v>0</v>
      </c>
      <c r="CN155" s="8" t="s">
        <v>236</v>
      </c>
      <c r="CO155" s="8">
        <v>0</v>
      </c>
      <c r="CP155" s="8">
        <f ca="1" t="shared" si="84"/>
        <v>0</v>
      </c>
      <c r="CQ155" s="8">
        <f ca="1">SUMIF(SmtRes!AQ451:SmtRes!AQ461,"=1",SmtRes!AA451:SmtRes!AA461)</f>
        <v>1519.62</v>
      </c>
      <c r="CR155" s="8">
        <f ca="1">SUMIF(SmtRes!AQ451:SmtRes!AQ461,"=1",SmtRes!AB451:SmtRes!AB461)</f>
        <v>15.84</v>
      </c>
      <c r="CS155" s="8">
        <f ca="1">SUMIF(SmtRes!AQ451:SmtRes!AQ461,"=1",SmtRes!AC451:SmtRes!AC461)</f>
        <v>0</v>
      </c>
      <c r="CT155" s="8">
        <f ca="1">SUMIF(SmtRes!AQ451:SmtRes!AQ461,"=1",SmtRes!AD451:SmtRes!AD461)</f>
        <v>896.6</v>
      </c>
      <c r="CU155" s="8">
        <f t="shared" si="85"/>
        <v>0</v>
      </c>
      <c r="CV155" s="8">
        <f ca="1">SUMIF(SmtRes!AQ451:SmtRes!AQ461,"=1",SmtRes!BU451:SmtRes!BU461)</f>
        <v>4</v>
      </c>
      <c r="CW155" s="8">
        <f ca="1">SUMIF(SmtRes!AQ451:SmtRes!AQ461,"=1",SmtRes!BV451:SmtRes!BV461)</f>
        <v>0</v>
      </c>
      <c r="CX155" s="8">
        <f t="shared" si="86"/>
        <v>0</v>
      </c>
      <c r="CY155" s="8">
        <f ca="1" t="shared" si="87"/>
        <v>0</v>
      </c>
      <c r="CZ155" s="8">
        <f ca="1" t="shared" si="88"/>
        <v>0</v>
      </c>
      <c r="DA155" s="8"/>
      <c r="DB155" s="8"/>
      <c r="DC155" s="8" t="s">
        <v>236</v>
      </c>
      <c r="DD155" s="8" t="s">
        <v>236</v>
      </c>
      <c r="DE155" s="8" t="s">
        <v>236</v>
      </c>
      <c r="DF155" s="8" t="s">
        <v>236</v>
      </c>
      <c r="DG155" s="8" t="s">
        <v>236</v>
      </c>
      <c r="DH155" s="8" t="s">
        <v>236</v>
      </c>
      <c r="DI155" s="8" t="s">
        <v>236</v>
      </c>
      <c r="DJ155" s="8" t="s">
        <v>236</v>
      </c>
      <c r="DK155" s="8" t="s">
        <v>236</v>
      </c>
      <c r="DL155" s="8" t="s">
        <v>236</v>
      </c>
      <c r="DM155" s="8" t="s">
        <v>236</v>
      </c>
      <c r="DN155" s="8">
        <v>0</v>
      </c>
      <c r="DO155" s="8">
        <v>0</v>
      </c>
      <c r="DP155" s="8">
        <v>1</v>
      </c>
      <c r="DQ155" s="8">
        <v>1</v>
      </c>
      <c r="DR155" s="8"/>
      <c r="DS155" s="8"/>
      <c r="DT155" s="8"/>
      <c r="DU155" s="8">
        <v>1013</v>
      </c>
      <c r="DV155" s="8" t="s">
        <v>265</v>
      </c>
      <c r="DW155" s="8" t="s">
        <v>265</v>
      </c>
      <c r="DX155" s="8">
        <v>1</v>
      </c>
      <c r="DY155" s="8"/>
      <c r="DZ155" s="8" t="s">
        <v>236</v>
      </c>
      <c r="EA155" s="8" t="s">
        <v>236</v>
      </c>
      <c r="EB155" s="8" t="s">
        <v>236</v>
      </c>
      <c r="EC155" s="8" t="s">
        <v>236</v>
      </c>
      <c r="ED155" s="8"/>
      <c r="EE155" s="8">
        <v>82815029</v>
      </c>
      <c r="EF155" s="8">
        <v>3</v>
      </c>
      <c r="EG155" s="8" t="s">
        <v>324</v>
      </c>
      <c r="EH155" s="8">
        <v>0</v>
      </c>
      <c r="EI155" s="8" t="s">
        <v>236</v>
      </c>
      <c r="EJ155" s="8">
        <v>2</v>
      </c>
      <c r="EK155" s="8">
        <v>108001</v>
      </c>
      <c r="EL155" s="8" t="s">
        <v>325</v>
      </c>
      <c r="EM155" s="8" t="s">
        <v>326</v>
      </c>
      <c r="EN155" s="8"/>
      <c r="EO155" s="8" t="s">
        <v>236</v>
      </c>
      <c r="EP155" s="8"/>
      <c r="EQ155" s="8">
        <v>132096</v>
      </c>
      <c r="ER155" s="8">
        <v>0</v>
      </c>
      <c r="ES155" s="8">
        <v>0</v>
      </c>
      <c r="ET155" s="8">
        <v>0</v>
      </c>
      <c r="EU155" s="8">
        <v>0</v>
      </c>
      <c r="EV155" s="8">
        <v>0</v>
      </c>
      <c r="EW155" s="8">
        <v>4</v>
      </c>
      <c r="EX155" s="8">
        <v>0</v>
      </c>
      <c r="EY155" s="8">
        <v>0</v>
      </c>
      <c r="EZ155" s="8"/>
      <c r="FA155" s="8"/>
      <c r="FB155" s="8"/>
      <c r="FC155" s="8"/>
      <c r="FD155" s="8"/>
      <c r="FE155" s="8"/>
      <c r="FF155" s="8"/>
      <c r="FG155" s="8"/>
      <c r="FH155" s="8"/>
      <c r="FI155" s="8"/>
      <c r="FJ155" s="8"/>
      <c r="FK155" s="8"/>
      <c r="FL155" s="8"/>
      <c r="FM155" s="8"/>
      <c r="FN155" s="8"/>
      <c r="FO155" s="8"/>
      <c r="FP155" s="8"/>
      <c r="FQ155" s="8">
        <v>0</v>
      </c>
      <c r="FR155" s="8">
        <v>0</v>
      </c>
      <c r="FS155" s="8">
        <v>0</v>
      </c>
      <c r="FT155" s="8"/>
      <c r="FU155" s="8"/>
      <c r="FV155" s="8"/>
      <c r="FW155" s="8"/>
      <c r="FX155" s="8">
        <v>97</v>
      </c>
      <c r="FY155" s="8">
        <v>51</v>
      </c>
      <c r="FZ155" s="8"/>
      <c r="GA155" s="8" t="s">
        <v>236</v>
      </c>
      <c r="GB155" s="8"/>
      <c r="GC155" s="8"/>
      <c r="GD155" s="8">
        <v>1</v>
      </c>
      <c r="GE155" s="8"/>
      <c r="GF155" s="8">
        <v>101520327</v>
      </c>
      <c r="GG155" s="8">
        <v>2</v>
      </c>
      <c r="GH155" s="8">
        <v>1</v>
      </c>
      <c r="GI155" s="8">
        <v>-2</v>
      </c>
      <c r="GJ155" s="8">
        <v>0</v>
      </c>
      <c r="GK155" s="8">
        <v>0</v>
      </c>
      <c r="GL155" s="8">
        <f ca="1" t="shared" si="72"/>
        <v>0</v>
      </c>
      <c r="GM155" s="8">
        <f ca="1" t="shared" si="73"/>
        <v>0</v>
      </c>
      <c r="GN155" s="8">
        <f ca="1" t="shared" si="74"/>
        <v>0</v>
      </c>
      <c r="GO155" s="8">
        <f ca="1" t="shared" si="75"/>
        <v>0</v>
      </c>
      <c r="GP155" s="8">
        <f ca="1" t="shared" si="76"/>
        <v>0</v>
      </c>
      <c r="GQ155" s="8"/>
      <c r="GR155" s="8">
        <v>0</v>
      </c>
      <c r="GS155" s="8">
        <v>3</v>
      </c>
      <c r="GT155" s="8">
        <v>0</v>
      </c>
      <c r="GU155" s="8" t="s">
        <v>236</v>
      </c>
      <c r="GV155" s="8">
        <f t="shared" si="77"/>
        <v>0</v>
      </c>
      <c r="GW155" s="8">
        <v>1</v>
      </c>
      <c r="GX155" s="8">
        <f t="shared" si="78"/>
        <v>0</v>
      </c>
      <c r="GY155" s="8"/>
      <c r="GZ155" s="8"/>
      <c r="HA155" s="8">
        <v>0</v>
      </c>
      <c r="HB155" s="8">
        <v>0</v>
      </c>
      <c r="HC155" s="8">
        <f t="shared" si="89"/>
        <v>0</v>
      </c>
      <c r="HD155" s="8"/>
      <c r="HE155" s="8" t="s">
        <v>236</v>
      </c>
      <c r="HF155" s="8" t="s">
        <v>236</v>
      </c>
      <c r="HG155" s="8"/>
      <c r="HH155" s="8"/>
      <c r="HI155" s="8"/>
      <c r="HJ155" s="8"/>
      <c r="HK155" s="8"/>
      <c r="HL155" s="8"/>
      <c r="HM155" s="8" t="s">
        <v>236</v>
      </c>
      <c r="HN155" s="8" t="s">
        <v>135</v>
      </c>
      <c r="HO155" s="8" t="s">
        <v>137</v>
      </c>
      <c r="HP155" s="8" t="s">
        <v>325</v>
      </c>
      <c r="HQ155" s="8" t="s">
        <v>325</v>
      </c>
      <c r="HR155" s="8"/>
      <c r="HS155" s="8">
        <v>0</v>
      </c>
      <c r="HT155" s="8"/>
      <c r="HU155" s="8"/>
      <c r="HV155" s="8"/>
      <c r="HW155" s="8"/>
      <c r="HX155" s="8"/>
      <c r="HY155" s="8"/>
      <c r="HZ155" s="8"/>
      <c r="IA155" s="8"/>
      <c r="IB155" s="8"/>
      <c r="IC155" s="8"/>
      <c r="ID155" s="8"/>
      <c r="IE155" s="8"/>
      <c r="IF155" s="8"/>
      <c r="IG155" s="8"/>
      <c r="IH155" s="8"/>
      <c r="II155" s="8"/>
      <c r="IJ155" s="8"/>
      <c r="IK155" s="8">
        <v>0</v>
      </c>
      <c r="IL155" s="8"/>
      <c r="IM155" s="8"/>
      <c r="IN155" s="8"/>
      <c r="IO155" s="8"/>
      <c r="IP155" s="8"/>
      <c r="IQ155" s="8"/>
      <c r="IR155" s="8"/>
      <c r="IS155" s="8"/>
      <c r="IT155" s="8"/>
      <c r="IU155" s="8"/>
    </row>
    <row r="156" spans="1:245">
      <c r="A156">
        <v>17</v>
      </c>
      <c r="B156">
        <v>1</v>
      </c>
      <c r="C156">
        <f>ROW(SmtRes!A472)</f>
        <v>472</v>
      </c>
      <c r="D156">
        <f>ROW(EtalonRes!A692)</f>
        <v>692</v>
      </c>
      <c r="E156" t="s">
        <v>236</v>
      </c>
      <c r="F156" t="s">
        <v>475</v>
      </c>
      <c r="G156" t="s">
        <v>476</v>
      </c>
      <c r="H156" t="s">
        <v>265</v>
      </c>
      <c r="I156">
        <v>0</v>
      </c>
      <c r="J156">
        <v>0</v>
      </c>
      <c r="K156">
        <v>0</v>
      </c>
      <c r="L156">
        <v>0</v>
      </c>
      <c r="M156">
        <v>0</v>
      </c>
      <c r="N156">
        <f t="shared" si="57"/>
        <v>0</v>
      </c>
      <c r="O156">
        <f ca="1" t="shared" si="83"/>
        <v>0</v>
      </c>
      <c r="P156">
        <f ca="1">SUMIF(SmtRes!AQ462:SmtRes!AQ472,"=1",SmtRes!DF462:SmtRes!DF472)</f>
        <v>0</v>
      </c>
      <c r="Q156">
        <f ca="1">SUMIF(SmtRes!AQ462:SmtRes!AQ472,"=1",SmtRes!DG462:SmtRes!DG472)</f>
        <v>0</v>
      </c>
      <c r="R156">
        <f ca="1">SUMIF(SmtRes!AQ462:SmtRes!AQ472,"=1",SmtRes!DH462:SmtRes!DH472)</f>
        <v>0</v>
      </c>
      <c r="S156">
        <f ca="1">SUMIF(SmtRes!AQ462:SmtRes!AQ472,"=1",SmtRes!DI462:SmtRes!DI472)</f>
        <v>0</v>
      </c>
      <c r="T156">
        <f t="shared" si="59"/>
        <v>0</v>
      </c>
      <c r="U156">
        <f ca="1">SUMIF(SmtRes!AQ462:SmtRes!AQ472,"=1",SmtRes!CV462:SmtRes!CV472)</f>
        <v>0</v>
      </c>
      <c r="V156">
        <f ca="1">SUMIF(SmtRes!AQ462:SmtRes!AQ472,"=1",SmtRes!CW462:SmtRes!CW472)</f>
        <v>0</v>
      </c>
      <c r="W156">
        <f t="shared" si="60"/>
        <v>0</v>
      </c>
      <c r="X156">
        <f ca="1" t="shared" si="61"/>
        <v>0</v>
      </c>
      <c r="Y156">
        <f ca="1" t="shared" si="62"/>
        <v>0</v>
      </c>
      <c r="AA156">
        <v>-1</v>
      </c>
      <c r="AB156">
        <f ca="1" t="shared" si="63"/>
        <v>3778.205554</v>
      </c>
      <c r="AC156">
        <f ca="1">ROUND((SUM(SmtRes!BQ462:SmtRes!BQ472)),6)</f>
        <v>182.966834</v>
      </c>
      <c r="AD156">
        <f ca="1">ROUND((((SUM(SmtRes!BR462:SmtRes!BR472))-(0))+AE156),6)</f>
        <v>8.83872</v>
      </c>
      <c r="AE156">
        <f>ROUND((0),6)</f>
        <v>0</v>
      </c>
      <c r="AF156">
        <f ca="1">ROUND((SUM(SmtRes!BT462:SmtRes!BT472)),6)</f>
        <v>3586.4</v>
      </c>
      <c r="AG156">
        <f t="shared" si="65"/>
        <v>0</v>
      </c>
      <c r="AH156">
        <f ca="1">(SUM(SmtRes!BU462:SmtRes!BU472))</f>
        <v>4</v>
      </c>
      <c r="AI156">
        <f>(0)</f>
        <v>0</v>
      </c>
      <c r="AJ156">
        <f t="shared" si="66"/>
        <v>0</v>
      </c>
      <c r="AK156">
        <v>3778.205554</v>
      </c>
      <c r="AL156">
        <v>182.966834</v>
      </c>
      <c r="AM156">
        <v>8.83872</v>
      </c>
      <c r="AN156">
        <v>0</v>
      </c>
      <c r="AO156">
        <v>3586.4</v>
      </c>
      <c r="AP156">
        <v>0</v>
      </c>
      <c r="AQ156">
        <v>4</v>
      </c>
      <c r="AR156">
        <v>0</v>
      </c>
      <c r="AS156">
        <v>0</v>
      </c>
      <c r="AT156">
        <v>97</v>
      </c>
      <c r="AU156">
        <v>51</v>
      </c>
      <c r="AV156">
        <v>1</v>
      </c>
      <c r="AW156">
        <v>1</v>
      </c>
      <c r="AZ156">
        <v>1</v>
      </c>
      <c r="BA156">
        <v>1</v>
      </c>
      <c r="BB156">
        <v>1</v>
      </c>
      <c r="BC156">
        <v>1</v>
      </c>
      <c r="BD156" t="s">
        <v>236</v>
      </c>
      <c r="BE156" t="s">
        <v>236</v>
      </c>
      <c r="BF156" t="s">
        <v>236</v>
      </c>
      <c r="BG156" t="s">
        <v>236</v>
      </c>
      <c r="BH156">
        <v>0</v>
      </c>
      <c r="BI156">
        <v>2</v>
      </c>
      <c r="BJ156" t="s">
        <v>477</v>
      </c>
      <c r="BM156">
        <v>108001</v>
      </c>
      <c r="BN156">
        <v>0</v>
      </c>
      <c r="BO156" t="s">
        <v>236</v>
      </c>
      <c r="BP156">
        <v>0</v>
      </c>
      <c r="BQ156">
        <v>3</v>
      </c>
      <c r="BR156">
        <v>0</v>
      </c>
      <c r="BS156">
        <v>1</v>
      </c>
      <c r="BT156">
        <v>1</v>
      </c>
      <c r="BU156">
        <v>1</v>
      </c>
      <c r="BV156">
        <v>1</v>
      </c>
      <c r="BW156">
        <v>1</v>
      </c>
      <c r="BX156">
        <v>1</v>
      </c>
      <c r="BY156" t="s">
        <v>236</v>
      </c>
      <c r="BZ156">
        <v>97</v>
      </c>
      <c r="CA156">
        <v>51</v>
      </c>
      <c r="CB156" t="s">
        <v>236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 t="s">
        <v>236</v>
      </c>
      <c r="CO156">
        <v>0</v>
      </c>
      <c r="CP156">
        <f ca="1" t="shared" si="84"/>
        <v>0</v>
      </c>
      <c r="CQ156">
        <f ca="1">SUMIF(SmtRes!AQ462:SmtRes!AQ472,"=1",SmtRes!AA462:SmtRes!AA472)</f>
        <v>1519.62</v>
      </c>
      <c r="CR156">
        <f ca="1">SUMIF(SmtRes!AQ462:SmtRes!AQ472,"=1",SmtRes!AB462:SmtRes!AB472)</f>
        <v>15.84</v>
      </c>
      <c r="CS156">
        <f ca="1">SUMIF(SmtRes!AQ462:SmtRes!AQ472,"=1",SmtRes!AC462:SmtRes!AC472)</f>
        <v>0</v>
      </c>
      <c r="CT156">
        <f ca="1">SUMIF(SmtRes!AQ462:SmtRes!AQ472,"=1",SmtRes!AD462:SmtRes!AD472)</f>
        <v>896.6</v>
      </c>
      <c r="CU156">
        <f t="shared" si="85"/>
        <v>0</v>
      </c>
      <c r="CV156">
        <f ca="1">SUMIF(SmtRes!AQ462:SmtRes!AQ472,"=1",SmtRes!BU462:SmtRes!BU472)</f>
        <v>4</v>
      </c>
      <c r="CW156">
        <f ca="1">SUMIF(SmtRes!AQ462:SmtRes!AQ472,"=1",SmtRes!BV462:SmtRes!BV472)</f>
        <v>0</v>
      </c>
      <c r="CX156">
        <f t="shared" si="86"/>
        <v>0</v>
      </c>
      <c r="CY156">
        <f ca="1" t="shared" si="87"/>
        <v>0</v>
      </c>
      <c r="CZ156">
        <f ca="1" t="shared" si="88"/>
        <v>0</v>
      </c>
      <c r="DC156" t="s">
        <v>236</v>
      </c>
      <c r="DD156" t="s">
        <v>236</v>
      </c>
      <c r="DE156" t="s">
        <v>236</v>
      </c>
      <c r="DF156" t="s">
        <v>236</v>
      </c>
      <c r="DG156" t="s">
        <v>236</v>
      </c>
      <c r="DH156" t="s">
        <v>236</v>
      </c>
      <c r="DI156" t="s">
        <v>236</v>
      </c>
      <c r="DJ156" t="s">
        <v>236</v>
      </c>
      <c r="DK156" t="s">
        <v>236</v>
      </c>
      <c r="DL156" t="s">
        <v>236</v>
      </c>
      <c r="DM156" t="s">
        <v>236</v>
      </c>
      <c r="DN156">
        <v>0</v>
      </c>
      <c r="DO156">
        <v>0</v>
      </c>
      <c r="DP156">
        <v>1</v>
      </c>
      <c r="DQ156">
        <v>1</v>
      </c>
      <c r="DU156">
        <v>1013</v>
      </c>
      <c r="DV156" t="s">
        <v>265</v>
      </c>
      <c r="DW156" t="s">
        <v>265</v>
      </c>
      <c r="DX156">
        <v>1</v>
      </c>
      <c r="DZ156" t="s">
        <v>236</v>
      </c>
      <c r="EA156" t="s">
        <v>236</v>
      </c>
      <c r="EB156" t="s">
        <v>236</v>
      </c>
      <c r="EC156" t="s">
        <v>236</v>
      </c>
      <c r="EE156">
        <v>82815029</v>
      </c>
      <c r="EF156">
        <v>3</v>
      </c>
      <c r="EG156" t="s">
        <v>324</v>
      </c>
      <c r="EH156">
        <v>0</v>
      </c>
      <c r="EI156" t="s">
        <v>236</v>
      </c>
      <c r="EJ156">
        <v>2</v>
      </c>
      <c r="EK156">
        <v>108001</v>
      </c>
      <c r="EL156" t="s">
        <v>325</v>
      </c>
      <c r="EM156" t="s">
        <v>326</v>
      </c>
      <c r="EO156" t="s">
        <v>236</v>
      </c>
      <c r="EQ156">
        <v>132096</v>
      </c>
      <c r="ER156">
        <v>0</v>
      </c>
      <c r="ES156">
        <v>0</v>
      </c>
      <c r="ET156">
        <v>0</v>
      </c>
      <c r="EU156">
        <v>0</v>
      </c>
      <c r="EV156">
        <v>0</v>
      </c>
      <c r="EW156">
        <v>4</v>
      </c>
      <c r="EX156">
        <v>0</v>
      </c>
      <c r="EY156">
        <v>0</v>
      </c>
      <c r="FQ156">
        <v>0</v>
      </c>
      <c r="FR156">
        <v>0</v>
      </c>
      <c r="FS156">
        <v>0</v>
      </c>
      <c r="FX156">
        <v>97</v>
      </c>
      <c r="FY156">
        <v>51</v>
      </c>
      <c r="GA156" t="s">
        <v>236</v>
      </c>
      <c r="GD156">
        <v>1</v>
      </c>
      <c r="GF156">
        <v>101520327</v>
      </c>
      <c r="GG156">
        <v>2</v>
      </c>
      <c r="GH156">
        <v>1</v>
      </c>
      <c r="GI156">
        <v>-2</v>
      </c>
      <c r="GJ156">
        <v>0</v>
      </c>
      <c r="GK156">
        <v>0</v>
      </c>
      <c r="GL156">
        <f ca="1" t="shared" si="72"/>
        <v>0</v>
      </c>
      <c r="GM156">
        <f ca="1" t="shared" si="73"/>
        <v>0</v>
      </c>
      <c r="GN156">
        <f ca="1" t="shared" si="74"/>
        <v>0</v>
      </c>
      <c r="GO156">
        <f ca="1" t="shared" si="75"/>
        <v>0</v>
      </c>
      <c r="GP156">
        <f ca="1" t="shared" si="76"/>
        <v>0</v>
      </c>
      <c r="GR156">
        <v>0</v>
      </c>
      <c r="GS156">
        <v>3</v>
      </c>
      <c r="GT156">
        <v>0</v>
      </c>
      <c r="GU156" t="s">
        <v>236</v>
      </c>
      <c r="GV156">
        <f t="shared" si="77"/>
        <v>0</v>
      </c>
      <c r="GW156">
        <v>1</v>
      </c>
      <c r="GX156">
        <f t="shared" si="78"/>
        <v>0</v>
      </c>
      <c r="HA156">
        <v>0</v>
      </c>
      <c r="HB156">
        <v>0</v>
      </c>
      <c r="HC156">
        <f t="shared" si="89"/>
        <v>0</v>
      </c>
      <c r="HE156" t="s">
        <v>236</v>
      </c>
      <c r="HF156" t="s">
        <v>236</v>
      </c>
      <c r="HM156" t="s">
        <v>236</v>
      </c>
      <c r="HN156" t="s">
        <v>135</v>
      </c>
      <c r="HO156" t="s">
        <v>137</v>
      </c>
      <c r="HP156" t="s">
        <v>325</v>
      </c>
      <c r="HQ156" t="s">
        <v>325</v>
      </c>
      <c r="HS156">
        <v>0</v>
      </c>
      <c r="IK156">
        <v>0</v>
      </c>
    </row>
    <row r="157" spans="1:255">
      <c r="A157" s="8">
        <v>18</v>
      </c>
      <c r="B157" s="8">
        <v>1</v>
      </c>
      <c r="C157" s="8">
        <v>461</v>
      </c>
      <c r="D157" s="8"/>
      <c r="E157" s="8" t="s">
        <v>236</v>
      </c>
      <c r="F157" s="8" t="s">
        <v>327</v>
      </c>
      <c r="G157" s="8" t="s">
        <v>328</v>
      </c>
      <c r="H157" s="8" t="s">
        <v>64</v>
      </c>
      <c r="I157" s="8">
        <f>J157</f>
        <v>2</v>
      </c>
      <c r="J157" s="8">
        <v>2</v>
      </c>
      <c r="K157" s="8">
        <v>2</v>
      </c>
      <c r="L157" s="8">
        <v>0</v>
      </c>
      <c r="M157" s="8">
        <v>0</v>
      </c>
      <c r="N157" s="8">
        <f t="shared" si="57"/>
        <v>0</v>
      </c>
      <c r="O157" s="8">
        <f ca="1">ROUND(P157,2)</f>
        <v>0</v>
      </c>
      <c r="P157" s="8">
        <f ca="1">ROUND(ROUND(ROUND(SUMIF(SmtRes!AQ462:SmtRes!AQ472,"=1",SmtRes!CU462:SmtRes!CU472),2),2)*I157/100,2)</f>
        <v>0</v>
      </c>
      <c r="Q157" s="8">
        <f>ROUND(CR157*I157,2)</f>
        <v>0</v>
      </c>
      <c r="R157" s="8">
        <f>ROUND(CS157*I157,2)</f>
        <v>0</v>
      </c>
      <c r="S157" s="8">
        <f>ROUND(CT157*I157,2)</f>
        <v>0</v>
      </c>
      <c r="T157" s="8">
        <f t="shared" si="59"/>
        <v>0</v>
      </c>
      <c r="U157" s="8">
        <f>ROUND(CV157*I157,7)</f>
        <v>0</v>
      </c>
      <c r="V157" s="8">
        <f>ROUND(CW157*I157,7)</f>
        <v>0</v>
      </c>
      <c r="W157" s="8">
        <f t="shared" si="60"/>
        <v>0</v>
      </c>
      <c r="X157" s="8">
        <f t="shared" si="61"/>
        <v>0</v>
      </c>
      <c r="Y157" s="8">
        <f t="shared" si="62"/>
        <v>0</v>
      </c>
      <c r="Z157" s="8"/>
      <c r="AA157" s="8">
        <v>-1</v>
      </c>
      <c r="AB157" s="8">
        <f t="shared" si="63"/>
        <v>0</v>
      </c>
      <c r="AC157" s="8">
        <f>ROUND((ES157),6)</f>
        <v>0</v>
      </c>
      <c r="AD157" s="8">
        <f>ROUND((((ET157)-(EU157))+AE157),6)</f>
        <v>0</v>
      </c>
      <c r="AE157" s="8">
        <f>ROUND((EU157),6)</f>
        <v>0</v>
      </c>
      <c r="AF157" s="8">
        <f>ROUND((EV157),6)</f>
        <v>0</v>
      </c>
      <c r="AG157" s="8">
        <f t="shared" si="65"/>
        <v>0</v>
      </c>
      <c r="AH157" s="8">
        <f>(EW157)</f>
        <v>0</v>
      </c>
      <c r="AI157" s="8">
        <f>(EX157)</f>
        <v>0</v>
      </c>
      <c r="AJ157" s="8">
        <f t="shared" si="66"/>
        <v>0</v>
      </c>
      <c r="AK157" s="8">
        <v>0</v>
      </c>
      <c r="AL157" s="8">
        <v>0</v>
      </c>
      <c r="AM157" s="8">
        <v>0</v>
      </c>
      <c r="AN157" s="8">
        <v>0</v>
      </c>
      <c r="AO157" s="8">
        <v>0</v>
      </c>
      <c r="AP157" s="8">
        <v>0</v>
      </c>
      <c r="AQ157" s="8">
        <v>0</v>
      </c>
      <c r="AR157" s="8">
        <v>0</v>
      </c>
      <c r="AS157" s="8">
        <v>0</v>
      </c>
      <c r="AT157" s="8">
        <v>97</v>
      </c>
      <c r="AU157" s="8">
        <v>51</v>
      </c>
      <c r="AV157" s="8">
        <v>1</v>
      </c>
      <c r="AW157" s="8">
        <v>1</v>
      </c>
      <c r="AX157" s="8"/>
      <c r="AY157" s="8"/>
      <c r="AZ157" s="8">
        <v>1</v>
      </c>
      <c r="BA157" s="8">
        <v>1</v>
      </c>
      <c r="BB157" s="8">
        <v>1</v>
      </c>
      <c r="BC157" s="8">
        <v>1</v>
      </c>
      <c r="BD157" s="8" t="s">
        <v>236</v>
      </c>
      <c r="BE157" s="8" t="s">
        <v>236</v>
      </c>
      <c r="BF157" s="8" t="s">
        <v>236</v>
      </c>
      <c r="BG157" s="8" t="s">
        <v>236</v>
      </c>
      <c r="BH157" s="8">
        <v>3</v>
      </c>
      <c r="BI157" s="8">
        <v>2</v>
      </c>
      <c r="BJ157" s="8" t="s">
        <v>236</v>
      </c>
      <c r="BK157" s="8"/>
      <c r="BL157" s="8"/>
      <c r="BM157" s="8">
        <v>108001</v>
      </c>
      <c r="BN157" s="8">
        <v>0</v>
      </c>
      <c r="BO157" s="8" t="s">
        <v>236</v>
      </c>
      <c r="BP157" s="8">
        <v>0</v>
      </c>
      <c r="BQ157" s="8">
        <v>3</v>
      </c>
      <c r="BR157" s="8">
        <v>0</v>
      </c>
      <c r="BS157" s="8">
        <v>1</v>
      </c>
      <c r="BT157" s="8">
        <v>1</v>
      </c>
      <c r="BU157" s="8">
        <v>1</v>
      </c>
      <c r="BV157" s="8">
        <v>1</v>
      </c>
      <c r="BW157" s="8">
        <v>1</v>
      </c>
      <c r="BX157" s="8">
        <v>1</v>
      </c>
      <c r="BY157" s="8" t="s">
        <v>236</v>
      </c>
      <c r="BZ157" s="8">
        <v>97</v>
      </c>
      <c r="CA157" s="8">
        <v>51</v>
      </c>
      <c r="CB157" s="8" t="s">
        <v>236</v>
      </c>
      <c r="CC157" s="8"/>
      <c r="CD157" s="8"/>
      <c r="CE157" s="8">
        <v>0</v>
      </c>
      <c r="CF157" s="8">
        <v>0</v>
      </c>
      <c r="CG157" s="8">
        <v>0</v>
      </c>
      <c r="CH157" s="8">
        <v>0</v>
      </c>
      <c r="CI157" s="8">
        <v>0</v>
      </c>
      <c r="CJ157" s="8">
        <v>0</v>
      </c>
      <c r="CK157" s="8">
        <v>0</v>
      </c>
      <c r="CL157" s="8">
        <v>0</v>
      </c>
      <c r="CM157" s="8">
        <v>0</v>
      </c>
      <c r="CN157" s="8" t="s">
        <v>236</v>
      </c>
      <c r="CO157" s="8">
        <v>0</v>
      </c>
      <c r="CP157" s="8">
        <f t="shared" ref="CP157:CZ157" si="90">0</f>
        <v>0</v>
      </c>
      <c r="CQ157" s="8">
        <f t="shared" si="90"/>
        <v>0</v>
      </c>
      <c r="CR157" s="8">
        <f t="shared" si="90"/>
        <v>0</v>
      </c>
      <c r="CS157" s="8">
        <f t="shared" si="90"/>
        <v>0</v>
      </c>
      <c r="CT157" s="8">
        <f t="shared" si="90"/>
        <v>0</v>
      </c>
      <c r="CU157" s="8">
        <f t="shared" si="90"/>
        <v>0</v>
      </c>
      <c r="CV157" s="8">
        <f t="shared" si="90"/>
        <v>0</v>
      </c>
      <c r="CW157" s="8">
        <f t="shared" si="90"/>
        <v>0</v>
      </c>
      <c r="CX157" s="8">
        <f t="shared" si="90"/>
        <v>0</v>
      </c>
      <c r="CY157" s="8">
        <f t="shared" si="90"/>
        <v>0</v>
      </c>
      <c r="CZ157" s="8">
        <f t="shared" si="90"/>
        <v>0</v>
      </c>
      <c r="DA157" s="8"/>
      <c r="DB157" s="8"/>
      <c r="DC157" s="8" t="s">
        <v>236</v>
      </c>
      <c r="DD157" s="8" t="s">
        <v>236</v>
      </c>
      <c r="DE157" s="8" t="s">
        <v>236</v>
      </c>
      <c r="DF157" s="8" t="s">
        <v>236</v>
      </c>
      <c r="DG157" s="8" t="s">
        <v>236</v>
      </c>
      <c r="DH157" s="8" t="s">
        <v>236</v>
      </c>
      <c r="DI157" s="8" t="s">
        <v>236</v>
      </c>
      <c r="DJ157" s="8" t="s">
        <v>236</v>
      </c>
      <c r="DK157" s="8" t="s">
        <v>236</v>
      </c>
      <c r="DL157" s="8" t="s">
        <v>236</v>
      </c>
      <c r="DM157" s="8" t="s">
        <v>236</v>
      </c>
      <c r="DN157" s="8">
        <v>0</v>
      </c>
      <c r="DO157" s="8">
        <v>0</v>
      </c>
      <c r="DP157" s="8">
        <v>1</v>
      </c>
      <c r="DQ157" s="8">
        <v>1</v>
      </c>
      <c r="DR157" s="8"/>
      <c r="DS157" s="8"/>
      <c r="DT157" s="8"/>
      <c r="DU157" s="8">
        <v>1013</v>
      </c>
      <c r="DV157" s="8" t="s">
        <v>64</v>
      </c>
      <c r="DW157" s="8" t="s">
        <v>64</v>
      </c>
      <c r="DX157" s="8">
        <v>1</v>
      </c>
      <c r="DY157" s="8"/>
      <c r="DZ157" s="8" t="s">
        <v>236</v>
      </c>
      <c r="EA157" s="8" t="s">
        <v>236</v>
      </c>
      <c r="EB157" s="8" t="s">
        <v>236</v>
      </c>
      <c r="EC157" s="8" t="s">
        <v>236</v>
      </c>
      <c r="ED157" s="8"/>
      <c r="EE157" s="8">
        <v>82815029</v>
      </c>
      <c r="EF157" s="8">
        <v>3</v>
      </c>
      <c r="EG157" s="8" t="s">
        <v>324</v>
      </c>
      <c r="EH157" s="8">
        <v>0</v>
      </c>
      <c r="EI157" s="8" t="s">
        <v>236</v>
      </c>
      <c r="EJ157" s="8">
        <v>2</v>
      </c>
      <c r="EK157" s="8">
        <v>108001</v>
      </c>
      <c r="EL157" s="8" t="s">
        <v>325</v>
      </c>
      <c r="EM157" s="8" t="s">
        <v>326</v>
      </c>
      <c r="EN157" s="8"/>
      <c r="EO157" s="8" t="s">
        <v>236</v>
      </c>
      <c r="EP157" s="8"/>
      <c r="EQ157" s="8">
        <v>1024</v>
      </c>
      <c r="ER157" s="8">
        <v>0</v>
      </c>
      <c r="ES157" s="8">
        <v>0</v>
      </c>
      <c r="ET157" s="8">
        <v>0</v>
      </c>
      <c r="EU157" s="8">
        <v>0</v>
      </c>
      <c r="EV157" s="8">
        <v>0</v>
      </c>
      <c r="EW157" s="8">
        <v>0</v>
      </c>
      <c r="EX157" s="8">
        <v>0</v>
      </c>
      <c r="EY157" s="8"/>
      <c r="EZ157" s="8"/>
      <c r="FA157" s="8"/>
      <c r="FB157" s="8"/>
      <c r="FC157" s="8"/>
      <c r="FD157" s="8"/>
      <c r="FE157" s="8"/>
      <c r="FF157" s="8"/>
      <c r="FG157" s="8"/>
      <c r="FH157" s="8"/>
      <c r="FI157" s="8"/>
      <c r="FJ157" s="8"/>
      <c r="FK157" s="8"/>
      <c r="FL157" s="8"/>
      <c r="FM157" s="8"/>
      <c r="FN157" s="8"/>
      <c r="FO157" s="8"/>
      <c r="FP157" s="8"/>
      <c r="FQ157" s="8">
        <v>0</v>
      </c>
      <c r="FR157" s="8">
        <v>0</v>
      </c>
      <c r="FS157" s="8">
        <v>0</v>
      </c>
      <c r="FT157" s="8"/>
      <c r="FU157" s="8"/>
      <c r="FV157" s="8"/>
      <c r="FW157" s="8"/>
      <c r="FX157" s="8">
        <v>97</v>
      </c>
      <c r="FY157" s="8">
        <v>51</v>
      </c>
      <c r="FZ157" s="8"/>
      <c r="GA157" s="8" t="s">
        <v>236</v>
      </c>
      <c r="GB157" s="8"/>
      <c r="GC157" s="8"/>
      <c r="GD157" s="8">
        <v>1</v>
      </c>
      <c r="GE157" s="8"/>
      <c r="GF157" s="8">
        <v>274903907</v>
      </c>
      <c r="GG157" s="8">
        <v>2</v>
      </c>
      <c r="GH157" s="8">
        <v>1</v>
      </c>
      <c r="GI157" s="8">
        <v>-2</v>
      </c>
      <c r="GJ157" s="8">
        <v>0</v>
      </c>
      <c r="GK157" s="8">
        <v>0</v>
      </c>
      <c r="GL157" s="8">
        <f ca="1" t="shared" si="72"/>
        <v>0</v>
      </c>
      <c r="GM157" s="8">
        <f ca="1" t="shared" si="73"/>
        <v>0</v>
      </c>
      <c r="GN157" s="8">
        <f ca="1" t="shared" si="74"/>
        <v>0</v>
      </c>
      <c r="GO157" s="8">
        <f ca="1" t="shared" si="75"/>
        <v>0</v>
      </c>
      <c r="GP157" s="8">
        <f ca="1" t="shared" si="76"/>
        <v>0</v>
      </c>
      <c r="GQ157" s="8"/>
      <c r="GR157" s="8">
        <v>0</v>
      </c>
      <c r="GS157" s="8">
        <v>3</v>
      </c>
      <c r="GT157" s="8">
        <v>0</v>
      </c>
      <c r="GU157" s="8" t="s">
        <v>236</v>
      </c>
      <c r="GV157" s="8">
        <f t="shared" si="77"/>
        <v>0</v>
      </c>
      <c r="GW157" s="8">
        <v>1</v>
      </c>
      <c r="GX157" s="8">
        <f t="shared" si="78"/>
        <v>0</v>
      </c>
      <c r="GY157" s="8"/>
      <c r="GZ157" s="8"/>
      <c r="HA157" s="8">
        <v>0</v>
      </c>
      <c r="HB157" s="8">
        <v>0</v>
      </c>
      <c r="HC157" s="8">
        <f>0</f>
        <v>0</v>
      </c>
      <c r="HD157" s="8"/>
      <c r="HE157" s="8" t="s">
        <v>236</v>
      </c>
      <c r="HF157" s="8" t="s">
        <v>236</v>
      </c>
      <c r="HG157" s="8"/>
      <c r="HH157" s="8"/>
      <c r="HI157" s="8"/>
      <c r="HJ157" s="8"/>
      <c r="HK157" s="8"/>
      <c r="HL157" s="8"/>
      <c r="HM157" s="8" t="s">
        <v>236</v>
      </c>
      <c r="HN157" s="8" t="s">
        <v>135</v>
      </c>
      <c r="HO157" s="8" t="s">
        <v>137</v>
      </c>
      <c r="HP157" s="8" t="s">
        <v>325</v>
      </c>
      <c r="HQ157" s="8" t="s">
        <v>325</v>
      </c>
      <c r="HR157" s="8"/>
      <c r="HS157" s="8">
        <v>0</v>
      </c>
      <c r="HT157" s="8"/>
      <c r="HU157" s="8"/>
      <c r="HV157" s="8"/>
      <c r="HW157" s="8"/>
      <c r="HX157" s="8"/>
      <c r="HY157" s="8"/>
      <c r="HZ157" s="8"/>
      <c r="IA157" s="8"/>
      <c r="IB157" s="8"/>
      <c r="IC157" s="8"/>
      <c r="ID157" s="8"/>
      <c r="IE157" s="8"/>
      <c r="IF157" s="8"/>
      <c r="IG157" s="8"/>
      <c r="IH157" s="8"/>
      <c r="II157" s="8"/>
      <c r="IJ157" s="8"/>
      <c r="IK157" s="8">
        <v>0</v>
      </c>
      <c r="IL157" s="8"/>
      <c r="IM157" s="8"/>
      <c r="IN157" s="8"/>
      <c r="IO157" s="8"/>
      <c r="IP157" s="8"/>
      <c r="IQ157" s="8"/>
      <c r="IR157" s="8"/>
      <c r="IS157" s="8"/>
      <c r="IT157" s="8"/>
      <c r="IU157" s="8"/>
    </row>
    <row r="158" spans="1:245">
      <c r="A158">
        <v>18</v>
      </c>
      <c r="B158">
        <v>1</v>
      </c>
      <c r="C158">
        <v>472</v>
      </c>
      <c r="E158" t="s">
        <v>236</v>
      </c>
      <c r="F158" t="s">
        <v>327</v>
      </c>
      <c r="G158" t="s">
        <v>328</v>
      </c>
      <c r="H158" t="s">
        <v>64</v>
      </c>
      <c r="I158">
        <f>J158</f>
        <v>2</v>
      </c>
      <c r="J158">
        <v>2</v>
      </c>
      <c r="K158">
        <v>2</v>
      </c>
      <c r="L158">
        <v>0</v>
      </c>
      <c r="M158">
        <v>0</v>
      </c>
      <c r="N158">
        <f t="shared" si="57"/>
        <v>0</v>
      </c>
      <c r="O158">
        <f ca="1">ROUND(P158,2)</f>
        <v>0</v>
      </c>
      <c r="P158">
        <f ca="1">ROUND(ROUND(ROUND(SUMIF(SmtRes!AQ462:SmtRes!AQ472,"=1",SmtRes!CU462:SmtRes!CU472),2),2)*I158/100,2)</f>
        <v>0</v>
      </c>
      <c r="Q158">
        <f>ROUND(CR158*I158,2)</f>
        <v>0</v>
      </c>
      <c r="R158">
        <f>ROUND(CS158*I158,2)</f>
        <v>0</v>
      </c>
      <c r="S158">
        <f>ROUND(CT158*I158,2)</f>
        <v>0</v>
      </c>
      <c r="T158">
        <f t="shared" si="59"/>
        <v>0</v>
      </c>
      <c r="U158">
        <f>ROUND(CV158*I158,7)</f>
        <v>0</v>
      </c>
      <c r="V158">
        <f>ROUND(CW158*I158,7)</f>
        <v>0</v>
      </c>
      <c r="W158">
        <f t="shared" si="60"/>
        <v>0</v>
      </c>
      <c r="X158">
        <f t="shared" si="61"/>
        <v>0</v>
      </c>
      <c r="Y158">
        <f t="shared" si="62"/>
        <v>0</v>
      </c>
      <c r="AA158">
        <v>-1</v>
      </c>
      <c r="AB158">
        <f t="shared" si="63"/>
        <v>0</v>
      </c>
      <c r="AC158">
        <f>ROUND((ES158),6)</f>
        <v>0</v>
      </c>
      <c r="AD158">
        <f>ROUND((((ET158)-(EU158))+AE158),6)</f>
        <v>0</v>
      </c>
      <c r="AE158">
        <f>ROUND((EU158),6)</f>
        <v>0</v>
      </c>
      <c r="AF158">
        <f>ROUND((EV158),6)</f>
        <v>0</v>
      </c>
      <c r="AG158">
        <f t="shared" si="65"/>
        <v>0</v>
      </c>
      <c r="AH158">
        <f>(EW158)</f>
        <v>0</v>
      </c>
      <c r="AI158">
        <f>(EX158)</f>
        <v>0</v>
      </c>
      <c r="AJ158">
        <f t="shared" si="66"/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97</v>
      </c>
      <c r="AU158">
        <v>51</v>
      </c>
      <c r="AV158">
        <v>1</v>
      </c>
      <c r="AW158">
        <v>1</v>
      </c>
      <c r="AZ158">
        <v>1</v>
      </c>
      <c r="BA158">
        <v>1</v>
      </c>
      <c r="BB158">
        <v>1</v>
      </c>
      <c r="BC158">
        <v>1</v>
      </c>
      <c r="BD158" t="s">
        <v>236</v>
      </c>
      <c r="BE158" t="s">
        <v>236</v>
      </c>
      <c r="BF158" t="s">
        <v>236</v>
      </c>
      <c r="BG158" t="s">
        <v>236</v>
      </c>
      <c r="BH158">
        <v>3</v>
      </c>
      <c r="BI158">
        <v>2</v>
      </c>
      <c r="BJ158" t="s">
        <v>236</v>
      </c>
      <c r="BM158">
        <v>108001</v>
      </c>
      <c r="BN158">
        <v>0</v>
      </c>
      <c r="BO158" t="s">
        <v>236</v>
      </c>
      <c r="BP158">
        <v>0</v>
      </c>
      <c r="BQ158">
        <v>3</v>
      </c>
      <c r="BR158">
        <v>0</v>
      </c>
      <c r="BS158">
        <v>1</v>
      </c>
      <c r="BT158">
        <v>1</v>
      </c>
      <c r="BU158">
        <v>1</v>
      </c>
      <c r="BV158">
        <v>1</v>
      </c>
      <c r="BW158">
        <v>1</v>
      </c>
      <c r="BX158">
        <v>1</v>
      </c>
      <c r="BY158" t="s">
        <v>236</v>
      </c>
      <c r="BZ158">
        <v>97</v>
      </c>
      <c r="CA158">
        <v>51</v>
      </c>
      <c r="CB158" t="s">
        <v>236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 t="s">
        <v>236</v>
      </c>
      <c r="CO158">
        <v>0</v>
      </c>
      <c r="CP158">
        <f t="shared" ref="CP158:CZ158" si="91">0</f>
        <v>0</v>
      </c>
      <c r="CQ158">
        <f t="shared" si="91"/>
        <v>0</v>
      </c>
      <c r="CR158">
        <f t="shared" si="91"/>
        <v>0</v>
      </c>
      <c r="CS158">
        <f t="shared" si="91"/>
        <v>0</v>
      </c>
      <c r="CT158">
        <f t="shared" si="91"/>
        <v>0</v>
      </c>
      <c r="CU158">
        <f t="shared" si="91"/>
        <v>0</v>
      </c>
      <c r="CV158">
        <f t="shared" si="91"/>
        <v>0</v>
      </c>
      <c r="CW158">
        <f t="shared" si="91"/>
        <v>0</v>
      </c>
      <c r="CX158">
        <f t="shared" si="91"/>
        <v>0</v>
      </c>
      <c r="CY158">
        <f t="shared" si="91"/>
        <v>0</v>
      </c>
      <c r="CZ158">
        <f t="shared" si="91"/>
        <v>0</v>
      </c>
      <c r="DC158" t="s">
        <v>236</v>
      </c>
      <c r="DD158" t="s">
        <v>236</v>
      </c>
      <c r="DE158" t="s">
        <v>236</v>
      </c>
      <c r="DF158" t="s">
        <v>236</v>
      </c>
      <c r="DG158" t="s">
        <v>236</v>
      </c>
      <c r="DH158" t="s">
        <v>236</v>
      </c>
      <c r="DI158" t="s">
        <v>236</v>
      </c>
      <c r="DJ158" t="s">
        <v>236</v>
      </c>
      <c r="DK158" t="s">
        <v>236</v>
      </c>
      <c r="DL158" t="s">
        <v>236</v>
      </c>
      <c r="DM158" t="s">
        <v>236</v>
      </c>
      <c r="DN158">
        <v>0</v>
      </c>
      <c r="DO158">
        <v>0</v>
      </c>
      <c r="DP158">
        <v>1</v>
      </c>
      <c r="DQ158">
        <v>1</v>
      </c>
      <c r="DU158">
        <v>1013</v>
      </c>
      <c r="DV158" t="s">
        <v>64</v>
      </c>
      <c r="DW158" t="s">
        <v>64</v>
      </c>
      <c r="DX158">
        <v>1</v>
      </c>
      <c r="DZ158" t="s">
        <v>236</v>
      </c>
      <c r="EA158" t="s">
        <v>236</v>
      </c>
      <c r="EB158" t="s">
        <v>236</v>
      </c>
      <c r="EC158" t="s">
        <v>236</v>
      </c>
      <c r="EE158">
        <v>82815029</v>
      </c>
      <c r="EF158">
        <v>3</v>
      </c>
      <c r="EG158" t="s">
        <v>324</v>
      </c>
      <c r="EH158">
        <v>0</v>
      </c>
      <c r="EI158" t="s">
        <v>236</v>
      </c>
      <c r="EJ158">
        <v>2</v>
      </c>
      <c r="EK158">
        <v>108001</v>
      </c>
      <c r="EL158" t="s">
        <v>325</v>
      </c>
      <c r="EM158" t="s">
        <v>326</v>
      </c>
      <c r="EO158" t="s">
        <v>236</v>
      </c>
      <c r="EQ158">
        <v>1024</v>
      </c>
      <c r="ER158">
        <v>0</v>
      </c>
      <c r="ES158">
        <v>0</v>
      </c>
      <c r="ET158">
        <v>0</v>
      </c>
      <c r="EU158">
        <v>0</v>
      </c>
      <c r="EV158">
        <v>0</v>
      </c>
      <c r="EW158">
        <v>0</v>
      </c>
      <c r="EX158">
        <v>0</v>
      </c>
      <c r="FQ158">
        <v>0</v>
      </c>
      <c r="FR158">
        <v>0</v>
      </c>
      <c r="FS158">
        <v>0</v>
      </c>
      <c r="FX158">
        <v>97</v>
      </c>
      <c r="FY158">
        <v>51</v>
      </c>
      <c r="GA158" t="s">
        <v>236</v>
      </c>
      <c r="GD158">
        <v>1</v>
      </c>
      <c r="GF158">
        <v>274903907</v>
      </c>
      <c r="GG158">
        <v>2</v>
      </c>
      <c r="GH158">
        <v>1</v>
      </c>
      <c r="GI158">
        <v>-2</v>
      </c>
      <c r="GJ158">
        <v>0</v>
      </c>
      <c r="GK158">
        <v>0</v>
      </c>
      <c r="GL158">
        <f ca="1" t="shared" si="72"/>
        <v>0</v>
      </c>
      <c r="GM158">
        <f ca="1" t="shared" si="73"/>
        <v>0</v>
      </c>
      <c r="GN158">
        <f ca="1" t="shared" si="74"/>
        <v>0</v>
      </c>
      <c r="GO158">
        <f ca="1" t="shared" si="75"/>
        <v>0</v>
      </c>
      <c r="GP158">
        <f ca="1" t="shared" si="76"/>
        <v>0</v>
      </c>
      <c r="GR158">
        <v>0</v>
      </c>
      <c r="GS158">
        <v>3</v>
      </c>
      <c r="GT158">
        <v>0</v>
      </c>
      <c r="GU158" t="s">
        <v>236</v>
      </c>
      <c r="GV158">
        <f t="shared" si="77"/>
        <v>0</v>
      </c>
      <c r="GW158">
        <v>1</v>
      </c>
      <c r="GX158">
        <f t="shared" si="78"/>
        <v>0</v>
      </c>
      <c r="HA158">
        <v>0</v>
      </c>
      <c r="HB158">
        <v>0</v>
      </c>
      <c r="HC158">
        <f>0</f>
        <v>0</v>
      </c>
      <c r="HE158" t="s">
        <v>236</v>
      </c>
      <c r="HF158" t="s">
        <v>236</v>
      </c>
      <c r="HM158" t="s">
        <v>236</v>
      </c>
      <c r="HN158" t="s">
        <v>135</v>
      </c>
      <c r="HO158" t="s">
        <v>137</v>
      </c>
      <c r="HP158" t="s">
        <v>325</v>
      </c>
      <c r="HQ158" t="s">
        <v>325</v>
      </c>
      <c r="HS158">
        <v>0</v>
      </c>
      <c r="IK158">
        <v>0</v>
      </c>
    </row>
    <row r="159" spans="1:255">
      <c r="A159" s="8">
        <v>17</v>
      </c>
      <c r="B159" s="8">
        <v>1</v>
      </c>
      <c r="C159" s="8">
        <f>ROW(SmtRes!A491)</f>
        <v>491</v>
      </c>
      <c r="D159" s="8">
        <f>ROW(EtalonRes!A711)</f>
        <v>711</v>
      </c>
      <c r="E159" s="8" t="s">
        <v>236</v>
      </c>
      <c r="F159" s="8" t="s">
        <v>478</v>
      </c>
      <c r="G159" s="8" t="s">
        <v>479</v>
      </c>
      <c r="H159" s="8" t="s">
        <v>265</v>
      </c>
      <c r="I159" s="8">
        <v>0</v>
      </c>
      <c r="J159" s="8">
        <v>0</v>
      </c>
      <c r="K159" s="8">
        <v>0</v>
      </c>
      <c r="L159" s="8">
        <v>0</v>
      </c>
      <c r="M159" s="8">
        <v>0</v>
      </c>
      <c r="N159" s="8">
        <f t="shared" si="57"/>
        <v>0</v>
      </c>
      <c r="O159" s="8">
        <f ca="1">ROUND(CP159,2)</f>
        <v>0</v>
      </c>
      <c r="P159" s="8">
        <f ca="1">SUMIF(SmtRes!AQ473:SmtRes!AQ491,"=1",SmtRes!DF473:SmtRes!DF491)</f>
        <v>0</v>
      </c>
      <c r="Q159" s="8">
        <f ca="1">SUMIF(SmtRes!AQ473:SmtRes!AQ491,"=1",SmtRes!DG473:SmtRes!DG491)</f>
        <v>0</v>
      </c>
      <c r="R159" s="8">
        <f ca="1">SUMIF(SmtRes!AQ473:SmtRes!AQ491,"=1",SmtRes!DH473:SmtRes!DH491)</f>
        <v>0</v>
      </c>
      <c r="S159" s="8">
        <f ca="1">SUMIF(SmtRes!AQ473:SmtRes!AQ491,"=1",SmtRes!DI473:SmtRes!DI491)</f>
        <v>0</v>
      </c>
      <c r="T159" s="8">
        <f t="shared" si="59"/>
        <v>0</v>
      </c>
      <c r="U159" s="8">
        <f ca="1">SUMIF(SmtRes!AQ473:SmtRes!AQ491,"=1",SmtRes!CV473:SmtRes!CV491)</f>
        <v>0</v>
      </c>
      <c r="V159" s="8">
        <f ca="1">SUMIF(SmtRes!AQ473:SmtRes!AQ491,"=1",SmtRes!CW473:SmtRes!CW491)</f>
        <v>0</v>
      </c>
      <c r="W159" s="8">
        <f t="shared" si="60"/>
        <v>0</v>
      </c>
      <c r="X159" s="8">
        <f ca="1" t="shared" si="61"/>
        <v>0</v>
      </c>
      <c r="Y159" s="8">
        <f ca="1" t="shared" si="62"/>
        <v>0</v>
      </c>
      <c r="Z159" s="8"/>
      <c r="AA159" s="8">
        <v>-1</v>
      </c>
      <c r="AB159" s="8">
        <f ca="1" t="shared" si="63"/>
        <v>2948.704041</v>
      </c>
      <c r="AC159" s="8">
        <f ca="1">ROUND((SUM(SmtRes!BQ473:SmtRes!BQ491)),6)</f>
        <v>527.040136</v>
      </c>
      <c r="AD159" s="8">
        <f ca="1">ROUND((((SUM(SmtRes!BR473:SmtRes!BR491))-(SUM(SmtRes!BS473:SmtRes!BS491)))+AE159),6)</f>
        <v>33.987215</v>
      </c>
      <c r="AE159" s="8">
        <f ca="1">ROUND((SUM(SmtRes!BS473:SmtRes!BS491)),6)</f>
        <v>21.875875</v>
      </c>
      <c r="AF159" s="8">
        <f ca="1">ROUND((SUM(SmtRes!BT473:SmtRes!BT491)),6)</f>
        <v>2387.67669</v>
      </c>
      <c r="AG159" s="8">
        <f t="shared" si="65"/>
        <v>0</v>
      </c>
      <c r="AH159" s="8">
        <f ca="1">(SUM(SmtRes!BU473:SmtRes!BU491))</f>
        <v>2.737</v>
      </c>
      <c r="AI159" s="8">
        <f ca="1">(SUM(SmtRes!BV473:SmtRes!BV491))</f>
        <v>0.023</v>
      </c>
      <c r="AJ159" s="8">
        <f t="shared" si="66"/>
        <v>0</v>
      </c>
      <c r="AK159" s="8">
        <v>2651.857336</v>
      </c>
      <c r="AL159" s="8">
        <v>527.040136</v>
      </c>
      <c r="AM159" s="8">
        <v>29.5541</v>
      </c>
      <c r="AN159" s="8">
        <v>19.0225</v>
      </c>
      <c r="AO159" s="8">
        <v>2076.2406</v>
      </c>
      <c r="AP159" s="8">
        <v>0</v>
      </c>
      <c r="AQ159" s="8">
        <v>2.38</v>
      </c>
      <c r="AR159" s="8">
        <v>0.02</v>
      </c>
      <c r="AS159" s="8">
        <v>0</v>
      </c>
      <c r="AT159" s="8">
        <v>97</v>
      </c>
      <c r="AU159" s="8">
        <v>51</v>
      </c>
      <c r="AV159" s="8">
        <v>1</v>
      </c>
      <c r="AW159" s="8">
        <v>1</v>
      </c>
      <c r="AX159" s="8"/>
      <c r="AY159" s="8"/>
      <c r="AZ159" s="8">
        <v>1</v>
      </c>
      <c r="BA159" s="8">
        <v>1</v>
      </c>
      <c r="BB159" s="8">
        <v>1</v>
      </c>
      <c r="BC159" s="8">
        <v>1</v>
      </c>
      <c r="BD159" s="8" t="s">
        <v>236</v>
      </c>
      <c r="BE159" s="8" t="s">
        <v>236</v>
      </c>
      <c r="BF159" s="8" t="s">
        <v>236</v>
      </c>
      <c r="BG159" s="8" t="s">
        <v>236</v>
      </c>
      <c r="BH159" s="8">
        <v>0</v>
      </c>
      <c r="BI159" s="8">
        <v>2</v>
      </c>
      <c r="BJ159" s="8" t="s">
        <v>480</v>
      </c>
      <c r="BK159" s="8"/>
      <c r="BL159" s="8"/>
      <c r="BM159" s="8">
        <v>108001</v>
      </c>
      <c r="BN159" s="8">
        <v>0</v>
      </c>
      <c r="BO159" s="8" t="s">
        <v>236</v>
      </c>
      <c r="BP159" s="8">
        <v>0</v>
      </c>
      <c r="BQ159" s="8">
        <v>3</v>
      </c>
      <c r="BR159" s="8">
        <v>0</v>
      </c>
      <c r="BS159" s="8">
        <v>1</v>
      </c>
      <c r="BT159" s="8">
        <v>1</v>
      </c>
      <c r="BU159" s="8">
        <v>1</v>
      </c>
      <c r="BV159" s="8">
        <v>1</v>
      </c>
      <c r="BW159" s="8">
        <v>1</v>
      </c>
      <c r="BX159" s="8">
        <v>1</v>
      </c>
      <c r="BY159" s="8" t="s">
        <v>236</v>
      </c>
      <c r="BZ159" s="8">
        <v>97</v>
      </c>
      <c r="CA159" s="8">
        <v>51</v>
      </c>
      <c r="CB159" s="8" t="s">
        <v>236</v>
      </c>
      <c r="CC159" s="8"/>
      <c r="CD159" s="8"/>
      <c r="CE159" s="8">
        <v>0</v>
      </c>
      <c r="CF159" s="8">
        <v>0</v>
      </c>
      <c r="CG159" s="8">
        <v>0</v>
      </c>
      <c r="CH159" s="8">
        <v>0</v>
      </c>
      <c r="CI159" s="8">
        <v>0</v>
      </c>
      <c r="CJ159" s="8">
        <v>0</v>
      </c>
      <c r="CK159" s="8">
        <v>0</v>
      </c>
      <c r="CL159" s="8">
        <v>0</v>
      </c>
      <c r="CM159" s="8">
        <v>0</v>
      </c>
      <c r="CN159" s="8" t="s">
        <v>481</v>
      </c>
      <c r="CO159" s="8">
        <v>0</v>
      </c>
      <c r="CP159" s="8">
        <f ca="1">(P159+Q159+S159+R159)</f>
        <v>0</v>
      </c>
      <c r="CQ159" s="8">
        <f ca="1">SUMIF(SmtRes!AQ473:SmtRes!AQ491,"=1",SmtRes!AA473:SmtRes!AA491)</f>
        <v>138808.15</v>
      </c>
      <c r="CR159" s="8">
        <f ca="1">SUMIF(SmtRes!AQ473:SmtRes!AQ491,"=1",SmtRes!AB473:SmtRes!AB491)</f>
        <v>2318.44</v>
      </c>
      <c r="CS159" s="8">
        <f ca="1">SUMIF(SmtRes!AQ473:SmtRes!AQ491,"=1",SmtRes!AC473:SmtRes!AC491)</f>
        <v>1902.25</v>
      </c>
      <c r="CT159" s="8">
        <f ca="1">SUMIF(SmtRes!AQ473:SmtRes!AQ491,"=1",SmtRes!AD473:SmtRes!AD491)</f>
        <v>872.37</v>
      </c>
      <c r="CU159" s="8">
        <f>AG159</f>
        <v>0</v>
      </c>
      <c r="CV159" s="8">
        <f ca="1">SUMIF(SmtRes!AQ473:SmtRes!AQ491,"=1",SmtRes!BU473:SmtRes!BU491)</f>
        <v>2.737</v>
      </c>
      <c r="CW159" s="8">
        <f ca="1">SUMIF(SmtRes!AQ473:SmtRes!AQ491,"=1",SmtRes!BV473:SmtRes!BV491)</f>
        <v>0.023</v>
      </c>
      <c r="CX159" s="8">
        <f>AJ159</f>
        <v>0</v>
      </c>
      <c r="CY159" s="8">
        <f ca="1">(((S159+R159)*AT159)/100)</f>
        <v>0</v>
      </c>
      <c r="CZ159" s="8">
        <f ca="1">(((S159+R159)*AU159)/100)</f>
        <v>0</v>
      </c>
      <c r="DA159" s="8"/>
      <c r="DB159" s="8"/>
      <c r="DC159" s="8" t="s">
        <v>236</v>
      </c>
      <c r="DD159" s="8" t="s">
        <v>236</v>
      </c>
      <c r="DE159" s="8" t="s">
        <v>482</v>
      </c>
      <c r="DF159" s="8" t="s">
        <v>482</v>
      </c>
      <c r="DG159" s="8" t="s">
        <v>482</v>
      </c>
      <c r="DH159" s="8" t="s">
        <v>236</v>
      </c>
      <c r="DI159" s="8" t="s">
        <v>482</v>
      </c>
      <c r="DJ159" s="8" t="s">
        <v>482</v>
      </c>
      <c r="DK159" s="8" t="s">
        <v>236</v>
      </c>
      <c r="DL159" s="8" t="s">
        <v>236</v>
      </c>
      <c r="DM159" s="8" t="s">
        <v>236</v>
      </c>
      <c r="DN159" s="8">
        <v>0</v>
      </c>
      <c r="DO159" s="8">
        <v>0</v>
      </c>
      <c r="DP159" s="8">
        <v>1</v>
      </c>
      <c r="DQ159" s="8">
        <v>1</v>
      </c>
      <c r="DR159" s="8"/>
      <c r="DS159" s="8"/>
      <c r="DT159" s="8"/>
      <c r="DU159" s="8">
        <v>1013</v>
      </c>
      <c r="DV159" s="8" t="s">
        <v>265</v>
      </c>
      <c r="DW159" s="8" t="s">
        <v>265</v>
      </c>
      <c r="DX159" s="8">
        <v>1</v>
      </c>
      <c r="DY159" s="8"/>
      <c r="DZ159" s="8" t="s">
        <v>236</v>
      </c>
      <c r="EA159" s="8" t="s">
        <v>236</v>
      </c>
      <c r="EB159" s="8" t="s">
        <v>236</v>
      </c>
      <c r="EC159" s="8" t="s">
        <v>236</v>
      </c>
      <c r="ED159" s="8"/>
      <c r="EE159" s="8">
        <v>82815029</v>
      </c>
      <c r="EF159" s="8">
        <v>3</v>
      </c>
      <c r="EG159" s="8" t="s">
        <v>324</v>
      </c>
      <c r="EH159" s="8">
        <v>0</v>
      </c>
      <c r="EI159" s="8" t="s">
        <v>236</v>
      </c>
      <c r="EJ159" s="8">
        <v>2</v>
      </c>
      <c r="EK159" s="8">
        <v>108001</v>
      </c>
      <c r="EL159" s="8" t="s">
        <v>325</v>
      </c>
      <c r="EM159" s="8" t="s">
        <v>326</v>
      </c>
      <c r="EN159" s="8"/>
      <c r="EO159" s="8" t="s">
        <v>425</v>
      </c>
      <c r="EP159" s="8"/>
      <c r="EQ159" s="8">
        <v>132096</v>
      </c>
      <c r="ER159" s="8">
        <v>0</v>
      </c>
      <c r="ES159" s="8">
        <v>0</v>
      </c>
      <c r="ET159" s="8">
        <v>0</v>
      </c>
      <c r="EU159" s="8">
        <v>0</v>
      </c>
      <c r="EV159" s="8">
        <v>0</v>
      </c>
      <c r="EW159" s="8">
        <v>2.38</v>
      </c>
      <c r="EX159" s="8">
        <v>0.02</v>
      </c>
      <c r="EY159" s="8">
        <v>0</v>
      </c>
      <c r="EZ159" s="8"/>
      <c r="FA159" s="8"/>
      <c r="FB159" s="8"/>
      <c r="FC159" s="8"/>
      <c r="FD159" s="8"/>
      <c r="FE159" s="8"/>
      <c r="FF159" s="8"/>
      <c r="FG159" s="8"/>
      <c r="FH159" s="8"/>
      <c r="FI159" s="8"/>
      <c r="FJ159" s="8"/>
      <c r="FK159" s="8"/>
      <c r="FL159" s="8"/>
      <c r="FM159" s="8"/>
      <c r="FN159" s="8"/>
      <c r="FO159" s="8"/>
      <c r="FP159" s="8"/>
      <c r="FQ159" s="8">
        <v>0</v>
      </c>
      <c r="FR159" s="8">
        <v>0</v>
      </c>
      <c r="FS159" s="8">
        <v>0</v>
      </c>
      <c r="FT159" s="8"/>
      <c r="FU159" s="8"/>
      <c r="FV159" s="8"/>
      <c r="FW159" s="8"/>
      <c r="FX159" s="8">
        <v>97</v>
      </c>
      <c r="FY159" s="8">
        <v>51</v>
      </c>
      <c r="FZ159" s="8"/>
      <c r="GA159" s="8" t="s">
        <v>236</v>
      </c>
      <c r="GB159" s="8"/>
      <c r="GC159" s="8"/>
      <c r="GD159" s="8">
        <v>1</v>
      </c>
      <c r="GE159" s="8"/>
      <c r="GF159" s="8">
        <v>38073456</v>
      </c>
      <c r="GG159" s="8">
        <v>2</v>
      </c>
      <c r="GH159" s="8">
        <v>1</v>
      </c>
      <c r="GI159" s="8">
        <v>-2</v>
      </c>
      <c r="GJ159" s="8">
        <v>0</v>
      </c>
      <c r="GK159" s="8">
        <v>0</v>
      </c>
      <c r="GL159" s="8">
        <f ca="1" t="shared" si="72"/>
        <v>0</v>
      </c>
      <c r="GM159" s="8">
        <f ca="1" t="shared" si="73"/>
        <v>0</v>
      </c>
      <c r="GN159" s="8">
        <f ca="1" t="shared" si="74"/>
        <v>0</v>
      </c>
      <c r="GO159" s="8">
        <f ca="1" t="shared" si="75"/>
        <v>0</v>
      </c>
      <c r="GP159" s="8">
        <f ca="1" t="shared" si="76"/>
        <v>0</v>
      </c>
      <c r="GQ159" s="8"/>
      <c r="GR159" s="8">
        <v>0</v>
      </c>
      <c r="GS159" s="8">
        <v>3</v>
      </c>
      <c r="GT159" s="8">
        <v>0</v>
      </c>
      <c r="GU159" s="8" t="s">
        <v>236</v>
      </c>
      <c r="GV159" s="8">
        <f t="shared" si="77"/>
        <v>0</v>
      </c>
      <c r="GW159" s="8">
        <v>1</v>
      </c>
      <c r="GX159" s="8">
        <f t="shared" si="78"/>
        <v>0</v>
      </c>
      <c r="GY159" s="8"/>
      <c r="GZ159" s="8"/>
      <c r="HA159" s="8">
        <v>0</v>
      </c>
      <c r="HB159" s="8">
        <v>0</v>
      </c>
      <c r="HC159" s="8">
        <f>GV159*GW159</f>
        <v>0</v>
      </c>
      <c r="HD159" s="8"/>
      <c r="HE159" s="8" t="s">
        <v>236</v>
      </c>
      <c r="HF159" s="8" t="s">
        <v>236</v>
      </c>
      <c r="HG159" s="8"/>
      <c r="HH159" s="8"/>
      <c r="HI159" s="8"/>
      <c r="HJ159" s="8"/>
      <c r="HK159" s="8"/>
      <c r="HL159" s="8"/>
      <c r="HM159" s="8" t="s">
        <v>236</v>
      </c>
      <c r="HN159" s="8" t="s">
        <v>135</v>
      </c>
      <c r="HO159" s="8" t="s">
        <v>137</v>
      </c>
      <c r="HP159" s="8" t="s">
        <v>325</v>
      </c>
      <c r="HQ159" s="8" t="s">
        <v>325</v>
      </c>
      <c r="HR159" s="8"/>
      <c r="HS159" s="8">
        <v>0</v>
      </c>
      <c r="HT159" s="8"/>
      <c r="HU159" s="8"/>
      <c r="HV159" s="8"/>
      <c r="HW159" s="8"/>
      <c r="HX159" s="8"/>
      <c r="HY159" s="8"/>
      <c r="HZ159" s="8"/>
      <c r="IA159" s="8"/>
      <c r="IB159" s="8"/>
      <c r="IC159" s="8"/>
      <c r="ID159" s="8"/>
      <c r="IE159" s="8"/>
      <c r="IF159" s="8"/>
      <c r="IG159" s="8"/>
      <c r="IH159" s="8"/>
      <c r="II159" s="8"/>
      <c r="IJ159" s="8"/>
      <c r="IK159" s="8">
        <v>0</v>
      </c>
      <c r="IL159" s="8"/>
      <c r="IM159" s="8"/>
      <c r="IN159" s="8"/>
      <c r="IO159" s="8"/>
      <c r="IP159" s="8"/>
      <c r="IQ159" s="8"/>
      <c r="IR159" s="8"/>
      <c r="IS159" s="8"/>
      <c r="IT159" s="8"/>
      <c r="IU159" s="8"/>
    </row>
    <row r="160" spans="1:245">
      <c r="A160">
        <v>17</v>
      </c>
      <c r="B160">
        <v>1</v>
      </c>
      <c r="C160">
        <f>ROW(SmtRes!A510)</f>
        <v>510</v>
      </c>
      <c r="D160">
        <f>ROW(EtalonRes!A730)</f>
        <v>730</v>
      </c>
      <c r="E160" t="s">
        <v>236</v>
      </c>
      <c r="F160" t="s">
        <v>478</v>
      </c>
      <c r="G160" t="s">
        <v>479</v>
      </c>
      <c r="H160" t="s">
        <v>265</v>
      </c>
      <c r="I160">
        <v>0</v>
      </c>
      <c r="J160">
        <v>0</v>
      </c>
      <c r="K160">
        <v>0</v>
      </c>
      <c r="L160">
        <v>0</v>
      </c>
      <c r="M160">
        <v>0</v>
      </c>
      <c r="N160">
        <f t="shared" si="57"/>
        <v>0</v>
      </c>
      <c r="O160">
        <f ca="1">ROUND(CP160,2)</f>
        <v>0</v>
      </c>
      <c r="P160">
        <f ca="1">SUMIF(SmtRes!AQ492:SmtRes!AQ510,"=1",SmtRes!DF492:SmtRes!DF510)</f>
        <v>0</v>
      </c>
      <c r="Q160">
        <f ca="1">SUMIF(SmtRes!AQ492:SmtRes!AQ510,"=1",SmtRes!DG492:SmtRes!DG510)</f>
        <v>0</v>
      </c>
      <c r="R160">
        <f ca="1">SUMIF(SmtRes!AQ492:SmtRes!AQ510,"=1",SmtRes!DH492:SmtRes!DH510)</f>
        <v>0</v>
      </c>
      <c r="S160">
        <f ca="1">SUMIF(SmtRes!AQ492:SmtRes!AQ510,"=1",SmtRes!DI492:SmtRes!DI510)</f>
        <v>0</v>
      </c>
      <c r="T160">
        <f t="shared" si="59"/>
        <v>0</v>
      </c>
      <c r="U160">
        <f ca="1">SUMIF(SmtRes!AQ492:SmtRes!AQ510,"=1",SmtRes!CV492:SmtRes!CV510)</f>
        <v>0</v>
      </c>
      <c r="V160">
        <f ca="1">SUMIF(SmtRes!AQ492:SmtRes!AQ510,"=1",SmtRes!CW492:SmtRes!CW510)</f>
        <v>0</v>
      </c>
      <c r="W160">
        <f t="shared" si="60"/>
        <v>0</v>
      </c>
      <c r="X160">
        <f ca="1" t="shared" si="61"/>
        <v>0</v>
      </c>
      <c r="Y160">
        <f ca="1" t="shared" si="62"/>
        <v>0</v>
      </c>
      <c r="AA160">
        <v>-1</v>
      </c>
      <c r="AB160">
        <f ca="1" t="shared" si="63"/>
        <v>2948.704041</v>
      </c>
      <c r="AC160">
        <f ca="1">ROUND((SUM(SmtRes!BQ492:SmtRes!BQ510)),6)</f>
        <v>527.040136</v>
      </c>
      <c r="AD160">
        <f ca="1">ROUND((((SUM(SmtRes!BR492:SmtRes!BR510))-(SUM(SmtRes!BS492:SmtRes!BS510)))+AE160),6)</f>
        <v>33.987215</v>
      </c>
      <c r="AE160">
        <f ca="1">ROUND((SUM(SmtRes!BS492:SmtRes!BS510)),6)</f>
        <v>21.875875</v>
      </c>
      <c r="AF160">
        <f ca="1">ROUND((SUM(SmtRes!BT492:SmtRes!BT510)),6)</f>
        <v>2387.67669</v>
      </c>
      <c r="AG160">
        <f t="shared" si="65"/>
        <v>0</v>
      </c>
      <c r="AH160">
        <f ca="1">(SUM(SmtRes!BU492:SmtRes!BU510))</f>
        <v>2.737</v>
      </c>
      <c r="AI160">
        <f ca="1">(SUM(SmtRes!BV492:SmtRes!BV510))</f>
        <v>0.023</v>
      </c>
      <c r="AJ160">
        <f t="shared" si="66"/>
        <v>0</v>
      </c>
      <c r="AK160">
        <v>2651.857336</v>
      </c>
      <c r="AL160">
        <v>527.040136</v>
      </c>
      <c r="AM160">
        <v>29.5541</v>
      </c>
      <c r="AN160">
        <v>19.0225</v>
      </c>
      <c r="AO160">
        <v>2076.2406</v>
      </c>
      <c r="AP160">
        <v>0</v>
      </c>
      <c r="AQ160">
        <v>2.38</v>
      </c>
      <c r="AR160">
        <v>0.02</v>
      </c>
      <c r="AS160">
        <v>0</v>
      </c>
      <c r="AT160">
        <v>97</v>
      </c>
      <c r="AU160">
        <v>51</v>
      </c>
      <c r="AV160">
        <v>1</v>
      </c>
      <c r="AW160">
        <v>1</v>
      </c>
      <c r="AZ160">
        <v>1</v>
      </c>
      <c r="BA160">
        <v>1</v>
      </c>
      <c r="BB160">
        <v>1</v>
      </c>
      <c r="BC160">
        <v>1</v>
      </c>
      <c r="BD160" t="s">
        <v>236</v>
      </c>
      <c r="BE160" t="s">
        <v>236</v>
      </c>
      <c r="BF160" t="s">
        <v>236</v>
      </c>
      <c r="BG160" t="s">
        <v>236</v>
      </c>
      <c r="BH160">
        <v>0</v>
      </c>
      <c r="BI160">
        <v>2</v>
      </c>
      <c r="BJ160" t="s">
        <v>480</v>
      </c>
      <c r="BM160">
        <v>108001</v>
      </c>
      <c r="BN160">
        <v>0</v>
      </c>
      <c r="BO160" t="s">
        <v>236</v>
      </c>
      <c r="BP160">
        <v>0</v>
      </c>
      <c r="BQ160">
        <v>3</v>
      </c>
      <c r="BR160">
        <v>0</v>
      </c>
      <c r="BS160">
        <v>1</v>
      </c>
      <c r="BT160">
        <v>1</v>
      </c>
      <c r="BU160">
        <v>1</v>
      </c>
      <c r="BV160">
        <v>1</v>
      </c>
      <c r="BW160">
        <v>1</v>
      </c>
      <c r="BX160">
        <v>1</v>
      </c>
      <c r="BY160" t="s">
        <v>236</v>
      </c>
      <c r="BZ160">
        <v>97</v>
      </c>
      <c r="CA160">
        <v>51</v>
      </c>
      <c r="CB160" t="s">
        <v>236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 t="s">
        <v>481</v>
      </c>
      <c r="CO160">
        <v>0</v>
      </c>
      <c r="CP160">
        <f ca="1">(P160+Q160+S160+R160)</f>
        <v>0</v>
      </c>
      <c r="CQ160">
        <f ca="1">SUMIF(SmtRes!AQ492:SmtRes!AQ510,"=1",SmtRes!AA492:SmtRes!AA510)</f>
        <v>138808.15</v>
      </c>
      <c r="CR160">
        <f ca="1">SUMIF(SmtRes!AQ492:SmtRes!AQ510,"=1",SmtRes!AB492:SmtRes!AB510)</f>
        <v>2318.44</v>
      </c>
      <c r="CS160">
        <f ca="1">SUMIF(SmtRes!AQ492:SmtRes!AQ510,"=1",SmtRes!AC492:SmtRes!AC510)</f>
        <v>1902.25</v>
      </c>
      <c r="CT160">
        <f ca="1">SUMIF(SmtRes!AQ492:SmtRes!AQ510,"=1",SmtRes!AD492:SmtRes!AD510)</f>
        <v>872.37</v>
      </c>
      <c r="CU160">
        <f>AG160</f>
        <v>0</v>
      </c>
      <c r="CV160">
        <f ca="1">SUMIF(SmtRes!AQ492:SmtRes!AQ510,"=1",SmtRes!BU492:SmtRes!BU510)</f>
        <v>2.737</v>
      </c>
      <c r="CW160">
        <f ca="1">SUMIF(SmtRes!AQ492:SmtRes!AQ510,"=1",SmtRes!BV492:SmtRes!BV510)</f>
        <v>0.023</v>
      </c>
      <c r="CX160">
        <f>AJ160</f>
        <v>0</v>
      </c>
      <c r="CY160">
        <f ca="1">(((S160+R160)*AT160)/100)</f>
        <v>0</v>
      </c>
      <c r="CZ160">
        <f ca="1">(((S160+R160)*AU160)/100)</f>
        <v>0</v>
      </c>
      <c r="DC160" t="s">
        <v>236</v>
      </c>
      <c r="DD160" t="s">
        <v>236</v>
      </c>
      <c r="DE160" t="s">
        <v>482</v>
      </c>
      <c r="DF160" t="s">
        <v>482</v>
      </c>
      <c r="DG160" t="s">
        <v>482</v>
      </c>
      <c r="DH160" t="s">
        <v>236</v>
      </c>
      <c r="DI160" t="s">
        <v>482</v>
      </c>
      <c r="DJ160" t="s">
        <v>482</v>
      </c>
      <c r="DK160" t="s">
        <v>236</v>
      </c>
      <c r="DL160" t="s">
        <v>236</v>
      </c>
      <c r="DM160" t="s">
        <v>236</v>
      </c>
      <c r="DN160">
        <v>0</v>
      </c>
      <c r="DO160">
        <v>0</v>
      </c>
      <c r="DP160">
        <v>1</v>
      </c>
      <c r="DQ160">
        <v>1</v>
      </c>
      <c r="DU160">
        <v>1013</v>
      </c>
      <c r="DV160" t="s">
        <v>265</v>
      </c>
      <c r="DW160" t="s">
        <v>265</v>
      </c>
      <c r="DX160">
        <v>1</v>
      </c>
      <c r="DZ160" t="s">
        <v>236</v>
      </c>
      <c r="EA160" t="s">
        <v>236</v>
      </c>
      <c r="EB160" t="s">
        <v>236</v>
      </c>
      <c r="EC160" t="s">
        <v>236</v>
      </c>
      <c r="EE160">
        <v>82815029</v>
      </c>
      <c r="EF160">
        <v>3</v>
      </c>
      <c r="EG160" t="s">
        <v>324</v>
      </c>
      <c r="EH160">
        <v>0</v>
      </c>
      <c r="EI160" t="s">
        <v>236</v>
      </c>
      <c r="EJ160">
        <v>2</v>
      </c>
      <c r="EK160">
        <v>108001</v>
      </c>
      <c r="EL160" t="s">
        <v>325</v>
      </c>
      <c r="EM160" t="s">
        <v>326</v>
      </c>
      <c r="EO160" t="s">
        <v>425</v>
      </c>
      <c r="EQ160">
        <v>132096</v>
      </c>
      <c r="ER160">
        <v>0</v>
      </c>
      <c r="ES160">
        <v>0</v>
      </c>
      <c r="ET160">
        <v>0</v>
      </c>
      <c r="EU160">
        <v>0</v>
      </c>
      <c r="EV160">
        <v>0</v>
      </c>
      <c r="EW160">
        <v>2.38</v>
      </c>
      <c r="EX160">
        <v>0.02</v>
      </c>
      <c r="EY160">
        <v>0</v>
      </c>
      <c r="FQ160">
        <v>0</v>
      </c>
      <c r="FR160">
        <v>0</v>
      </c>
      <c r="FS160">
        <v>0</v>
      </c>
      <c r="FX160">
        <v>97</v>
      </c>
      <c r="FY160">
        <v>51</v>
      </c>
      <c r="GA160" t="s">
        <v>236</v>
      </c>
      <c r="GD160">
        <v>1</v>
      </c>
      <c r="GF160">
        <v>38073456</v>
      </c>
      <c r="GG160">
        <v>2</v>
      </c>
      <c r="GH160">
        <v>1</v>
      </c>
      <c r="GI160">
        <v>-2</v>
      </c>
      <c r="GJ160">
        <v>0</v>
      </c>
      <c r="GK160">
        <v>0</v>
      </c>
      <c r="GL160">
        <f ca="1" t="shared" si="72"/>
        <v>0</v>
      </c>
      <c r="GM160">
        <f ca="1" t="shared" si="73"/>
        <v>0</v>
      </c>
      <c r="GN160">
        <f ca="1" t="shared" si="74"/>
        <v>0</v>
      </c>
      <c r="GO160">
        <f ca="1" t="shared" si="75"/>
        <v>0</v>
      </c>
      <c r="GP160">
        <f ca="1" t="shared" si="76"/>
        <v>0</v>
      </c>
      <c r="GR160">
        <v>0</v>
      </c>
      <c r="GS160">
        <v>3</v>
      </c>
      <c r="GT160">
        <v>0</v>
      </c>
      <c r="GU160" t="s">
        <v>236</v>
      </c>
      <c r="GV160">
        <f t="shared" si="77"/>
        <v>0</v>
      </c>
      <c r="GW160">
        <v>1</v>
      </c>
      <c r="GX160">
        <f t="shared" si="78"/>
        <v>0</v>
      </c>
      <c r="HA160">
        <v>0</v>
      </c>
      <c r="HB160">
        <v>0</v>
      </c>
      <c r="HC160">
        <f>GV160*GW160</f>
        <v>0</v>
      </c>
      <c r="HE160" t="s">
        <v>236</v>
      </c>
      <c r="HF160" t="s">
        <v>236</v>
      </c>
      <c r="HM160" t="s">
        <v>236</v>
      </c>
      <c r="HN160" t="s">
        <v>135</v>
      </c>
      <c r="HO160" t="s">
        <v>137</v>
      </c>
      <c r="HP160" t="s">
        <v>325</v>
      </c>
      <c r="HQ160" t="s">
        <v>325</v>
      </c>
      <c r="HS160">
        <v>0</v>
      </c>
      <c r="IK160">
        <v>0</v>
      </c>
    </row>
    <row r="161" spans="1:255">
      <c r="A161" s="8">
        <v>18</v>
      </c>
      <c r="B161" s="8">
        <v>1</v>
      </c>
      <c r="C161" s="8">
        <v>491</v>
      </c>
      <c r="D161" s="8"/>
      <c r="E161" s="8" t="s">
        <v>236</v>
      </c>
      <c r="F161" s="8" t="s">
        <v>327</v>
      </c>
      <c r="G161" s="8" t="s">
        <v>328</v>
      </c>
      <c r="H161" s="8" t="s">
        <v>64</v>
      </c>
      <c r="I161" s="8">
        <f>J161</f>
        <v>2</v>
      </c>
      <c r="J161" s="8">
        <v>2</v>
      </c>
      <c r="K161" s="8">
        <v>2</v>
      </c>
      <c r="L161" s="8">
        <v>0</v>
      </c>
      <c r="M161" s="8">
        <v>0</v>
      </c>
      <c r="N161" s="8">
        <f t="shared" si="57"/>
        <v>0</v>
      </c>
      <c r="O161" s="8">
        <f ca="1">ROUND(P161,2)</f>
        <v>0</v>
      </c>
      <c r="P161" s="8">
        <f ca="1">ROUND(ROUND(ROUND(SUMIF(SmtRes!AQ492:SmtRes!AQ510,"=1",SmtRes!CU492:SmtRes!CU510),2),2)*I161/100,2)</f>
        <v>0</v>
      </c>
      <c r="Q161" s="8">
        <f>ROUND(CR161*I161,2)</f>
        <v>0</v>
      </c>
      <c r="R161" s="8">
        <f>ROUND(CS161*I161,2)</f>
        <v>0</v>
      </c>
      <c r="S161" s="8">
        <f>ROUND(CT161*I161,2)</f>
        <v>0</v>
      </c>
      <c r="T161" s="8">
        <f t="shared" si="59"/>
        <v>0</v>
      </c>
      <c r="U161" s="8">
        <f>ROUND(CV161*I161,7)</f>
        <v>0</v>
      </c>
      <c r="V161" s="8">
        <f>ROUND(CW161*I161,7)</f>
        <v>0</v>
      </c>
      <c r="W161" s="8">
        <f t="shared" si="60"/>
        <v>0</v>
      </c>
      <c r="X161" s="8">
        <f t="shared" si="61"/>
        <v>0</v>
      </c>
      <c r="Y161" s="8">
        <f t="shared" si="62"/>
        <v>0</v>
      </c>
      <c r="Z161" s="8"/>
      <c r="AA161" s="8">
        <v>-1</v>
      </c>
      <c r="AB161" s="8">
        <f t="shared" si="63"/>
        <v>0</v>
      </c>
      <c r="AC161" s="8">
        <f>ROUND((ES161),6)</f>
        <v>0</v>
      </c>
      <c r="AD161" s="8">
        <f>ROUND((((ET161)-(EU161))+AE161),6)</f>
        <v>0</v>
      </c>
      <c r="AE161" s="8">
        <f>ROUND((EU161),6)</f>
        <v>0</v>
      </c>
      <c r="AF161" s="8">
        <f>ROUND((EV161),6)</f>
        <v>0</v>
      </c>
      <c r="AG161" s="8">
        <f t="shared" si="65"/>
        <v>0</v>
      </c>
      <c r="AH161" s="8">
        <f>(EW161)</f>
        <v>0</v>
      </c>
      <c r="AI161" s="8">
        <f>(EX161)</f>
        <v>0</v>
      </c>
      <c r="AJ161" s="8">
        <f t="shared" si="66"/>
        <v>0</v>
      </c>
      <c r="AK161" s="8">
        <v>0</v>
      </c>
      <c r="AL161" s="8">
        <v>0</v>
      </c>
      <c r="AM161" s="8">
        <v>0</v>
      </c>
      <c r="AN161" s="8">
        <v>0</v>
      </c>
      <c r="AO161" s="8">
        <v>0</v>
      </c>
      <c r="AP161" s="8">
        <v>0</v>
      </c>
      <c r="AQ161" s="8">
        <v>0</v>
      </c>
      <c r="AR161" s="8">
        <v>0</v>
      </c>
      <c r="AS161" s="8">
        <v>0</v>
      </c>
      <c r="AT161" s="8">
        <v>97</v>
      </c>
      <c r="AU161" s="8">
        <v>51</v>
      </c>
      <c r="AV161" s="8">
        <v>1</v>
      </c>
      <c r="AW161" s="8">
        <v>1</v>
      </c>
      <c r="AX161" s="8"/>
      <c r="AY161" s="8"/>
      <c r="AZ161" s="8">
        <v>1</v>
      </c>
      <c r="BA161" s="8">
        <v>1</v>
      </c>
      <c r="BB161" s="8">
        <v>1</v>
      </c>
      <c r="BC161" s="8">
        <v>1</v>
      </c>
      <c r="BD161" s="8" t="s">
        <v>236</v>
      </c>
      <c r="BE161" s="8" t="s">
        <v>236</v>
      </c>
      <c r="BF161" s="8" t="s">
        <v>236</v>
      </c>
      <c r="BG161" s="8" t="s">
        <v>236</v>
      </c>
      <c r="BH161" s="8">
        <v>3</v>
      </c>
      <c r="BI161" s="8">
        <v>2</v>
      </c>
      <c r="BJ161" s="8" t="s">
        <v>236</v>
      </c>
      <c r="BK161" s="8"/>
      <c r="BL161" s="8"/>
      <c r="BM161" s="8">
        <v>108001</v>
      </c>
      <c r="BN161" s="8">
        <v>0</v>
      </c>
      <c r="BO161" s="8" t="s">
        <v>236</v>
      </c>
      <c r="BP161" s="8">
        <v>0</v>
      </c>
      <c r="BQ161" s="8">
        <v>3</v>
      </c>
      <c r="BR161" s="8">
        <v>0</v>
      </c>
      <c r="BS161" s="8">
        <v>1</v>
      </c>
      <c r="BT161" s="8">
        <v>1</v>
      </c>
      <c r="BU161" s="8">
        <v>1</v>
      </c>
      <c r="BV161" s="8">
        <v>1</v>
      </c>
      <c r="BW161" s="8">
        <v>1</v>
      </c>
      <c r="BX161" s="8">
        <v>1</v>
      </c>
      <c r="BY161" s="8" t="s">
        <v>236</v>
      </c>
      <c r="BZ161" s="8">
        <v>97</v>
      </c>
      <c r="CA161" s="8">
        <v>51</v>
      </c>
      <c r="CB161" s="8" t="s">
        <v>236</v>
      </c>
      <c r="CC161" s="8"/>
      <c r="CD161" s="8"/>
      <c r="CE161" s="8">
        <v>0</v>
      </c>
      <c r="CF161" s="8">
        <v>0</v>
      </c>
      <c r="CG161" s="8">
        <v>0</v>
      </c>
      <c r="CH161" s="8">
        <v>0</v>
      </c>
      <c r="CI161" s="8">
        <v>0</v>
      </c>
      <c r="CJ161" s="8">
        <v>0</v>
      </c>
      <c r="CK161" s="8">
        <v>0</v>
      </c>
      <c r="CL161" s="8">
        <v>0</v>
      </c>
      <c r="CM161" s="8">
        <v>0</v>
      </c>
      <c r="CN161" s="8" t="s">
        <v>236</v>
      </c>
      <c r="CO161" s="8">
        <v>0</v>
      </c>
      <c r="CP161" s="8">
        <f t="shared" ref="CP161:CZ161" si="92">0</f>
        <v>0</v>
      </c>
      <c r="CQ161" s="8">
        <f t="shared" si="92"/>
        <v>0</v>
      </c>
      <c r="CR161" s="8">
        <f t="shared" si="92"/>
        <v>0</v>
      </c>
      <c r="CS161" s="8">
        <f t="shared" si="92"/>
        <v>0</v>
      </c>
      <c r="CT161" s="8">
        <f t="shared" si="92"/>
        <v>0</v>
      </c>
      <c r="CU161" s="8">
        <f t="shared" si="92"/>
        <v>0</v>
      </c>
      <c r="CV161" s="8">
        <f t="shared" si="92"/>
        <v>0</v>
      </c>
      <c r="CW161" s="8">
        <f t="shared" si="92"/>
        <v>0</v>
      </c>
      <c r="CX161" s="8">
        <f t="shared" si="92"/>
        <v>0</v>
      </c>
      <c r="CY161" s="8">
        <f t="shared" si="92"/>
        <v>0</v>
      </c>
      <c r="CZ161" s="8">
        <f t="shared" si="92"/>
        <v>0</v>
      </c>
      <c r="DA161" s="8"/>
      <c r="DB161" s="8"/>
      <c r="DC161" s="8" t="s">
        <v>236</v>
      </c>
      <c r="DD161" s="8" t="s">
        <v>236</v>
      </c>
      <c r="DE161" s="8" t="s">
        <v>236</v>
      </c>
      <c r="DF161" s="8" t="s">
        <v>236</v>
      </c>
      <c r="DG161" s="8" t="s">
        <v>236</v>
      </c>
      <c r="DH161" s="8" t="s">
        <v>236</v>
      </c>
      <c r="DI161" s="8" t="s">
        <v>236</v>
      </c>
      <c r="DJ161" s="8" t="s">
        <v>236</v>
      </c>
      <c r="DK161" s="8" t="s">
        <v>236</v>
      </c>
      <c r="DL161" s="8" t="s">
        <v>236</v>
      </c>
      <c r="DM161" s="8" t="s">
        <v>236</v>
      </c>
      <c r="DN161" s="8">
        <v>0</v>
      </c>
      <c r="DO161" s="8">
        <v>0</v>
      </c>
      <c r="DP161" s="8">
        <v>1</v>
      </c>
      <c r="DQ161" s="8">
        <v>1</v>
      </c>
      <c r="DR161" s="8"/>
      <c r="DS161" s="8"/>
      <c r="DT161" s="8"/>
      <c r="DU161" s="8">
        <v>1013</v>
      </c>
      <c r="DV161" s="8" t="s">
        <v>64</v>
      </c>
      <c r="DW161" s="8" t="s">
        <v>64</v>
      </c>
      <c r="DX161" s="8">
        <v>1</v>
      </c>
      <c r="DY161" s="8"/>
      <c r="DZ161" s="8" t="s">
        <v>236</v>
      </c>
      <c r="EA161" s="8" t="s">
        <v>236</v>
      </c>
      <c r="EB161" s="8" t="s">
        <v>236</v>
      </c>
      <c r="EC161" s="8" t="s">
        <v>236</v>
      </c>
      <c r="ED161" s="8"/>
      <c r="EE161" s="8">
        <v>82815029</v>
      </c>
      <c r="EF161" s="8">
        <v>3</v>
      </c>
      <c r="EG161" s="8" t="s">
        <v>324</v>
      </c>
      <c r="EH161" s="8">
        <v>0</v>
      </c>
      <c r="EI161" s="8" t="s">
        <v>236</v>
      </c>
      <c r="EJ161" s="8">
        <v>2</v>
      </c>
      <c r="EK161" s="8">
        <v>108001</v>
      </c>
      <c r="EL161" s="8" t="s">
        <v>325</v>
      </c>
      <c r="EM161" s="8" t="s">
        <v>326</v>
      </c>
      <c r="EN161" s="8"/>
      <c r="EO161" s="8" t="s">
        <v>236</v>
      </c>
      <c r="EP161" s="8"/>
      <c r="EQ161" s="8">
        <v>1024</v>
      </c>
      <c r="ER161" s="8">
        <v>0</v>
      </c>
      <c r="ES161" s="8">
        <v>0</v>
      </c>
      <c r="ET161" s="8">
        <v>0</v>
      </c>
      <c r="EU161" s="8">
        <v>0</v>
      </c>
      <c r="EV161" s="8">
        <v>0</v>
      </c>
      <c r="EW161" s="8">
        <v>0</v>
      </c>
      <c r="EX161" s="8">
        <v>0</v>
      </c>
      <c r="EY161" s="8"/>
      <c r="EZ161" s="8"/>
      <c r="FA161" s="8"/>
      <c r="FB161" s="8"/>
      <c r="FC161" s="8"/>
      <c r="FD161" s="8"/>
      <c r="FE161" s="8"/>
      <c r="FF161" s="8"/>
      <c r="FG161" s="8"/>
      <c r="FH161" s="8"/>
      <c r="FI161" s="8"/>
      <c r="FJ161" s="8"/>
      <c r="FK161" s="8"/>
      <c r="FL161" s="8"/>
      <c r="FM161" s="8"/>
      <c r="FN161" s="8"/>
      <c r="FO161" s="8"/>
      <c r="FP161" s="8"/>
      <c r="FQ161" s="8">
        <v>0</v>
      </c>
      <c r="FR161" s="8">
        <v>0</v>
      </c>
      <c r="FS161" s="8">
        <v>0</v>
      </c>
      <c r="FT161" s="8"/>
      <c r="FU161" s="8"/>
      <c r="FV161" s="8"/>
      <c r="FW161" s="8"/>
      <c r="FX161" s="8">
        <v>97</v>
      </c>
      <c r="FY161" s="8">
        <v>51</v>
      </c>
      <c r="FZ161" s="8"/>
      <c r="GA161" s="8" t="s">
        <v>236</v>
      </c>
      <c r="GB161" s="8"/>
      <c r="GC161" s="8"/>
      <c r="GD161" s="8">
        <v>1</v>
      </c>
      <c r="GE161" s="8"/>
      <c r="GF161" s="8">
        <v>274903907</v>
      </c>
      <c r="GG161" s="8">
        <v>2</v>
      </c>
      <c r="GH161" s="8">
        <v>1</v>
      </c>
      <c r="GI161" s="8">
        <v>-2</v>
      </c>
      <c r="GJ161" s="8">
        <v>0</v>
      </c>
      <c r="GK161" s="8">
        <v>0</v>
      </c>
      <c r="GL161" s="8">
        <f ca="1" t="shared" si="72"/>
        <v>0</v>
      </c>
      <c r="GM161" s="8">
        <f ca="1" t="shared" si="73"/>
        <v>0</v>
      </c>
      <c r="GN161" s="8">
        <f ca="1" t="shared" si="74"/>
        <v>0</v>
      </c>
      <c r="GO161" s="8">
        <f ca="1" t="shared" si="75"/>
        <v>0</v>
      </c>
      <c r="GP161" s="8">
        <f ca="1" t="shared" si="76"/>
        <v>0</v>
      </c>
      <c r="GQ161" s="8"/>
      <c r="GR161" s="8">
        <v>0</v>
      </c>
      <c r="GS161" s="8">
        <v>3</v>
      </c>
      <c r="GT161" s="8">
        <v>0</v>
      </c>
      <c r="GU161" s="8" t="s">
        <v>236</v>
      </c>
      <c r="GV161" s="8">
        <f t="shared" si="77"/>
        <v>0</v>
      </c>
      <c r="GW161" s="8">
        <v>1</v>
      </c>
      <c r="GX161" s="8">
        <f t="shared" si="78"/>
        <v>0</v>
      </c>
      <c r="GY161" s="8"/>
      <c r="GZ161" s="8"/>
      <c r="HA161" s="8">
        <v>0</v>
      </c>
      <c r="HB161" s="8">
        <v>0</v>
      </c>
      <c r="HC161" s="8">
        <f>0</f>
        <v>0</v>
      </c>
      <c r="HD161" s="8"/>
      <c r="HE161" s="8" t="s">
        <v>236</v>
      </c>
      <c r="HF161" s="8" t="s">
        <v>236</v>
      </c>
      <c r="HG161" s="8"/>
      <c r="HH161" s="8"/>
      <c r="HI161" s="8"/>
      <c r="HJ161" s="8"/>
      <c r="HK161" s="8"/>
      <c r="HL161" s="8"/>
      <c r="HM161" s="8" t="s">
        <v>236</v>
      </c>
      <c r="HN161" s="8" t="s">
        <v>135</v>
      </c>
      <c r="HO161" s="8" t="s">
        <v>137</v>
      </c>
      <c r="HP161" s="8" t="s">
        <v>325</v>
      </c>
      <c r="HQ161" s="8" t="s">
        <v>325</v>
      </c>
      <c r="HR161" s="8"/>
      <c r="HS161" s="8">
        <v>0</v>
      </c>
      <c r="HT161" s="8"/>
      <c r="HU161" s="8"/>
      <c r="HV161" s="8"/>
      <c r="HW161" s="8"/>
      <c r="HX161" s="8"/>
      <c r="HY161" s="8"/>
      <c r="HZ161" s="8"/>
      <c r="IA161" s="8"/>
      <c r="IB161" s="8"/>
      <c r="IC161" s="8"/>
      <c r="ID161" s="8"/>
      <c r="IE161" s="8"/>
      <c r="IF161" s="8"/>
      <c r="IG161" s="8"/>
      <c r="IH161" s="8"/>
      <c r="II161" s="8"/>
      <c r="IJ161" s="8"/>
      <c r="IK161" s="8">
        <v>0</v>
      </c>
      <c r="IL161" s="8"/>
      <c r="IM161" s="8"/>
      <c r="IN161" s="8"/>
      <c r="IO161" s="8"/>
      <c r="IP161" s="8"/>
      <c r="IQ161" s="8"/>
      <c r="IR161" s="8"/>
      <c r="IS161" s="8"/>
      <c r="IT161" s="8"/>
      <c r="IU161" s="8"/>
    </row>
    <row r="162" spans="1:245">
      <c r="A162">
        <v>18</v>
      </c>
      <c r="B162">
        <v>1</v>
      </c>
      <c r="C162">
        <v>510</v>
      </c>
      <c r="E162" t="s">
        <v>236</v>
      </c>
      <c r="F162" t="s">
        <v>327</v>
      </c>
      <c r="G162" t="s">
        <v>328</v>
      </c>
      <c r="H162" t="s">
        <v>64</v>
      </c>
      <c r="I162">
        <f>J162</f>
        <v>2</v>
      </c>
      <c r="J162">
        <v>2</v>
      </c>
      <c r="K162">
        <v>2</v>
      </c>
      <c r="L162">
        <v>0</v>
      </c>
      <c r="M162">
        <v>0</v>
      </c>
      <c r="N162">
        <f t="shared" si="57"/>
        <v>0</v>
      </c>
      <c r="O162">
        <f ca="1">ROUND(P162,2)</f>
        <v>0</v>
      </c>
      <c r="P162">
        <f ca="1">ROUND(ROUND(ROUND(SUMIF(SmtRes!AQ492:SmtRes!AQ510,"=1",SmtRes!CU492:SmtRes!CU510),2),2)*I162/100,2)</f>
        <v>0</v>
      </c>
      <c r="Q162">
        <f>ROUND(CR162*I162,2)</f>
        <v>0</v>
      </c>
      <c r="R162">
        <f>ROUND(CS162*I162,2)</f>
        <v>0</v>
      </c>
      <c r="S162">
        <f>ROUND(CT162*I162,2)</f>
        <v>0</v>
      </c>
      <c r="T162">
        <f t="shared" si="59"/>
        <v>0</v>
      </c>
      <c r="U162">
        <f>ROUND(CV162*I162,7)</f>
        <v>0</v>
      </c>
      <c r="V162">
        <f>ROUND(CW162*I162,7)</f>
        <v>0</v>
      </c>
      <c r="W162">
        <f t="shared" si="60"/>
        <v>0</v>
      </c>
      <c r="X162">
        <f t="shared" si="61"/>
        <v>0</v>
      </c>
      <c r="Y162">
        <f t="shared" si="62"/>
        <v>0</v>
      </c>
      <c r="AA162">
        <v>-1</v>
      </c>
      <c r="AB162">
        <f t="shared" si="63"/>
        <v>0</v>
      </c>
      <c r="AC162">
        <f>ROUND((ES162),6)</f>
        <v>0</v>
      </c>
      <c r="AD162">
        <f>ROUND((((ET162)-(EU162))+AE162),6)</f>
        <v>0</v>
      </c>
      <c r="AE162">
        <f>ROUND((EU162),6)</f>
        <v>0</v>
      </c>
      <c r="AF162">
        <f>ROUND((EV162),6)</f>
        <v>0</v>
      </c>
      <c r="AG162">
        <f t="shared" si="65"/>
        <v>0</v>
      </c>
      <c r="AH162">
        <f>(EW162)</f>
        <v>0</v>
      </c>
      <c r="AI162">
        <f>(EX162)</f>
        <v>0</v>
      </c>
      <c r="AJ162">
        <f t="shared" si="66"/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97</v>
      </c>
      <c r="AU162">
        <v>51</v>
      </c>
      <c r="AV162">
        <v>1</v>
      </c>
      <c r="AW162">
        <v>1</v>
      </c>
      <c r="AZ162">
        <v>1</v>
      </c>
      <c r="BA162">
        <v>1</v>
      </c>
      <c r="BB162">
        <v>1</v>
      </c>
      <c r="BC162">
        <v>1</v>
      </c>
      <c r="BD162" t="s">
        <v>236</v>
      </c>
      <c r="BE162" t="s">
        <v>236</v>
      </c>
      <c r="BF162" t="s">
        <v>236</v>
      </c>
      <c r="BG162" t="s">
        <v>236</v>
      </c>
      <c r="BH162">
        <v>3</v>
      </c>
      <c r="BI162">
        <v>2</v>
      </c>
      <c r="BJ162" t="s">
        <v>236</v>
      </c>
      <c r="BM162">
        <v>108001</v>
      </c>
      <c r="BN162">
        <v>0</v>
      </c>
      <c r="BO162" t="s">
        <v>236</v>
      </c>
      <c r="BP162">
        <v>0</v>
      </c>
      <c r="BQ162">
        <v>3</v>
      </c>
      <c r="BR162">
        <v>0</v>
      </c>
      <c r="BS162">
        <v>1</v>
      </c>
      <c r="BT162">
        <v>1</v>
      </c>
      <c r="BU162">
        <v>1</v>
      </c>
      <c r="BV162">
        <v>1</v>
      </c>
      <c r="BW162">
        <v>1</v>
      </c>
      <c r="BX162">
        <v>1</v>
      </c>
      <c r="BY162" t="s">
        <v>236</v>
      </c>
      <c r="BZ162">
        <v>97</v>
      </c>
      <c r="CA162">
        <v>51</v>
      </c>
      <c r="CB162" t="s">
        <v>236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 t="s">
        <v>236</v>
      </c>
      <c r="CO162">
        <v>0</v>
      </c>
      <c r="CP162">
        <f t="shared" ref="CP162:CZ162" si="93">0</f>
        <v>0</v>
      </c>
      <c r="CQ162">
        <f t="shared" si="93"/>
        <v>0</v>
      </c>
      <c r="CR162">
        <f t="shared" si="93"/>
        <v>0</v>
      </c>
      <c r="CS162">
        <f t="shared" si="93"/>
        <v>0</v>
      </c>
      <c r="CT162">
        <f t="shared" si="93"/>
        <v>0</v>
      </c>
      <c r="CU162">
        <f t="shared" si="93"/>
        <v>0</v>
      </c>
      <c r="CV162">
        <f t="shared" si="93"/>
        <v>0</v>
      </c>
      <c r="CW162">
        <f t="shared" si="93"/>
        <v>0</v>
      </c>
      <c r="CX162">
        <f t="shared" si="93"/>
        <v>0</v>
      </c>
      <c r="CY162">
        <f t="shared" si="93"/>
        <v>0</v>
      </c>
      <c r="CZ162">
        <f t="shared" si="93"/>
        <v>0</v>
      </c>
      <c r="DC162" t="s">
        <v>236</v>
      </c>
      <c r="DD162" t="s">
        <v>236</v>
      </c>
      <c r="DE162" t="s">
        <v>236</v>
      </c>
      <c r="DF162" t="s">
        <v>236</v>
      </c>
      <c r="DG162" t="s">
        <v>236</v>
      </c>
      <c r="DH162" t="s">
        <v>236</v>
      </c>
      <c r="DI162" t="s">
        <v>236</v>
      </c>
      <c r="DJ162" t="s">
        <v>236</v>
      </c>
      <c r="DK162" t="s">
        <v>236</v>
      </c>
      <c r="DL162" t="s">
        <v>236</v>
      </c>
      <c r="DM162" t="s">
        <v>236</v>
      </c>
      <c r="DN162">
        <v>0</v>
      </c>
      <c r="DO162">
        <v>0</v>
      </c>
      <c r="DP162">
        <v>1</v>
      </c>
      <c r="DQ162">
        <v>1</v>
      </c>
      <c r="DU162">
        <v>1013</v>
      </c>
      <c r="DV162" t="s">
        <v>64</v>
      </c>
      <c r="DW162" t="s">
        <v>64</v>
      </c>
      <c r="DX162">
        <v>1</v>
      </c>
      <c r="DZ162" t="s">
        <v>236</v>
      </c>
      <c r="EA162" t="s">
        <v>236</v>
      </c>
      <c r="EB162" t="s">
        <v>236</v>
      </c>
      <c r="EC162" t="s">
        <v>236</v>
      </c>
      <c r="EE162">
        <v>82815029</v>
      </c>
      <c r="EF162">
        <v>3</v>
      </c>
      <c r="EG162" t="s">
        <v>324</v>
      </c>
      <c r="EH162">
        <v>0</v>
      </c>
      <c r="EI162" t="s">
        <v>236</v>
      </c>
      <c r="EJ162">
        <v>2</v>
      </c>
      <c r="EK162">
        <v>108001</v>
      </c>
      <c r="EL162" t="s">
        <v>325</v>
      </c>
      <c r="EM162" t="s">
        <v>326</v>
      </c>
      <c r="EO162" t="s">
        <v>236</v>
      </c>
      <c r="EQ162">
        <v>1024</v>
      </c>
      <c r="ER162">
        <v>0</v>
      </c>
      <c r="ES162">
        <v>0</v>
      </c>
      <c r="ET162">
        <v>0</v>
      </c>
      <c r="EU162">
        <v>0</v>
      </c>
      <c r="EV162">
        <v>0</v>
      </c>
      <c r="EW162">
        <v>0</v>
      </c>
      <c r="EX162">
        <v>0</v>
      </c>
      <c r="FQ162">
        <v>0</v>
      </c>
      <c r="FR162">
        <v>0</v>
      </c>
      <c r="FS162">
        <v>0</v>
      </c>
      <c r="FX162">
        <v>97</v>
      </c>
      <c r="FY162">
        <v>51</v>
      </c>
      <c r="GA162" t="s">
        <v>236</v>
      </c>
      <c r="GD162">
        <v>1</v>
      </c>
      <c r="GF162">
        <v>274903907</v>
      </c>
      <c r="GG162">
        <v>2</v>
      </c>
      <c r="GH162">
        <v>1</v>
      </c>
      <c r="GI162">
        <v>-2</v>
      </c>
      <c r="GJ162">
        <v>0</v>
      </c>
      <c r="GK162">
        <v>0</v>
      </c>
      <c r="GL162">
        <f ca="1" t="shared" si="72"/>
        <v>0</v>
      </c>
      <c r="GM162">
        <f ca="1" t="shared" si="73"/>
        <v>0</v>
      </c>
      <c r="GN162">
        <f ca="1" t="shared" si="74"/>
        <v>0</v>
      </c>
      <c r="GO162">
        <f ca="1" t="shared" si="75"/>
        <v>0</v>
      </c>
      <c r="GP162">
        <f ca="1" t="shared" si="76"/>
        <v>0</v>
      </c>
      <c r="GR162">
        <v>0</v>
      </c>
      <c r="GS162">
        <v>3</v>
      </c>
      <c r="GT162">
        <v>0</v>
      </c>
      <c r="GU162" t="s">
        <v>236</v>
      </c>
      <c r="GV162">
        <f t="shared" si="77"/>
        <v>0</v>
      </c>
      <c r="GW162">
        <v>1</v>
      </c>
      <c r="GX162">
        <f t="shared" si="78"/>
        <v>0</v>
      </c>
      <c r="HA162">
        <v>0</v>
      </c>
      <c r="HB162">
        <v>0</v>
      </c>
      <c r="HC162">
        <f>0</f>
        <v>0</v>
      </c>
      <c r="HE162" t="s">
        <v>236</v>
      </c>
      <c r="HF162" t="s">
        <v>236</v>
      </c>
      <c r="HM162" t="s">
        <v>236</v>
      </c>
      <c r="HN162" t="s">
        <v>135</v>
      </c>
      <c r="HO162" t="s">
        <v>137</v>
      </c>
      <c r="HP162" t="s">
        <v>325</v>
      </c>
      <c r="HQ162" t="s">
        <v>325</v>
      </c>
      <c r="HS162">
        <v>0</v>
      </c>
      <c r="IK162">
        <v>0</v>
      </c>
    </row>
    <row r="163" spans="1:255">
      <c r="A163" s="8">
        <v>17</v>
      </c>
      <c r="B163" s="8">
        <v>1</v>
      </c>
      <c r="C163" s="8">
        <f>ROW(SmtRes!A512)</f>
        <v>512</v>
      </c>
      <c r="D163" s="8">
        <f>ROW(EtalonRes!A732)</f>
        <v>732</v>
      </c>
      <c r="E163" s="8" t="s">
        <v>236</v>
      </c>
      <c r="F163" s="8" t="s">
        <v>483</v>
      </c>
      <c r="G163" s="8" t="s">
        <v>484</v>
      </c>
      <c r="H163" s="8" t="s">
        <v>466</v>
      </c>
      <c r="I163" s="8">
        <v>0</v>
      </c>
      <c r="J163" s="8">
        <v>0</v>
      </c>
      <c r="K163" s="8">
        <v>0</v>
      </c>
      <c r="L163" s="8">
        <v>0</v>
      </c>
      <c r="M163" s="8">
        <v>0</v>
      </c>
      <c r="N163" s="8">
        <f t="shared" si="57"/>
        <v>0</v>
      </c>
      <c r="O163" s="8">
        <f ca="1">ROUND(CP163,2)</f>
        <v>0</v>
      </c>
      <c r="P163" s="8">
        <f ca="1">SUMIF(SmtRes!AQ511:SmtRes!AQ512,"=1",SmtRes!DF511:SmtRes!DF512)</f>
        <v>0</v>
      </c>
      <c r="Q163" s="8">
        <f ca="1">SUMIF(SmtRes!AQ511:SmtRes!AQ512,"=1",SmtRes!DG511:SmtRes!DG512)</f>
        <v>0</v>
      </c>
      <c r="R163" s="8">
        <f ca="1">SUMIF(SmtRes!AQ511:SmtRes!AQ512,"=1",SmtRes!DH511:SmtRes!DH512)</f>
        <v>0</v>
      </c>
      <c r="S163" s="8">
        <f ca="1">SUMIF(SmtRes!AQ511:SmtRes!AQ512,"=1",SmtRes!DI511:SmtRes!DI512)</f>
        <v>0</v>
      </c>
      <c r="T163" s="8">
        <f t="shared" si="59"/>
        <v>0</v>
      </c>
      <c r="U163" s="8">
        <f ca="1">SUMIF(SmtRes!AQ511:SmtRes!AQ512,"=1",SmtRes!CV511:SmtRes!CV512)</f>
        <v>0</v>
      </c>
      <c r="V163" s="8">
        <f ca="1">SUMIF(SmtRes!AQ511:SmtRes!AQ512,"=1",SmtRes!CW511:SmtRes!CW512)</f>
        <v>0</v>
      </c>
      <c r="W163" s="8">
        <f t="shared" si="60"/>
        <v>0</v>
      </c>
      <c r="X163" s="8">
        <f ca="1" t="shared" si="61"/>
        <v>0</v>
      </c>
      <c r="Y163" s="8">
        <f ca="1" t="shared" si="62"/>
        <v>0</v>
      </c>
      <c r="Z163" s="8"/>
      <c r="AA163" s="8">
        <v>-1</v>
      </c>
      <c r="AB163" s="8">
        <f ca="1" t="shared" si="63"/>
        <v>81593.513055</v>
      </c>
      <c r="AC163" s="8">
        <f>ROUND((0),6)</f>
        <v>0</v>
      </c>
      <c r="AD163" s="8">
        <f ca="1">ROUND((((SUM(SmtRes!BR511:SmtRes!BR512))-(0))+AE163),6)</f>
        <v>3289.581855</v>
      </c>
      <c r="AE163" s="8">
        <f>ROUND((0),6)</f>
        <v>0</v>
      </c>
      <c r="AF163" s="8">
        <f ca="1">ROUND((SUM(SmtRes!BT511:SmtRes!BT512)),6)</f>
        <v>78303.9312</v>
      </c>
      <c r="AG163" s="8">
        <f t="shared" si="65"/>
        <v>0</v>
      </c>
      <c r="AH163" s="8">
        <f ca="1">(SUM(SmtRes!BU511:SmtRes!BU512))</f>
        <v>100.98</v>
      </c>
      <c r="AI163" s="8">
        <f>(0)</f>
        <v>0</v>
      </c>
      <c r="AJ163" s="8">
        <f t="shared" si="66"/>
        <v>0</v>
      </c>
      <c r="AK163" s="8">
        <v>60439.6393</v>
      </c>
      <c r="AL163" s="8">
        <v>0</v>
      </c>
      <c r="AM163" s="8">
        <v>2436.7273</v>
      </c>
      <c r="AN163" s="8">
        <v>0</v>
      </c>
      <c r="AO163" s="8">
        <v>58002.912</v>
      </c>
      <c r="AP163" s="8">
        <v>0</v>
      </c>
      <c r="AQ163" s="8">
        <v>74.8</v>
      </c>
      <c r="AR163" s="8">
        <v>0</v>
      </c>
      <c r="AS163" s="8">
        <v>0</v>
      </c>
      <c r="AT163" s="8">
        <v>103</v>
      </c>
      <c r="AU163" s="8">
        <v>59</v>
      </c>
      <c r="AV163" s="8">
        <v>1</v>
      </c>
      <c r="AW163" s="8">
        <v>1</v>
      </c>
      <c r="AX163" s="8"/>
      <c r="AY163" s="8"/>
      <c r="AZ163" s="8">
        <v>1</v>
      </c>
      <c r="BA163" s="8">
        <v>1</v>
      </c>
      <c r="BB163" s="8">
        <v>1</v>
      </c>
      <c r="BC163" s="8">
        <v>1</v>
      </c>
      <c r="BD163" s="8" t="s">
        <v>236</v>
      </c>
      <c r="BE163" s="8" t="s">
        <v>236</v>
      </c>
      <c r="BF163" s="8" t="s">
        <v>236</v>
      </c>
      <c r="BG163" s="8" t="s">
        <v>236</v>
      </c>
      <c r="BH163" s="8">
        <v>0</v>
      </c>
      <c r="BI163" s="8">
        <v>1</v>
      </c>
      <c r="BJ163" s="8" t="s">
        <v>485</v>
      </c>
      <c r="BK163" s="8"/>
      <c r="BL163" s="8"/>
      <c r="BM163" s="8">
        <v>46001</v>
      </c>
      <c r="BN163" s="8">
        <v>0</v>
      </c>
      <c r="BO163" s="8" t="s">
        <v>236</v>
      </c>
      <c r="BP163" s="8">
        <v>0</v>
      </c>
      <c r="BQ163" s="8">
        <v>2</v>
      </c>
      <c r="BR163" s="8">
        <v>0</v>
      </c>
      <c r="BS163" s="8">
        <v>1</v>
      </c>
      <c r="BT163" s="8">
        <v>1</v>
      </c>
      <c r="BU163" s="8">
        <v>1</v>
      </c>
      <c r="BV163" s="8">
        <v>1</v>
      </c>
      <c r="BW163" s="8">
        <v>1</v>
      </c>
      <c r="BX163" s="8">
        <v>1</v>
      </c>
      <c r="BY163" s="8" t="s">
        <v>236</v>
      </c>
      <c r="BZ163" s="8">
        <v>103</v>
      </c>
      <c r="CA163" s="8">
        <v>59</v>
      </c>
      <c r="CB163" s="8" t="s">
        <v>236</v>
      </c>
      <c r="CC163" s="8"/>
      <c r="CD163" s="8"/>
      <c r="CE163" s="8">
        <v>0</v>
      </c>
      <c r="CF163" s="8">
        <v>0</v>
      </c>
      <c r="CG163" s="8">
        <v>0</v>
      </c>
      <c r="CH163" s="8">
        <v>0</v>
      </c>
      <c r="CI163" s="8">
        <v>0</v>
      </c>
      <c r="CJ163" s="8">
        <v>0</v>
      </c>
      <c r="CK163" s="8">
        <v>0</v>
      </c>
      <c r="CL163" s="8">
        <v>0</v>
      </c>
      <c r="CM163" s="8">
        <v>0</v>
      </c>
      <c r="CN163" s="8" t="s">
        <v>440</v>
      </c>
      <c r="CO163" s="8">
        <v>0</v>
      </c>
      <c r="CP163" s="8">
        <f ca="1">(P163+Q163+S163+R163)</f>
        <v>0</v>
      </c>
      <c r="CQ163" s="8">
        <f ca="1">SUMIF(SmtRes!AQ511:SmtRes!AQ512,"=1",SmtRes!AA511:SmtRes!AA512)</f>
        <v>0</v>
      </c>
      <c r="CR163" s="8">
        <f ca="1">SUMIF(SmtRes!AQ511:SmtRes!AQ512,"=1",SmtRes!AB511:SmtRes!AB512)</f>
        <v>171.99</v>
      </c>
      <c r="CS163" s="8">
        <f ca="1">SUMIF(SmtRes!AQ511:SmtRes!AQ512,"=1",SmtRes!AC511:SmtRes!AC512)</f>
        <v>0</v>
      </c>
      <c r="CT163" s="8">
        <f ca="1">SUMIF(SmtRes!AQ511:SmtRes!AQ512,"=1",SmtRes!AD511:SmtRes!AD512)</f>
        <v>775.44</v>
      </c>
      <c r="CU163" s="8">
        <f>AG163</f>
        <v>0</v>
      </c>
      <c r="CV163" s="8">
        <f ca="1">SUMIF(SmtRes!AQ511:SmtRes!AQ512,"=1",SmtRes!BU511:SmtRes!BU512)</f>
        <v>100.98</v>
      </c>
      <c r="CW163" s="8">
        <f ca="1">SUMIF(SmtRes!AQ511:SmtRes!AQ512,"=1",SmtRes!BV511:SmtRes!BV512)</f>
        <v>0</v>
      </c>
      <c r="CX163" s="8">
        <f>AJ163</f>
        <v>0</v>
      </c>
      <c r="CY163" s="8">
        <f ca="1">(((S163+R163)*AT163)/100)</f>
        <v>0</v>
      </c>
      <c r="CZ163" s="8">
        <f ca="1">(((S163+R163)*AU163)/100)</f>
        <v>0</v>
      </c>
      <c r="DA163" s="8"/>
      <c r="DB163" s="8">
        <v>45</v>
      </c>
      <c r="DC163" s="8" t="s">
        <v>236</v>
      </c>
      <c r="DD163" s="8" t="s">
        <v>236</v>
      </c>
      <c r="DE163" s="8" t="s">
        <v>441</v>
      </c>
      <c r="DF163" s="8" t="s">
        <v>441</v>
      </c>
      <c r="DG163" s="8" t="s">
        <v>441</v>
      </c>
      <c r="DH163" s="8" t="s">
        <v>236</v>
      </c>
      <c r="DI163" s="8" t="s">
        <v>441</v>
      </c>
      <c r="DJ163" s="8" t="s">
        <v>441</v>
      </c>
      <c r="DK163" s="8" t="s">
        <v>236</v>
      </c>
      <c r="DL163" s="8" t="s">
        <v>236</v>
      </c>
      <c r="DM163" s="8" t="s">
        <v>236</v>
      </c>
      <c r="DN163" s="8">
        <v>0</v>
      </c>
      <c r="DO163" s="8">
        <v>0</v>
      </c>
      <c r="DP163" s="8">
        <v>1</v>
      </c>
      <c r="DQ163" s="8">
        <v>1</v>
      </c>
      <c r="DR163" s="8"/>
      <c r="DS163" s="8"/>
      <c r="DT163" s="8"/>
      <c r="DU163" s="8">
        <v>1013</v>
      </c>
      <c r="DV163" s="8" t="s">
        <v>466</v>
      </c>
      <c r="DW163" s="8" t="s">
        <v>466</v>
      </c>
      <c r="DX163" s="8">
        <v>1</v>
      </c>
      <c r="DY163" s="8"/>
      <c r="DZ163" s="8" t="s">
        <v>236</v>
      </c>
      <c r="EA163" s="8" t="s">
        <v>236</v>
      </c>
      <c r="EB163" s="8" t="s">
        <v>236</v>
      </c>
      <c r="EC163" s="8" t="s">
        <v>236</v>
      </c>
      <c r="ED163" s="8"/>
      <c r="EE163" s="8">
        <v>82815219</v>
      </c>
      <c r="EF163" s="8">
        <v>2</v>
      </c>
      <c r="EG163" s="8" t="s">
        <v>269</v>
      </c>
      <c r="EH163" s="8">
        <v>40</v>
      </c>
      <c r="EI163" s="8" t="s">
        <v>313</v>
      </c>
      <c r="EJ163" s="8">
        <v>1</v>
      </c>
      <c r="EK163" s="8">
        <v>46001</v>
      </c>
      <c r="EL163" s="8" t="s">
        <v>314</v>
      </c>
      <c r="EM163" s="8" t="s">
        <v>315</v>
      </c>
      <c r="EN163" s="8"/>
      <c r="EO163" s="8" t="s">
        <v>442</v>
      </c>
      <c r="EP163" s="8"/>
      <c r="EQ163" s="8">
        <v>132096</v>
      </c>
      <c r="ER163" s="8">
        <v>0</v>
      </c>
      <c r="ES163" s="8">
        <v>0</v>
      </c>
      <c r="ET163" s="8">
        <v>0</v>
      </c>
      <c r="EU163" s="8">
        <v>0</v>
      </c>
      <c r="EV163" s="8">
        <v>0</v>
      </c>
      <c r="EW163" s="8">
        <v>74.8</v>
      </c>
      <c r="EX163" s="8">
        <v>0</v>
      </c>
      <c r="EY163" s="8">
        <v>0</v>
      </c>
      <c r="EZ163" s="8"/>
      <c r="FA163" s="8"/>
      <c r="FB163" s="8"/>
      <c r="FC163" s="8"/>
      <c r="FD163" s="8"/>
      <c r="FE163" s="8"/>
      <c r="FF163" s="8"/>
      <c r="FG163" s="8"/>
      <c r="FH163" s="8"/>
      <c r="FI163" s="8"/>
      <c r="FJ163" s="8"/>
      <c r="FK163" s="8"/>
      <c r="FL163" s="8"/>
      <c r="FM163" s="8"/>
      <c r="FN163" s="8"/>
      <c r="FO163" s="8"/>
      <c r="FP163" s="8"/>
      <c r="FQ163" s="8">
        <v>0</v>
      </c>
      <c r="FR163" s="8">
        <v>0</v>
      </c>
      <c r="FS163" s="8">
        <v>0</v>
      </c>
      <c r="FT163" s="8"/>
      <c r="FU163" s="8"/>
      <c r="FV163" s="8"/>
      <c r="FW163" s="8"/>
      <c r="FX163" s="8">
        <v>103</v>
      </c>
      <c r="FY163" s="8">
        <v>59</v>
      </c>
      <c r="FZ163" s="8"/>
      <c r="GA163" s="8" t="s">
        <v>236</v>
      </c>
      <c r="GB163" s="8"/>
      <c r="GC163" s="8"/>
      <c r="GD163" s="8">
        <v>1</v>
      </c>
      <c r="GE163" s="8"/>
      <c r="GF163" s="8">
        <v>-341104705</v>
      </c>
      <c r="GG163" s="8">
        <v>2</v>
      </c>
      <c r="GH163" s="8">
        <v>1</v>
      </c>
      <c r="GI163" s="8">
        <v>-2</v>
      </c>
      <c r="GJ163" s="8">
        <v>0</v>
      </c>
      <c r="GK163" s="8">
        <v>0</v>
      </c>
      <c r="GL163" s="8">
        <f ca="1" t="shared" si="72"/>
        <v>0</v>
      </c>
      <c r="GM163" s="8">
        <f ca="1" t="shared" si="73"/>
        <v>0</v>
      </c>
      <c r="GN163" s="8">
        <f ca="1" t="shared" si="74"/>
        <v>0</v>
      </c>
      <c r="GO163" s="8">
        <f ca="1" t="shared" si="75"/>
        <v>0</v>
      </c>
      <c r="GP163" s="8">
        <f ca="1" t="shared" si="76"/>
        <v>0</v>
      </c>
      <c r="GQ163" s="8"/>
      <c r="GR163" s="8">
        <v>0</v>
      </c>
      <c r="GS163" s="8">
        <v>3</v>
      </c>
      <c r="GT163" s="8">
        <v>0</v>
      </c>
      <c r="GU163" s="8" t="s">
        <v>236</v>
      </c>
      <c r="GV163" s="8">
        <f t="shared" si="77"/>
        <v>0</v>
      </c>
      <c r="GW163" s="8">
        <v>1</v>
      </c>
      <c r="GX163" s="8">
        <f t="shared" si="78"/>
        <v>0</v>
      </c>
      <c r="GY163" s="8"/>
      <c r="GZ163" s="8"/>
      <c r="HA163" s="8">
        <v>0</v>
      </c>
      <c r="HB163" s="8">
        <v>0</v>
      </c>
      <c r="HC163" s="8">
        <f>GV163*GW163</f>
        <v>0</v>
      </c>
      <c r="HD163" s="8"/>
      <c r="HE163" s="8" t="s">
        <v>236</v>
      </c>
      <c r="HF163" s="8" t="s">
        <v>236</v>
      </c>
      <c r="HG163" s="8"/>
      <c r="HH163" s="8"/>
      <c r="HI163" s="8"/>
      <c r="HJ163" s="8"/>
      <c r="HK163" s="8"/>
      <c r="HL163" s="8"/>
      <c r="HM163" s="8" t="s">
        <v>236</v>
      </c>
      <c r="HN163" s="8" t="s">
        <v>317</v>
      </c>
      <c r="HO163" s="8" t="s">
        <v>318</v>
      </c>
      <c r="HP163" s="8" t="s">
        <v>314</v>
      </c>
      <c r="HQ163" s="8" t="s">
        <v>314</v>
      </c>
      <c r="HR163" s="8"/>
      <c r="HS163" s="8">
        <v>0</v>
      </c>
      <c r="HT163" s="8"/>
      <c r="HU163" s="8"/>
      <c r="HV163" s="8"/>
      <c r="HW163" s="8"/>
      <c r="HX163" s="8"/>
      <c r="HY163" s="8"/>
      <c r="HZ163" s="8"/>
      <c r="IA163" s="8"/>
      <c r="IB163" s="8"/>
      <c r="IC163" s="8"/>
      <c r="ID163" s="8"/>
      <c r="IE163" s="8"/>
      <c r="IF163" s="8"/>
      <c r="IG163" s="8"/>
      <c r="IH163" s="8"/>
      <c r="II163" s="8"/>
      <c r="IJ163" s="8"/>
      <c r="IK163" s="8">
        <v>0</v>
      </c>
      <c r="IL163" s="8"/>
      <c r="IM163" s="8"/>
      <c r="IN163" s="8"/>
      <c r="IO163" s="8"/>
      <c r="IP163" s="8"/>
      <c r="IQ163" s="8"/>
      <c r="IR163" s="8"/>
      <c r="IS163" s="8"/>
      <c r="IT163" s="8"/>
      <c r="IU163" s="8"/>
    </row>
    <row r="164" spans="1:245">
      <c r="A164">
        <v>17</v>
      </c>
      <c r="B164">
        <v>1</v>
      </c>
      <c r="C164">
        <f>ROW(SmtRes!A514)</f>
        <v>514</v>
      </c>
      <c r="D164">
        <f>ROW(EtalonRes!A734)</f>
        <v>734</v>
      </c>
      <c r="E164" t="s">
        <v>236</v>
      </c>
      <c r="F164" t="s">
        <v>483</v>
      </c>
      <c r="G164" t="s">
        <v>484</v>
      </c>
      <c r="H164" t="s">
        <v>466</v>
      </c>
      <c r="I164">
        <v>0</v>
      </c>
      <c r="J164">
        <v>0</v>
      </c>
      <c r="K164">
        <v>0</v>
      </c>
      <c r="L164">
        <v>0</v>
      </c>
      <c r="M164">
        <v>0</v>
      </c>
      <c r="N164">
        <f t="shared" si="57"/>
        <v>0</v>
      </c>
      <c r="O164">
        <f ca="1">ROUND(CP164,2)</f>
        <v>0</v>
      </c>
      <c r="P164">
        <f ca="1">SUMIF(SmtRes!AQ513:SmtRes!AQ514,"=1",SmtRes!DF513:SmtRes!DF514)</f>
        <v>0</v>
      </c>
      <c r="Q164">
        <f ca="1">SUMIF(SmtRes!AQ513:SmtRes!AQ514,"=1",SmtRes!DG513:SmtRes!DG514)</f>
        <v>0</v>
      </c>
      <c r="R164">
        <f ca="1">SUMIF(SmtRes!AQ513:SmtRes!AQ514,"=1",SmtRes!DH513:SmtRes!DH514)</f>
        <v>0</v>
      </c>
      <c r="S164">
        <f ca="1">SUMIF(SmtRes!AQ513:SmtRes!AQ514,"=1",SmtRes!DI513:SmtRes!DI514)</f>
        <v>0</v>
      </c>
      <c r="T164">
        <f t="shared" si="59"/>
        <v>0</v>
      </c>
      <c r="U164">
        <f ca="1">SUMIF(SmtRes!AQ513:SmtRes!AQ514,"=1",SmtRes!CV513:SmtRes!CV514)</f>
        <v>0</v>
      </c>
      <c r="V164">
        <f ca="1">SUMIF(SmtRes!AQ513:SmtRes!AQ514,"=1",SmtRes!CW513:SmtRes!CW514)</f>
        <v>0</v>
      </c>
      <c r="W164">
        <f t="shared" si="60"/>
        <v>0</v>
      </c>
      <c r="X164">
        <f ca="1" t="shared" si="61"/>
        <v>0</v>
      </c>
      <c r="Y164">
        <f ca="1" t="shared" si="62"/>
        <v>0</v>
      </c>
      <c r="AA164">
        <v>-1</v>
      </c>
      <c r="AB164">
        <f ca="1" t="shared" si="63"/>
        <v>81593.513055</v>
      </c>
      <c r="AC164">
        <f>ROUND((0),6)</f>
        <v>0</v>
      </c>
      <c r="AD164">
        <f ca="1">ROUND((((SUM(SmtRes!BR513:SmtRes!BR514))-(0))+AE164),6)</f>
        <v>3289.581855</v>
      </c>
      <c r="AE164">
        <f>ROUND((0),6)</f>
        <v>0</v>
      </c>
      <c r="AF164">
        <f ca="1">ROUND((SUM(SmtRes!BT513:SmtRes!BT514)),6)</f>
        <v>78303.9312</v>
      </c>
      <c r="AG164">
        <f t="shared" si="65"/>
        <v>0</v>
      </c>
      <c r="AH164">
        <f ca="1">(SUM(SmtRes!BU513:SmtRes!BU514))</f>
        <v>100.98</v>
      </c>
      <c r="AI164">
        <f>(0)</f>
        <v>0</v>
      </c>
      <c r="AJ164">
        <f t="shared" si="66"/>
        <v>0</v>
      </c>
      <c r="AK164">
        <v>60439.6393</v>
      </c>
      <c r="AL164">
        <v>0</v>
      </c>
      <c r="AM164">
        <v>2436.7273</v>
      </c>
      <c r="AN164">
        <v>0</v>
      </c>
      <c r="AO164">
        <v>58002.912</v>
      </c>
      <c r="AP164">
        <v>0</v>
      </c>
      <c r="AQ164">
        <v>74.8</v>
      </c>
      <c r="AR164">
        <v>0</v>
      </c>
      <c r="AS164">
        <v>0</v>
      </c>
      <c r="AT164">
        <v>103</v>
      </c>
      <c r="AU164">
        <v>59</v>
      </c>
      <c r="AV164">
        <v>1</v>
      </c>
      <c r="AW164">
        <v>1</v>
      </c>
      <c r="AZ164">
        <v>1</v>
      </c>
      <c r="BA164">
        <v>1</v>
      </c>
      <c r="BB164">
        <v>1</v>
      </c>
      <c r="BC164">
        <v>1</v>
      </c>
      <c r="BD164" t="s">
        <v>236</v>
      </c>
      <c r="BE164" t="s">
        <v>236</v>
      </c>
      <c r="BF164" t="s">
        <v>236</v>
      </c>
      <c r="BG164" t="s">
        <v>236</v>
      </c>
      <c r="BH164">
        <v>0</v>
      </c>
      <c r="BI164">
        <v>1</v>
      </c>
      <c r="BJ164" t="s">
        <v>485</v>
      </c>
      <c r="BM164">
        <v>46001</v>
      </c>
      <c r="BN164">
        <v>0</v>
      </c>
      <c r="BO164" t="s">
        <v>236</v>
      </c>
      <c r="BP164">
        <v>0</v>
      </c>
      <c r="BQ164">
        <v>2</v>
      </c>
      <c r="BR164">
        <v>0</v>
      </c>
      <c r="BS164">
        <v>1</v>
      </c>
      <c r="BT164">
        <v>1</v>
      </c>
      <c r="BU164">
        <v>1</v>
      </c>
      <c r="BV164">
        <v>1</v>
      </c>
      <c r="BW164">
        <v>1</v>
      </c>
      <c r="BX164">
        <v>1</v>
      </c>
      <c r="BY164" t="s">
        <v>236</v>
      </c>
      <c r="BZ164">
        <v>103</v>
      </c>
      <c r="CA164">
        <v>59</v>
      </c>
      <c r="CB164" t="s">
        <v>236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 t="s">
        <v>440</v>
      </c>
      <c r="CO164">
        <v>0</v>
      </c>
      <c r="CP164">
        <f ca="1">(P164+Q164+S164+R164)</f>
        <v>0</v>
      </c>
      <c r="CQ164">
        <f ca="1">SUMIF(SmtRes!AQ513:SmtRes!AQ514,"=1",SmtRes!AA513:SmtRes!AA514)</f>
        <v>0</v>
      </c>
      <c r="CR164">
        <f ca="1">SUMIF(SmtRes!AQ513:SmtRes!AQ514,"=1",SmtRes!AB513:SmtRes!AB514)</f>
        <v>171.99</v>
      </c>
      <c r="CS164">
        <f ca="1">SUMIF(SmtRes!AQ513:SmtRes!AQ514,"=1",SmtRes!AC513:SmtRes!AC514)</f>
        <v>0</v>
      </c>
      <c r="CT164">
        <f ca="1">SUMIF(SmtRes!AQ513:SmtRes!AQ514,"=1",SmtRes!AD513:SmtRes!AD514)</f>
        <v>775.44</v>
      </c>
      <c r="CU164">
        <f>AG164</f>
        <v>0</v>
      </c>
      <c r="CV164">
        <f ca="1">SUMIF(SmtRes!AQ513:SmtRes!AQ514,"=1",SmtRes!BU513:SmtRes!BU514)</f>
        <v>100.98</v>
      </c>
      <c r="CW164">
        <f ca="1">SUMIF(SmtRes!AQ513:SmtRes!AQ514,"=1",SmtRes!BV513:SmtRes!BV514)</f>
        <v>0</v>
      </c>
      <c r="CX164">
        <f>AJ164</f>
        <v>0</v>
      </c>
      <c r="CY164">
        <f ca="1">(((S164+R164)*AT164)/100)</f>
        <v>0</v>
      </c>
      <c r="CZ164">
        <f ca="1">(((S164+R164)*AU164)/100)</f>
        <v>0</v>
      </c>
      <c r="DB164">
        <v>47</v>
      </c>
      <c r="DC164" t="s">
        <v>236</v>
      </c>
      <c r="DD164" t="s">
        <v>236</v>
      </c>
      <c r="DE164" t="s">
        <v>441</v>
      </c>
      <c r="DF164" t="s">
        <v>441</v>
      </c>
      <c r="DG164" t="s">
        <v>441</v>
      </c>
      <c r="DH164" t="s">
        <v>236</v>
      </c>
      <c r="DI164" t="s">
        <v>441</v>
      </c>
      <c r="DJ164" t="s">
        <v>441</v>
      </c>
      <c r="DK164" t="s">
        <v>236</v>
      </c>
      <c r="DL164" t="s">
        <v>236</v>
      </c>
      <c r="DM164" t="s">
        <v>236</v>
      </c>
      <c r="DN164">
        <v>0</v>
      </c>
      <c r="DO164">
        <v>0</v>
      </c>
      <c r="DP164">
        <v>1</v>
      </c>
      <c r="DQ164">
        <v>1</v>
      </c>
      <c r="DU164">
        <v>1013</v>
      </c>
      <c r="DV164" t="s">
        <v>466</v>
      </c>
      <c r="DW164" t="s">
        <v>466</v>
      </c>
      <c r="DX164">
        <v>1</v>
      </c>
      <c r="DZ164" t="s">
        <v>236</v>
      </c>
      <c r="EA164" t="s">
        <v>236</v>
      </c>
      <c r="EB164" t="s">
        <v>236</v>
      </c>
      <c r="EC164" t="s">
        <v>236</v>
      </c>
      <c r="EE164">
        <v>82815219</v>
      </c>
      <c r="EF164">
        <v>2</v>
      </c>
      <c r="EG164" t="s">
        <v>269</v>
      </c>
      <c r="EH164">
        <v>40</v>
      </c>
      <c r="EI164" t="s">
        <v>313</v>
      </c>
      <c r="EJ164">
        <v>1</v>
      </c>
      <c r="EK164">
        <v>46001</v>
      </c>
      <c r="EL164" t="s">
        <v>314</v>
      </c>
      <c r="EM164" t="s">
        <v>315</v>
      </c>
      <c r="EO164" t="s">
        <v>442</v>
      </c>
      <c r="EQ164">
        <v>132096</v>
      </c>
      <c r="ER164">
        <v>0</v>
      </c>
      <c r="ES164">
        <v>0</v>
      </c>
      <c r="ET164">
        <v>0</v>
      </c>
      <c r="EU164">
        <v>0</v>
      </c>
      <c r="EV164">
        <v>0</v>
      </c>
      <c r="EW164">
        <v>74.8</v>
      </c>
      <c r="EX164">
        <v>0</v>
      </c>
      <c r="EY164">
        <v>0</v>
      </c>
      <c r="FQ164">
        <v>0</v>
      </c>
      <c r="FR164">
        <v>0</v>
      </c>
      <c r="FS164">
        <v>0</v>
      </c>
      <c r="FX164">
        <v>103</v>
      </c>
      <c r="FY164">
        <v>59</v>
      </c>
      <c r="GA164" t="s">
        <v>236</v>
      </c>
      <c r="GD164">
        <v>1</v>
      </c>
      <c r="GF164">
        <v>-341104705</v>
      </c>
      <c r="GG164">
        <v>2</v>
      </c>
      <c r="GH164">
        <v>1</v>
      </c>
      <c r="GI164">
        <v>-2</v>
      </c>
      <c r="GJ164">
        <v>0</v>
      </c>
      <c r="GK164">
        <v>0</v>
      </c>
      <c r="GL164">
        <f ca="1" t="shared" si="72"/>
        <v>0</v>
      </c>
      <c r="GM164">
        <f ca="1" t="shared" si="73"/>
        <v>0</v>
      </c>
      <c r="GN164">
        <f ca="1" t="shared" si="74"/>
        <v>0</v>
      </c>
      <c r="GO164">
        <f ca="1" t="shared" si="75"/>
        <v>0</v>
      </c>
      <c r="GP164">
        <f ca="1" t="shared" si="76"/>
        <v>0</v>
      </c>
      <c r="GR164">
        <v>0</v>
      </c>
      <c r="GS164">
        <v>3</v>
      </c>
      <c r="GT164">
        <v>0</v>
      </c>
      <c r="GU164" t="s">
        <v>236</v>
      </c>
      <c r="GV164">
        <f t="shared" si="77"/>
        <v>0</v>
      </c>
      <c r="GW164">
        <v>1</v>
      </c>
      <c r="GX164">
        <f t="shared" si="78"/>
        <v>0</v>
      </c>
      <c r="HA164">
        <v>0</v>
      </c>
      <c r="HB164">
        <v>0</v>
      </c>
      <c r="HC164">
        <f>GV164*GW164</f>
        <v>0</v>
      </c>
      <c r="HE164" t="s">
        <v>236</v>
      </c>
      <c r="HF164" t="s">
        <v>236</v>
      </c>
      <c r="HM164" t="s">
        <v>236</v>
      </c>
      <c r="HN164" t="s">
        <v>317</v>
      </c>
      <c r="HO164" t="s">
        <v>318</v>
      </c>
      <c r="HP164" t="s">
        <v>314</v>
      </c>
      <c r="HQ164" t="s">
        <v>314</v>
      </c>
      <c r="HS164">
        <v>0</v>
      </c>
      <c r="IK164">
        <v>0</v>
      </c>
    </row>
    <row r="165" spans="1:255">
      <c r="A165" s="8">
        <v>17</v>
      </c>
      <c r="B165" s="8">
        <v>1</v>
      </c>
      <c r="C165" s="8">
        <f>ROW(SmtRes!A525)</f>
        <v>525</v>
      </c>
      <c r="D165" s="8">
        <f>ROW(EtalonRes!A745)</f>
        <v>745</v>
      </c>
      <c r="E165" s="8" t="s">
        <v>236</v>
      </c>
      <c r="F165" s="8" t="s">
        <v>486</v>
      </c>
      <c r="G165" s="8" t="s">
        <v>487</v>
      </c>
      <c r="H165" s="8" t="s">
        <v>488</v>
      </c>
      <c r="I165" s="8">
        <v>0</v>
      </c>
      <c r="J165" s="8">
        <v>0</v>
      </c>
      <c r="K165" s="8">
        <v>0</v>
      </c>
      <c r="L165" s="8">
        <v>0</v>
      </c>
      <c r="M165" s="8">
        <v>0</v>
      </c>
      <c r="N165" s="8">
        <f t="shared" si="57"/>
        <v>0</v>
      </c>
      <c r="O165" s="8">
        <f ca="1">ROUND(CP165,2)</f>
        <v>0</v>
      </c>
      <c r="P165" s="8">
        <f ca="1">SUMIF(SmtRes!AQ515:SmtRes!AQ525,"=1",SmtRes!DF515:SmtRes!DF525)</f>
        <v>0</v>
      </c>
      <c r="Q165" s="8">
        <f ca="1">SUMIF(SmtRes!AQ515:SmtRes!AQ525,"=1",SmtRes!DG515:SmtRes!DG525)</f>
        <v>0</v>
      </c>
      <c r="R165" s="8">
        <f ca="1">SUMIF(SmtRes!AQ515:SmtRes!AQ525,"=1",SmtRes!DH515:SmtRes!DH525)</f>
        <v>0</v>
      </c>
      <c r="S165" s="8">
        <f ca="1">SUMIF(SmtRes!AQ515:SmtRes!AQ525,"=1",SmtRes!DI515:SmtRes!DI525)</f>
        <v>0</v>
      </c>
      <c r="T165" s="8">
        <f t="shared" si="59"/>
        <v>0</v>
      </c>
      <c r="U165" s="8">
        <f ca="1">SUMIF(SmtRes!AQ515:SmtRes!AQ525,"=1",SmtRes!CV515:SmtRes!CV525)</f>
        <v>0</v>
      </c>
      <c r="V165" s="8">
        <f ca="1">SUMIF(SmtRes!AQ515:SmtRes!AQ525,"=1",SmtRes!CW515:SmtRes!CW525)</f>
        <v>0</v>
      </c>
      <c r="W165" s="8">
        <f t="shared" si="60"/>
        <v>0</v>
      </c>
      <c r="X165" s="8">
        <f ca="1" t="shared" si="61"/>
        <v>0</v>
      </c>
      <c r="Y165" s="8">
        <f ca="1" t="shared" si="62"/>
        <v>0</v>
      </c>
      <c r="Z165" s="8"/>
      <c r="AA165" s="8">
        <v>-1</v>
      </c>
      <c r="AB165" s="8">
        <f ca="1" t="shared" si="63"/>
        <v>52375.748596</v>
      </c>
      <c r="AC165" s="8">
        <f ca="1">ROUND((SUM(SmtRes!BQ515:SmtRes!BQ525)),6)</f>
        <v>901.706596</v>
      </c>
      <c r="AD165" s="8">
        <f ca="1">ROUND((((SUM(SmtRes!BR515:SmtRes!BR525))-(SUM(SmtRes!BS515:SmtRes!BS525)))+AE165),6)</f>
        <v>4333.608</v>
      </c>
      <c r="AE165" s="8">
        <f ca="1">ROUND((SUM(SmtRes!BS515:SmtRes!BS525)),6)</f>
        <v>3441.17025</v>
      </c>
      <c r="AF165" s="8">
        <f ca="1">ROUND((SUM(SmtRes!BT515:SmtRes!BT525)),6)</f>
        <v>47140.434</v>
      </c>
      <c r="AG165" s="8">
        <f t="shared" si="65"/>
        <v>0</v>
      </c>
      <c r="AH165" s="8">
        <f ca="1">(SUM(SmtRes!BU515:SmtRes!BU525))</f>
        <v>59.4</v>
      </c>
      <c r="AI165" s="8">
        <f ca="1">(SUM(SmtRes!BV515:SmtRes!BV525))</f>
        <v>3.618</v>
      </c>
      <c r="AJ165" s="8">
        <f t="shared" si="66"/>
        <v>0</v>
      </c>
      <c r="AK165" s="8">
        <v>41579.641596</v>
      </c>
      <c r="AL165" s="8">
        <v>901.706596</v>
      </c>
      <c r="AM165" s="8">
        <v>3210.08</v>
      </c>
      <c r="AN165" s="8">
        <v>2549.015</v>
      </c>
      <c r="AO165" s="8">
        <v>34918.84</v>
      </c>
      <c r="AP165" s="8">
        <v>0</v>
      </c>
      <c r="AQ165" s="8">
        <v>44</v>
      </c>
      <c r="AR165" s="8">
        <v>2.68</v>
      </c>
      <c r="AS165" s="8">
        <v>0</v>
      </c>
      <c r="AT165" s="8">
        <v>97</v>
      </c>
      <c r="AU165" s="8">
        <v>51</v>
      </c>
      <c r="AV165" s="8">
        <v>1</v>
      </c>
      <c r="AW165" s="8">
        <v>1</v>
      </c>
      <c r="AX165" s="8"/>
      <c r="AY165" s="8"/>
      <c r="AZ165" s="8">
        <v>1</v>
      </c>
      <c r="BA165" s="8">
        <v>1</v>
      </c>
      <c r="BB165" s="8">
        <v>1</v>
      </c>
      <c r="BC165" s="8">
        <v>1</v>
      </c>
      <c r="BD165" s="8" t="s">
        <v>236</v>
      </c>
      <c r="BE165" s="8" t="s">
        <v>236</v>
      </c>
      <c r="BF165" s="8" t="s">
        <v>236</v>
      </c>
      <c r="BG165" s="8" t="s">
        <v>236</v>
      </c>
      <c r="BH165" s="8">
        <v>0</v>
      </c>
      <c r="BI165" s="8">
        <v>2</v>
      </c>
      <c r="BJ165" s="8" t="s">
        <v>489</v>
      </c>
      <c r="BK165" s="8"/>
      <c r="BL165" s="8"/>
      <c r="BM165" s="8">
        <v>108001</v>
      </c>
      <c r="BN165" s="8">
        <v>0</v>
      </c>
      <c r="BO165" s="8" t="s">
        <v>236</v>
      </c>
      <c r="BP165" s="8">
        <v>0</v>
      </c>
      <c r="BQ165" s="8">
        <v>3</v>
      </c>
      <c r="BR165" s="8">
        <v>0</v>
      </c>
      <c r="BS165" s="8">
        <v>1</v>
      </c>
      <c r="BT165" s="8">
        <v>1</v>
      </c>
      <c r="BU165" s="8">
        <v>1</v>
      </c>
      <c r="BV165" s="8">
        <v>1</v>
      </c>
      <c r="BW165" s="8">
        <v>1</v>
      </c>
      <c r="BX165" s="8">
        <v>1</v>
      </c>
      <c r="BY165" s="8" t="s">
        <v>236</v>
      </c>
      <c r="BZ165" s="8">
        <v>97</v>
      </c>
      <c r="CA165" s="8">
        <v>51</v>
      </c>
      <c r="CB165" s="8" t="s">
        <v>236</v>
      </c>
      <c r="CC165" s="8"/>
      <c r="CD165" s="8"/>
      <c r="CE165" s="8">
        <v>0</v>
      </c>
      <c r="CF165" s="8">
        <v>0</v>
      </c>
      <c r="CG165" s="8">
        <v>0</v>
      </c>
      <c r="CH165" s="8">
        <v>0</v>
      </c>
      <c r="CI165" s="8">
        <v>0</v>
      </c>
      <c r="CJ165" s="8">
        <v>0</v>
      </c>
      <c r="CK165" s="8">
        <v>0</v>
      </c>
      <c r="CL165" s="8">
        <v>0</v>
      </c>
      <c r="CM165" s="8">
        <v>0</v>
      </c>
      <c r="CN165" s="8" t="s">
        <v>440</v>
      </c>
      <c r="CO165" s="8">
        <v>0</v>
      </c>
      <c r="CP165" s="8">
        <f ca="1">(P165+Q165+S165+R165)</f>
        <v>0</v>
      </c>
      <c r="CQ165" s="8">
        <f ca="1">SUMIF(SmtRes!AQ515:SmtRes!AQ525,"=1",SmtRes!AA515:SmtRes!AA525)</f>
        <v>164880.29</v>
      </c>
      <c r="CR165" s="8">
        <f ca="1">SUMIF(SmtRes!AQ515:SmtRes!AQ525,"=1",SmtRes!AB515:SmtRes!AB525)</f>
        <v>2302.6</v>
      </c>
      <c r="CS165" s="8">
        <f ca="1">SUMIF(SmtRes!AQ515:SmtRes!AQ525,"=1",SmtRes!AC515:SmtRes!AC525)</f>
        <v>1902.25</v>
      </c>
      <c r="CT165" s="8">
        <f ca="1">SUMIF(SmtRes!AQ515:SmtRes!AQ525,"=1",SmtRes!AD515:SmtRes!AD525)</f>
        <v>793.61</v>
      </c>
      <c r="CU165" s="8">
        <f>AG165</f>
        <v>0</v>
      </c>
      <c r="CV165" s="8">
        <f ca="1">SUMIF(SmtRes!AQ515:SmtRes!AQ525,"=1",SmtRes!BU515:SmtRes!BU525)</f>
        <v>59.4</v>
      </c>
      <c r="CW165" s="8">
        <f ca="1">SUMIF(SmtRes!AQ515:SmtRes!AQ525,"=1",SmtRes!BV515:SmtRes!BV525)</f>
        <v>3.618</v>
      </c>
      <c r="CX165" s="8">
        <f>AJ165</f>
        <v>0</v>
      </c>
      <c r="CY165" s="8">
        <f ca="1">(((S165+R165)*AT165)/100)</f>
        <v>0</v>
      </c>
      <c r="CZ165" s="8">
        <f ca="1">(((S165+R165)*AU165)/100)</f>
        <v>0</v>
      </c>
      <c r="DA165" s="8"/>
      <c r="DB165" s="8">
        <v>49</v>
      </c>
      <c r="DC165" s="8" t="s">
        <v>236</v>
      </c>
      <c r="DD165" s="8" t="s">
        <v>236</v>
      </c>
      <c r="DE165" s="8" t="s">
        <v>441</v>
      </c>
      <c r="DF165" s="8" t="s">
        <v>441</v>
      </c>
      <c r="DG165" s="8" t="s">
        <v>441</v>
      </c>
      <c r="DH165" s="8" t="s">
        <v>236</v>
      </c>
      <c r="DI165" s="8" t="s">
        <v>441</v>
      </c>
      <c r="DJ165" s="8" t="s">
        <v>441</v>
      </c>
      <c r="DK165" s="8" t="s">
        <v>236</v>
      </c>
      <c r="DL165" s="8" t="s">
        <v>236</v>
      </c>
      <c r="DM165" s="8" t="s">
        <v>236</v>
      </c>
      <c r="DN165" s="8">
        <v>0</v>
      </c>
      <c r="DO165" s="8">
        <v>0</v>
      </c>
      <c r="DP165" s="8">
        <v>1</v>
      </c>
      <c r="DQ165" s="8">
        <v>1</v>
      </c>
      <c r="DR165" s="8"/>
      <c r="DS165" s="8"/>
      <c r="DT165" s="8"/>
      <c r="DU165" s="8">
        <v>1003</v>
      </c>
      <c r="DV165" s="8" t="s">
        <v>488</v>
      </c>
      <c r="DW165" s="8" t="s">
        <v>488</v>
      </c>
      <c r="DX165" s="8">
        <v>100</v>
      </c>
      <c r="DY165" s="8"/>
      <c r="DZ165" s="8" t="s">
        <v>236</v>
      </c>
      <c r="EA165" s="8" t="s">
        <v>236</v>
      </c>
      <c r="EB165" s="8" t="s">
        <v>236</v>
      </c>
      <c r="EC165" s="8" t="s">
        <v>236</v>
      </c>
      <c r="ED165" s="8"/>
      <c r="EE165" s="8">
        <v>82815029</v>
      </c>
      <c r="EF165" s="8">
        <v>3</v>
      </c>
      <c r="EG165" s="8" t="s">
        <v>324</v>
      </c>
      <c r="EH165" s="8">
        <v>0</v>
      </c>
      <c r="EI165" s="8" t="s">
        <v>236</v>
      </c>
      <c r="EJ165" s="8">
        <v>2</v>
      </c>
      <c r="EK165" s="8">
        <v>108001</v>
      </c>
      <c r="EL165" s="8" t="s">
        <v>325</v>
      </c>
      <c r="EM165" s="8" t="s">
        <v>326</v>
      </c>
      <c r="EN165" s="8"/>
      <c r="EO165" s="8" t="s">
        <v>442</v>
      </c>
      <c r="EP165" s="8"/>
      <c r="EQ165" s="8">
        <v>132096</v>
      </c>
      <c r="ER165" s="8">
        <v>0</v>
      </c>
      <c r="ES165" s="8">
        <v>0</v>
      </c>
      <c r="ET165" s="8">
        <v>0</v>
      </c>
      <c r="EU165" s="8">
        <v>0</v>
      </c>
      <c r="EV165" s="8">
        <v>0</v>
      </c>
      <c r="EW165" s="8">
        <v>44</v>
      </c>
      <c r="EX165" s="8">
        <v>2.68</v>
      </c>
      <c r="EY165" s="8">
        <v>0</v>
      </c>
      <c r="EZ165" s="8"/>
      <c r="FA165" s="8"/>
      <c r="FB165" s="8"/>
      <c r="FC165" s="8"/>
      <c r="FD165" s="8"/>
      <c r="FE165" s="8"/>
      <c r="FF165" s="8"/>
      <c r="FG165" s="8"/>
      <c r="FH165" s="8"/>
      <c r="FI165" s="8"/>
      <c r="FJ165" s="8"/>
      <c r="FK165" s="8"/>
      <c r="FL165" s="8"/>
      <c r="FM165" s="8"/>
      <c r="FN165" s="8"/>
      <c r="FO165" s="8"/>
      <c r="FP165" s="8"/>
      <c r="FQ165" s="8">
        <v>0</v>
      </c>
      <c r="FR165" s="8">
        <v>0</v>
      </c>
      <c r="FS165" s="8">
        <v>0</v>
      </c>
      <c r="FT165" s="8"/>
      <c r="FU165" s="8"/>
      <c r="FV165" s="8"/>
      <c r="FW165" s="8"/>
      <c r="FX165" s="8">
        <v>97</v>
      </c>
      <c r="FY165" s="8">
        <v>51</v>
      </c>
      <c r="FZ165" s="8"/>
      <c r="GA165" s="8" t="s">
        <v>236</v>
      </c>
      <c r="GB165" s="8"/>
      <c r="GC165" s="8"/>
      <c r="GD165" s="8">
        <v>1</v>
      </c>
      <c r="GE165" s="8"/>
      <c r="GF165" s="8">
        <v>1080816770</v>
      </c>
      <c r="GG165" s="8">
        <v>2</v>
      </c>
      <c r="GH165" s="8">
        <v>1</v>
      </c>
      <c r="GI165" s="8">
        <v>-2</v>
      </c>
      <c r="GJ165" s="8">
        <v>0</v>
      </c>
      <c r="GK165" s="8">
        <v>0</v>
      </c>
      <c r="GL165" s="8">
        <f ca="1" t="shared" si="72"/>
        <v>0</v>
      </c>
      <c r="GM165" s="8">
        <f ca="1" t="shared" si="73"/>
        <v>0</v>
      </c>
      <c r="GN165" s="8">
        <f ca="1" t="shared" si="74"/>
        <v>0</v>
      </c>
      <c r="GO165" s="8">
        <f ca="1" t="shared" si="75"/>
        <v>0</v>
      </c>
      <c r="GP165" s="8">
        <f ca="1" t="shared" si="76"/>
        <v>0</v>
      </c>
      <c r="GQ165" s="8"/>
      <c r="GR165" s="8">
        <v>0</v>
      </c>
      <c r="GS165" s="8">
        <v>3</v>
      </c>
      <c r="GT165" s="8">
        <v>0</v>
      </c>
      <c r="GU165" s="8" t="s">
        <v>236</v>
      </c>
      <c r="GV165" s="8">
        <f t="shared" si="77"/>
        <v>0</v>
      </c>
      <c r="GW165" s="8">
        <v>1</v>
      </c>
      <c r="GX165" s="8">
        <f t="shared" si="78"/>
        <v>0</v>
      </c>
      <c r="GY165" s="8"/>
      <c r="GZ165" s="8"/>
      <c r="HA165" s="8">
        <v>0</v>
      </c>
      <c r="HB165" s="8">
        <v>0</v>
      </c>
      <c r="HC165" s="8">
        <f>GV165*GW165</f>
        <v>0</v>
      </c>
      <c r="HD165" s="8"/>
      <c r="HE165" s="8" t="s">
        <v>236</v>
      </c>
      <c r="HF165" s="8" t="s">
        <v>236</v>
      </c>
      <c r="HG165" s="8"/>
      <c r="HH165" s="8"/>
      <c r="HI165" s="8"/>
      <c r="HJ165" s="8"/>
      <c r="HK165" s="8"/>
      <c r="HL165" s="8"/>
      <c r="HM165" s="8" t="s">
        <v>236</v>
      </c>
      <c r="HN165" s="8" t="s">
        <v>135</v>
      </c>
      <c r="HO165" s="8" t="s">
        <v>137</v>
      </c>
      <c r="HP165" s="8" t="s">
        <v>325</v>
      </c>
      <c r="HQ165" s="8" t="s">
        <v>325</v>
      </c>
      <c r="HR165" s="8"/>
      <c r="HS165" s="8">
        <v>0</v>
      </c>
      <c r="HT165" s="8"/>
      <c r="HU165" s="8"/>
      <c r="HV165" s="8"/>
      <c r="HW165" s="8"/>
      <c r="HX165" s="8"/>
      <c r="HY165" s="8"/>
      <c r="HZ165" s="8"/>
      <c r="IA165" s="8"/>
      <c r="IB165" s="8"/>
      <c r="IC165" s="8"/>
      <c r="ID165" s="8"/>
      <c r="IE165" s="8"/>
      <c r="IF165" s="8"/>
      <c r="IG165" s="8"/>
      <c r="IH165" s="8"/>
      <c r="II165" s="8"/>
      <c r="IJ165" s="8"/>
      <c r="IK165" s="8">
        <v>0</v>
      </c>
      <c r="IL165" s="8"/>
      <c r="IM165" s="8"/>
      <c r="IN165" s="8"/>
      <c r="IO165" s="8"/>
      <c r="IP165" s="8"/>
      <c r="IQ165" s="8"/>
      <c r="IR165" s="8"/>
      <c r="IS165" s="8"/>
      <c r="IT165" s="8"/>
      <c r="IU165" s="8"/>
    </row>
    <row r="166" spans="1:245">
      <c r="A166">
        <v>17</v>
      </c>
      <c r="B166">
        <v>1</v>
      </c>
      <c r="C166">
        <f>ROW(SmtRes!A536)</f>
        <v>536</v>
      </c>
      <c r="D166">
        <f>ROW(EtalonRes!A756)</f>
        <v>756</v>
      </c>
      <c r="E166" t="s">
        <v>236</v>
      </c>
      <c r="F166" t="s">
        <v>486</v>
      </c>
      <c r="G166" t="s">
        <v>487</v>
      </c>
      <c r="H166" t="s">
        <v>488</v>
      </c>
      <c r="I166">
        <v>0</v>
      </c>
      <c r="J166">
        <v>0</v>
      </c>
      <c r="K166">
        <v>0</v>
      </c>
      <c r="L166">
        <v>0</v>
      </c>
      <c r="M166">
        <v>0</v>
      </c>
      <c r="N166">
        <f t="shared" si="57"/>
        <v>0</v>
      </c>
      <c r="O166">
        <f ca="1">ROUND(CP166,2)</f>
        <v>0</v>
      </c>
      <c r="P166">
        <f ca="1">SUMIF(SmtRes!AQ526:SmtRes!AQ536,"=1",SmtRes!DF526:SmtRes!DF536)</f>
        <v>0</v>
      </c>
      <c r="Q166">
        <f ca="1">SUMIF(SmtRes!AQ526:SmtRes!AQ536,"=1",SmtRes!DG526:SmtRes!DG536)</f>
        <v>0</v>
      </c>
      <c r="R166">
        <f ca="1">SUMIF(SmtRes!AQ526:SmtRes!AQ536,"=1",SmtRes!DH526:SmtRes!DH536)</f>
        <v>0</v>
      </c>
      <c r="S166">
        <f ca="1">SUMIF(SmtRes!AQ526:SmtRes!AQ536,"=1",SmtRes!DI526:SmtRes!DI536)</f>
        <v>0</v>
      </c>
      <c r="T166">
        <f t="shared" si="59"/>
        <v>0</v>
      </c>
      <c r="U166">
        <f ca="1">SUMIF(SmtRes!AQ526:SmtRes!AQ536,"=1",SmtRes!CV526:SmtRes!CV536)</f>
        <v>0</v>
      </c>
      <c r="V166">
        <f ca="1">SUMIF(SmtRes!AQ526:SmtRes!AQ536,"=1",SmtRes!CW526:SmtRes!CW536)</f>
        <v>0</v>
      </c>
      <c r="W166">
        <f t="shared" si="60"/>
        <v>0</v>
      </c>
      <c r="X166">
        <f ca="1" t="shared" si="61"/>
        <v>0</v>
      </c>
      <c r="Y166">
        <f ca="1" t="shared" si="62"/>
        <v>0</v>
      </c>
      <c r="AA166">
        <v>-1</v>
      </c>
      <c r="AB166">
        <f ca="1" t="shared" si="63"/>
        <v>52375.748596</v>
      </c>
      <c r="AC166">
        <f ca="1">ROUND((SUM(SmtRes!BQ526:SmtRes!BQ536)),6)</f>
        <v>901.706596</v>
      </c>
      <c r="AD166">
        <f ca="1">ROUND((((SUM(SmtRes!BR526:SmtRes!BR536))-(SUM(SmtRes!BS526:SmtRes!BS536)))+AE166),6)</f>
        <v>4333.608</v>
      </c>
      <c r="AE166">
        <f ca="1">ROUND((SUM(SmtRes!BS526:SmtRes!BS536)),6)</f>
        <v>3441.17025</v>
      </c>
      <c r="AF166">
        <f ca="1">ROUND((SUM(SmtRes!BT526:SmtRes!BT536)),6)</f>
        <v>47140.434</v>
      </c>
      <c r="AG166">
        <f t="shared" si="65"/>
        <v>0</v>
      </c>
      <c r="AH166">
        <f ca="1">(SUM(SmtRes!BU526:SmtRes!BU536))</f>
        <v>59.4</v>
      </c>
      <c r="AI166">
        <f ca="1">(SUM(SmtRes!BV526:SmtRes!BV536))</f>
        <v>3.618</v>
      </c>
      <c r="AJ166">
        <f t="shared" si="66"/>
        <v>0</v>
      </c>
      <c r="AK166">
        <v>41579.641596</v>
      </c>
      <c r="AL166">
        <v>901.706596</v>
      </c>
      <c r="AM166">
        <v>3210.08</v>
      </c>
      <c r="AN166">
        <v>2549.015</v>
      </c>
      <c r="AO166">
        <v>34918.84</v>
      </c>
      <c r="AP166">
        <v>0</v>
      </c>
      <c r="AQ166">
        <v>44</v>
      </c>
      <c r="AR166">
        <v>2.68</v>
      </c>
      <c r="AS166">
        <v>0</v>
      </c>
      <c r="AT166">
        <v>97</v>
      </c>
      <c r="AU166">
        <v>51</v>
      </c>
      <c r="AV166">
        <v>1</v>
      </c>
      <c r="AW166">
        <v>1</v>
      </c>
      <c r="AZ166">
        <v>1</v>
      </c>
      <c r="BA166">
        <v>1</v>
      </c>
      <c r="BB166">
        <v>1</v>
      </c>
      <c r="BC166">
        <v>1</v>
      </c>
      <c r="BD166" t="s">
        <v>236</v>
      </c>
      <c r="BE166" t="s">
        <v>236</v>
      </c>
      <c r="BF166" t="s">
        <v>236</v>
      </c>
      <c r="BG166" t="s">
        <v>236</v>
      </c>
      <c r="BH166">
        <v>0</v>
      </c>
      <c r="BI166">
        <v>2</v>
      </c>
      <c r="BJ166" t="s">
        <v>489</v>
      </c>
      <c r="BM166">
        <v>108001</v>
      </c>
      <c r="BN166">
        <v>0</v>
      </c>
      <c r="BO166" t="s">
        <v>236</v>
      </c>
      <c r="BP166">
        <v>0</v>
      </c>
      <c r="BQ166">
        <v>3</v>
      </c>
      <c r="BR166">
        <v>0</v>
      </c>
      <c r="BS166">
        <v>1</v>
      </c>
      <c r="BT166">
        <v>1</v>
      </c>
      <c r="BU166">
        <v>1</v>
      </c>
      <c r="BV166">
        <v>1</v>
      </c>
      <c r="BW166">
        <v>1</v>
      </c>
      <c r="BX166">
        <v>1</v>
      </c>
      <c r="BY166" t="s">
        <v>236</v>
      </c>
      <c r="BZ166">
        <v>97</v>
      </c>
      <c r="CA166">
        <v>51</v>
      </c>
      <c r="CB166" t="s">
        <v>236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 t="s">
        <v>440</v>
      </c>
      <c r="CO166">
        <v>0</v>
      </c>
      <c r="CP166">
        <f ca="1">(P166+Q166+S166+R166)</f>
        <v>0</v>
      </c>
      <c r="CQ166">
        <f ca="1">SUMIF(SmtRes!AQ526:SmtRes!AQ536,"=1",SmtRes!AA526:SmtRes!AA536)</f>
        <v>164880.29</v>
      </c>
      <c r="CR166">
        <f ca="1">SUMIF(SmtRes!AQ526:SmtRes!AQ536,"=1",SmtRes!AB526:SmtRes!AB536)</f>
        <v>2302.6</v>
      </c>
      <c r="CS166">
        <f ca="1">SUMIF(SmtRes!AQ526:SmtRes!AQ536,"=1",SmtRes!AC526:SmtRes!AC536)</f>
        <v>1902.25</v>
      </c>
      <c r="CT166">
        <f ca="1">SUMIF(SmtRes!AQ526:SmtRes!AQ536,"=1",SmtRes!AD526:SmtRes!AD536)</f>
        <v>793.61</v>
      </c>
      <c r="CU166">
        <f>AG166</f>
        <v>0</v>
      </c>
      <c r="CV166">
        <f ca="1">SUMIF(SmtRes!AQ526:SmtRes!AQ536,"=1",SmtRes!BU526:SmtRes!BU536)</f>
        <v>59.4</v>
      </c>
      <c r="CW166">
        <f ca="1">SUMIF(SmtRes!AQ526:SmtRes!AQ536,"=1",SmtRes!BV526:SmtRes!BV536)</f>
        <v>3.618</v>
      </c>
      <c r="CX166">
        <f>AJ166</f>
        <v>0</v>
      </c>
      <c r="CY166">
        <f ca="1">(((S166+R166)*AT166)/100)</f>
        <v>0</v>
      </c>
      <c r="CZ166">
        <f ca="1">(((S166+R166)*AU166)/100)</f>
        <v>0</v>
      </c>
      <c r="DB166">
        <v>51</v>
      </c>
      <c r="DC166" t="s">
        <v>236</v>
      </c>
      <c r="DD166" t="s">
        <v>236</v>
      </c>
      <c r="DE166" t="s">
        <v>441</v>
      </c>
      <c r="DF166" t="s">
        <v>441</v>
      </c>
      <c r="DG166" t="s">
        <v>441</v>
      </c>
      <c r="DH166" t="s">
        <v>236</v>
      </c>
      <c r="DI166" t="s">
        <v>441</v>
      </c>
      <c r="DJ166" t="s">
        <v>441</v>
      </c>
      <c r="DK166" t="s">
        <v>236</v>
      </c>
      <c r="DL166" t="s">
        <v>236</v>
      </c>
      <c r="DM166" t="s">
        <v>236</v>
      </c>
      <c r="DN166">
        <v>0</v>
      </c>
      <c r="DO166">
        <v>0</v>
      </c>
      <c r="DP166">
        <v>1</v>
      </c>
      <c r="DQ166">
        <v>1</v>
      </c>
      <c r="DU166">
        <v>1003</v>
      </c>
      <c r="DV166" t="s">
        <v>488</v>
      </c>
      <c r="DW166" t="s">
        <v>488</v>
      </c>
      <c r="DX166">
        <v>100</v>
      </c>
      <c r="DZ166" t="s">
        <v>236</v>
      </c>
      <c r="EA166" t="s">
        <v>236</v>
      </c>
      <c r="EB166" t="s">
        <v>236</v>
      </c>
      <c r="EC166" t="s">
        <v>236</v>
      </c>
      <c r="EE166">
        <v>82815029</v>
      </c>
      <c r="EF166">
        <v>3</v>
      </c>
      <c r="EG166" t="s">
        <v>324</v>
      </c>
      <c r="EH166">
        <v>0</v>
      </c>
      <c r="EI166" t="s">
        <v>236</v>
      </c>
      <c r="EJ166">
        <v>2</v>
      </c>
      <c r="EK166">
        <v>108001</v>
      </c>
      <c r="EL166" t="s">
        <v>325</v>
      </c>
      <c r="EM166" t="s">
        <v>326</v>
      </c>
      <c r="EO166" t="s">
        <v>442</v>
      </c>
      <c r="EQ166">
        <v>132096</v>
      </c>
      <c r="ER166">
        <v>0</v>
      </c>
      <c r="ES166">
        <v>0</v>
      </c>
      <c r="ET166">
        <v>0</v>
      </c>
      <c r="EU166">
        <v>0</v>
      </c>
      <c r="EV166">
        <v>0</v>
      </c>
      <c r="EW166">
        <v>44</v>
      </c>
      <c r="EX166">
        <v>2.68</v>
      </c>
      <c r="EY166">
        <v>0</v>
      </c>
      <c r="FQ166">
        <v>0</v>
      </c>
      <c r="FR166">
        <v>0</v>
      </c>
      <c r="FS166">
        <v>0</v>
      </c>
      <c r="FX166">
        <v>97</v>
      </c>
      <c r="FY166">
        <v>51</v>
      </c>
      <c r="GA166" t="s">
        <v>236</v>
      </c>
      <c r="GD166">
        <v>1</v>
      </c>
      <c r="GF166">
        <v>1080816770</v>
      </c>
      <c r="GG166">
        <v>2</v>
      </c>
      <c r="GH166">
        <v>1</v>
      </c>
      <c r="GI166">
        <v>-2</v>
      </c>
      <c r="GJ166">
        <v>0</v>
      </c>
      <c r="GK166">
        <v>0</v>
      </c>
      <c r="GL166">
        <f ca="1" t="shared" si="72"/>
        <v>0</v>
      </c>
      <c r="GM166">
        <f ca="1" t="shared" si="73"/>
        <v>0</v>
      </c>
      <c r="GN166">
        <f ca="1" t="shared" si="74"/>
        <v>0</v>
      </c>
      <c r="GO166">
        <f ca="1" t="shared" si="75"/>
        <v>0</v>
      </c>
      <c r="GP166">
        <f ca="1" t="shared" si="76"/>
        <v>0</v>
      </c>
      <c r="GR166">
        <v>0</v>
      </c>
      <c r="GS166">
        <v>3</v>
      </c>
      <c r="GT166">
        <v>0</v>
      </c>
      <c r="GU166" t="s">
        <v>236</v>
      </c>
      <c r="GV166">
        <f t="shared" si="77"/>
        <v>0</v>
      </c>
      <c r="GW166">
        <v>1</v>
      </c>
      <c r="GX166">
        <f t="shared" si="78"/>
        <v>0</v>
      </c>
      <c r="HA166">
        <v>0</v>
      </c>
      <c r="HB166">
        <v>0</v>
      </c>
      <c r="HC166">
        <f>GV166*GW166</f>
        <v>0</v>
      </c>
      <c r="HE166" t="s">
        <v>236</v>
      </c>
      <c r="HF166" t="s">
        <v>236</v>
      </c>
      <c r="HM166" t="s">
        <v>236</v>
      </c>
      <c r="HN166" t="s">
        <v>135</v>
      </c>
      <c r="HO166" t="s">
        <v>137</v>
      </c>
      <c r="HP166" t="s">
        <v>325</v>
      </c>
      <c r="HQ166" t="s">
        <v>325</v>
      </c>
      <c r="HS166">
        <v>0</v>
      </c>
      <c r="IK166">
        <v>0</v>
      </c>
    </row>
    <row r="167" spans="1:255">
      <c r="A167" s="8">
        <v>18</v>
      </c>
      <c r="B167" s="8">
        <v>1</v>
      </c>
      <c r="C167" s="8">
        <v>525</v>
      </c>
      <c r="D167" s="8"/>
      <c r="E167" s="8" t="s">
        <v>236</v>
      </c>
      <c r="F167" s="8" t="s">
        <v>327</v>
      </c>
      <c r="G167" s="8" t="s">
        <v>328</v>
      </c>
      <c r="H167" s="8" t="s">
        <v>64</v>
      </c>
      <c r="I167" s="8">
        <f>J167</f>
        <v>2</v>
      </c>
      <c r="J167" s="8">
        <v>2</v>
      </c>
      <c r="K167" s="8">
        <v>2</v>
      </c>
      <c r="L167" s="8">
        <v>0</v>
      </c>
      <c r="M167" s="8">
        <v>0</v>
      </c>
      <c r="N167" s="8">
        <f t="shared" si="57"/>
        <v>0</v>
      </c>
      <c r="O167" s="8">
        <f ca="1">ROUND(P167,2)</f>
        <v>0</v>
      </c>
      <c r="P167" s="8">
        <f ca="1">ROUND(ROUND(ROUND(SUMIF(SmtRes!AQ526:SmtRes!AQ536,"=1",SmtRes!CU526:SmtRes!CU536),2),2)*I167/100,2)</f>
        <v>0</v>
      </c>
      <c r="Q167" s="8">
        <f>ROUND(CR167*I167,2)</f>
        <v>0</v>
      </c>
      <c r="R167" s="8">
        <f>ROUND(CS167*I167,2)</f>
        <v>0</v>
      </c>
      <c r="S167" s="8">
        <f>ROUND(CT167*I167,2)</f>
        <v>0</v>
      </c>
      <c r="T167" s="8">
        <f t="shared" si="59"/>
        <v>0</v>
      </c>
      <c r="U167" s="8">
        <f>ROUND(CV167*I167,7)</f>
        <v>0</v>
      </c>
      <c r="V167" s="8">
        <f>ROUND(CW167*I167,7)</f>
        <v>0</v>
      </c>
      <c r="W167" s="8">
        <f t="shared" si="60"/>
        <v>0</v>
      </c>
      <c r="X167" s="8">
        <f t="shared" si="61"/>
        <v>0</v>
      </c>
      <c r="Y167" s="8">
        <f t="shared" si="62"/>
        <v>0</v>
      </c>
      <c r="Z167" s="8"/>
      <c r="AA167" s="8">
        <v>-1</v>
      </c>
      <c r="AB167" s="8">
        <f t="shared" si="63"/>
        <v>0</v>
      </c>
      <c r="AC167" s="8">
        <f>ROUND((ES167),6)</f>
        <v>0</v>
      </c>
      <c r="AD167" s="8">
        <f>ROUND((((ET167)-(EU167))+AE167),6)</f>
        <v>0</v>
      </c>
      <c r="AE167" s="8">
        <f>ROUND((EU167),6)</f>
        <v>0</v>
      </c>
      <c r="AF167" s="8">
        <f>ROUND((EV167),6)</f>
        <v>0</v>
      </c>
      <c r="AG167" s="8">
        <f t="shared" si="65"/>
        <v>0</v>
      </c>
      <c r="AH167" s="8">
        <f>(EW167)</f>
        <v>0</v>
      </c>
      <c r="AI167" s="8">
        <f>(EX167)</f>
        <v>0</v>
      </c>
      <c r="AJ167" s="8">
        <f t="shared" si="66"/>
        <v>0</v>
      </c>
      <c r="AK167" s="8">
        <v>0</v>
      </c>
      <c r="AL167" s="8">
        <v>0</v>
      </c>
      <c r="AM167" s="8">
        <v>0</v>
      </c>
      <c r="AN167" s="8">
        <v>0</v>
      </c>
      <c r="AO167" s="8">
        <v>0</v>
      </c>
      <c r="AP167" s="8">
        <v>0</v>
      </c>
      <c r="AQ167" s="8">
        <v>0</v>
      </c>
      <c r="AR167" s="8">
        <v>0</v>
      </c>
      <c r="AS167" s="8">
        <v>0</v>
      </c>
      <c r="AT167" s="8">
        <v>97</v>
      </c>
      <c r="AU167" s="8">
        <v>51</v>
      </c>
      <c r="AV167" s="8">
        <v>1</v>
      </c>
      <c r="AW167" s="8">
        <v>1</v>
      </c>
      <c r="AX167" s="8"/>
      <c r="AY167" s="8"/>
      <c r="AZ167" s="8">
        <v>1</v>
      </c>
      <c r="BA167" s="8">
        <v>1</v>
      </c>
      <c r="BB167" s="8">
        <v>1</v>
      </c>
      <c r="BC167" s="8">
        <v>1</v>
      </c>
      <c r="BD167" s="8" t="s">
        <v>236</v>
      </c>
      <c r="BE167" s="8" t="s">
        <v>236</v>
      </c>
      <c r="BF167" s="8" t="s">
        <v>236</v>
      </c>
      <c r="BG167" s="8" t="s">
        <v>236</v>
      </c>
      <c r="BH167" s="8">
        <v>3</v>
      </c>
      <c r="BI167" s="8">
        <v>2</v>
      </c>
      <c r="BJ167" s="8" t="s">
        <v>236</v>
      </c>
      <c r="BK167" s="8"/>
      <c r="BL167" s="8"/>
      <c r="BM167" s="8">
        <v>108001</v>
      </c>
      <c r="BN167" s="8">
        <v>0</v>
      </c>
      <c r="BO167" s="8" t="s">
        <v>236</v>
      </c>
      <c r="BP167" s="8">
        <v>0</v>
      </c>
      <c r="BQ167" s="8">
        <v>3</v>
      </c>
      <c r="BR167" s="8">
        <v>0</v>
      </c>
      <c r="BS167" s="8">
        <v>1</v>
      </c>
      <c r="BT167" s="8">
        <v>1</v>
      </c>
      <c r="BU167" s="8">
        <v>1</v>
      </c>
      <c r="BV167" s="8">
        <v>1</v>
      </c>
      <c r="BW167" s="8">
        <v>1</v>
      </c>
      <c r="BX167" s="8">
        <v>1</v>
      </c>
      <c r="BY167" s="8" t="s">
        <v>236</v>
      </c>
      <c r="BZ167" s="8">
        <v>97</v>
      </c>
      <c r="CA167" s="8">
        <v>51</v>
      </c>
      <c r="CB167" s="8" t="s">
        <v>236</v>
      </c>
      <c r="CC167" s="8"/>
      <c r="CD167" s="8"/>
      <c r="CE167" s="8">
        <v>0</v>
      </c>
      <c r="CF167" s="8">
        <v>0</v>
      </c>
      <c r="CG167" s="8">
        <v>0</v>
      </c>
      <c r="CH167" s="8">
        <v>0</v>
      </c>
      <c r="CI167" s="8">
        <v>0</v>
      </c>
      <c r="CJ167" s="8">
        <v>0</v>
      </c>
      <c r="CK167" s="8">
        <v>0</v>
      </c>
      <c r="CL167" s="8">
        <v>0</v>
      </c>
      <c r="CM167" s="8">
        <v>0</v>
      </c>
      <c r="CN167" s="8" t="s">
        <v>236</v>
      </c>
      <c r="CO167" s="8">
        <v>0</v>
      </c>
      <c r="CP167" s="8">
        <f t="shared" ref="CP167:CZ167" si="94">0</f>
        <v>0</v>
      </c>
      <c r="CQ167" s="8">
        <f t="shared" si="94"/>
        <v>0</v>
      </c>
      <c r="CR167" s="8">
        <f t="shared" si="94"/>
        <v>0</v>
      </c>
      <c r="CS167" s="8">
        <f t="shared" si="94"/>
        <v>0</v>
      </c>
      <c r="CT167" s="8">
        <f t="shared" si="94"/>
        <v>0</v>
      </c>
      <c r="CU167" s="8">
        <f t="shared" si="94"/>
        <v>0</v>
      </c>
      <c r="CV167" s="8">
        <f t="shared" si="94"/>
        <v>0</v>
      </c>
      <c r="CW167" s="8">
        <f t="shared" si="94"/>
        <v>0</v>
      </c>
      <c r="CX167" s="8">
        <f t="shared" si="94"/>
        <v>0</v>
      </c>
      <c r="CY167" s="8">
        <f t="shared" si="94"/>
        <v>0</v>
      </c>
      <c r="CZ167" s="8">
        <f t="shared" si="94"/>
        <v>0</v>
      </c>
      <c r="DA167" s="8"/>
      <c r="DB167" s="8"/>
      <c r="DC167" s="8" t="s">
        <v>236</v>
      </c>
      <c r="DD167" s="8" t="s">
        <v>236</v>
      </c>
      <c r="DE167" s="8" t="s">
        <v>236</v>
      </c>
      <c r="DF167" s="8" t="s">
        <v>236</v>
      </c>
      <c r="DG167" s="8" t="s">
        <v>236</v>
      </c>
      <c r="DH167" s="8" t="s">
        <v>236</v>
      </c>
      <c r="DI167" s="8" t="s">
        <v>236</v>
      </c>
      <c r="DJ167" s="8" t="s">
        <v>236</v>
      </c>
      <c r="DK167" s="8" t="s">
        <v>236</v>
      </c>
      <c r="DL167" s="8" t="s">
        <v>236</v>
      </c>
      <c r="DM167" s="8" t="s">
        <v>236</v>
      </c>
      <c r="DN167" s="8">
        <v>0</v>
      </c>
      <c r="DO167" s="8">
        <v>0</v>
      </c>
      <c r="DP167" s="8">
        <v>1</v>
      </c>
      <c r="DQ167" s="8">
        <v>1</v>
      </c>
      <c r="DR167" s="8"/>
      <c r="DS167" s="8"/>
      <c r="DT167" s="8"/>
      <c r="DU167" s="8">
        <v>1013</v>
      </c>
      <c r="DV167" s="8" t="s">
        <v>64</v>
      </c>
      <c r="DW167" s="8" t="s">
        <v>64</v>
      </c>
      <c r="DX167" s="8">
        <v>1</v>
      </c>
      <c r="DY167" s="8"/>
      <c r="DZ167" s="8" t="s">
        <v>236</v>
      </c>
      <c r="EA167" s="8" t="s">
        <v>236</v>
      </c>
      <c r="EB167" s="8" t="s">
        <v>236</v>
      </c>
      <c r="EC167" s="8" t="s">
        <v>236</v>
      </c>
      <c r="ED167" s="8"/>
      <c r="EE167" s="8">
        <v>82815029</v>
      </c>
      <c r="EF167" s="8">
        <v>3</v>
      </c>
      <c r="EG167" s="8" t="s">
        <v>324</v>
      </c>
      <c r="EH167" s="8">
        <v>0</v>
      </c>
      <c r="EI167" s="8" t="s">
        <v>236</v>
      </c>
      <c r="EJ167" s="8">
        <v>2</v>
      </c>
      <c r="EK167" s="8">
        <v>108001</v>
      </c>
      <c r="EL167" s="8" t="s">
        <v>325</v>
      </c>
      <c r="EM167" s="8" t="s">
        <v>326</v>
      </c>
      <c r="EN167" s="8"/>
      <c r="EO167" s="8" t="s">
        <v>236</v>
      </c>
      <c r="EP167" s="8"/>
      <c r="EQ167" s="8">
        <v>1024</v>
      </c>
      <c r="ER167" s="8">
        <v>0</v>
      </c>
      <c r="ES167" s="8">
        <v>0</v>
      </c>
      <c r="ET167" s="8">
        <v>0</v>
      </c>
      <c r="EU167" s="8">
        <v>0</v>
      </c>
      <c r="EV167" s="8">
        <v>0</v>
      </c>
      <c r="EW167" s="8">
        <v>0</v>
      </c>
      <c r="EX167" s="8">
        <v>0</v>
      </c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>
        <v>0</v>
      </c>
      <c r="FR167" s="8">
        <v>0</v>
      </c>
      <c r="FS167" s="8">
        <v>0</v>
      </c>
      <c r="FT167" s="8"/>
      <c r="FU167" s="8"/>
      <c r="FV167" s="8"/>
      <c r="FW167" s="8"/>
      <c r="FX167" s="8">
        <v>97</v>
      </c>
      <c r="FY167" s="8">
        <v>51</v>
      </c>
      <c r="FZ167" s="8"/>
      <c r="GA167" s="8" t="s">
        <v>236</v>
      </c>
      <c r="GB167" s="8"/>
      <c r="GC167" s="8"/>
      <c r="GD167" s="8">
        <v>1</v>
      </c>
      <c r="GE167" s="8"/>
      <c r="GF167" s="8">
        <v>274903907</v>
      </c>
      <c r="GG167" s="8">
        <v>2</v>
      </c>
      <c r="GH167" s="8">
        <v>1</v>
      </c>
      <c r="GI167" s="8">
        <v>-2</v>
      </c>
      <c r="GJ167" s="8">
        <v>0</v>
      </c>
      <c r="GK167" s="8">
        <v>0</v>
      </c>
      <c r="GL167" s="8">
        <f ca="1" t="shared" si="72"/>
        <v>0</v>
      </c>
      <c r="GM167" s="8">
        <f ca="1" t="shared" si="73"/>
        <v>0</v>
      </c>
      <c r="GN167" s="8">
        <f ca="1" t="shared" si="74"/>
        <v>0</v>
      </c>
      <c r="GO167" s="8">
        <f ca="1" t="shared" si="75"/>
        <v>0</v>
      </c>
      <c r="GP167" s="8">
        <f ca="1" t="shared" si="76"/>
        <v>0</v>
      </c>
      <c r="GQ167" s="8"/>
      <c r="GR167" s="8">
        <v>0</v>
      </c>
      <c r="GS167" s="8">
        <v>3</v>
      </c>
      <c r="GT167" s="8">
        <v>0</v>
      </c>
      <c r="GU167" s="8" t="s">
        <v>236</v>
      </c>
      <c r="GV167" s="8">
        <f t="shared" si="77"/>
        <v>0</v>
      </c>
      <c r="GW167" s="8">
        <v>1</v>
      </c>
      <c r="GX167" s="8">
        <f t="shared" si="78"/>
        <v>0</v>
      </c>
      <c r="GY167" s="8"/>
      <c r="GZ167" s="8"/>
      <c r="HA167" s="8">
        <v>0</v>
      </c>
      <c r="HB167" s="8">
        <v>0</v>
      </c>
      <c r="HC167" s="8">
        <f>0</f>
        <v>0</v>
      </c>
      <c r="HD167" s="8"/>
      <c r="HE167" s="8" t="s">
        <v>236</v>
      </c>
      <c r="HF167" s="8" t="s">
        <v>236</v>
      </c>
      <c r="HG167" s="8"/>
      <c r="HH167" s="8"/>
      <c r="HI167" s="8"/>
      <c r="HJ167" s="8"/>
      <c r="HK167" s="8"/>
      <c r="HL167" s="8"/>
      <c r="HM167" s="8" t="s">
        <v>236</v>
      </c>
      <c r="HN167" s="8" t="s">
        <v>135</v>
      </c>
      <c r="HO167" s="8" t="s">
        <v>137</v>
      </c>
      <c r="HP167" s="8" t="s">
        <v>325</v>
      </c>
      <c r="HQ167" s="8" t="s">
        <v>325</v>
      </c>
      <c r="HR167" s="8"/>
      <c r="HS167" s="8">
        <v>0</v>
      </c>
      <c r="HT167" s="8"/>
      <c r="HU167" s="8"/>
      <c r="HV167" s="8"/>
      <c r="HW167" s="8"/>
      <c r="HX167" s="8"/>
      <c r="HY167" s="8"/>
      <c r="HZ167" s="8"/>
      <c r="IA167" s="8"/>
      <c r="IB167" s="8"/>
      <c r="IC167" s="8"/>
      <c r="ID167" s="8"/>
      <c r="IE167" s="8"/>
      <c r="IF167" s="8"/>
      <c r="IG167" s="8"/>
      <c r="IH167" s="8"/>
      <c r="II167" s="8"/>
      <c r="IJ167" s="8"/>
      <c r="IK167" s="8">
        <v>0</v>
      </c>
      <c r="IL167" s="8"/>
      <c r="IM167" s="8"/>
      <c r="IN167" s="8"/>
      <c r="IO167" s="8"/>
      <c r="IP167" s="8"/>
      <c r="IQ167" s="8"/>
      <c r="IR167" s="8"/>
      <c r="IS167" s="8"/>
      <c r="IT167" s="8"/>
      <c r="IU167" s="8"/>
    </row>
    <row r="168" spans="1:245">
      <c r="A168">
        <v>18</v>
      </c>
      <c r="B168">
        <v>1</v>
      </c>
      <c r="C168">
        <v>536</v>
      </c>
      <c r="E168" t="s">
        <v>236</v>
      </c>
      <c r="F168" t="s">
        <v>327</v>
      </c>
      <c r="G168" t="s">
        <v>328</v>
      </c>
      <c r="H168" t="s">
        <v>64</v>
      </c>
      <c r="I168">
        <f>J168</f>
        <v>2</v>
      </c>
      <c r="J168">
        <v>2</v>
      </c>
      <c r="K168">
        <v>2</v>
      </c>
      <c r="L168">
        <v>0</v>
      </c>
      <c r="M168">
        <v>0</v>
      </c>
      <c r="N168">
        <f t="shared" si="57"/>
        <v>0</v>
      </c>
      <c r="O168">
        <f ca="1">ROUND(P168,2)</f>
        <v>0</v>
      </c>
      <c r="P168">
        <f ca="1">ROUND(ROUND(ROUND(SUMIF(SmtRes!AQ526:SmtRes!AQ536,"=1",SmtRes!CU526:SmtRes!CU536),2),2)*I168/100,2)</f>
        <v>0</v>
      </c>
      <c r="Q168">
        <f>ROUND(CR168*I168,2)</f>
        <v>0</v>
      </c>
      <c r="R168">
        <f>ROUND(CS168*I168,2)</f>
        <v>0</v>
      </c>
      <c r="S168">
        <f>ROUND(CT168*I168,2)</f>
        <v>0</v>
      </c>
      <c r="T168">
        <f t="shared" si="59"/>
        <v>0</v>
      </c>
      <c r="U168">
        <f>ROUND(CV168*I168,7)</f>
        <v>0</v>
      </c>
      <c r="V168">
        <f>ROUND(CW168*I168,7)</f>
        <v>0</v>
      </c>
      <c r="W168">
        <f t="shared" si="60"/>
        <v>0</v>
      </c>
      <c r="X168">
        <f t="shared" si="61"/>
        <v>0</v>
      </c>
      <c r="Y168">
        <f t="shared" si="62"/>
        <v>0</v>
      </c>
      <c r="AA168">
        <v>-1</v>
      </c>
      <c r="AB168">
        <f t="shared" si="63"/>
        <v>0</v>
      </c>
      <c r="AC168">
        <f>ROUND((ES168),6)</f>
        <v>0</v>
      </c>
      <c r="AD168">
        <f>ROUND((((ET168)-(EU168))+AE168),6)</f>
        <v>0</v>
      </c>
      <c r="AE168">
        <f>ROUND((EU168),6)</f>
        <v>0</v>
      </c>
      <c r="AF168">
        <f>ROUND((EV168),6)</f>
        <v>0</v>
      </c>
      <c r="AG168">
        <f t="shared" si="65"/>
        <v>0</v>
      </c>
      <c r="AH168">
        <f>(EW168)</f>
        <v>0</v>
      </c>
      <c r="AI168">
        <f>(EX168)</f>
        <v>0</v>
      </c>
      <c r="AJ168">
        <f t="shared" si="66"/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97</v>
      </c>
      <c r="AU168">
        <v>51</v>
      </c>
      <c r="AV168">
        <v>1</v>
      </c>
      <c r="AW168">
        <v>1</v>
      </c>
      <c r="AZ168">
        <v>1</v>
      </c>
      <c r="BA168">
        <v>1</v>
      </c>
      <c r="BB168">
        <v>1</v>
      </c>
      <c r="BC168">
        <v>1</v>
      </c>
      <c r="BD168" t="s">
        <v>236</v>
      </c>
      <c r="BE168" t="s">
        <v>236</v>
      </c>
      <c r="BF168" t="s">
        <v>236</v>
      </c>
      <c r="BG168" t="s">
        <v>236</v>
      </c>
      <c r="BH168">
        <v>3</v>
      </c>
      <c r="BI168">
        <v>2</v>
      </c>
      <c r="BJ168" t="s">
        <v>236</v>
      </c>
      <c r="BM168">
        <v>108001</v>
      </c>
      <c r="BN168">
        <v>0</v>
      </c>
      <c r="BO168" t="s">
        <v>236</v>
      </c>
      <c r="BP168">
        <v>0</v>
      </c>
      <c r="BQ168">
        <v>3</v>
      </c>
      <c r="BR168">
        <v>0</v>
      </c>
      <c r="BS168">
        <v>1</v>
      </c>
      <c r="BT168">
        <v>1</v>
      </c>
      <c r="BU168">
        <v>1</v>
      </c>
      <c r="BV168">
        <v>1</v>
      </c>
      <c r="BW168">
        <v>1</v>
      </c>
      <c r="BX168">
        <v>1</v>
      </c>
      <c r="BY168" t="s">
        <v>236</v>
      </c>
      <c r="BZ168">
        <v>97</v>
      </c>
      <c r="CA168">
        <v>51</v>
      </c>
      <c r="CB168" t="s">
        <v>236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 t="s">
        <v>236</v>
      </c>
      <c r="CO168">
        <v>0</v>
      </c>
      <c r="CP168">
        <f t="shared" ref="CP168:CZ168" si="95">0</f>
        <v>0</v>
      </c>
      <c r="CQ168">
        <f t="shared" si="95"/>
        <v>0</v>
      </c>
      <c r="CR168">
        <f t="shared" si="95"/>
        <v>0</v>
      </c>
      <c r="CS168">
        <f t="shared" si="95"/>
        <v>0</v>
      </c>
      <c r="CT168">
        <f t="shared" si="95"/>
        <v>0</v>
      </c>
      <c r="CU168">
        <f t="shared" si="95"/>
        <v>0</v>
      </c>
      <c r="CV168">
        <f t="shared" si="95"/>
        <v>0</v>
      </c>
      <c r="CW168">
        <f t="shared" si="95"/>
        <v>0</v>
      </c>
      <c r="CX168">
        <f t="shared" si="95"/>
        <v>0</v>
      </c>
      <c r="CY168">
        <f t="shared" si="95"/>
        <v>0</v>
      </c>
      <c r="CZ168">
        <f t="shared" si="95"/>
        <v>0</v>
      </c>
      <c r="DC168" t="s">
        <v>236</v>
      </c>
      <c r="DD168" t="s">
        <v>236</v>
      </c>
      <c r="DE168" t="s">
        <v>236</v>
      </c>
      <c r="DF168" t="s">
        <v>236</v>
      </c>
      <c r="DG168" t="s">
        <v>236</v>
      </c>
      <c r="DH168" t="s">
        <v>236</v>
      </c>
      <c r="DI168" t="s">
        <v>236</v>
      </c>
      <c r="DJ168" t="s">
        <v>236</v>
      </c>
      <c r="DK168" t="s">
        <v>236</v>
      </c>
      <c r="DL168" t="s">
        <v>236</v>
      </c>
      <c r="DM168" t="s">
        <v>236</v>
      </c>
      <c r="DN168">
        <v>0</v>
      </c>
      <c r="DO168">
        <v>0</v>
      </c>
      <c r="DP168">
        <v>1</v>
      </c>
      <c r="DQ168">
        <v>1</v>
      </c>
      <c r="DU168">
        <v>1013</v>
      </c>
      <c r="DV168" t="s">
        <v>64</v>
      </c>
      <c r="DW168" t="s">
        <v>64</v>
      </c>
      <c r="DX168">
        <v>1</v>
      </c>
      <c r="DZ168" t="s">
        <v>236</v>
      </c>
      <c r="EA168" t="s">
        <v>236</v>
      </c>
      <c r="EB168" t="s">
        <v>236</v>
      </c>
      <c r="EC168" t="s">
        <v>236</v>
      </c>
      <c r="EE168">
        <v>82815029</v>
      </c>
      <c r="EF168">
        <v>3</v>
      </c>
      <c r="EG168" t="s">
        <v>324</v>
      </c>
      <c r="EH168">
        <v>0</v>
      </c>
      <c r="EI168" t="s">
        <v>236</v>
      </c>
      <c r="EJ168">
        <v>2</v>
      </c>
      <c r="EK168">
        <v>108001</v>
      </c>
      <c r="EL168" t="s">
        <v>325</v>
      </c>
      <c r="EM168" t="s">
        <v>326</v>
      </c>
      <c r="EO168" t="s">
        <v>236</v>
      </c>
      <c r="EQ168">
        <v>1024</v>
      </c>
      <c r="ER168">
        <v>0</v>
      </c>
      <c r="ES168">
        <v>0</v>
      </c>
      <c r="ET168">
        <v>0</v>
      </c>
      <c r="EU168">
        <v>0</v>
      </c>
      <c r="EV168">
        <v>0</v>
      </c>
      <c r="EW168">
        <v>0</v>
      </c>
      <c r="EX168">
        <v>0</v>
      </c>
      <c r="FQ168">
        <v>0</v>
      </c>
      <c r="FR168">
        <v>0</v>
      </c>
      <c r="FS168">
        <v>0</v>
      </c>
      <c r="FX168">
        <v>97</v>
      </c>
      <c r="FY168">
        <v>51</v>
      </c>
      <c r="GA168" t="s">
        <v>236</v>
      </c>
      <c r="GD168">
        <v>1</v>
      </c>
      <c r="GF168">
        <v>274903907</v>
      </c>
      <c r="GG168">
        <v>2</v>
      </c>
      <c r="GH168">
        <v>1</v>
      </c>
      <c r="GI168">
        <v>-2</v>
      </c>
      <c r="GJ168">
        <v>0</v>
      </c>
      <c r="GK168">
        <v>0</v>
      </c>
      <c r="GL168">
        <f ca="1" t="shared" si="72"/>
        <v>0</v>
      </c>
      <c r="GM168">
        <f ca="1" t="shared" si="73"/>
        <v>0</v>
      </c>
      <c r="GN168">
        <f ca="1" t="shared" si="74"/>
        <v>0</v>
      </c>
      <c r="GO168">
        <f ca="1" t="shared" si="75"/>
        <v>0</v>
      </c>
      <c r="GP168">
        <f ca="1" t="shared" si="76"/>
        <v>0</v>
      </c>
      <c r="GR168">
        <v>0</v>
      </c>
      <c r="GS168">
        <v>3</v>
      </c>
      <c r="GT168">
        <v>0</v>
      </c>
      <c r="GU168" t="s">
        <v>236</v>
      </c>
      <c r="GV168">
        <f t="shared" si="77"/>
        <v>0</v>
      </c>
      <c r="GW168">
        <v>1</v>
      </c>
      <c r="GX168">
        <f t="shared" si="78"/>
        <v>0</v>
      </c>
      <c r="HA168">
        <v>0</v>
      </c>
      <c r="HB168">
        <v>0</v>
      </c>
      <c r="HC168">
        <f>0</f>
        <v>0</v>
      </c>
      <c r="HE168" t="s">
        <v>236</v>
      </c>
      <c r="HF168" t="s">
        <v>236</v>
      </c>
      <c r="HM168" t="s">
        <v>236</v>
      </c>
      <c r="HN168" t="s">
        <v>135</v>
      </c>
      <c r="HO168" t="s">
        <v>137</v>
      </c>
      <c r="HP168" t="s">
        <v>325</v>
      </c>
      <c r="HQ168" t="s">
        <v>325</v>
      </c>
      <c r="HS168">
        <v>0</v>
      </c>
      <c r="IK168">
        <v>0</v>
      </c>
    </row>
    <row r="169" spans="1:255">
      <c r="A169" s="8">
        <v>17</v>
      </c>
      <c r="B169" s="8">
        <v>1</v>
      </c>
      <c r="C169" s="8">
        <f>ROW(SmtRes!A545)</f>
        <v>545</v>
      </c>
      <c r="D169" s="8">
        <f>ROW(EtalonRes!A765)</f>
        <v>765</v>
      </c>
      <c r="E169" s="8" t="s">
        <v>236</v>
      </c>
      <c r="F169" s="8" t="s">
        <v>490</v>
      </c>
      <c r="G169" s="8" t="s">
        <v>491</v>
      </c>
      <c r="H169" s="8" t="s">
        <v>488</v>
      </c>
      <c r="I169" s="8">
        <v>0</v>
      </c>
      <c r="J169" s="8">
        <v>0</v>
      </c>
      <c r="K169" s="8">
        <v>0</v>
      </c>
      <c r="L169" s="8">
        <v>0</v>
      </c>
      <c r="M169" s="8">
        <v>0</v>
      </c>
      <c r="N169" s="8">
        <f t="shared" si="57"/>
        <v>0</v>
      </c>
      <c r="O169" s="8">
        <f ca="1">ROUND(CP169,2)</f>
        <v>0</v>
      </c>
      <c r="P169" s="8">
        <f ca="1">SUMIF(SmtRes!AQ537:SmtRes!AQ545,"=1",SmtRes!DF537:SmtRes!DF545)</f>
        <v>0</v>
      </c>
      <c r="Q169" s="8">
        <f ca="1">SUMIF(SmtRes!AQ537:SmtRes!AQ545,"=1",SmtRes!DG537:SmtRes!DG545)</f>
        <v>0</v>
      </c>
      <c r="R169" s="8">
        <f ca="1">SUMIF(SmtRes!AQ537:SmtRes!AQ545,"=1",SmtRes!DH537:SmtRes!DH545)</f>
        <v>0</v>
      </c>
      <c r="S169" s="8">
        <f ca="1">SUMIF(SmtRes!AQ537:SmtRes!AQ545,"=1",SmtRes!DI537:SmtRes!DI545)</f>
        <v>0</v>
      </c>
      <c r="T169" s="8">
        <f t="shared" si="59"/>
        <v>0</v>
      </c>
      <c r="U169" s="8">
        <f ca="1">SUMIF(SmtRes!AQ537:SmtRes!AQ545,"=1",SmtRes!CV537:SmtRes!CV545)</f>
        <v>0</v>
      </c>
      <c r="V169" s="8">
        <f ca="1">SUMIF(SmtRes!AQ537:SmtRes!AQ545,"=1",SmtRes!CW537:SmtRes!CW545)</f>
        <v>0</v>
      </c>
      <c r="W169" s="8">
        <f t="shared" si="60"/>
        <v>0</v>
      </c>
      <c r="X169" s="8">
        <f ca="1" t="shared" si="61"/>
        <v>0</v>
      </c>
      <c r="Y169" s="8">
        <f ca="1" t="shared" si="62"/>
        <v>0</v>
      </c>
      <c r="Z169" s="8"/>
      <c r="AA169" s="8">
        <v>-1</v>
      </c>
      <c r="AB169" s="8">
        <f ca="1" t="shared" si="63"/>
        <v>34930.963631</v>
      </c>
      <c r="AC169" s="8">
        <f ca="1">ROUND((SUM(SmtRes!BQ537:SmtRes!BQ545)),6)</f>
        <v>245.852516</v>
      </c>
      <c r="AD169" s="8">
        <f ca="1">ROUND((((SUM(SmtRes!BR537:SmtRes!BR545))-(SUM(SmtRes!BS537:SmtRes!BS545)))+AE169),6)</f>
        <v>1172.548035</v>
      </c>
      <c r="AE169" s="8">
        <f ca="1">ROUND((SUM(SmtRes!BS537:SmtRes!BS545)),6)</f>
        <v>898.813125</v>
      </c>
      <c r="AF169" s="8">
        <f ca="1">ROUND((SUM(SmtRes!BT537:SmtRes!BT545)),6)</f>
        <v>33512.56308</v>
      </c>
      <c r="AG169" s="8">
        <f t="shared" si="65"/>
        <v>0</v>
      </c>
      <c r="AH169" s="8">
        <f ca="1">(SUM(SmtRes!BU537:SmtRes!BU545))</f>
        <v>42.228</v>
      </c>
      <c r="AI169" s="8">
        <f ca="1">(SUM(SmtRes!BV537:SmtRes!BV545))</f>
        <v>0.945</v>
      </c>
      <c r="AJ169" s="8">
        <f t="shared" si="66"/>
        <v>0</v>
      </c>
      <c r="AK169" s="8">
        <v>26604.314916</v>
      </c>
      <c r="AL169" s="8">
        <v>245.852516</v>
      </c>
      <c r="AM169" s="8">
        <v>868.5541</v>
      </c>
      <c r="AN169" s="8">
        <v>665.7875</v>
      </c>
      <c r="AO169" s="8">
        <v>24824.1208</v>
      </c>
      <c r="AP169" s="8">
        <v>0</v>
      </c>
      <c r="AQ169" s="8">
        <v>31.28</v>
      </c>
      <c r="AR169" s="8">
        <v>0.7</v>
      </c>
      <c r="AS169" s="8">
        <v>0</v>
      </c>
      <c r="AT169" s="8">
        <v>97</v>
      </c>
      <c r="AU169" s="8">
        <v>51</v>
      </c>
      <c r="AV169" s="8">
        <v>1</v>
      </c>
      <c r="AW169" s="8">
        <v>1</v>
      </c>
      <c r="AX169" s="8"/>
      <c r="AY169" s="8"/>
      <c r="AZ169" s="8">
        <v>1</v>
      </c>
      <c r="BA169" s="8">
        <v>1</v>
      </c>
      <c r="BB169" s="8">
        <v>1</v>
      </c>
      <c r="BC169" s="8">
        <v>1</v>
      </c>
      <c r="BD169" s="8" t="s">
        <v>236</v>
      </c>
      <c r="BE169" s="8" t="s">
        <v>236</v>
      </c>
      <c r="BF169" s="8" t="s">
        <v>236</v>
      </c>
      <c r="BG169" s="8" t="s">
        <v>236</v>
      </c>
      <c r="BH169" s="8">
        <v>0</v>
      </c>
      <c r="BI169" s="8">
        <v>2</v>
      </c>
      <c r="BJ169" s="8" t="s">
        <v>492</v>
      </c>
      <c r="BK169" s="8"/>
      <c r="BL169" s="8"/>
      <c r="BM169" s="8">
        <v>108001</v>
      </c>
      <c r="BN169" s="8">
        <v>0</v>
      </c>
      <c r="BO169" s="8" t="s">
        <v>236</v>
      </c>
      <c r="BP169" s="8">
        <v>0</v>
      </c>
      <c r="BQ169" s="8">
        <v>3</v>
      </c>
      <c r="BR169" s="8">
        <v>0</v>
      </c>
      <c r="BS169" s="8">
        <v>1</v>
      </c>
      <c r="BT169" s="8">
        <v>1</v>
      </c>
      <c r="BU169" s="8">
        <v>1</v>
      </c>
      <c r="BV169" s="8">
        <v>1</v>
      </c>
      <c r="BW169" s="8">
        <v>1</v>
      </c>
      <c r="BX169" s="8">
        <v>1</v>
      </c>
      <c r="BY169" s="8" t="s">
        <v>236</v>
      </c>
      <c r="BZ169" s="8">
        <v>97</v>
      </c>
      <c r="CA169" s="8">
        <v>51</v>
      </c>
      <c r="CB169" s="8" t="s">
        <v>236</v>
      </c>
      <c r="CC169" s="8"/>
      <c r="CD169" s="8"/>
      <c r="CE169" s="8">
        <v>0</v>
      </c>
      <c r="CF169" s="8">
        <v>0</v>
      </c>
      <c r="CG169" s="8">
        <v>0</v>
      </c>
      <c r="CH169" s="8">
        <v>0</v>
      </c>
      <c r="CI169" s="8">
        <v>0</v>
      </c>
      <c r="CJ169" s="8">
        <v>0</v>
      </c>
      <c r="CK169" s="8">
        <v>0</v>
      </c>
      <c r="CL169" s="8">
        <v>0</v>
      </c>
      <c r="CM169" s="8">
        <v>0</v>
      </c>
      <c r="CN169" s="8" t="s">
        <v>440</v>
      </c>
      <c r="CO169" s="8">
        <v>0</v>
      </c>
      <c r="CP169" s="8">
        <f ca="1">(P169+Q169+S169+R169)</f>
        <v>0</v>
      </c>
      <c r="CQ169" s="8">
        <f ca="1">SUMIF(SmtRes!AQ537:SmtRes!AQ545,"=1",SmtRes!AA537:SmtRes!AA545)</f>
        <v>372.02</v>
      </c>
      <c r="CR169" s="8">
        <f ca="1">SUMIF(SmtRes!AQ537:SmtRes!AQ545,"=1",SmtRes!AB537:SmtRes!AB545)</f>
        <v>2302.6</v>
      </c>
      <c r="CS169" s="8">
        <f ca="1">SUMIF(SmtRes!AQ537:SmtRes!AQ545,"=1",SmtRes!AC537:SmtRes!AC545)</f>
        <v>1902.25</v>
      </c>
      <c r="CT169" s="8">
        <f ca="1">SUMIF(SmtRes!AQ537:SmtRes!AQ545,"=1",SmtRes!AD537:SmtRes!AD545)</f>
        <v>793.61</v>
      </c>
      <c r="CU169" s="8">
        <f>AG169</f>
        <v>0</v>
      </c>
      <c r="CV169" s="8">
        <f ca="1">SUMIF(SmtRes!AQ537:SmtRes!AQ545,"=1",SmtRes!BU537:SmtRes!BU545)</f>
        <v>42.228</v>
      </c>
      <c r="CW169" s="8">
        <f ca="1">SUMIF(SmtRes!AQ537:SmtRes!AQ545,"=1",SmtRes!BV537:SmtRes!BV545)</f>
        <v>0.945</v>
      </c>
      <c r="CX169" s="8">
        <f>AJ169</f>
        <v>0</v>
      </c>
      <c r="CY169" s="8">
        <f ca="1">(((S169+R169)*AT169)/100)</f>
        <v>0</v>
      </c>
      <c r="CZ169" s="8">
        <f ca="1">(((S169+R169)*AU169)/100)</f>
        <v>0</v>
      </c>
      <c r="DA169" s="8"/>
      <c r="DB169" s="8">
        <v>53</v>
      </c>
      <c r="DC169" s="8" t="s">
        <v>236</v>
      </c>
      <c r="DD169" s="8" t="s">
        <v>236</v>
      </c>
      <c r="DE169" s="8" t="s">
        <v>441</v>
      </c>
      <c r="DF169" s="8" t="s">
        <v>441</v>
      </c>
      <c r="DG169" s="8" t="s">
        <v>441</v>
      </c>
      <c r="DH169" s="8" t="s">
        <v>236</v>
      </c>
      <c r="DI169" s="8" t="s">
        <v>441</v>
      </c>
      <c r="DJ169" s="8" t="s">
        <v>441</v>
      </c>
      <c r="DK169" s="8" t="s">
        <v>236</v>
      </c>
      <c r="DL169" s="8" t="s">
        <v>236</v>
      </c>
      <c r="DM169" s="8" t="s">
        <v>236</v>
      </c>
      <c r="DN169" s="8">
        <v>0</v>
      </c>
      <c r="DO169" s="8">
        <v>0</v>
      </c>
      <c r="DP169" s="8">
        <v>1</v>
      </c>
      <c r="DQ169" s="8">
        <v>1</v>
      </c>
      <c r="DR169" s="8"/>
      <c r="DS169" s="8"/>
      <c r="DT169" s="8"/>
      <c r="DU169" s="8">
        <v>1003</v>
      </c>
      <c r="DV169" s="8" t="s">
        <v>488</v>
      </c>
      <c r="DW169" s="8" t="s">
        <v>488</v>
      </c>
      <c r="DX169" s="8">
        <v>100</v>
      </c>
      <c r="DY169" s="8"/>
      <c r="DZ169" s="8" t="s">
        <v>236</v>
      </c>
      <c r="EA169" s="8" t="s">
        <v>236</v>
      </c>
      <c r="EB169" s="8" t="s">
        <v>236</v>
      </c>
      <c r="EC169" s="8" t="s">
        <v>236</v>
      </c>
      <c r="ED169" s="8"/>
      <c r="EE169" s="8">
        <v>82815029</v>
      </c>
      <c r="EF169" s="8">
        <v>3</v>
      </c>
      <c r="EG169" s="8" t="s">
        <v>324</v>
      </c>
      <c r="EH169" s="8">
        <v>0</v>
      </c>
      <c r="EI169" s="8" t="s">
        <v>236</v>
      </c>
      <c r="EJ169" s="8">
        <v>2</v>
      </c>
      <c r="EK169" s="8">
        <v>108001</v>
      </c>
      <c r="EL169" s="8" t="s">
        <v>325</v>
      </c>
      <c r="EM169" s="8" t="s">
        <v>326</v>
      </c>
      <c r="EN169" s="8"/>
      <c r="EO169" s="8" t="s">
        <v>442</v>
      </c>
      <c r="EP169" s="8"/>
      <c r="EQ169" s="8">
        <v>132096</v>
      </c>
      <c r="ER169" s="8">
        <v>0</v>
      </c>
      <c r="ES169" s="8">
        <v>0</v>
      </c>
      <c r="ET169" s="8">
        <v>0</v>
      </c>
      <c r="EU169" s="8">
        <v>0</v>
      </c>
      <c r="EV169" s="8">
        <v>0</v>
      </c>
      <c r="EW169" s="8">
        <v>31.28</v>
      </c>
      <c r="EX169" s="8">
        <v>0.7</v>
      </c>
      <c r="EY169" s="8">
        <v>0</v>
      </c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>
        <v>0</v>
      </c>
      <c r="FR169" s="8">
        <v>0</v>
      </c>
      <c r="FS169" s="8">
        <v>0</v>
      </c>
      <c r="FT169" s="8"/>
      <c r="FU169" s="8"/>
      <c r="FV169" s="8"/>
      <c r="FW169" s="8"/>
      <c r="FX169" s="8">
        <v>97</v>
      </c>
      <c r="FY169" s="8">
        <v>51</v>
      </c>
      <c r="FZ169" s="8"/>
      <c r="GA169" s="8" t="s">
        <v>236</v>
      </c>
      <c r="GB169" s="8"/>
      <c r="GC169" s="8"/>
      <c r="GD169" s="8">
        <v>1</v>
      </c>
      <c r="GE169" s="8"/>
      <c r="GF169" s="8">
        <v>-1894754197</v>
      </c>
      <c r="GG169" s="8">
        <v>2</v>
      </c>
      <c r="GH169" s="8">
        <v>1</v>
      </c>
      <c r="GI169" s="8">
        <v>-2</v>
      </c>
      <c r="GJ169" s="8">
        <v>0</v>
      </c>
      <c r="GK169" s="8">
        <v>0</v>
      </c>
      <c r="GL169" s="8">
        <f ca="1" t="shared" si="72"/>
        <v>0</v>
      </c>
      <c r="GM169" s="8">
        <f ca="1" t="shared" si="73"/>
        <v>0</v>
      </c>
      <c r="GN169" s="8">
        <f ca="1" t="shared" si="74"/>
        <v>0</v>
      </c>
      <c r="GO169" s="8">
        <f ca="1" t="shared" si="75"/>
        <v>0</v>
      </c>
      <c r="GP169" s="8">
        <f ca="1" t="shared" si="76"/>
        <v>0</v>
      </c>
      <c r="GQ169" s="8"/>
      <c r="GR169" s="8">
        <v>0</v>
      </c>
      <c r="GS169" s="8">
        <v>3</v>
      </c>
      <c r="GT169" s="8">
        <v>0</v>
      </c>
      <c r="GU169" s="8" t="s">
        <v>236</v>
      </c>
      <c r="GV169" s="8">
        <f t="shared" si="77"/>
        <v>0</v>
      </c>
      <c r="GW169" s="8">
        <v>1</v>
      </c>
      <c r="GX169" s="8">
        <f t="shared" si="78"/>
        <v>0</v>
      </c>
      <c r="GY169" s="8"/>
      <c r="GZ169" s="8"/>
      <c r="HA169" s="8">
        <v>0</v>
      </c>
      <c r="HB169" s="8">
        <v>0</v>
      </c>
      <c r="HC169" s="8">
        <f>GV169*GW169</f>
        <v>0</v>
      </c>
      <c r="HD169" s="8"/>
      <c r="HE169" s="8" t="s">
        <v>236</v>
      </c>
      <c r="HF169" s="8" t="s">
        <v>236</v>
      </c>
      <c r="HG169" s="8"/>
      <c r="HH169" s="8"/>
      <c r="HI169" s="8"/>
      <c r="HJ169" s="8"/>
      <c r="HK169" s="8"/>
      <c r="HL169" s="8"/>
      <c r="HM169" s="8" t="s">
        <v>236</v>
      </c>
      <c r="HN169" s="8" t="s">
        <v>135</v>
      </c>
      <c r="HO169" s="8" t="s">
        <v>137</v>
      </c>
      <c r="HP169" s="8" t="s">
        <v>325</v>
      </c>
      <c r="HQ169" s="8" t="s">
        <v>325</v>
      </c>
      <c r="HR169" s="8"/>
      <c r="HS169" s="8">
        <v>0</v>
      </c>
      <c r="HT169" s="8"/>
      <c r="HU169" s="8"/>
      <c r="HV169" s="8"/>
      <c r="HW169" s="8"/>
      <c r="HX169" s="8"/>
      <c r="HY169" s="8"/>
      <c r="HZ169" s="8"/>
      <c r="IA169" s="8"/>
      <c r="IB169" s="8"/>
      <c r="IC169" s="8"/>
      <c r="ID169" s="8"/>
      <c r="IE169" s="8"/>
      <c r="IF169" s="8"/>
      <c r="IG169" s="8"/>
      <c r="IH169" s="8"/>
      <c r="II169" s="8"/>
      <c r="IJ169" s="8"/>
      <c r="IK169" s="8">
        <v>0</v>
      </c>
      <c r="IL169" s="8"/>
      <c r="IM169" s="8"/>
      <c r="IN169" s="8"/>
      <c r="IO169" s="8"/>
      <c r="IP169" s="8"/>
      <c r="IQ169" s="8"/>
      <c r="IR169" s="8"/>
      <c r="IS169" s="8"/>
      <c r="IT169" s="8"/>
      <c r="IU169" s="8"/>
    </row>
    <row r="170" spans="1:245">
      <c r="A170">
        <v>17</v>
      </c>
      <c r="B170">
        <v>1</v>
      </c>
      <c r="C170">
        <f>ROW(SmtRes!A554)</f>
        <v>554</v>
      </c>
      <c r="D170">
        <f>ROW(EtalonRes!A774)</f>
        <v>774</v>
      </c>
      <c r="E170" t="s">
        <v>236</v>
      </c>
      <c r="F170" t="s">
        <v>490</v>
      </c>
      <c r="G170" t="s">
        <v>491</v>
      </c>
      <c r="H170" t="s">
        <v>488</v>
      </c>
      <c r="I170">
        <v>0</v>
      </c>
      <c r="J170">
        <v>0</v>
      </c>
      <c r="K170">
        <v>0</v>
      </c>
      <c r="L170">
        <v>0</v>
      </c>
      <c r="M170">
        <v>0</v>
      </c>
      <c r="N170">
        <f t="shared" si="57"/>
        <v>0</v>
      </c>
      <c r="O170">
        <f ca="1">ROUND(CP170,2)</f>
        <v>0</v>
      </c>
      <c r="P170">
        <f ca="1">SUMIF(SmtRes!AQ546:SmtRes!AQ554,"=1",SmtRes!DF546:SmtRes!DF554)</f>
        <v>0</v>
      </c>
      <c r="Q170">
        <f ca="1">SUMIF(SmtRes!AQ546:SmtRes!AQ554,"=1",SmtRes!DG546:SmtRes!DG554)</f>
        <v>0</v>
      </c>
      <c r="R170">
        <f ca="1">SUMIF(SmtRes!AQ546:SmtRes!AQ554,"=1",SmtRes!DH546:SmtRes!DH554)</f>
        <v>0</v>
      </c>
      <c r="S170">
        <f ca="1">SUMIF(SmtRes!AQ546:SmtRes!AQ554,"=1",SmtRes!DI546:SmtRes!DI554)</f>
        <v>0</v>
      </c>
      <c r="T170">
        <f t="shared" si="59"/>
        <v>0</v>
      </c>
      <c r="U170">
        <f ca="1">SUMIF(SmtRes!AQ546:SmtRes!AQ554,"=1",SmtRes!CV546:SmtRes!CV554)</f>
        <v>0</v>
      </c>
      <c r="V170">
        <f ca="1">SUMIF(SmtRes!AQ546:SmtRes!AQ554,"=1",SmtRes!CW546:SmtRes!CW554)</f>
        <v>0</v>
      </c>
      <c r="W170">
        <f t="shared" si="60"/>
        <v>0</v>
      </c>
      <c r="X170">
        <f ca="1" t="shared" si="61"/>
        <v>0</v>
      </c>
      <c r="Y170">
        <f ca="1" t="shared" si="62"/>
        <v>0</v>
      </c>
      <c r="AA170">
        <v>-1</v>
      </c>
      <c r="AB170">
        <f ca="1" t="shared" si="63"/>
        <v>34930.963631</v>
      </c>
      <c r="AC170">
        <f ca="1">ROUND((SUM(SmtRes!BQ546:SmtRes!BQ554)),6)</f>
        <v>245.852516</v>
      </c>
      <c r="AD170">
        <f ca="1">ROUND((((SUM(SmtRes!BR546:SmtRes!BR554))-(SUM(SmtRes!BS546:SmtRes!BS554)))+AE170),6)</f>
        <v>1172.548035</v>
      </c>
      <c r="AE170">
        <f ca="1">ROUND((SUM(SmtRes!BS546:SmtRes!BS554)),6)</f>
        <v>898.813125</v>
      </c>
      <c r="AF170">
        <f ca="1">ROUND((SUM(SmtRes!BT546:SmtRes!BT554)),6)</f>
        <v>33512.56308</v>
      </c>
      <c r="AG170">
        <f t="shared" si="65"/>
        <v>0</v>
      </c>
      <c r="AH170">
        <f ca="1">(SUM(SmtRes!BU546:SmtRes!BU554))</f>
        <v>42.228</v>
      </c>
      <c r="AI170">
        <f ca="1">(SUM(SmtRes!BV546:SmtRes!BV554))</f>
        <v>0.945</v>
      </c>
      <c r="AJ170">
        <f t="shared" si="66"/>
        <v>0</v>
      </c>
      <c r="AK170">
        <v>26604.314916</v>
      </c>
      <c r="AL170">
        <v>245.852516</v>
      </c>
      <c r="AM170">
        <v>868.5541</v>
      </c>
      <c r="AN170">
        <v>665.7875</v>
      </c>
      <c r="AO170">
        <v>24824.1208</v>
      </c>
      <c r="AP170">
        <v>0</v>
      </c>
      <c r="AQ170">
        <v>31.28</v>
      </c>
      <c r="AR170">
        <v>0.7</v>
      </c>
      <c r="AS170">
        <v>0</v>
      </c>
      <c r="AT170">
        <v>97</v>
      </c>
      <c r="AU170">
        <v>51</v>
      </c>
      <c r="AV170">
        <v>1</v>
      </c>
      <c r="AW170">
        <v>1</v>
      </c>
      <c r="AZ170">
        <v>1</v>
      </c>
      <c r="BA170">
        <v>1</v>
      </c>
      <c r="BB170">
        <v>1</v>
      </c>
      <c r="BC170">
        <v>1</v>
      </c>
      <c r="BD170" t="s">
        <v>236</v>
      </c>
      <c r="BE170" t="s">
        <v>236</v>
      </c>
      <c r="BF170" t="s">
        <v>236</v>
      </c>
      <c r="BG170" t="s">
        <v>236</v>
      </c>
      <c r="BH170">
        <v>0</v>
      </c>
      <c r="BI170">
        <v>2</v>
      </c>
      <c r="BJ170" t="s">
        <v>492</v>
      </c>
      <c r="BM170">
        <v>108001</v>
      </c>
      <c r="BN170">
        <v>0</v>
      </c>
      <c r="BO170" t="s">
        <v>236</v>
      </c>
      <c r="BP170">
        <v>0</v>
      </c>
      <c r="BQ170">
        <v>3</v>
      </c>
      <c r="BR170">
        <v>0</v>
      </c>
      <c r="BS170">
        <v>1</v>
      </c>
      <c r="BT170">
        <v>1</v>
      </c>
      <c r="BU170">
        <v>1</v>
      </c>
      <c r="BV170">
        <v>1</v>
      </c>
      <c r="BW170">
        <v>1</v>
      </c>
      <c r="BX170">
        <v>1</v>
      </c>
      <c r="BY170" t="s">
        <v>236</v>
      </c>
      <c r="BZ170">
        <v>97</v>
      </c>
      <c r="CA170">
        <v>51</v>
      </c>
      <c r="CB170" t="s">
        <v>236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 t="s">
        <v>440</v>
      </c>
      <c r="CO170">
        <v>0</v>
      </c>
      <c r="CP170">
        <f ca="1">(P170+Q170+S170+R170)</f>
        <v>0</v>
      </c>
      <c r="CQ170">
        <f ca="1">SUMIF(SmtRes!AQ546:SmtRes!AQ554,"=1",SmtRes!AA546:SmtRes!AA554)</f>
        <v>372.02</v>
      </c>
      <c r="CR170">
        <f ca="1">SUMIF(SmtRes!AQ546:SmtRes!AQ554,"=1",SmtRes!AB546:SmtRes!AB554)</f>
        <v>2302.6</v>
      </c>
      <c r="CS170">
        <f ca="1">SUMIF(SmtRes!AQ546:SmtRes!AQ554,"=1",SmtRes!AC546:SmtRes!AC554)</f>
        <v>1902.25</v>
      </c>
      <c r="CT170">
        <f ca="1">SUMIF(SmtRes!AQ546:SmtRes!AQ554,"=1",SmtRes!AD546:SmtRes!AD554)</f>
        <v>793.61</v>
      </c>
      <c r="CU170">
        <f>AG170</f>
        <v>0</v>
      </c>
      <c r="CV170">
        <f ca="1">SUMIF(SmtRes!AQ546:SmtRes!AQ554,"=1",SmtRes!BU546:SmtRes!BU554)</f>
        <v>42.228</v>
      </c>
      <c r="CW170">
        <f ca="1">SUMIF(SmtRes!AQ546:SmtRes!AQ554,"=1",SmtRes!BV546:SmtRes!BV554)</f>
        <v>0.945</v>
      </c>
      <c r="CX170">
        <f>AJ170</f>
        <v>0</v>
      </c>
      <c r="CY170">
        <f ca="1">(((S170+R170)*AT170)/100)</f>
        <v>0</v>
      </c>
      <c r="CZ170">
        <f ca="1">(((S170+R170)*AU170)/100)</f>
        <v>0</v>
      </c>
      <c r="DB170">
        <v>55</v>
      </c>
      <c r="DC170" t="s">
        <v>236</v>
      </c>
      <c r="DD170" t="s">
        <v>236</v>
      </c>
      <c r="DE170" t="s">
        <v>441</v>
      </c>
      <c r="DF170" t="s">
        <v>441</v>
      </c>
      <c r="DG170" t="s">
        <v>441</v>
      </c>
      <c r="DH170" t="s">
        <v>236</v>
      </c>
      <c r="DI170" t="s">
        <v>441</v>
      </c>
      <c r="DJ170" t="s">
        <v>441</v>
      </c>
      <c r="DK170" t="s">
        <v>236</v>
      </c>
      <c r="DL170" t="s">
        <v>236</v>
      </c>
      <c r="DM170" t="s">
        <v>236</v>
      </c>
      <c r="DN170">
        <v>0</v>
      </c>
      <c r="DO170">
        <v>0</v>
      </c>
      <c r="DP170">
        <v>1</v>
      </c>
      <c r="DQ170">
        <v>1</v>
      </c>
      <c r="DU170">
        <v>1003</v>
      </c>
      <c r="DV170" t="s">
        <v>488</v>
      </c>
      <c r="DW170" t="s">
        <v>488</v>
      </c>
      <c r="DX170">
        <v>100</v>
      </c>
      <c r="DZ170" t="s">
        <v>236</v>
      </c>
      <c r="EA170" t="s">
        <v>236</v>
      </c>
      <c r="EB170" t="s">
        <v>236</v>
      </c>
      <c r="EC170" t="s">
        <v>236</v>
      </c>
      <c r="EE170">
        <v>82815029</v>
      </c>
      <c r="EF170">
        <v>3</v>
      </c>
      <c r="EG170" t="s">
        <v>324</v>
      </c>
      <c r="EH170">
        <v>0</v>
      </c>
      <c r="EI170" t="s">
        <v>236</v>
      </c>
      <c r="EJ170">
        <v>2</v>
      </c>
      <c r="EK170">
        <v>108001</v>
      </c>
      <c r="EL170" t="s">
        <v>325</v>
      </c>
      <c r="EM170" t="s">
        <v>326</v>
      </c>
      <c r="EO170" t="s">
        <v>442</v>
      </c>
      <c r="EQ170">
        <v>132096</v>
      </c>
      <c r="ER170">
        <v>0</v>
      </c>
      <c r="ES170">
        <v>0</v>
      </c>
      <c r="ET170">
        <v>0</v>
      </c>
      <c r="EU170">
        <v>0</v>
      </c>
      <c r="EV170">
        <v>0</v>
      </c>
      <c r="EW170">
        <v>31.28</v>
      </c>
      <c r="EX170">
        <v>0.7</v>
      </c>
      <c r="EY170">
        <v>0</v>
      </c>
      <c r="FQ170">
        <v>0</v>
      </c>
      <c r="FR170">
        <v>0</v>
      </c>
      <c r="FS170">
        <v>0</v>
      </c>
      <c r="FX170">
        <v>97</v>
      </c>
      <c r="FY170">
        <v>51</v>
      </c>
      <c r="GA170" t="s">
        <v>236</v>
      </c>
      <c r="GD170">
        <v>1</v>
      </c>
      <c r="GF170">
        <v>-1894754197</v>
      </c>
      <c r="GG170">
        <v>2</v>
      </c>
      <c r="GH170">
        <v>1</v>
      </c>
      <c r="GI170">
        <v>-2</v>
      </c>
      <c r="GJ170">
        <v>0</v>
      </c>
      <c r="GK170">
        <v>0</v>
      </c>
      <c r="GL170">
        <f ca="1" t="shared" si="72"/>
        <v>0</v>
      </c>
      <c r="GM170">
        <f ca="1" t="shared" si="73"/>
        <v>0</v>
      </c>
      <c r="GN170">
        <f ca="1" t="shared" si="74"/>
        <v>0</v>
      </c>
      <c r="GO170">
        <f ca="1" t="shared" si="75"/>
        <v>0</v>
      </c>
      <c r="GP170">
        <f ca="1" t="shared" si="76"/>
        <v>0</v>
      </c>
      <c r="GR170">
        <v>0</v>
      </c>
      <c r="GS170">
        <v>3</v>
      </c>
      <c r="GT170">
        <v>0</v>
      </c>
      <c r="GU170" t="s">
        <v>236</v>
      </c>
      <c r="GV170">
        <f t="shared" si="77"/>
        <v>0</v>
      </c>
      <c r="GW170">
        <v>1</v>
      </c>
      <c r="GX170">
        <f t="shared" si="78"/>
        <v>0</v>
      </c>
      <c r="HA170">
        <v>0</v>
      </c>
      <c r="HB170">
        <v>0</v>
      </c>
      <c r="HC170">
        <f>GV170*GW170</f>
        <v>0</v>
      </c>
      <c r="HE170" t="s">
        <v>236</v>
      </c>
      <c r="HF170" t="s">
        <v>236</v>
      </c>
      <c r="HM170" t="s">
        <v>236</v>
      </c>
      <c r="HN170" t="s">
        <v>135</v>
      </c>
      <c r="HO170" t="s">
        <v>137</v>
      </c>
      <c r="HP170" t="s">
        <v>325</v>
      </c>
      <c r="HQ170" t="s">
        <v>325</v>
      </c>
      <c r="HS170">
        <v>0</v>
      </c>
      <c r="IK170">
        <v>0</v>
      </c>
    </row>
    <row r="171" spans="1:255">
      <c r="A171" s="8">
        <v>18</v>
      </c>
      <c r="B171" s="8">
        <v>1</v>
      </c>
      <c r="C171" s="8">
        <v>545</v>
      </c>
      <c r="D171" s="8"/>
      <c r="E171" s="8" t="s">
        <v>236</v>
      </c>
      <c r="F171" s="8" t="s">
        <v>327</v>
      </c>
      <c r="G171" s="8" t="s">
        <v>328</v>
      </c>
      <c r="H171" s="8" t="s">
        <v>64</v>
      </c>
      <c r="I171" s="8">
        <f>J171</f>
        <v>2</v>
      </c>
      <c r="J171" s="8">
        <v>2</v>
      </c>
      <c r="K171" s="8">
        <v>2</v>
      </c>
      <c r="L171" s="8">
        <v>0</v>
      </c>
      <c r="M171" s="8">
        <v>0</v>
      </c>
      <c r="N171" s="8">
        <f t="shared" si="57"/>
        <v>0</v>
      </c>
      <c r="O171" s="8">
        <f ca="1">ROUND(P171,2)</f>
        <v>0</v>
      </c>
      <c r="P171" s="8">
        <f ca="1">ROUND(ROUND(ROUND(SUMIF(SmtRes!AQ546:SmtRes!AQ554,"=1",SmtRes!CU546:SmtRes!CU554),2),2)*I171/100,2)</f>
        <v>0</v>
      </c>
      <c r="Q171" s="8">
        <f>ROUND(CR171*I171,2)</f>
        <v>0</v>
      </c>
      <c r="R171" s="8">
        <f>ROUND(CS171*I171,2)</f>
        <v>0</v>
      </c>
      <c r="S171" s="8">
        <f>ROUND(CT171*I171,2)</f>
        <v>0</v>
      </c>
      <c r="T171" s="8">
        <f t="shared" si="59"/>
        <v>0</v>
      </c>
      <c r="U171" s="8">
        <f>ROUND(CV171*I171,7)</f>
        <v>0</v>
      </c>
      <c r="V171" s="8">
        <f>ROUND(CW171*I171,7)</f>
        <v>0</v>
      </c>
      <c r="W171" s="8">
        <f t="shared" si="60"/>
        <v>0</v>
      </c>
      <c r="X171" s="8">
        <f t="shared" si="61"/>
        <v>0</v>
      </c>
      <c r="Y171" s="8">
        <f t="shared" si="62"/>
        <v>0</v>
      </c>
      <c r="Z171" s="8"/>
      <c r="AA171" s="8">
        <v>-1</v>
      </c>
      <c r="AB171" s="8">
        <f t="shared" si="63"/>
        <v>0</v>
      </c>
      <c r="AC171" s="8">
        <f>ROUND((ES171),6)</f>
        <v>0</v>
      </c>
      <c r="AD171" s="8">
        <f>ROUND((((ET171)-(EU171))+AE171),6)</f>
        <v>0</v>
      </c>
      <c r="AE171" s="8">
        <f>ROUND((EU171),6)</f>
        <v>0</v>
      </c>
      <c r="AF171" s="8">
        <f>ROUND((EV171),6)</f>
        <v>0</v>
      </c>
      <c r="AG171" s="8">
        <f t="shared" si="65"/>
        <v>0</v>
      </c>
      <c r="AH171" s="8">
        <f>(EW171)</f>
        <v>0</v>
      </c>
      <c r="AI171" s="8">
        <f>(EX171)</f>
        <v>0</v>
      </c>
      <c r="AJ171" s="8">
        <f t="shared" si="66"/>
        <v>0</v>
      </c>
      <c r="AK171" s="8">
        <v>0</v>
      </c>
      <c r="AL171" s="8">
        <v>0</v>
      </c>
      <c r="AM171" s="8">
        <v>0</v>
      </c>
      <c r="AN171" s="8">
        <v>0</v>
      </c>
      <c r="AO171" s="8">
        <v>0</v>
      </c>
      <c r="AP171" s="8">
        <v>0</v>
      </c>
      <c r="AQ171" s="8">
        <v>0</v>
      </c>
      <c r="AR171" s="8">
        <v>0</v>
      </c>
      <c r="AS171" s="8">
        <v>0</v>
      </c>
      <c r="AT171" s="8">
        <v>97</v>
      </c>
      <c r="AU171" s="8">
        <v>51</v>
      </c>
      <c r="AV171" s="8">
        <v>1</v>
      </c>
      <c r="AW171" s="8">
        <v>1</v>
      </c>
      <c r="AX171" s="8"/>
      <c r="AY171" s="8"/>
      <c r="AZ171" s="8">
        <v>1</v>
      </c>
      <c r="BA171" s="8">
        <v>1</v>
      </c>
      <c r="BB171" s="8">
        <v>1</v>
      </c>
      <c r="BC171" s="8">
        <v>1</v>
      </c>
      <c r="BD171" s="8" t="s">
        <v>236</v>
      </c>
      <c r="BE171" s="8" t="s">
        <v>236</v>
      </c>
      <c r="BF171" s="8" t="s">
        <v>236</v>
      </c>
      <c r="BG171" s="8" t="s">
        <v>236</v>
      </c>
      <c r="BH171" s="8">
        <v>3</v>
      </c>
      <c r="BI171" s="8">
        <v>2</v>
      </c>
      <c r="BJ171" s="8" t="s">
        <v>236</v>
      </c>
      <c r="BK171" s="8"/>
      <c r="BL171" s="8"/>
      <c r="BM171" s="8">
        <v>108001</v>
      </c>
      <c r="BN171" s="8">
        <v>0</v>
      </c>
      <c r="BO171" s="8" t="s">
        <v>236</v>
      </c>
      <c r="BP171" s="8">
        <v>0</v>
      </c>
      <c r="BQ171" s="8">
        <v>3</v>
      </c>
      <c r="BR171" s="8">
        <v>0</v>
      </c>
      <c r="BS171" s="8">
        <v>1</v>
      </c>
      <c r="BT171" s="8">
        <v>1</v>
      </c>
      <c r="BU171" s="8">
        <v>1</v>
      </c>
      <c r="BV171" s="8">
        <v>1</v>
      </c>
      <c r="BW171" s="8">
        <v>1</v>
      </c>
      <c r="BX171" s="8">
        <v>1</v>
      </c>
      <c r="BY171" s="8" t="s">
        <v>236</v>
      </c>
      <c r="BZ171" s="8">
        <v>97</v>
      </c>
      <c r="CA171" s="8">
        <v>51</v>
      </c>
      <c r="CB171" s="8" t="s">
        <v>236</v>
      </c>
      <c r="CC171" s="8"/>
      <c r="CD171" s="8"/>
      <c r="CE171" s="8">
        <v>0</v>
      </c>
      <c r="CF171" s="8">
        <v>0</v>
      </c>
      <c r="CG171" s="8">
        <v>0</v>
      </c>
      <c r="CH171" s="8">
        <v>0</v>
      </c>
      <c r="CI171" s="8">
        <v>0</v>
      </c>
      <c r="CJ171" s="8">
        <v>0</v>
      </c>
      <c r="CK171" s="8">
        <v>0</v>
      </c>
      <c r="CL171" s="8">
        <v>0</v>
      </c>
      <c r="CM171" s="8">
        <v>0</v>
      </c>
      <c r="CN171" s="8" t="s">
        <v>236</v>
      </c>
      <c r="CO171" s="8">
        <v>0</v>
      </c>
      <c r="CP171" s="8">
        <f t="shared" ref="CP171:CZ171" si="96">0</f>
        <v>0</v>
      </c>
      <c r="CQ171" s="8">
        <f t="shared" si="96"/>
        <v>0</v>
      </c>
      <c r="CR171" s="8">
        <f t="shared" si="96"/>
        <v>0</v>
      </c>
      <c r="CS171" s="8">
        <f t="shared" si="96"/>
        <v>0</v>
      </c>
      <c r="CT171" s="8">
        <f t="shared" si="96"/>
        <v>0</v>
      </c>
      <c r="CU171" s="8">
        <f t="shared" si="96"/>
        <v>0</v>
      </c>
      <c r="CV171" s="8">
        <f t="shared" si="96"/>
        <v>0</v>
      </c>
      <c r="CW171" s="8">
        <f t="shared" si="96"/>
        <v>0</v>
      </c>
      <c r="CX171" s="8">
        <f t="shared" si="96"/>
        <v>0</v>
      </c>
      <c r="CY171" s="8">
        <f t="shared" si="96"/>
        <v>0</v>
      </c>
      <c r="CZ171" s="8">
        <f t="shared" si="96"/>
        <v>0</v>
      </c>
      <c r="DA171" s="8"/>
      <c r="DB171" s="8"/>
      <c r="DC171" s="8" t="s">
        <v>236</v>
      </c>
      <c r="DD171" s="8" t="s">
        <v>236</v>
      </c>
      <c r="DE171" s="8" t="s">
        <v>236</v>
      </c>
      <c r="DF171" s="8" t="s">
        <v>236</v>
      </c>
      <c r="DG171" s="8" t="s">
        <v>236</v>
      </c>
      <c r="DH171" s="8" t="s">
        <v>236</v>
      </c>
      <c r="DI171" s="8" t="s">
        <v>236</v>
      </c>
      <c r="DJ171" s="8" t="s">
        <v>236</v>
      </c>
      <c r="DK171" s="8" t="s">
        <v>236</v>
      </c>
      <c r="DL171" s="8" t="s">
        <v>236</v>
      </c>
      <c r="DM171" s="8" t="s">
        <v>236</v>
      </c>
      <c r="DN171" s="8">
        <v>0</v>
      </c>
      <c r="DO171" s="8">
        <v>0</v>
      </c>
      <c r="DP171" s="8">
        <v>1</v>
      </c>
      <c r="DQ171" s="8">
        <v>1</v>
      </c>
      <c r="DR171" s="8"/>
      <c r="DS171" s="8"/>
      <c r="DT171" s="8"/>
      <c r="DU171" s="8">
        <v>1013</v>
      </c>
      <c r="DV171" s="8" t="s">
        <v>64</v>
      </c>
      <c r="DW171" s="8" t="s">
        <v>64</v>
      </c>
      <c r="DX171" s="8">
        <v>1</v>
      </c>
      <c r="DY171" s="8"/>
      <c r="DZ171" s="8" t="s">
        <v>236</v>
      </c>
      <c r="EA171" s="8" t="s">
        <v>236</v>
      </c>
      <c r="EB171" s="8" t="s">
        <v>236</v>
      </c>
      <c r="EC171" s="8" t="s">
        <v>236</v>
      </c>
      <c r="ED171" s="8"/>
      <c r="EE171" s="8">
        <v>82815029</v>
      </c>
      <c r="EF171" s="8">
        <v>3</v>
      </c>
      <c r="EG171" s="8" t="s">
        <v>324</v>
      </c>
      <c r="EH171" s="8">
        <v>0</v>
      </c>
      <c r="EI171" s="8" t="s">
        <v>236</v>
      </c>
      <c r="EJ171" s="8">
        <v>2</v>
      </c>
      <c r="EK171" s="8">
        <v>108001</v>
      </c>
      <c r="EL171" s="8" t="s">
        <v>325</v>
      </c>
      <c r="EM171" s="8" t="s">
        <v>326</v>
      </c>
      <c r="EN171" s="8"/>
      <c r="EO171" s="8" t="s">
        <v>236</v>
      </c>
      <c r="EP171" s="8"/>
      <c r="EQ171" s="8">
        <v>1024</v>
      </c>
      <c r="ER171" s="8">
        <v>0</v>
      </c>
      <c r="ES171" s="8">
        <v>0</v>
      </c>
      <c r="ET171" s="8">
        <v>0</v>
      </c>
      <c r="EU171" s="8">
        <v>0</v>
      </c>
      <c r="EV171" s="8">
        <v>0</v>
      </c>
      <c r="EW171" s="8">
        <v>0</v>
      </c>
      <c r="EX171" s="8">
        <v>0</v>
      </c>
      <c r="EY171" s="8"/>
      <c r="EZ171" s="8"/>
      <c r="FA171" s="8"/>
      <c r="FB171" s="8"/>
      <c r="FC171" s="8"/>
      <c r="FD171" s="8"/>
      <c r="FE171" s="8"/>
      <c r="FF171" s="8"/>
      <c r="FG171" s="8"/>
      <c r="FH171" s="8"/>
      <c r="FI171" s="8"/>
      <c r="FJ171" s="8"/>
      <c r="FK171" s="8"/>
      <c r="FL171" s="8"/>
      <c r="FM171" s="8"/>
      <c r="FN171" s="8"/>
      <c r="FO171" s="8"/>
      <c r="FP171" s="8"/>
      <c r="FQ171" s="8">
        <v>0</v>
      </c>
      <c r="FR171" s="8">
        <v>0</v>
      </c>
      <c r="FS171" s="8">
        <v>0</v>
      </c>
      <c r="FT171" s="8"/>
      <c r="FU171" s="8"/>
      <c r="FV171" s="8"/>
      <c r="FW171" s="8"/>
      <c r="FX171" s="8">
        <v>97</v>
      </c>
      <c r="FY171" s="8">
        <v>51</v>
      </c>
      <c r="FZ171" s="8"/>
      <c r="GA171" s="8" t="s">
        <v>236</v>
      </c>
      <c r="GB171" s="8"/>
      <c r="GC171" s="8"/>
      <c r="GD171" s="8">
        <v>1</v>
      </c>
      <c r="GE171" s="8"/>
      <c r="GF171" s="8">
        <v>274903907</v>
      </c>
      <c r="GG171" s="8">
        <v>2</v>
      </c>
      <c r="GH171" s="8">
        <v>1</v>
      </c>
      <c r="GI171" s="8">
        <v>-2</v>
      </c>
      <c r="GJ171" s="8">
        <v>0</v>
      </c>
      <c r="GK171" s="8">
        <v>0</v>
      </c>
      <c r="GL171" s="8">
        <f ca="1" t="shared" si="72"/>
        <v>0</v>
      </c>
      <c r="GM171" s="8">
        <f ca="1" t="shared" si="73"/>
        <v>0</v>
      </c>
      <c r="GN171" s="8">
        <f ca="1" t="shared" si="74"/>
        <v>0</v>
      </c>
      <c r="GO171" s="8">
        <f ca="1" t="shared" si="75"/>
        <v>0</v>
      </c>
      <c r="GP171" s="8">
        <f ca="1" t="shared" si="76"/>
        <v>0</v>
      </c>
      <c r="GQ171" s="8"/>
      <c r="GR171" s="8">
        <v>0</v>
      </c>
      <c r="GS171" s="8">
        <v>3</v>
      </c>
      <c r="GT171" s="8">
        <v>0</v>
      </c>
      <c r="GU171" s="8" t="s">
        <v>236</v>
      </c>
      <c r="GV171" s="8">
        <f t="shared" si="77"/>
        <v>0</v>
      </c>
      <c r="GW171" s="8">
        <v>1</v>
      </c>
      <c r="GX171" s="8">
        <f t="shared" si="78"/>
        <v>0</v>
      </c>
      <c r="GY171" s="8"/>
      <c r="GZ171" s="8"/>
      <c r="HA171" s="8">
        <v>0</v>
      </c>
      <c r="HB171" s="8">
        <v>0</v>
      </c>
      <c r="HC171" s="8">
        <f>0</f>
        <v>0</v>
      </c>
      <c r="HD171" s="8"/>
      <c r="HE171" s="8" t="s">
        <v>236</v>
      </c>
      <c r="HF171" s="8" t="s">
        <v>236</v>
      </c>
      <c r="HG171" s="8"/>
      <c r="HH171" s="8"/>
      <c r="HI171" s="8"/>
      <c r="HJ171" s="8"/>
      <c r="HK171" s="8"/>
      <c r="HL171" s="8"/>
      <c r="HM171" s="8" t="s">
        <v>236</v>
      </c>
      <c r="HN171" s="8" t="s">
        <v>135</v>
      </c>
      <c r="HO171" s="8" t="s">
        <v>137</v>
      </c>
      <c r="HP171" s="8" t="s">
        <v>325</v>
      </c>
      <c r="HQ171" s="8" t="s">
        <v>325</v>
      </c>
      <c r="HR171" s="8"/>
      <c r="HS171" s="8">
        <v>0</v>
      </c>
      <c r="HT171" s="8"/>
      <c r="HU171" s="8"/>
      <c r="HV171" s="8"/>
      <c r="HW171" s="8"/>
      <c r="HX171" s="8"/>
      <c r="HY171" s="8"/>
      <c r="HZ171" s="8"/>
      <c r="IA171" s="8"/>
      <c r="IB171" s="8"/>
      <c r="IC171" s="8"/>
      <c r="ID171" s="8"/>
      <c r="IE171" s="8"/>
      <c r="IF171" s="8"/>
      <c r="IG171" s="8"/>
      <c r="IH171" s="8"/>
      <c r="II171" s="8"/>
      <c r="IJ171" s="8"/>
      <c r="IK171" s="8">
        <v>0</v>
      </c>
      <c r="IL171" s="8"/>
      <c r="IM171" s="8"/>
      <c r="IN171" s="8"/>
      <c r="IO171" s="8"/>
      <c r="IP171" s="8"/>
      <c r="IQ171" s="8"/>
      <c r="IR171" s="8"/>
      <c r="IS171" s="8"/>
      <c r="IT171" s="8"/>
      <c r="IU171" s="8"/>
    </row>
    <row r="172" spans="1:245">
      <c r="A172">
        <v>18</v>
      </c>
      <c r="B172">
        <v>1</v>
      </c>
      <c r="C172">
        <v>554</v>
      </c>
      <c r="E172" t="s">
        <v>236</v>
      </c>
      <c r="F172" t="s">
        <v>327</v>
      </c>
      <c r="G172" t="s">
        <v>328</v>
      </c>
      <c r="H172" t="s">
        <v>64</v>
      </c>
      <c r="I172">
        <f>J172</f>
        <v>2</v>
      </c>
      <c r="J172">
        <v>2</v>
      </c>
      <c r="K172">
        <v>2</v>
      </c>
      <c r="L172">
        <v>0</v>
      </c>
      <c r="M172">
        <v>0</v>
      </c>
      <c r="N172">
        <f t="shared" si="57"/>
        <v>0</v>
      </c>
      <c r="O172">
        <f ca="1">ROUND(P172,2)</f>
        <v>0</v>
      </c>
      <c r="P172">
        <f ca="1">ROUND(ROUND(ROUND(SUMIF(SmtRes!AQ546:SmtRes!AQ554,"=1",SmtRes!CU546:SmtRes!CU554),2),2)*I172/100,2)</f>
        <v>0</v>
      </c>
      <c r="Q172">
        <f>ROUND(CR172*I172,2)</f>
        <v>0</v>
      </c>
      <c r="R172">
        <f>ROUND(CS172*I172,2)</f>
        <v>0</v>
      </c>
      <c r="S172">
        <f>ROUND(CT172*I172,2)</f>
        <v>0</v>
      </c>
      <c r="T172">
        <f t="shared" si="59"/>
        <v>0</v>
      </c>
      <c r="U172">
        <f>ROUND(CV172*I172,7)</f>
        <v>0</v>
      </c>
      <c r="V172">
        <f>ROUND(CW172*I172,7)</f>
        <v>0</v>
      </c>
      <c r="W172">
        <f t="shared" si="60"/>
        <v>0</v>
      </c>
      <c r="X172">
        <f t="shared" si="61"/>
        <v>0</v>
      </c>
      <c r="Y172">
        <f t="shared" si="62"/>
        <v>0</v>
      </c>
      <c r="AA172">
        <v>-1</v>
      </c>
      <c r="AB172">
        <f t="shared" si="63"/>
        <v>0</v>
      </c>
      <c r="AC172">
        <f>ROUND((ES172),6)</f>
        <v>0</v>
      </c>
      <c r="AD172">
        <f>ROUND((((ET172)-(EU172))+AE172),6)</f>
        <v>0</v>
      </c>
      <c r="AE172">
        <f>ROUND((EU172),6)</f>
        <v>0</v>
      </c>
      <c r="AF172">
        <f>ROUND((EV172),6)</f>
        <v>0</v>
      </c>
      <c r="AG172">
        <f t="shared" si="65"/>
        <v>0</v>
      </c>
      <c r="AH172">
        <f>(EW172)</f>
        <v>0</v>
      </c>
      <c r="AI172">
        <f>(EX172)</f>
        <v>0</v>
      </c>
      <c r="AJ172">
        <f t="shared" si="66"/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97</v>
      </c>
      <c r="AU172">
        <v>51</v>
      </c>
      <c r="AV172">
        <v>1</v>
      </c>
      <c r="AW172">
        <v>1</v>
      </c>
      <c r="AZ172">
        <v>1</v>
      </c>
      <c r="BA172">
        <v>1</v>
      </c>
      <c r="BB172">
        <v>1</v>
      </c>
      <c r="BC172">
        <v>1</v>
      </c>
      <c r="BD172" t="s">
        <v>236</v>
      </c>
      <c r="BE172" t="s">
        <v>236</v>
      </c>
      <c r="BF172" t="s">
        <v>236</v>
      </c>
      <c r="BG172" t="s">
        <v>236</v>
      </c>
      <c r="BH172">
        <v>3</v>
      </c>
      <c r="BI172">
        <v>2</v>
      </c>
      <c r="BJ172" t="s">
        <v>236</v>
      </c>
      <c r="BM172">
        <v>108001</v>
      </c>
      <c r="BN172">
        <v>0</v>
      </c>
      <c r="BO172" t="s">
        <v>236</v>
      </c>
      <c r="BP172">
        <v>0</v>
      </c>
      <c r="BQ172">
        <v>3</v>
      </c>
      <c r="BR172">
        <v>0</v>
      </c>
      <c r="BS172">
        <v>1</v>
      </c>
      <c r="BT172">
        <v>1</v>
      </c>
      <c r="BU172">
        <v>1</v>
      </c>
      <c r="BV172">
        <v>1</v>
      </c>
      <c r="BW172">
        <v>1</v>
      </c>
      <c r="BX172">
        <v>1</v>
      </c>
      <c r="BY172" t="s">
        <v>236</v>
      </c>
      <c r="BZ172">
        <v>97</v>
      </c>
      <c r="CA172">
        <v>51</v>
      </c>
      <c r="CB172" t="s">
        <v>236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 t="s">
        <v>236</v>
      </c>
      <c r="CO172">
        <v>0</v>
      </c>
      <c r="CP172">
        <f t="shared" ref="CP172:CZ172" si="97">0</f>
        <v>0</v>
      </c>
      <c r="CQ172">
        <f t="shared" si="97"/>
        <v>0</v>
      </c>
      <c r="CR172">
        <f t="shared" si="97"/>
        <v>0</v>
      </c>
      <c r="CS172">
        <f t="shared" si="97"/>
        <v>0</v>
      </c>
      <c r="CT172">
        <f t="shared" si="97"/>
        <v>0</v>
      </c>
      <c r="CU172">
        <f t="shared" si="97"/>
        <v>0</v>
      </c>
      <c r="CV172">
        <f t="shared" si="97"/>
        <v>0</v>
      </c>
      <c r="CW172">
        <f t="shared" si="97"/>
        <v>0</v>
      </c>
      <c r="CX172">
        <f t="shared" si="97"/>
        <v>0</v>
      </c>
      <c r="CY172">
        <f t="shared" si="97"/>
        <v>0</v>
      </c>
      <c r="CZ172">
        <f t="shared" si="97"/>
        <v>0</v>
      </c>
      <c r="DC172" t="s">
        <v>236</v>
      </c>
      <c r="DD172" t="s">
        <v>236</v>
      </c>
      <c r="DE172" t="s">
        <v>236</v>
      </c>
      <c r="DF172" t="s">
        <v>236</v>
      </c>
      <c r="DG172" t="s">
        <v>236</v>
      </c>
      <c r="DH172" t="s">
        <v>236</v>
      </c>
      <c r="DI172" t="s">
        <v>236</v>
      </c>
      <c r="DJ172" t="s">
        <v>236</v>
      </c>
      <c r="DK172" t="s">
        <v>236</v>
      </c>
      <c r="DL172" t="s">
        <v>236</v>
      </c>
      <c r="DM172" t="s">
        <v>236</v>
      </c>
      <c r="DN172">
        <v>0</v>
      </c>
      <c r="DO172">
        <v>0</v>
      </c>
      <c r="DP172">
        <v>1</v>
      </c>
      <c r="DQ172">
        <v>1</v>
      </c>
      <c r="DU172">
        <v>1013</v>
      </c>
      <c r="DV172" t="s">
        <v>64</v>
      </c>
      <c r="DW172" t="s">
        <v>64</v>
      </c>
      <c r="DX172">
        <v>1</v>
      </c>
      <c r="DZ172" t="s">
        <v>236</v>
      </c>
      <c r="EA172" t="s">
        <v>236</v>
      </c>
      <c r="EB172" t="s">
        <v>236</v>
      </c>
      <c r="EC172" t="s">
        <v>236</v>
      </c>
      <c r="EE172">
        <v>82815029</v>
      </c>
      <c r="EF172">
        <v>3</v>
      </c>
      <c r="EG172" t="s">
        <v>324</v>
      </c>
      <c r="EH172">
        <v>0</v>
      </c>
      <c r="EI172" t="s">
        <v>236</v>
      </c>
      <c r="EJ172">
        <v>2</v>
      </c>
      <c r="EK172">
        <v>108001</v>
      </c>
      <c r="EL172" t="s">
        <v>325</v>
      </c>
      <c r="EM172" t="s">
        <v>326</v>
      </c>
      <c r="EO172" t="s">
        <v>236</v>
      </c>
      <c r="EQ172">
        <v>1024</v>
      </c>
      <c r="ER172">
        <v>0</v>
      </c>
      <c r="ES172">
        <v>0</v>
      </c>
      <c r="ET172">
        <v>0</v>
      </c>
      <c r="EU172">
        <v>0</v>
      </c>
      <c r="EV172">
        <v>0</v>
      </c>
      <c r="EW172">
        <v>0</v>
      </c>
      <c r="EX172">
        <v>0</v>
      </c>
      <c r="FQ172">
        <v>0</v>
      </c>
      <c r="FR172">
        <v>0</v>
      </c>
      <c r="FS172">
        <v>0</v>
      </c>
      <c r="FX172">
        <v>97</v>
      </c>
      <c r="FY172">
        <v>51</v>
      </c>
      <c r="GA172" t="s">
        <v>236</v>
      </c>
      <c r="GD172">
        <v>1</v>
      </c>
      <c r="GF172">
        <v>274903907</v>
      </c>
      <c r="GG172">
        <v>2</v>
      </c>
      <c r="GH172">
        <v>1</v>
      </c>
      <c r="GI172">
        <v>-2</v>
      </c>
      <c r="GJ172">
        <v>0</v>
      </c>
      <c r="GK172">
        <v>0</v>
      </c>
      <c r="GL172">
        <f ca="1" t="shared" si="72"/>
        <v>0</v>
      </c>
      <c r="GM172">
        <f ca="1" t="shared" si="73"/>
        <v>0</v>
      </c>
      <c r="GN172">
        <f ca="1" t="shared" si="74"/>
        <v>0</v>
      </c>
      <c r="GO172">
        <f ca="1" t="shared" si="75"/>
        <v>0</v>
      </c>
      <c r="GP172">
        <f ca="1" t="shared" si="76"/>
        <v>0</v>
      </c>
      <c r="GR172">
        <v>0</v>
      </c>
      <c r="GS172">
        <v>3</v>
      </c>
      <c r="GT172">
        <v>0</v>
      </c>
      <c r="GU172" t="s">
        <v>236</v>
      </c>
      <c r="GV172">
        <f t="shared" si="77"/>
        <v>0</v>
      </c>
      <c r="GW172">
        <v>1</v>
      </c>
      <c r="GX172">
        <f t="shared" si="78"/>
        <v>0</v>
      </c>
      <c r="HA172">
        <v>0</v>
      </c>
      <c r="HB172">
        <v>0</v>
      </c>
      <c r="HC172">
        <f>0</f>
        <v>0</v>
      </c>
      <c r="HE172" t="s">
        <v>236</v>
      </c>
      <c r="HF172" t="s">
        <v>236</v>
      </c>
      <c r="HM172" t="s">
        <v>236</v>
      </c>
      <c r="HN172" t="s">
        <v>135</v>
      </c>
      <c r="HO172" t="s">
        <v>137</v>
      </c>
      <c r="HP172" t="s">
        <v>325</v>
      </c>
      <c r="HQ172" t="s">
        <v>325</v>
      </c>
      <c r="HS172">
        <v>0</v>
      </c>
      <c r="IK172">
        <v>0</v>
      </c>
    </row>
    <row r="173" spans="1:255">
      <c r="A173" s="8">
        <v>17</v>
      </c>
      <c r="B173" s="8">
        <v>1</v>
      </c>
      <c r="C173" s="8">
        <f>ROW(SmtRes!A564)</f>
        <v>564</v>
      </c>
      <c r="D173" s="8">
        <f>ROW(EtalonRes!A784)</f>
        <v>784</v>
      </c>
      <c r="E173" s="8" t="s">
        <v>236</v>
      </c>
      <c r="F173" s="8" t="s">
        <v>493</v>
      </c>
      <c r="G173" s="8" t="s">
        <v>494</v>
      </c>
      <c r="H173" s="8" t="s">
        <v>488</v>
      </c>
      <c r="I173" s="8">
        <v>0</v>
      </c>
      <c r="J173" s="8">
        <v>0</v>
      </c>
      <c r="K173" s="8">
        <v>0</v>
      </c>
      <c r="L173" s="8">
        <v>0</v>
      </c>
      <c r="M173" s="8">
        <v>0</v>
      </c>
      <c r="N173" s="8">
        <f t="shared" si="57"/>
        <v>0</v>
      </c>
      <c r="O173" s="8">
        <f ca="1">ROUND(CP173,2)</f>
        <v>0</v>
      </c>
      <c r="P173" s="8">
        <f ca="1">SUMIF(SmtRes!AQ555:SmtRes!AQ564,"=1",SmtRes!DF555:SmtRes!DF564)</f>
        <v>0</v>
      </c>
      <c r="Q173" s="8">
        <f ca="1">SUMIF(SmtRes!AQ555:SmtRes!AQ564,"=1",SmtRes!DG555:SmtRes!DG564)</f>
        <v>0</v>
      </c>
      <c r="R173" s="8">
        <f ca="1">SUMIF(SmtRes!AQ555:SmtRes!AQ564,"=1",SmtRes!DH555:SmtRes!DH564)</f>
        <v>0</v>
      </c>
      <c r="S173" s="8">
        <f ca="1">SUMIF(SmtRes!AQ555:SmtRes!AQ564,"=1",SmtRes!DI555:SmtRes!DI564)</f>
        <v>0</v>
      </c>
      <c r="T173" s="8">
        <f t="shared" si="59"/>
        <v>0</v>
      </c>
      <c r="U173" s="8">
        <f ca="1">SUMIF(SmtRes!AQ555:SmtRes!AQ564,"=1",SmtRes!CV555:SmtRes!CV564)</f>
        <v>0</v>
      </c>
      <c r="V173" s="8">
        <f ca="1">SUMIF(SmtRes!AQ555:SmtRes!AQ564,"=1",SmtRes!CW555:SmtRes!CW564)</f>
        <v>0</v>
      </c>
      <c r="W173" s="8">
        <f t="shared" si="60"/>
        <v>0</v>
      </c>
      <c r="X173" s="8">
        <f ca="1" t="shared" si="61"/>
        <v>0</v>
      </c>
      <c r="Y173" s="8">
        <f ca="1" t="shared" si="62"/>
        <v>0</v>
      </c>
      <c r="Z173" s="8"/>
      <c r="AA173" s="8">
        <v>-1</v>
      </c>
      <c r="AB173" s="8">
        <f ca="1" t="shared" si="63"/>
        <v>36462.145058</v>
      </c>
      <c r="AC173" s="8">
        <f ca="1">ROUND((SUM(SmtRes!BQ555:SmtRes!BQ564)),6)</f>
        <v>1798.390538</v>
      </c>
      <c r="AD173" s="8">
        <f ca="1">ROUND((((SUM(SmtRes!BR555:SmtRes!BR564))-(SUM(SmtRes!BS555:SmtRes!BS564)))+AE173),6)</f>
        <v>979.77168</v>
      </c>
      <c r="AE173" s="8">
        <f ca="1">ROUND((SUM(SmtRes!BS555:SmtRes!BS564)),6)</f>
        <v>821.772</v>
      </c>
      <c r="AF173" s="8">
        <f ca="1">ROUND((SUM(SmtRes!BT555:SmtRes!BT564)),6)</f>
        <v>33683.98284</v>
      </c>
      <c r="AG173" s="8">
        <f t="shared" si="65"/>
        <v>0</v>
      </c>
      <c r="AH173" s="8">
        <f ca="1">(SUM(SmtRes!BU555:SmtRes!BU564))</f>
        <v>42.444</v>
      </c>
      <c r="AI173" s="8">
        <f ca="1">(SUM(SmtRes!BV555:SmtRes!BV564))</f>
        <v>0.864</v>
      </c>
      <c r="AJ173" s="8">
        <f t="shared" si="66"/>
        <v>0</v>
      </c>
      <c r="AK173" s="8">
        <v>28083.9657381</v>
      </c>
      <c r="AL173" s="8">
        <v>1798.3905381</v>
      </c>
      <c r="AM173" s="8">
        <v>725.7568</v>
      </c>
      <c r="AN173" s="8">
        <v>608.72</v>
      </c>
      <c r="AO173" s="8">
        <v>24951.0984</v>
      </c>
      <c r="AP173" s="8">
        <v>0</v>
      </c>
      <c r="AQ173" s="8">
        <v>31.44</v>
      </c>
      <c r="AR173" s="8">
        <v>0.64</v>
      </c>
      <c r="AS173" s="8">
        <v>0</v>
      </c>
      <c r="AT173" s="8">
        <v>97</v>
      </c>
      <c r="AU173" s="8">
        <v>51</v>
      </c>
      <c r="AV173" s="8">
        <v>1</v>
      </c>
      <c r="AW173" s="8">
        <v>1</v>
      </c>
      <c r="AX173" s="8"/>
      <c r="AY173" s="8"/>
      <c r="AZ173" s="8">
        <v>1</v>
      </c>
      <c r="BA173" s="8">
        <v>1</v>
      </c>
      <c r="BB173" s="8">
        <v>1</v>
      </c>
      <c r="BC173" s="8">
        <v>1</v>
      </c>
      <c r="BD173" s="8" t="s">
        <v>236</v>
      </c>
      <c r="BE173" s="8" t="s">
        <v>236</v>
      </c>
      <c r="BF173" s="8" t="s">
        <v>236</v>
      </c>
      <c r="BG173" s="8" t="s">
        <v>236</v>
      </c>
      <c r="BH173" s="8">
        <v>0</v>
      </c>
      <c r="BI173" s="8">
        <v>2</v>
      </c>
      <c r="BJ173" s="8" t="s">
        <v>495</v>
      </c>
      <c r="BK173" s="8"/>
      <c r="BL173" s="8"/>
      <c r="BM173" s="8">
        <v>108001</v>
      </c>
      <c r="BN173" s="8">
        <v>0</v>
      </c>
      <c r="BO173" s="8" t="s">
        <v>236</v>
      </c>
      <c r="BP173" s="8">
        <v>0</v>
      </c>
      <c r="BQ173" s="8">
        <v>3</v>
      </c>
      <c r="BR173" s="8">
        <v>0</v>
      </c>
      <c r="BS173" s="8">
        <v>1</v>
      </c>
      <c r="BT173" s="8">
        <v>1</v>
      </c>
      <c r="BU173" s="8">
        <v>1</v>
      </c>
      <c r="BV173" s="8">
        <v>1</v>
      </c>
      <c r="BW173" s="8">
        <v>1</v>
      </c>
      <c r="BX173" s="8">
        <v>1</v>
      </c>
      <c r="BY173" s="8" t="s">
        <v>236</v>
      </c>
      <c r="BZ173" s="8">
        <v>97</v>
      </c>
      <c r="CA173" s="8">
        <v>51</v>
      </c>
      <c r="CB173" s="8" t="s">
        <v>236</v>
      </c>
      <c r="CC173" s="8"/>
      <c r="CD173" s="8"/>
      <c r="CE173" s="8">
        <v>0</v>
      </c>
      <c r="CF173" s="8">
        <v>0</v>
      </c>
      <c r="CG173" s="8">
        <v>0</v>
      </c>
      <c r="CH173" s="8">
        <v>0</v>
      </c>
      <c r="CI173" s="8">
        <v>0</v>
      </c>
      <c r="CJ173" s="8">
        <v>0</v>
      </c>
      <c r="CK173" s="8">
        <v>0</v>
      </c>
      <c r="CL173" s="8">
        <v>0</v>
      </c>
      <c r="CM173" s="8">
        <v>0</v>
      </c>
      <c r="CN173" s="8" t="s">
        <v>440</v>
      </c>
      <c r="CO173" s="8">
        <v>0</v>
      </c>
      <c r="CP173" s="8">
        <f ca="1">(P173+Q173+S173+R173)</f>
        <v>0</v>
      </c>
      <c r="CQ173" s="8">
        <f ca="1">SUMIF(SmtRes!AQ555:SmtRes!AQ564,"=1",SmtRes!AA555:SmtRes!AA564)</f>
        <v>103496.47</v>
      </c>
      <c r="CR173" s="8">
        <f ca="1">SUMIF(SmtRes!AQ555:SmtRes!AQ564,"=1",SmtRes!AB555:SmtRes!AB564)</f>
        <v>2267.99</v>
      </c>
      <c r="CS173" s="8">
        <f ca="1">SUMIF(SmtRes!AQ555:SmtRes!AQ564,"=1",SmtRes!AC555:SmtRes!AC564)</f>
        <v>1902.25</v>
      </c>
      <c r="CT173" s="8">
        <f ca="1">SUMIF(SmtRes!AQ555:SmtRes!AQ564,"=1",SmtRes!AD555:SmtRes!AD564)</f>
        <v>793.61</v>
      </c>
      <c r="CU173" s="8">
        <f>AG173</f>
        <v>0</v>
      </c>
      <c r="CV173" s="8">
        <f ca="1">SUMIF(SmtRes!AQ555:SmtRes!AQ564,"=1",SmtRes!BU555:SmtRes!BU564)</f>
        <v>42.444</v>
      </c>
      <c r="CW173" s="8">
        <f ca="1">SUMIF(SmtRes!AQ555:SmtRes!AQ564,"=1",SmtRes!BV555:SmtRes!BV564)</f>
        <v>0.864</v>
      </c>
      <c r="CX173" s="8">
        <f>AJ173</f>
        <v>0</v>
      </c>
      <c r="CY173" s="8">
        <f ca="1">(((S173+R173)*AT173)/100)</f>
        <v>0</v>
      </c>
      <c r="CZ173" s="8">
        <f ca="1">(((S173+R173)*AU173)/100)</f>
        <v>0</v>
      </c>
      <c r="DA173" s="8"/>
      <c r="DB173" s="8">
        <v>57</v>
      </c>
      <c r="DC173" s="8" t="s">
        <v>236</v>
      </c>
      <c r="DD173" s="8" t="s">
        <v>236</v>
      </c>
      <c r="DE173" s="8" t="s">
        <v>441</v>
      </c>
      <c r="DF173" s="8" t="s">
        <v>441</v>
      </c>
      <c r="DG173" s="8" t="s">
        <v>441</v>
      </c>
      <c r="DH173" s="8" t="s">
        <v>236</v>
      </c>
      <c r="DI173" s="8" t="s">
        <v>441</v>
      </c>
      <c r="DJ173" s="8" t="s">
        <v>441</v>
      </c>
      <c r="DK173" s="8" t="s">
        <v>236</v>
      </c>
      <c r="DL173" s="8" t="s">
        <v>236</v>
      </c>
      <c r="DM173" s="8" t="s">
        <v>236</v>
      </c>
      <c r="DN173" s="8">
        <v>0</v>
      </c>
      <c r="DO173" s="8">
        <v>0</v>
      </c>
      <c r="DP173" s="8">
        <v>1</v>
      </c>
      <c r="DQ173" s="8">
        <v>1</v>
      </c>
      <c r="DR173" s="8"/>
      <c r="DS173" s="8"/>
      <c r="DT173" s="8"/>
      <c r="DU173" s="8">
        <v>1003</v>
      </c>
      <c r="DV173" s="8" t="s">
        <v>488</v>
      </c>
      <c r="DW173" s="8" t="s">
        <v>488</v>
      </c>
      <c r="DX173" s="8">
        <v>100</v>
      </c>
      <c r="DY173" s="8"/>
      <c r="DZ173" s="8" t="s">
        <v>236</v>
      </c>
      <c r="EA173" s="8" t="s">
        <v>236</v>
      </c>
      <c r="EB173" s="8" t="s">
        <v>236</v>
      </c>
      <c r="EC173" s="8" t="s">
        <v>236</v>
      </c>
      <c r="ED173" s="8"/>
      <c r="EE173" s="8">
        <v>82815029</v>
      </c>
      <c r="EF173" s="8">
        <v>3</v>
      </c>
      <c r="EG173" s="8" t="s">
        <v>324</v>
      </c>
      <c r="EH173" s="8">
        <v>0</v>
      </c>
      <c r="EI173" s="8" t="s">
        <v>236</v>
      </c>
      <c r="EJ173" s="8">
        <v>2</v>
      </c>
      <c r="EK173" s="8">
        <v>108001</v>
      </c>
      <c r="EL173" s="8" t="s">
        <v>325</v>
      </c>
      <c r="EM173" s="8" t="s">
        <v>326</v>
      </c>
      <c r="EN173" s="8"/>
      <c r="EO173" s="8" t="s">
        <v>442</v>
      </c>
      <c r="EP173" s="8"/>
      <c r="EQ173" s="8">
        <v>132096</v>
      </c>
      <c r="ER173" s="8">
        <v>0</v>
      </c>
      <c r="ES173" s="8">
        <v>0</v>
      </c>
      <c r="ET173" s="8">
        <v>0</v>
      </c>
      <c r="EU173" s="8">
        <v>0</v>
      </c>
      <c r="EV173" s="8">
        <v>0</v>
      </c>
      <c r="EW173" s="8">
        <v>31.44</v>
      </c>
      <c r="EX173" s="8">
        <v>0.64</v>
      </c>
      <c r="EY173" s="8">
        <v>0</v>
      </c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>
        <v>0</v>
      </c>
      <c r="FR173" s="8">
        <v>0</v>
      </c>
      <c r="FS173" s="8">
        <v>0</v>
      </c>
      <c r="FT173" s="8"/>
      <c r="FU173" s="8"/>
      <c r="FV173" s="8"/>
      <c r="FW173" s="8"/>
      <c r="FX173" s="8">
        <v>97</v>
      </c>
      <c r="FY173" s="8">
        <v>51</v>
      </c>
      <c r="FZ173" s="8"/>
      <c r="GA173" s="8" t="s">
        <v>236</v>
      </c>
      <c r="GB173" s="8"/>
      <c r="GC173" s="8"/>
      <c r="GD173" s="8">
        <v>1</v>
      </c>
      <c r="GE173" s="8"/>
      <c r="GF173" s="8">
        <v>324397824</v>
      </c>
      <c r="GG173" s="8">
        <v>2</v>
      </c>
      <c r="GH173" s="8">
        <v>1</v>
      </c>
      <c r="GI173" s="8">
        <v>-2</v>
      </c>
      <c r="GJ173" s="8">
        <v>0</v>
      </c>
      <c r="GK173" s="8">
        <v>0</v>
      </c>
      <c r="GL173" s="8">
        <f ca="1" t="shared" si="72"/>
        <v>0</v>
      </c>
      <c r="GM173" s="8">
        <f ca="1" t="shared" si="73"/>
        <v>0</v>
      </c>
      <c r="GN173" s="8">
        <f ca="1" t="shared" si="74"/>
        <v>0</v>
      </c>
      <c r="GO173" s="8">
        <f ca="1" t="shared" si="75"/>
        <v>0</v>
      </c>
      <c r="GP173" s="8">
        <f ca="1" t="shared" si="76"/>
        <v>0</v>
      </c>
      <c r="GQ173" s="8"/>
      <c r="GR173" s="8">
        <v>0</v>
      </c>
      <c r="GS173" s="8">
        <v>3</v>
      </c>
      <c r="GT173" s="8">
        <v>0</v>
      </c>
      <c r="GU173" s="8" t="s">
        <v>236</v>
      </c>
      <c r="GV173" s="8">
        <f t="shared" si="77"/>
        <v>0</v>
      </c>
      <c r="GW173" s="8">
        <v>1</v>
      </c>
      <c r="GX173" s="8">
        <f t="shared" si="78"/>
        <v>0</v>
      </c>
      <c r="GY173" s="8"/>
      <c r="GZ173" s="8"/>
      <c r="HA173" s="8">
        <v>0</v>
      </c>
      <c r="HB173" s="8">
        <v>0</v>
      </c>
      <c r="HC173" s="8">
        <f>GV173*GW173</f>
        <v>0</v>
      </c>
      <c r="HD173" s="8"/>
      <c r="HE173" s="8" t="s">
        <v>236</v>
      </c>
      <c r="HF173" s="8" t="s">
        <v>236</v>
      </c>
      <c r="HG173" s="8"/>
      <c r="HH173" s="8"/>
      <c r="HI173" s="8"/>
      <c r="HJ173" s="8"/>
      <c r="HK173" s="8"/>
      <c r="HL173" s="8"/>
      <c r="HM173" s="8" t="s">
        <v>236</v>
      </c>
      <c r="HN173" s="8" t="s">
        <v>135</v>
      </c>
      <c r="HO173" s="8" t="s">
        <v>137</v>
      </c>
      <c r="HP173" s="8" t="s">
        <v>325</v>
      </c>
      <c r="HQ173" s="8" t="s">
        <v>325</v>
      </c>
      <c r="HR173" s="8"/>
      <c r="HS173" s="8">
        <v>0</v>
      </c>
      <c r="HT173" s="8"/>
      <c r="HU173" s="8"/>
      <c r="HV173" s="8"/>
      <c r="HW173" s="8"/>
      <c r="HX173" s="8"/>
      <c r="HY173" s="8"/>
      <c r="HZ173" s="8"/>
      <c r="IA173" s="8"/>
      <c r="IB173" s="8"/>
      <c r="IC173" s="8"/>
      <c r="ID173" s="8"/>
      <c r="IE173" s="8"/>
      <c r="IF173" s="8"/>
      <c r="IG173" s="8"/>
      <c r="IH173" s="8"/>
      <c r="II173" s="8"/>
      <c r="IJ173" s="8"/>
      <c r="IK173" s="8">
        <v>0</v>
      </c>
      <c r="IL173" s="8"/>
      <c r="IM173" s="8"/>
      <c r="IN173" s="8"/>
      <c r="IO173" s="8"/>
      <c r="IP173" s="8"/>
      <c r="IQ173" s="8"/>
      <c r="IR173" s="8"/>
      <c r="IS173" s="8"/>
      <c r="IT173" s="8"/>
      <c r="IU173" s="8"/>
    </row>
    <row r="174" spans="1:245">
      <c r="A174">
        <v>17</v>
      </c>
      <c r="B174">
        <v>1</v>
      </c>
      <c r="C174">
        <f>ROW(SmtRes!A574)</f>
        <v>574</v>
      </c>
      <c r="D174">
        <f>ROW(EtalonRes!A794)</f>
        <v>794</v>
      </c>
      <c r="E174" t="s">
        <v>236</v>
      </c>
      <c r="F174" t="s">
        <v>493</v>
      </c>
      <c r="G174" t="s">
        <v>494</v>
      </c>
      <c r="H174" t="s">
        <v>488</v>
      </c>
      <c r="I174">
        <v>0</v>
      </c>
      <c r="J174">
        <v>0</v>
      </c>
      <c r="K174">
        <v>0</v>
      </c>
      <c r="L174">
        <v>0</v>
      </c>
      <c r="M174">
        <v>0</v>
      </c>
      <c r="N174">
        <f t="shared" si="57"/>
        <v>0</v>
      </c>
      <c r="O174">
        <f ca="1">ROUND(CP174,2)</f>
        <v>0</v>
      </c>
      <c r="P174">
        <f ca="1">SUMIF(SmtRes!AQ565:SmtRes!AQ574,"=1",SmtRes!DF565:SmtRes!DF574)</f>
        <v>0</v>
      </c>
      <c r="Q174">
        <f ca="1">SUMIF(SmtRes!AQ565:SmtRes!AQ574,"=1",SmtRes!DG565:SmtRes!DG574)</f>
        <v>0</v>
      </c>
      <c r="R174">
        <f ca="1">SUMIF(SmtRes!AQ565:SmtRes!AQ574,"=1",SmtRes!DH565:SmtRes!DH574)</f>
        <v>0</v>
      </c>
      <c r="S174">
        <f ca="1">SUMIF(SmtRes!AQ565:SmtRes!AQ574,"=1",SmtRes!DI565:SmtRes!DI574)</f>
        <v>0</v>
      </c>
      <c r="T174">
        <f t="shared" si="59"/>
        <v>0</v>
      </c>
      <c r="U174">
        <f ca="1">SUMIF(SmtRes!AQ565:SmtRes!AQ574,"=1",SmtRes!CV565:SmtRes!CV574)</f>
        <v>0</v>
      </c>
      <c r="V174">
        <f ca="1">SUMIF(SmtRes!AQ565:SmtRes!AQ574,"=1",SmtRes!CW565:SmtRes!CW574)</f>
        <v>0</v>
      </c>
      <c r="W174">
        <f t="shared" si="60"/>
        <v>0</v>
      </c>
      <c r="X174">
        <f ca="1" t="shared" si="61"/>
        <v>0</v>
      </c>
      <c r="Y174">
        <f ca="1" t="shared" si="62"/>
        <v>0</v>
      </c>
      <c r="AA174">
        <v>-1</v>
      </c>
      <c r="AB174">
        <f ca="1" t="shared" si="63"/>
        <v>36462.145058</v>
      </c>
      <c r="AC174">
        <f ca="1">ROUND((SUM(SmtRes!BQ565:SmtRes!BQ574)),6)</f>
        <v>1798.390538</v>
      </c>
      <c r="AD174">
        <f ca="1">ROUND((((SUM(SmtRes!BR565:SmtRes!BR574))-(SUM(SmtRes!BS565:SmtRes!BS574)))+AE174),6)</f>
        <v>979.77168</v>
      </c>
      <c r="AE174">
        <f ca="1">ROUND((SUM(SmtRes!BS565:SmtRes!BS574)),6)</f>
        <v>821.772</v>
      </c>
      <c r="AF174">
        <f ca="1">ROUND((SUM(SmtRes!BT565:SmtRes!BT574)),6)</f>
        <v>33683.98284</v>
      </c>
      <c r="AG174">
        <f t="shared" si="65"/>
        <v>0</v>
      </c>
      <c r="AH174">
        <f ca="1">(SUM(SmtRes!BU565:SmtRes!BU574))</f>
        <v>42.444</v>
      </c>
      <c r="AI174">
        <f ca="1">(SUM(SmtRes!BV565:SmtRes!BV574))</f>
        <v>0.864</v>
      </c>
      <c r="AJ174">
        <f t="shared" si="66"/>
        <v>0</v>
      </c>
      <c r="AK174">
        <v>28083.9657381</v>
      </c>
      <c r="AL174">
        <v>1798.3905381</v>
      </c>
      <c r="AM174">
        <v>725.7568</v>
      </c>
      <c r="AN174">
        <v>608.72</v>
      </c>
      <c r="AO174">
        <v>24951.0984</v>
      </c>
      <c r="AP174">
        <v>0</v>
      </c>
      <c r="AQ174">
        <v>31.44</v>
      </c>
      <c r="AR174">
        <v>0.64</v>
      </c>
      <c r="AS174">
        <v>0</v>
      </c>
      <c r="AT174">
        <v>97</v>
      </c>
      <c r="AU174">
        <v>51</v>
      </c>
      <c r="AV174">
        <v>1</v>
      </c>
      <c r="AW174">
        <v>1</v>
      </c>
      <c r="AZ174">
        <v>1</v>
      </c>
      <c r="BA174">
        <v>1</v>
      </c>
      <c r="BB174">
        <v>1</v>
      </c>
      <c r="BC174">
        <v>1</v>
      </c>
      <c r="BD174" t="s">
        <v>236</v>
      </c>
      <c r="BE174" t="s">
        <v>236</v>
      </c>
      <c r="BF174" t="s">
        <v>236</v>
      </c>
      <c r="BG174" t="s">
        <v>236</v>
      </c>
      <c r="BH174">
        <v>0</v>
      </c>
      <c r="BI174">
        <v>2</v>
      </c>
      <c r="BJ174" t="s">
        <v>495</v>
      </c>
      <c r="BM174">
        <v>108001</v>
      </c>
      <c r="BN174">
        <v>0</v>
      </c>
      <c r="BO174" t="s">
        <v>236</v>
      </c>
      <c r="BP174">
        <v>0</v>
      </c>
      <c r="BQ174">
        <v>3</v>
      </c>
      <c r="BR174">
        <v>0</v>
      </c>
      <c r="BS174">
        <v>1</v>
      </c>
      <c r="BT174">
        <v>1</v>
      </c>
      <c r="BU174">
        <v>1</v>
      </c>
      <c r="BV174">
        <v>1</v>
      </c>
      <c r="BW174">
        <v>1</v>
      </c>
      <c r="BX174">
        <v>1</v>
      </c>
      <c r="BY174" t="s">
        <v>236</v>
      </c>
      <c r="BZ174">
        <v>97</v>
      </c>
      <c r="CA174">
        <v>51</v>
      </c>
      <c r="CB174" t="s">
        <v>236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 t="s">
        <v>440</v>
      </c>
      <c r="CO174">
        <v>0</v>
      </c>
      <c r="CP174">
        <f ca="1">(P174+Q174+S174+R174)</f>
        <v>0</v>
      </c>
      <c r="CQ174">
        <f ca="1">SUMIF(SmtRes!AQ565:SmtRes!AQ574,"=1",SmtRes!AA565:SmtRes!AA574)</f>
        <v>103496.47</v>
      </c>
      <c r="CR174">
        <f ca="1">SUMIF(SmtRes!AQ565:SmtRes!AQ574,"=1",SmtRes!AB565:SmtRes!AB574)</f>
        <v>2267.99</v>
      </c>
      <c r="CS174">
        <f ca="1">SUMIF(SmtRes!AQ565:SmtRes!AQ574,"=1",SmtRes!AC565:SmtRes!AC574)</f>
        <v>1902.25</v>
      </c>
      <c r="CT174">
        <f ca="1">SUMIF(SmtRes!AQ565:SmtRes!AQ574,"=1",SmtRes!AD565:SmtRes!AD574)</f>
        <v>793.61</v>
      </c>
      <c r="CU174">
        <f>AG174</f>
        <v>0</v>
      </c>
      <c r="CV174">
        <f ca="1">SUMIF(SmtRes!AQ565:SmtRes!AQ574,"=1",SmtRes!BU565:SmtRes!BU574)</f>
        <v>42.444</v>
      </c>
      <c r="CW174">
        <f ca="1">SUMIF(SmtRes!AQ565:SmtRes!AQ574,"=1",SmtRes!BV565:SmtRes!BV574)</f>
        <v>0.864</v>
      </c>
      <c r="CX174">
        <f>AJ174</f>
        <v>0</v>
      </c>
      <c r="CY174">
        <f ca="1">(((S174+R174)*AT174)/100)</f>
        <v>0</v>
      </c>
      <c r="CZ174">
        <f ca="1">(((S174+R174)*AU174)/100)</f>
        <v>0</v>
      </c>
      <c r="DB174">
        <v>59</v>
      </c>
      <c r="DC174" t="s">
        <v>236</v>
      </c>
      <c r="DD174" t="s">
        <v>236</v>
      </c>
      <c r="DE174" t="s">
        <v>441</v>
      </c>
      <c r="DF174" t="s">
        <v>441</v>
      </c>
      <c r="DG174" t="s">
        <v>441</v>
      </c>
      <c r="DH174" t="s">
        <v>236</v>
      </c>
      <c r="DI174" t="s">
        <v>441</v>
      </c>
      <c r="DJ174" t="s">
        <v>441</v>
      </c>
      <c r="DK174" t="s">
        <v>236</v>
      </c>
      <c r="DL174" t="s">
        <v>236</v>
      </c>
      <c r="DM174" t="s">
        <v>236</v>
      </c>
      <c r="DN174">
        <v>0</v>
      </c>
      <c r="DO174">
        <v>0</v>
      </c>
      <c r="DP174">
        <v>1</v>
      </c>
      <c r="DQ174">
        <v>1</v>
      </c>
      <c r="DU174">
        <v>1003</v>
      </c>
      <c r="DV174" t="s">
        <v>488</v>
      </c>
      <c r="DW174" t="s">
        <v>488</v>
      </c>
      <c r="DX174">
        <v>100</v>
      </c>
      <c r="DZ174" t="s">
        <v>236</v>
      </c>
      <c r="EA174" t="s">
        <v>236</v>
      </c>
      <c r="EB174" t="s">
        <v>236</v>
      </c>
      <c r="EC174" t="s">
        <v>236</v>
      </c>
      <c r="EE174">
        <v>82815029</v>
      </c>
      <c r="EF174">
        <v>3</v>
      </c>
      <c r="EG174" t="s">
        <v>324</v>
      </c>
      <c r="EH174">
        <v>0</v>
      </c>
      <c r="EI174" t="s">
        <v>236</v>
      </c>
      <c r="EJ174">
        <v>2</v>
      </c>
      <c r="EK174">
        <v>108001</v>
      </c>
      <c r="EL174" t="s">
        <v>325</v>
      </c>
      <c r="EM174" t="s">
        <v>326</v>
      </c>
      <c r="EO174" t="s">
        <v>442</v>
      </c>
      <c r="EQ174">
        <v>132096</v>
      </c>
      <c r="ER174">
        <v>0</v>
      </c>
      <c r="ES174">
        <v>0</v>
      </c>
      <c r="ET174">
        <v>0</v>
      </c>
      <c r="EU174">
        <v>0</v>
      </c>
      <c r="EV174">
        <v>0</v>
      </c>
      <c r="EW174">
        <v>31.44</v>
      </c>
      <c r="EX174">
        <v>0.64</v>
      </c>
      <c r="EY174">
        <v>0</v>
      </c>
      <c r="FQ174">
        <v>0</v>
      </c>
      <c r="FR174">
        <v>0</v>
      </c>
      <c r="FS174">
        <v>0</v>
      </c>
      <c r="FX174">
        <v>97</v>
      </c>
      <c r="FY174">
        <v>51</v>
      </c>
      <c r="GA174" t="s">
        <v>236</v>
      </c>
      <c r="GD174">
        <v>1</v>
      </c>
      <c r="GF174">
        <v>324397824</v>
      </c>
      <c r="GG174">
        <v>2</v>
      </c>
      <c r="GH174">
        <v>1</v>
      </c>
      <c r="GI174">
        <v>-2</v>
      </c>
      <c r="GJ174">
        <v>0</v>
      </c>
      <c r="GK174">
        <v>0</v>
      </c>
      <c r="GL174">
        <f ca="1" t="shared" si="72"/>
        <v>0</v>
      </c>
      <c r="GM174">
        <f ca="1" t="shared" si="73"/>
        <v>0</v>
      </c>
      <c r="GN174">
        <f ca="1" t="shared" si="74"/>
        <v>0</v>
      </c>
      <c r="GO174">
        <f ca="1" t="shared" si="75"/>
        <v>0</v>
      </c>
      <c r="GP174">
        <f ca="1" t="shared" si="76"/>
        <v>0</v>
      </c>
      <c r="GR174">
        <v>0</v>
      </c>
      <c r="GS174">
        <v>3</v>
      </c>
      <c r="GT174">
        <v>0</v>
      </c>
      <c r="GU174" t="s">
        <v>236</v>
      </c>
      <c r="GV174">
        <f t="shared" si="77"/>
        <v>0</v>
      </c>
      <c r="GW174">
        <v>1</v>
      </c>
      <c r="GX174">
        <f t="shared" si="78"/>
        <v>0</v>
      </c>
      <c r="HA174">
        <v>0</v>
      </c>
      <c r="HB174">
        <v>0</v>
      </c>
      <c r="HC174">
        <f>GV174*GW174</f>
        <v>0</v>
      </c>
      <c r="HE174" t="s">
        <v>236</v>
      </c>
      <c r="HF174" t="s">
        <v>236</v>
      </c>
      <c r="HM174" t="s">
        <v>236</v>
      </c>
      <c r="HN174" t="s">
        <v>135</v>
      </c>
      <c r="HO174" t="s">
        <v>137</v>
      </c>
      <c r="HP174" t="s">
        <v>325</v>
      </c>
      <c r="HQ174" t="s">
        <v>325</v>
      </c>
      <c r="HS174">
        <v>0</v>
      </c>
      <c r="IK174">
        <v>0</v>
      </c>
    </row>
    <row r="175" spans="1:255">
      <c r="A175" s="8">
        <v>18</v>
      </c>
      <c r="B175" s="8">
        <v>1</v>
      </c>
      <c r="C175" s="8">
        <v>564</v>
      </c>
      <c r="D175" s="8"/>
      <c r="E175" s="8" t="s">
        <v>236</v>
      </c>
      <c r="F175" s="8" t="s">
        <v>327</v>
      </c>
      <c r="G175" s="8" t="s">
        <v>328</v>
      </c>
      <c r="H175" s="8" t="s">
        <v>64</v>
      </c>
      <c r="I175" s="8">
        <f>J175</f>
        <v>2</v>
      </c>
      <c r="J175" s="8">
        <v>2</v>
      </c>
      <c r="K175" s="8">
        <v>2</v>
      </c>
      <c r="L175" s="8">
        <v>0</v>
      </c>
      <c r="M175" s="8">
        <v>0</v>
      </c>
      <c r="N175" s="8">
        <f t="shared" ref="N175:N194" si="98">ROUND(L175-M175,4)</f>
        <v>0</v>
      </c>
      <c r="O175" s="8">
        <f ca="1">ROUND(P175,2)</f>
        <v>0</v>
      </c>
      <c r="P175" s="8">
        <f ca="1">ROUND(ROUND(ROUND(SUMIF(SmtRes!AQ565:SmtRes!AQ574,"=1",SmtRes!CU565:SmtRes!CU574),2),2)*I175/100,2)</f>
        <v>0</v>
      </c>
      <c r="Q175" s="8">
        <f>ROUND(CR175*I175,2)</f>
        <v>0</v>
      </c>
      <c r="R175" s="8">
        <f>ROUND(CS175*I175,2)</f>
        <v>0</v>
      </c>
      <c r="S175" s="8">
        <f>ROUND(CT175*I175,2)</f>
        <v>0</v>
      </c>
      <c r="T175" s="8">
        <f t="shared" ref="T175:T194" si="99">ROUND(CU175*I175,2)</f>
        <v>0</v>
      </c>
      <c r="U175" s="8">
        <f>ROUND(CV175*I175,7)</f>
        <v>0</v>
      </c>
      <c r="V175" s="8">
        <f>ROUND(CW175*I175,7)</f>
        <v>0</v>
      </c>
      <c r="W175" s="8">
        <f t="shared" ref="W175:W194" si="100">ROUND(CX175*I175,2)</f>
        <v>0</v>
      </c>
      <c r="X175" s="8">
        <f t="shared" ref="X175:X194" si="101">ROUND(CY175,2)</f>
        <v>0</v>
      </c>
      <c r="Y175" s="8">
        <f t="shared" ref="Y175:Y194" si="102">ROUND(CZ175,2)</f>
        <v>0</v>
      </c>
      <c r="Z175" s="8"/>
      <c r="AA175" s="8">
        <v>-1</v>
      </c>
      <c r="AB175" s="8">
        <f t="shared" ref="AB175:AB194" si="103">ROUND((AC175+AD175+AF175),6)</f>
        <v>0</v>
      </c>
      <c r="AC175" s="8">
        <f>ROUND((ES175),6)</f>
        <v>0</v>
      </c>
      <c r="AD175" s="8">
        <f>ROUND((((ET175)-(EU175))+AE175),6)</f>
        <v>0</v>
      </c>
      <c r="AE175" s="8">
        <f>ROUND((EU175),6)</f>
        <v>0</v>
      </c>
      <c r="AF175" s="8">
        <f>ROUND((EV175),6)</f>
        <v>0</v>
      </c>
      <c r="AG175" s="8">
        <f t="shared" ref="AG175:AG194" si="104">ROUND((AP175),6)</f>
        <v>0</v>
      </c>
      <c r="AH175" s="8">
        <f>(EW175)</f>
        <v>0</v>
      </c>
      <c r="AI175" s="8">
        <f>(EX175)</f>
        <v>0</v>
      </c>
      <c r="AJ175" s="8">
        <f t="shared" ref="AJ175:AJ194" si="105">(AS175)</f>
        <v>0</v>
      </c>
      <c r="AK175" s="8">
        <v>0</v>
      </c>
      <c r="AL175" s="8">
        <v>0</v>
      </c>
      <c r="AM175" s="8">
        <v>0</v>
      </c>
      <c r="AN175" s="8">
        <v>0</v>
      </c>
      <c r="AO175" s="8">
        <v>0</v>
      </c>
      <c r="AP175" s="8">
        <v>0</v>
      </c>
      <c r="AQ175" s="8">
        <v>0</v>
      </c>
      <c r="AR175" s="8">
        <v>0</v>
      </c>
      <c r="AS175" s="8">
        <v>0</v>
      </c>
      <c r="AT175" s="8">
        <v>97</v>
      </c>
      <c r="AU175" s="8">
        <v>51</v>
      </c>
      <c r="AV175" s="8">
        <v>1</v>
      </c>
      <c r="AW175" s="8">
        <v>1</v>
      </c>
      <c r="AX175" s="8"/>
      <c r="AY175" s="8"/>
      <c r="AZ175" s="8">
        <v>1</v>
      </c>
      <c r="BA175" s="8">
        <v>1</v>
      </c>
      <c r="BB175" s="8">
        <v>1</v>
      </c>
      <c r="BC175" s="8">
        <v>1</v>
      </c>
      <c r="BD175" s="8" t="s">
        <v>236</v>
      </c>
      <c r="BE175" s="8" t="s">
        <v>236</v>
      </c>
      <c r="BF175" s="8" t="s">
        <v>236</v>
      </c>
      <c r="BG175" s="8" t="s">
        <v>236</v>
      </c>
      <c r="BH175" s="8">
        <v>3</v>
      </c>
      <c r="BI175" s="8">
        <v>2</v>
      </c>
      <c r="BJ175" s="8" t="s">
        <v>236</v>
      </c>
      <c r="BK175" s="8"/>
      <c r="BL175" s="8"/>
      <c r="BM175" s="8">
        <v>108001</v>
      </c>
      <c r="BN175" s="8">
        <v>0</v>
      </c>
      <c r="BO175" s="8" t="s">
        <v>236</v>
      </c>
      <c r="BP175" s="8">
        <v>0</v>
      </c>
      <c r="BQ175" s="8">
        <v>3</v>
      </c>
      <c r="BR175" s="8">
        <v>0</v>
      </c>
      <c r="BS175" s="8">
        <v>1</v>
      </c>
      <c r="BT175" s="8">
        <v>1</v>
      </c>
      <c r="BU175" s="8">
        <v>1</v>
      </c>
      <c r="BV175" s="8">
        <v>1</v>
      </c>
      <c r="BW175" s="8">
        <v>1</v>
      </c>
      <c r="BX175" s="8">
        <v>1</v>
      </c>
      <c r="BY175" s="8" t="s">
        <v>236</v>
      </c>
      <c r="BZ175" s="8">
        <v>97</v>
      </c>
      <c r="CA175" s="8">
        <v>51</v>
      </c>
      <c r="CB175" s="8" t="s">
        <v>236</v>
      </c>
      <c r="CC175" s="8"/>
      <c r="CD175" s="8"/>
      <c r="CE175" s="8">
        <v>0</v>
      </c>
      <c r="CF175" s="8">
        <v>0</v>
      </c>
      <c r="CG175" s="8">
        <v>0</v>
      </c>
      <c r="CH175" s="8">
        <v>0</v>
      </c>
      <c r="CI175" s="8">
        <v>0</v>
      </c>
      <c r="CJ175" s="8">
        <v>0</v>
      </c>
      <c r="CK175" s="8">
        <v>0</v>
      </c>
      <c r="CL175" s="8">
        <v>0</v>
      </c>
      <c r="CM175" s="8">
        <v>0</v>
      </c>
      <c r="CN175" s="8" t="s">
        <v>236</v>
      </c>
      <c r="CO175" s="8">
        <v>0</v>
      </c>
      <c r="CP175" s="8">
        <f t="shared" ref="CP175:CZ175" si="106">0</f>
        <v>0</v>
      </c>
      <c r="CQ175" s="8">
        <f t="shared" si="106"/>
        <v>0</v>
      </c>
      <c r="CR175" s="8">
        <f t="shared" si="106"/>
        <v>0</v>
      </c>
      <c r="CS175" s="8">
        <f t="shared" si="106"/>
        <v>0</v>
      </c>
      <c r="CT175" s="8">
        <f t="shared" si="106"/>
        <v>0</v>
      </c>
      <c r="CU175" s="8">
        <f t="shared" si="106"/>
        <v>0</v>
      </c>
      <c r="CV175" s="8">
        <f t="shared" si="106"/>
        <v>0</v>
      </c>
      <c r="CW175" s="8">
        <f t="shared" si="106"/>
        <v>0</v>
      </c>
      <c r="CX175" s="8">
        <f t="shared" si="106"/>
        <v>0</v>
      </c>
      <c r="CY175" s="8">
        <f t="shared" si="106"/>
        <v>0</v>
      </c>
      <c r="CZ175" s="8">
        <f t="shared" si="106"/>
        <v>0</v>
      </c>
      <c r="DA175" s="8"/>
      <c r="DB175" s="8"/>
      <c r="DC175" s="8" t="s">
        <v>236</v>
      </c>
      <c r="DD175" s="8" t="s">
        <v>236</v>
      </c>
      <c r="DE175" s="8" t="s">
        <v>236</v>
      </c>
      <c r="DF175" s="8" t="s">
        <v>236</v>
      </c>
      <c r="DG175" s="8" t="s">
        <v>236</v>
      </c>
      <c r="DH175" s="8" t="s">
        <v>236</v>
      </c>
      <c r="DI175" s="8" t="s">
        <v>236</v>
      </c>
      <c r="DJ175" s="8" t="s">
        <v>236</v>
      </c>
      <c r="DK175" s="8" t="s">
        <v>236</v>
      </c>
      <c r="DL175" s="8" t="s">
        <v>236</v>
      </c>
      <c r="DM175" s="8" t="s">
        <v>236</v>
      </c>
      <c r="DN175" s="8">
        <v>0</v>
      </c>
      <c r="DO175" s="8">
        <v>0</v>
      </c>
      <c r="DP175" s="8">
        <v>1</v>
      </c>
      <c r="DQ175" s="8">
        <v>1</v>
      </c>
      <c r="DR175" s="8"/>
      <c r="DS175" s="8"/>
      <c r="DT175" s="8"/>
      <c r="DU175" s="8">
        <v>1013</v>
      </c>
      <c r="DV175" s="8" t="s">
        <v>64</v>
      </c>
      <c r="DW175" s="8" t="s">
        <v>64</v>
      </c>
      <c r="DX175" s="8">
        <v>1</v>
      </c>
      <c r="DY175" s="8"/>
      <c r="DZ175" s="8" t="s">
        <v>236</v>
      </c>
      <c r="EA175" s="8" t="s">
        <v>236</v>
      </c>
      <c r="EB175" s="8" t="s">
        <v>236</v>
      </c>
      <c r="EC175" s="8" t="s">
        <v>236</v>
      </c>
      <c r="ED175" s="8"/>
      <c r="EE175" s="8">
        <v>82815029</v>
      </c>
      <c r="EF175" s="8">
        <v>3</v>
      </c>
      <c r="EG175" s="8" t="s">
        <v>324</v>
      </c>
      <c r="EH175" s="8">
        <v>0</v>
      </c>
      <c r="EI175" s="8" t="s">
        <v>236</v>
      </c>
      <c r="EJ175" s="8">
        <v>2</v>
      </c>
      <c r="EK175" s="8">
        <v>108001</v>
      </c>
      <c r="EL175" s="8" t="s">
        <v>325</v>
      </c>
      <c r="EM175" s="8" t="s">
        <v>326</v>
      </c>
      <c r="EN175" s="8"/>
      <c r="EO175" s="8" t="s">
        <v>236</v>
      </c>
      <c r="EP175" s="8"/>
      <c r="EQ175" s="8">
        <v>1024</v>
      </c>
      <c r="ER175" s="8">
        <v>0</v>
      </c>
      <c r="ES175" s="8">
        <v>0</v>
      </c>
      <c r="ET175" s="8">
        <v>0</v>
      </c>
      <c r="EU175" s="8">
        <v>0</v>
      </c>
      <c r="EV175" s="8">
        <v>0</v>
      </c>
      <c r="EW175" s="8">
        <v>0</v>
      </c>
      <c r="EX175" s="8">
        <v>0</v>
      </c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>
        <v>0</v>
      </c>
      <c r="FR175" s="8">
        <v>0</v>
      </c>
      <c r="FS175" s="8">
        <v>0</v>
      </c>
      <c r="FT175" s="8"/>
      <c r="FU175" s="8"/>
      <c r="FV175" s="8"/>
      <c r="FW175" s="8"/>
      <c r="FX175" s="8">
        <v>97</v>
      </c>
      <c r="FY175" s="8">
        <v>51</v>
      </c>
      <c r="FZ175" s="8"/>
      <c r="GA175" s="8" t="s">
        <v>236</v>
      </c>
      <c r="GB175" s="8"/>
      <c r="GC175" s="8"/>
      <c r="GD175" s="8">
        <v>1</v>
      </c>
      <c r="GE175" s="8"/>
      <c r="GF175" s="8">
        <v>274903907</v>
      </c>
      <c r="GG175" s="8">
        <v>2</v>
      </c>
      <c r="GH175" s="8">
        <v>1</v>
      </c>
      <c r="GI175" s="8">
        <v>-2</v>
      </c>
      <c r="GJ175" s="8">
        <v>0</v>
      </c>
      <c r="GK175" s="8">
        <v>0</v>
      </c>
      <c r="GL175" s="8">
        <f ca="1" t="shared" ref="GL175:GL194" si="107">ROUND(IF(AND(BH175=3,BI175=3,FS175&lt;&gt;0),P175,0),2)</f>
        <v>0</v>
      </c>
      <c r="GM175" s="8">
        <f ca="1" t="shared" ref="GM175:GM194" si="108">ROUND(O175+X175+Y175,2)+GX175</f>
        <v>0</v>
      </c>
      <c r="GN175" s="8">
        <f ca="1" t="shared" ref="GN175:GN194" si="109">IF(OR(BI175=0,BI175=1),GM175-GX175,0)</f>
        <v>0</v>
      </c>
      <c r="GO175" s="8">
        <f ca="1" t="shared" ref="GO175:GO194" si="110">IF(BI175=2,GM175-GX175,0)</f>
        <v>0</v>
      </c>
      <c r="GP175" s="8">
        <f ca="1" t="shared" ref="GP175:GP194" si="111">IF(BI175=4,GM175-GX175,0)</f>
        <v>0</v>
      </c>
      <c r="GQ175" s="8"/>
      <c r="GR175" s="8">
        <v>0</v>
      </c>
      <c r="GS175" s="8">
        <v>3</v>
      </c>
      <c r="GT175" s="8">
        <v>0</v>
      </c>
      <c r="GU175" s="8" t="s">
        <v>236</v>
      </c>
      <c r="GV175" s="8">
        <f t="shared" ref="GV175:GV194" si="112">ROUND((GT175),6)</f>
        <v>0</v>
      </c>
      <c r="GW175" s="8">
        <v>1</v>
      </c>
      <c r="GX175" s="8">
        <f t="shared" ref="GX175:GX194" si="113">ROUND(HC175*I175,2)</f>
        <v>0</v>
      </c>
      <c r="GY175" s="8"/>
      <c r="GZ175" s="8"/>
      <c r="HA175" s="8">
        <v>0</v>
      </c>
      <c r="HB175" s="8">
        <v>0</v>
      </c>
      <c r="HC175" s="8">
        <f>0</f>
        <v>0</v>
      </c>
      <c r="HD175" s="8"/>
      <c r="HE175" s="8" t="s">
        <v>236</v>
      </c>
      <c r="HF175" s="8" t="s">
        <v>236</v>
      </c>
      <c r="HG175" s="8"/>
      <c r="HH175" s="8"/>
      <c r="HI175" s="8"/>
      <c r="HJ175" s="8"/>
      <c r="HK175" s="8"/>
      <c r="HL175" s="8"/>
      <c r="HM175" s="8" t="s">
        <v>236</v>
      </c>
      <c r="HN175" s="8" t="s">
        <v>135</v>
      </c>
      <c r="HO175" s="8" t="s">
        <v>137</v>
      </c>
      <c r="HP175" s="8" t="s">
        <v>325</v>
      </c>
      <c r="HQ175" s="8" t="s">
        <v>325</v>
      </c>
      <c r="HR175" s="8"/>
      <c r="HS175" s="8">
        <v>0</v>
      </c>
      <c r="HT175" s="8"/>
      <c r="HU175" s="8"/>
      <c r="HV175" s="8"/>
      <c r="HW175" s="8"/>
      <c r="HX175" s="8"/>
      <c r="HY175" s="8"/>
      <c r="HZ175" s="8"/>
      <c r="IA175" s="8"/>
      <c r="IB175" s="8"/>
      <c r="IC175" s="8"/>
      <c r="ID175" s="8"/>
      <c r="IE175" s="8"/>
      <c r="IF175" s="8"/>
      <c r="IG175" s="8"/>
      <c r="IH175" s="8"/>
      <c r="II175" s="8"/>
      <c r="IJ175" s="8"/>
      <c r="IK175" s="8">
        <v>0</v>
      </c>
      <c r="IL175" s="8"/>
      <c r="IM175" s="8"/>
      <c r="IN175" s="8"/>
      <c r="IO175" s="8"/>
      <c r="IP175" s="8"/>
      <c r="IQ175" s="8"/>
      <c r="IR175" s="8"/>
      <c r="IS175" s="8"/>
      <c r="IT175" s="8"/>
      <c r="IU175" s="8"/>
    </row>
    <row r="176" spans="1:245">
      <c r="A176">
        <v>18</v>
      </c>
      <c r="B176">
        <v>1</v>
      </c>
      <c r="C176">
        <v>574</v>
      </c>
      <c r="E176" t="s">
        <v>236</v>
      </c>
      <c r="F176" t="s">
        <v>327</v>
      </c>
      <c r="G176" t="s">
        <v>328</v>
      </c>
      <c r="H176" t="s">
        <v>64</v>
      </c>
      <c r="I176">
        <f>J176</f>
        <v>2</v>
      </c>
      <c r="J176">
        <v>2</v>
      </c>
      <c r="K176">
        <v>2</v>
      </c>
      <c r="L176">
        <v>0</v>
      </c>
      <c r="M176">
        <v>0</v>
      </c>
      <c r="N176">
        <f t="shared" si="98"/>
        <v>0</v>
      </c>
      <c r="O176">
        <f ca="1">ROUND(P176,2)</f>
        <v>0</v>
      </c>
      <c r="P176">
        <f ca="1">ROUND(ROUND(ROUND(SUMIF(SmtRes!AQ565:SmtRes!AQ574,"=1",SmtRes!CU565:SmtRes!CU574),2),2)*I176/100,2)</f>
        <v>0</v>
      </c>
      <c r="Q176">
        <f>ROUND(CR176*I176,2)</f>
        <v>0</v>
      </c>
      <c r="R176">
        <f>ROUND(CS176*I176,2)</f>
        <v>0</v>
      </c>
      <c r="S176">
        <f>ROUND(CT176*I176,2)</f>
        <v>0</v>
      </c>
      <c r="T176">
        <f t="shared" si="99"/>
        <v>0</v>
      </c>
      <c r="U176">
        <f>ROUND(CV176*I176,7)</f>
        <v>0</v>
      </c>
      <c r="V176">
        <f>ROUND(CW176*I176,7)</f>
        <v>0</v>
      </c>
      <c r="W176">
        <f t="shared" si="100"/>
        <v>0</v>
      </c>
      <c r="X176">
        <f t="shared" si="101"/>
        <v>0</v>
      </c>
      <c r="Y176">
        <f t="shared" si="102"/>
        <v>0</v>
      </c>
      <c r="AA176">
        <v>-1</v>
      </c>
      <c r="AB176">
        <f t="shared" si="103"/>
        <v>0</v>
      </c>
      <c r="AC176">
        <f>ROUND((ES176),6)</f>
        <v>0</v>
      </c>
      <c r="AD176">
        <f>ROUND((((ET176)-(EU176))+AE176),6)</f>
        <v>0</v>
      </c>
      <c r="AE176">
        <f>ROUND((EU176),6)</f>
        <v>0</v>
      </c>
      <c r="AF176">
        <f>ROUND((EV176),6)</f>
        <v>0</v>
      </c>
      <c r="AG176">
        <f t="shared" si="104"/>
        <v>0</v>
      </c>
      <c r="AH176">
        <f>(EW176)</f>
        <v>0</v>
      </c>
      <c r="AI176">
        <f>(EX176)</f>
        <v>0</v>
      </c>
      <c r="AJ176">
        <f t="shared" si="105"/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97</v>
      </c>
      <c r="AU176">
        <v>51</v>
      </c>
      <c r="AV176">
        <v>1</v>
      </c>
      <c r="AW176">
        <v>1</v>
      </c>
      <c r="AZ176">
        <v>1</v>
      </c>
      <c r="BA176">
        <v>1</v>
      </c>
      <c r="BB176">
        <v>1</v>
      </c>
      <c r="BC176">
        <v>1</v>
      </c>
      <c r="BD176" t="s">
        <v>236</v>
      </c>
      <c r="BE176" t="s">
        <v>236</v>
      </c>
      <c r="BF176" t="s">
        <v>236</v>
      </c>
      <c r="BG176" t="s">
        <v>236</v>
      </c>
      <c r="BH176">
        <v>3</v>
      </c>
      <c r="BI176">
        <v>2</v>
      </c>
      <c r="BJ176" t="s">
        <v>236</v>
      </c>
      <c r="BM176">
        <v>108001</v>
      </c>
      <c r="BN176">
        <v>0</v>
      </c>
      <c r="BO176" t="s">
        <v>236</v>
      </c>
      <c r="BP176">
        <v>0</v>
      </c>
      <c r="BQ176">
        <v>3</v>
      </c>
      <c r="BR176">
        <v>0</v>
      </c>
      <c r="BS176">
        <v>1</v>
      </c>
      <c r="BT176">
        <v>1</v>
      </c>
      <c r="BU176">
        <v>1</v>
      </c>
      <c r="BV176">
        <v>1</v>
      </c>
      <c r="BW176">
        <v>1</v>
      </c>
      <c r="BX176">
        <v>1</v>
      </c>
      <c r="BY176" t="s">
        <v>236</v>
      </c>
      <c r="BZ176">
        <v>97</v>
      </c>
      <c r="CA176">
        <v>51</v>
      </c>
      <c r="CB176" t="s">
        <v>236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 t="s">
        <v>236</v>
      </c>
      <c r="CO176">
        <v>0</v>
      </c>
      <c r="CP176">
        <f t="shared" ref="CP176:CZ176" si="114">0</f>
        <v>0</v>
      </c>
      <c r="CQ176">
        <f t="shared" si="114"/>
        <v>0</v>
      </c>
      <c r="CR176">
        <f t="shared" si="114"/>
        <v>0</v>
      </c>
      <c r="CS176">
        <f t="shared" si="114"/>
        <v>0</v>
      </c>
      <c r="CT176">
        <f t="shared" si="114"/>
        <v>0</v>
      </c>
      <c r="CU176">
        <f t="shared" si="114"/>
        <v>0</v>
      </c>
      <c r="CV176">
        <f t="shared" si="114"/>
        <v>0</v>
      </c>
      <c r="CW176">
        <f t="shared" si="114"/>
        <v>0</v>
      </c>
      <c r="CX176">
        <f t="shared" si="114"/>
        <v>0</v>
      </c>
      <c r="CY176">
        <f t="shared" si="114"/>
        <v>0</v>
      </c>
      <c r="CZ176">
        <f t="shared" si="114"/>
        <v>0</v>
      </c>
      <c r="DC176" t="s">
        <v>236</v>
      </c>
      <c r="DD176" t="s">
        <v>236</v>
      </c>
      <c r="DE176" t="s">
        <v>236</v>
      </c>
      <c r="DF176" t="s">
        <v>236</v>
      </c>
      <c r="DG176" t="s">
        <v>236</v>
      </c>
      <c r="DH176" t="s">
        <v>236</v>
      </c>
      <c r="DI176" t="s">
        <v>236</v>
      </c>
      <c r="DJ176" t="s">
        <v>236</v>
      </c>
      <c r="DK176" t="s">
        <v>236</v>
      </c>
      <c r="DL176" t="s">
        <v>236</v>
      </c>
      <c r="DM176" t="s">
        <v>236</v>
      </c>
      <c r="DN176">
        <v>0</v>
      </c>
      <c r="DO176">
        <v>0</v>
      </c>
      <c r="DP176">
        <v>1</v>
      </c>
      <c r="DQ176">
        <v>1</v>
      </c>
      <c r="DU176">
        <v>1013</v>
      </c>
      <c r="DV176" t="s">
        <v>64</v>
      </c>
      <c r="DW176" t="s">
        <v>64</v>
      </c>
      <c r="DX176">
        <v>1</v>
      </c>
      <c r="DZ176" t="s">
        <v>236</v>
      </c>
      <c r="EA176" t="s">
        <v>236</v>
      </c>
      <c r="EB176" t="s">
        <v>236</v>
      </c>
      <c r="EC176" t="s">
        <v>236</v>
      </c>
      <c r="EE176">
        <v>82815029</v>
      </c>
      <c r="EF176">
        <v>3</v>
      </c>
      <c r="EG176" t="s">
        <v>324</v>
      </c>
      <c r="EH176">
        <v>0</v>
      </c>
      <c r="EI176" t="s">
        <v>236</v>
      </c>
      <c r="EJ176">
        <v>2</v>
      </c>
      <c r="EK176">
        <v>108001</v>
      </c>
      <c r="EL176" t="s">
        <v>325</v>
      </c>
      <c r="EM176" t="s">
        <v>326</v>
      </c>
      <c r="EO176" t="s">
        <v>236</v>
      </c>
      <c r="EQ176">
        <v>1024</v>
      </c>
      <c r="ER176">
        <v>0</v>
      </c>
      <c r="ES176">
        <v>0</v>
      </c>
      <c r="ET176">
        <v>0</v>
      </c>
      <c r="EU176">
        <v>0</v>
      </c>
      <c r="EV176">
        <v>0</v>
      </c>
      <c r="EW176">
        <v>0</v>
      </c>
      <c r="EX176">
        <v>0</v>
      </c>
      <c r="FQ176">
        <v>0</v>
      </c>
      <c r="FR176">
        <v>0</v>
      </c>
      <c r="FS176">
        <v>0</v>
      </c>
      <c r="FX176">
        <v>97</v>
      </c>
      <c r="FY176">
        <v>51</v>
      </c>
      <c r="GA176" t="s">
        <v>236</v>
      </c>
      <c r="GD176">
        <v>1</v>
      </c>
      <c r="GF176">
        <v>274903907</v>
      </c>
      <c r="GG176">
        <v>2</v>
      </c>
      <c r="GH176">
        <v>1</v>
      </c>
      <c r="GI176">
        <v>-2</v>
      </c>
      <c r="GJ176">
        <v>0</v>
      </c>
      <c r="GK176">
        <v>0</v>
      </c>
      <c r="GL176">
        <f ca="1" t="shared" si="107"/>
        <v>0</v>
      </c>
      <c r="GM176">
        <f ca="1" t="shared" si="108"/>
        <v>0</v>
      </c>
      <c r="GN176">
        <f ca="1" t="shared" si="109"/>
        <v>0</v>
      </c>
      <c r="GO176">
        <f ca="1" t="shared" si="110"/>
        <v>0</v>
      </c>
      <c r="GP176">
        <f ca="1" t="shared" si="111"/>
        <v>0</v>
      </c>
      <c r="GR176">
        <v>0</v>
      </c>
      <c r="GS176">
        <v>3</v>
      </c>
      <c r="GT176">
        <v>0</v>
      </c>
      <c r="GU176" t="s">
        <v>236</v>
      </c>
      <c r="GV176">
        <f t="shared" si="112"/>
        <v>0</v>
      </c>
      <c r="GW176">
        <v>1</v>
      </c>
      <c r="GX176">
        <f t="shared" si="113"/>
        <v>0</v>
      </c>
      <c r="HA176">
        <v>0</v>
      </c>
      <c r="HB176">
        <v>0</v>
      </c>
      <c r="HC176">
        <f>0</f>
        <v>0</v>
      </c>
      <c r="HE176" t="s">
        <v>236</v>
      </c>
      <c r="HF176" t="s">
        <v>236</v>
      </c>
      <c r="HM176" t="s">
        <v>236</v>
      </c>
      <c r="HN176" t="s">
        <v>135</v>
      </c>
      <c r="HO176" t="s">
        <v>137</v>
      </c>
      <c r="HP176" t="s">
        <v>325</v>
      </c>
      <c r="HQ176" t="s">
        <v>325</v>
      </c>
      <c r="HS176">
        <v>0</v>
      </c>
      <c r="IK176">
        <v>0</v>
      </c>
    </row>
    <row r="177" spans="1:255">
      <c r="A177" s="8">
        <v>17</v>
      </c>
      <c r="B177" s="8">
        <v>1</v>
      </c>
      <c r="C177" s="8">
        <f>ROW(SmtRes!A585)</f>
        <v>585</v>
      </c>
      <c r="D177" s="8">
        <f>ROW(EtalonRes!A805)</f>
        <v>805</v>
      </c>
      <c r="E177" s="8" t="s">
        <v>236</v>
      </c>
      <c r="F177" s="8" t="s">
        <v>496</v>
      </c>
      <c r="G177" s="8" t="s">
        <v>497</v>
      </c>
      <c r="H177" s="8" t="s">
        <v>488</v>
      </c>
      <c r="I177" s="8">
        <v>0</v>
      </c>
      <c r="J177" s="8">
        <v>0</v>
      </c>
      <c r="K177" s="8">
        <v>0</v>
      </c>
      <c r="L177" s="8">
        <v>0</v>
      </c>
      <c r="M177" s="8">
        <v>0</v>
      </c>
      <c r="N177" s="8">
        <f t="shared" si="98"/>
        <v>0</v>
      </c>
      <c r="O177" s="8">
        <f ca="1">ROUND(CP177,2)</f>
        <v>0</v>
      </c>
      <c r="P177" s="8">
        <f ca="1">SUMIF(SmtRes!AQ575:SmtRes!AQ585,"=1",SmtRes!DF575:SmtRes!DF585)</f>
        <v>0</v>
      </c>
      <c r="Q177" s="8">
        <f ca="1">SUMIF(SmtRes!AQ575:SmtRes!AQ585,"=1",SmtRes!DG575:SmtRes!DG585)</f>
        <v>0</v>
      </c>
      <c r="R177" s="8">
        <f ca="1">SUMIF(SmtRes!AQ575:SmtRes!AQ585,"=1",SmtRes!DH575:SmtRes!DH585)</f>
        <v>0</v>
      </c>
      <c r="S177" s="8">
        <f ca="1">SUMIF(SmtRes!AQ575:SmtRes!AQ585,"=1",SmtRes!DI575:SmtRes!DI585)</f>
        <v>0</v>
      </c>
      <c r="T177" s="8">
        <f t="shared" si="99"/>
        <v>0</v>
      </c>
      <c r="U177" s="8">
        <f ca="1">SUMIF(SmtRes!AQ575:SmtRes!AQ585,"=1",SmtRes!CV575:SmtRes!CV585)</f>
        <v>0</v>
      </c>
      <c r="V177" s="8">
        <f ca="1">SUMIF(SmtRes!AQ575:SmtRes!AQ585,"=1",SmtRes!CW575:SmtRes!CW585)</f>
        <v>0</v>
      </c>
      <c r="W177" s="8">
        <f t="shared" si="100"/>
        <v>0</v>
      </c>
      <c r="X177" s="8">
        <f ca="1" t="shared" si="101"/>
        <v>0</v>
      </c>
      <c r="Y177" s="8">
        <f ca="1" t="shared" si="102"/>
        <v>0</v>
      </c>
      <c r="Z177" s="8"/>
      <c r="AA177" s="8">
        <v>-1</v>
      </c>
      <c r="AB177" s="8">
        <f ca="1" t="shared" si="103"/>
        <v>16457.993918</v>
      </c>
      <c r="AC177" s="8">
        <f ca="1">ROUND((SUM(SmtRes!BQ575:SmtRes!BQ585)),6)</f>
        <v>363.057506</v>
      </c>
      <c r="AD177" s="8">
        <f ca="1">ROUND((((SUM(SmtRes!BR575:SmtRes!BR585))-(SUM(SmtRes!BS575:SmtRes!BS585)))+AE177),6)</f>
        <v>674.776668</v>
      </c>
      <c r="AE177" s="8">
        <f ca="1">ROUND((SUM(SmtRes!BS575:SmtRes!BS585)),6)</f>
        <v>525.021</v>
      </c>
      <c r="AF177" s="8">
        <f ca="1">ROUND((SUM(SmtRes!BT575:SmtRes!BT585)),6)</f>
        <v>15420.159744</v>
      </c>
      <c r="AG177" s="8">
        <f t="shared" si="104"/>
        <v>0</v>
      </c>
      <c r="AH177" s="8">
        <f ca="1">(SUM(SmtRes!BU575:SmtRes!BU585))</f>
        <v>19.4304</v>
      </c>
      <c r="AI177" s="8">
        <f ca="1">(SUM(SmtRes!BV575:SmtRes!BV585))</f>
        <v>0.552</v>
      </c>
      <c r="AJ177" s="8">
        <f t="shared" si="105"/>
        <v>0</v>
      </c>
      <c r="AK177" s="8">
        <v>12406.504906</v>
      </c>
      <c r="AL177" s="8">
        <v>363.057506</v>
      </c>
      <c r="AM177" s="8">
        <v>488.9686</v>
      </c>
      <c r="AN177" s="8">
        <v>380.45</v>
      </c>
      <c r="AO177" s="8">
        <v>11174.0288</v>
      </c>
      <c r="AP177" s="8">
        <v>0</v>
      </c>
      <c r="AQ177" s="8">
        <v>14.08</v>
      </c>
      <c r="AR177" s="8">
        <v>0.4</v>
      </c>
      <c r="AS177" s="8">
        <v>0</v>
      </c>
      <c r="AT177" s="8">
        <v>97</v>
      </c>
      <c r="AU177" s="8">
        <v>51</v>
      </c>
      <c r="AV177" s="8">
        <v>1</v>
      </c>
      <c r="AW177" s="8">
        <v>1</v>
      </c>
      <c r="AX177" s="8"/>
      <c r="AY177" s="8"/>
      <c r="AZ177" s="8">
        <v>1</v>
      </c>
      <c r="BA177" s="8">
        <v>1</v>
      </c>
      <c r="BB177" s="8">
        <v>1</v>
      </c>
      <c r="BC177" s="8">
        <v>1</v>
      </c>
      <c r="BD177" s="8" t="s">
        <v>236</v>
      </c>
      <c r="BE177" s="8" t="s">
        <v>236</v>
      </c>
      <c r="BF177" s="8" t="s">
        <v>236</v>
      </c>
      <c r="BG177" s="8" t="s">
        <v>236</v>
      </c>
      <c r="BH177" s="8">
        <v>0</v>
      </c>
      <c r="BI177" s="8">
        <v>2</v>
      </c>
      <c r="BJ177" s="8" t="s">
        <v>498</v>
      </c>
      <c r="BK177" s="8"/>
      <c r="BL177" s="8"/>
      <c r="BM177" s="8">
        <v>108001</v>
      </c>
      <c r="BN177" s="8">
        <v>0</v>
      </c>
      <c r="BO177" s="8" t="s">
        <v>236</v>
      </c>
      <c r="BP177" s="8">
        <v>0</v>
      </c>
      <c r="BQ177" s="8">
        <v>3</v>
      </c>
      <c r="BR177" s="8">
        <v>0</v>
      </c>
      <c r="BS177" s="8">
        <v>1</v>
      </c>
      <c r="BT177" s="8">
        <v>1</v>
      </c>
      <c r="BU177" s="8">
        <v>1</v>
      </c>
      <c r="BV177" s="8">
        <v>1</v>
      </c>
      <c r="BW177" s="8">
        <v>1</v>
      </c>
      <c r="BX177" s="8">
        <v>1</v>
      </c>
      <c r="BY177" s="8" t="s">
        <v>236</v>
      </c>
      <c r="BZ177" s="8">
        <v>97</v>
      </c>
      <c r="CA177" s="8">
        <v>51</v>
      </c>
      <c r="CB177" s="8" t="s">
        <v>236</v>
      </c>
      <c r="CC177" s="8"/>
      <c r="CD177" s="8"/>
      <c r="CE177" s="8">
        <v>0</v>
      </c>
      <c r="CF177" s="8">
        <v>0</v>
      </c>
      <c r="CG177" s="8">
        <v>0</v>
      </c>
      <c r="CH177" s="8">
        <v>0</v>
      </c>
      <c r="CI177" s="8">
        <v>0</v>
      </c>
      <c r="CJ177" s="8">
        <v>0</v>
      </c>
      <c r="CK177" s="8">
        <v>0</v>
      </c>
      <c r="CL177" s="8">
        <v>0</v>
      </c>
      <c r="CM177" s="8">
        <v>0</v>
      </c>
      <c r="CN177" s="8" t="s">
        <v>267</v>
      </c>
      <c r="CO177" s="8">
        <v>0</v>
      </c>
      <c r="CP177" s="8">
        <f ca="1">(P177+Q177+S177+R177)</f>
        <v>0</v>
      </c>
      <c r="CQ177" s="8">
        <f ca="1">SUMIF(SmtRes!AQ575:SmtRes!AQ585,"=1",SmtRes!AA575:SmtRes!AA585)</f>
        <v>236193.73</v>
      </c>
      <c r="CR177" s="8">
        <f ca="1">SUMIF(SmtRes!AQ575:SmtRes!AQ585,"=1",SmtRes!AB575:SmtRes!AB585)</f>
        <v>2283.84</v>
      </c>
      <c r="CS177" s="8">
        <f ca="1">SUMIF(SmtRes!AQ575:SmtRes!AQ585,"=1",SmtRes!AC575:SmtRes!AC585)</f>
        <v>1902.25</v>
      </c>
      <c r="CT177" s="8">
        <f ca="1">SUMIF(SmtRes!AQ575:SmtRes!AQ585,"=1",SmtRes!AD575:SmtRes!AD585)</f>
        <v>793.61</v>
      </c>
      <c r="CU177" s="8">
        <f>AG177</f>
        <v>0</v>
      </c>
      <c r="CV177" s="8">
        <f ca="1">SUMIF(SmtRes!AQ575:SmtRes!AQ585,"=1",SmtRes!BU575:SmtRes!BU585)</f>
        <v>19.4304</v>
      </c>
      <c r="CW177" s="8">
        <f ca="1">SUMIF(SmtRes!AQ575:SmtRes!AQ585,"=1",SmtRes!BV575:SmtRes!BV585)</f>
        <v>0.552</v>
      </c>
      <c r="CX177" s="8">
        <f>AJ177</f>
        <v>0</v>
      </c>
      <c r="CY177" s="8">
        <f ca="1">(((S177+R177)*AT177)/100)</f>
        <v>0</v>
      </c>
      <c r="CZ177" s="8">
        <f ca="1">(((S177+R177)*AU177)/100)</f>
        <v>0</v>
      </c>
      <c r="DA177" s="8"/>
      <c r="DB177" s="8"/>
      <c r="DC177" s="8" t="s">
        <v>236</v>
      </c>
      <c r="DD177" s="8" t="s">
        <v>236</v>
      </c>
      <c r="DE177" s="8" t="s">
        <v>268</v>
      </c>
      <c r="DF177" s="8" t="s">
        <v>268</v>
      </c>
      <c r="DG177" s="8" t="s">
        <v>268</v>
      </c>
      <c r="DH177" s="8" t="s">
        <v>236</v>
      </c>
      <c r="DI177" s="8" t="s">
        <v>268</v>
      </c>
      <c r="DJ177" s="8" t="s">
        <v>268</v>
      </c>
      <c r="DK177" s="8" t="s">
        <v>236</v>
      </c>
      <c r="DL177" s="8" t="s">
        <v>236</v>
      </c>
      <c r="DM177" s="8" t="s">
        <v>236</v>
      </c>
      <c r="DN177" s="8">
        <v>0</v>
      </c>
      <c r="DO177" s="8">
        <v>0</v>
      </c>
      <c r="DP177" s="8">
        <v>1</v>
      </c>
      <c r="DQ177" s="8">
        <v>1</v>
      </c>
      <c r="DR177" s="8"/>
      <c r="DS177" s="8"/>
      <c r="DT177" s="8"/>
      <c r="DU177" s="8">
        <v>1003</v>
      </c>
      <c r="DV177" s="8" t="s">
        <v>488</v>
      </c>
      <c r="DW177" s="8" t="s">
        <v>488</v>
      </c>
      <c r="DX177" s="8">
        <v>100</v>
      </c>
      <c r="DY177" s="8"/>
      <c r="DZ177" s="8" t="s">
        <v>236</v>
      </c>
      <c r="EA177" s="8" t="s">
        <v>236</v>
      </c>
      <c r="EB177" s="8" t="s">
        <v>236</v>
      </c>
      <c r="EC177" s="8" t="s">
        <v>236</v>
      </c>
      <c r="ED177" s="8"/>
      <c r="EE177" s="8">
        <v>82815029</v>
      </c>
      <c r="EF177" s="8">
        <v>3</v>
      </c>
      <c r="EG177" s="8" t="s">
        <v>324</v>
      </c>
      <c r="EH177" s="8">
        <v>0</v>
      </c>
      <c r="EI177" s="8" t="s">
        <v>236</v>
      </c>
      <c r="EJ177" s="8">
        <v>2</v>
      </c>
      <c r="EK177" s="8">
        <v>108001</v>
      </c>
      <c r="EL177" s="8" t="s">
        <v>325</v>
      </c>
      <c r="EM177" s="8" t="s">
        <v>326</v>
      </c>
      <c r="EN177" s="8"/>
      <c r="EO177" s="8" t="s">
        <v>272</v>
      </c>
      <c r="EP177" s="8"/>
      <c r="EQ177" s="8">
        <v>132096</v>
      </c>
      <c r="ER177" s="8">
        <v>0</v>
      </c>
      <c r="ES177" s="8">
        <v>0</v>
      </c>
      <c r="ET177" s="8">
        <v>0</v>
      </c>
      <c r="EU177" s="8">
        <v>0</v>
      </c>
      <c r="EV177" s="8">
        <v>0</v>
      </c>
      <c r="EW177" s="8">
        <v>14.08</v>
      </c>
      <c r="EX177" s="8">
        <v>0.4</v>
      </c>
      <c r="EY177" s="8">
        <v>0</v>
      </c>
      <c r="EZ177" s="8"/>
      <c r="FA177" s="8"/>
      <c r="FB177" s="8"/>
      <c r="FC177" s="8"/>
      <c r="FD177" s="8"/>
      <c r="FE177" s="8"/>
      <c r="FF177" s="8"/>
      <c r="FG177" s="8"/>
      <c r="FH177" s="8"/>
      <c r="FI177" s="8"/>
      <c r="FJ177" s="8"/>
      <c r="FK177" s="8"/>
      <c r="FL177" s="8"/>
      <c r="FM177" s="8"/>
      <c r="FN177" s="8"/>
      <c r="FO177" s="8"/>
      <c r="FP177" s="8"/>
      <c r="FQ177" s="8">
        <v>0</v>
      </c>
      <c r="FR177" s="8">
        <v>0</v>
      </c>
      <c r="FS177" s="8">
        <v>0</v>
      </c>
      <c r="FT177" s="8"/>
      <c r="FU177" s="8"/>
      <c r="FV177" s="8"/>
      <c r="FW177" s="8"/>
      <c r="FX177" s="8">
        <v>97</v>
      </c>
      <c r="FY177" s="8">
        <v>51</v>
      </c>
      <c r="FZ177" s="8"/>
      <c r="GA177" s="8" t="s">
        <v>236</v>
      </c>
      <c r="GB177" s="8"/>
      <c r="GC177" s="8"/>
      <c r="GD177" s="8">
        <v>1</v>
      </c>
      <c r="GE177" s="8"/>
      <c r="GF177" s="8">
        <v>1702764893</v>
      </c>
      <c r="GG177" s="8">
        <v>2</v>
      </c>
      <c r="GH177" s="8">
        <v>1</v>
      </c>
      <c r="GI177" s="8">
        <v>-2</v>
      </c>
      <c r="GJ177" s="8">
        <v>0</v>
      </c>
      <c r="GK177" s="8">
        <v>0</v>
      </c>
      <c r="GL177" s="8">
        <f ca="1" t="shared" si="107"/>
        <v>0</v>
      </c>
      <c r="GM177" s="8">
        <f ca="1" t="shared" si="108"/>
        <v>0</v>
      </c>
      <c r="GN177" s="8">
        <f ca="1" t="shared" si="109"/>
        <v>0</v>
      </c>
      <c r="GO177" s="8">
        <f ca="1" t="shared" si="110"/>
        <v>0</v>
      </c>
      <c r="GP177" s="8">
        <f ca="1" t="shared" si="111"/>
        <v>0</v>
      </c>
      <c r="GQ177" s="8"/>
      <c r="GR177" s="8">
        <v>0</v>
      </c>
      <c r="GS177" s="8">
        <v>3</v>
      </c>
      <c r="GT177" s="8">
        <v>0</v>
      </c>
      <c r="GU177" s="8" t="s">
        <v>236</v>
      </c>
      <c r="GV177" s="8">
        <f t="shared" si="112"/>
        <v>0</v>
      </c>
      <c r="GW177" s="8">
        <v>1</v>
      </c>
      <c r="GX177" s="8">
        <f t="shared" si="113"/>
        <v>0</v>
      </c>
      <c r="GY177" s="8"/>
      <c r="GZ177" s="8"/>
      <c r="HA177" s="8">
        <v>0</v>
      </c>
      <c r="HB177" s="8">
        <v>0</v>
      </c>
      <c r="HC177" s="8">
        <f>GV177*GW177</f>
        <v>0</v>
      </c>
      <c r="HD177" s="8"/>
      <c r="HE177" s="8" t="s">
        <v>236</v>
      </c>
      <c r="HF177" s="8" t="s">
        <v>236</v>
      </c>
      <c r="HG177" s="8"/>
      <c r="HH177" s="8"/>
      <c r="HI177" s="8"/>
      <c r="HJ177" s="8"/>
      <c r="HK177" s="8"/>
      <c r="HL177" s="8"/>
      <c r="HM177" s="8" t="s">
        <v>236</v>
      </c>
      <c r="HN177" s="8" t="s">
        <v>135</v>
      </c>
      <c r="HO177" s="8" t="s">
        <v>137</v>
      </c>
      <c r="HP177" s="8" t="s">
        <v>325</v>
      </c>
      <c r="HQ177" s="8" t="s">
        <v>325</v>
      </c>
      <c r="HR177" s="8"/>
      <c r="HS177" s="8">
        <v>0</v>
      </c>
      <c r="HT177" s="8"/>
      <c r="HU177" s="8"/>
      <c r="HV177" s="8"/>
      <c r="HW177" s="8"/>
      <c r="HX177" s="8"/>
      <c r="HY177" s="8"/>
      <c r="HZ177" s="8"/>
      <c r="IA177" s="8"/>
      <c r="IB177" s="8"/>
      <c r="IC177" s="8"/>
      <c r="ID177" s="8"/>
      <c r="IE177" s="8"/>
      <c r="IF177" s="8"/>
      <c r="IG177" s="8"/>
      <c r="IH177" s="8"/>
      <c r="II177" s="8"/>
      <c r="IJ177" s="8"/>
      <c r="IK177" s="8">
        <v>0</v>
      </c>
      <c r="IL177" s="8"/>
      <c r="IM177" s="8"/>
      <c r="IN177" s="8"/>
      <c r="IO177" s="8"/>
      <c r="IP177" s="8"/>
      <c r="IQ177" s="8"/>
      <c r="IR177" s="8"/>
      <c r="IS177" s="8"/>
      <c r="IT177" s="8"/>
      <c r="IU177" s="8"/>
    </row>
    <row r="178" spans="1:245">
      <c r="A178">
        <v>17</v>
      </c>
      <c r="B178">
        <v>1</v>
      </c>
      <c r="C178">
        <f>ROW(SmtRes!A596)</f>
        <v>596</v>
      </c>
      <c r="D178">
        <f>ROW(EtalonRes!A816)</f>
        <v>816</v>
      </c>
      <c r="E178" t="s">
        <v>236</v>
      </c>
      <c r="F178" t="s">
        <v>496</v>
      </c>
      <c r="G178" t="s">
        <v>497</v>
      </c>
      <c r="H178" t="s">
        <v>488</v>
      </c>
      <c r="I178">
        <v>0</v>
      </c>
      <c r="J178">
        <v>0</v>
      </c>
      <c r="K178">
        <v>0</v>
      </c>
      <c r="L178">
        <v>0</v>
      </c>
      <c r="M178">
        <v>0</v>
      </c>
      <c r="N178">
        <f t="shared" si="98"/>
        <v>0</v>
      </c>
      <c r="O178">
        <f ca="1">ROUND(CP178,2)</f>
        <v>0</v>
      </c>
      <c r="P178">
        <f ca="1">SUMIF(SmtRes!AQ586:SmtRes!AQ596,"=1",SmtRes!DF586:SmtRes!DF596)</f>
        <v>0</v>
      </c>
      <c r="Q178">
        <f ca="1">SUMIF(SmtRes!AQ586:SmtRes!AQ596,"=1",SmtRes!DG586:SmtRes!DG596)</f>
        <v>0</v>
      </c>
      <c r="R178">
        <f ca="1">SUMIF(SmtRes!AQ586:SmtRes!AQ596,"=1",SmtRes!DH586:SmtRes!DH596)</f>
        <v>0</v>
      </c>
      <c r="S178">
        <f ca="1">SUMIF(SmtRes!AQ586:SmtRes!AQ596,"=1",SmtRes!DI586:SmtRes!DI596)</f>
        <v>0</v>
      </c>
      <c r="T178">
        <f t="shared" si="99"/>
        <v>0</v>
      </c>
      <c r="U178">
        <f ca="1">SUMIF(SmtRes!AQ586:SmtRes!AQ596,"=1",SmtRes!CV586:SmtRes!CV596)</f>
        <v>0</v>
      </c>
      <c r="V178">
        <f ca="1">SUMIF(SmtRes!AQ586:SmtRes!AQ596,"=1",SmtRes!CW586:SmtRes!CW596)</f>
        <v>0</v>
      </c>
      <c r="W178">
        <f t="shared" si="100"/>
        <v>0</v>
      </c>
      <c r="X178">
        <f ca="1" t="shared" si="101"/>
        <v>0</v>
      </c>
      <c r="Y178">
        <f ca="1" t="shared" si="102"/>
        <v>0</v>
      </c>
      <c r="AA178">
        <v>-1</v>
      </c>
      <c r="AB178">
        <f ca="1" t="shared" si="103"/>
        <v>16457.993918</v>
      </c>
      <c r="AC178">
        <f ca="1">ROUND((SUM(SmtRes!BQ586:SmtRes!BQ596)),6)</f>
        <v>363.057506</v>
      </c>
      <c r="AD178">
        <f ca="1">ROUND((((SUM(SmtRes!BR586:SmtRes!BR596))-(SUM(SmtRes!BS586:SmtRes!BS596)))+AE178),6)</f>
        <v>674.776668</v>
      </c>
      <c r="AE178">
        <f ca="1">ROUND((SUM(SmtRes!BS586:SmtRes!BS596)),6)</f>
        <v>525.021</v>
      </c>
      <c r="AF178">
        <f ca="1">ROUND((SUM(SmtRes!BT586:SmtRes!BT596)),6)</f>
        <v>15420.159744</v>
      </c>
      <c r="AG178">
        <f t="shared" si="104"/>
        <v>0</v>
      </c>
      <c r="AH178">
        <f ca="1">(SUM(SmtRes!BU586:SmtRes!BU596))</f>
        <v>19.4304</v>
      </c>
      <c r="AI178">
        <f ca="1">(SUM(SmtRes!BV586:SmtRes!BV596))</f>
        <v>0.552</v>
      </c>
      <c r="AJ178">
        <f t="shared" si="105"/>
        <v>0</v>
      </c>
      <c r="AK178">
        <v>12406.504906</v>
      </c>
      <c r="AL178">
        <v>363.057506</v>
      </c>
      <c r="AM178">
        <v>488.9686</v>
      </c>
      <c r="AN178">
        <v>380.45</v>
      </c>
      <c r="AO178">
        <v>11174.0288</v>
      </c>
      <c r="AP178">
        <v>0</v>
      </c>
      <c r="AQ178">
        <v>14.08</v>
      </c>
      <c r="AR178">
        <v>0.4</v>
      </c>
      <c r="AS178">
        <v>0</v>
      </c>
      <c r="AT178">
        <v>97</v>
      </c>
      <c r="AU178">
        <v>51</v>
      </c>
      <c r="AV178">
        <v>1</v>
      </c>
      <c r="AW178">
        <v>1</v>
      </c>
      <c r="AZ178">
        <v>1</v>
      </c>
      <c r="BA178">
        <v>1</v>
      </c>
      <c r="BB178">
        <v>1</v>
      </c>
      <c r="BC178">
        <v>1</v>
      </c>
      <c r="BD178" t="s">
        <v>236</v>
      </c>
      <c r="BE178" t="s">
        <v>236</v>
      </c>
      <c r="BF178" t="s">
        <v>236</v>
      </c>
      <c r="BG178" t="s">
        <v>236</v>
      </c>
      <c r="BH178">
        <v>0</v>
      </c>
      <c r="BI178">
        <v>2</v>
      </c>
      <c r="BJ178" t="s">
        <v>498</v>
      </c>
      <c r="BM178">
        <v>108001</v>
      </c>
      <c r="BN178">
        <v>0</v>
      </c>
      <c r="BO178" t="s">
        <v>236</v>
      </c>
      <c r="BP178">
        <v>0</v>
      </c>
      <c r="BQ178">
        <v>3</v>
      </c>
      <c r="BR178">
        <v>0</v>
      </c>
      <c r="BS178">
        <v>1</v>
      </c>
      <c r="BT178">
        <v>1</v>
      </c>
      <c r="BU178">
        <v>1</v>
      </c>
      <c r="BV178">
        <v>1</v>
      </c>
      <c r="BW178">
        <v>1</v>
      </c>
      <c r="BX178">
        <v>1</v>
      </c>
      <c r="BY178" t="s">
        <v>236</v>
      </c>
      <c r="BZ178">
        <v>97</v>
      </c>
      <c r="CA178">
        <v>51</v>
      </c>
      <c r="CB178" t="s">
        <v>236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 t="s">
        <v>267</v>
      </c>
      <c r="CO178">
        <v>0</v>
      </c>
      <c r="CP178">
        <f ca="1">(P178+Q178+S178+R178)</f>
        <v>0</v>
      </c>
      <c r="CQ178">
        <f ca="1">SUMIF(SmtRes!AQ586:SmtRes!AQ596,"=1",SmtRes!AA586:SmtRes!AA596)</f>
        <v>236193.73</v>
      </c>
      <c r="CR178">
        <f ca="1">SUMIF(SmtRes!AQ586:SmtRes!AQ596,"=1",SmtRes!AB586:SmtRes!AB596)</f>
        <v>2283.84</v>
      </c>
      <c r="CS178">
        <f ca="1">SUMIF(SmtRes!AQ586:SmtRes!AQ596,"=1",SmtRes!AC586:SmtRes!AC596)</f>
        <v>1902.25</v>
      </c>
      <c r="CT178">
        <f ca="1">SUMIF(SmtRes!AQ586:SmtRes!AQ596,"=1",SmtRes!AD586:SmtRes!AD596)</f>
        <v>793.61</v>
      </c>
      <c r="CU178">
        <f>AG178</f>
        <v>0</v>
      </c>
      <c r="CV178">
        <f ca="1">SUMIF(SmtRes!AQ586:SmtRes!AQ596,"=1",SmtRes!BU586:SmtRes!BU596)</f>
        <v>19.4304</v>
      </c>
      <c r="CW178">
        <f ca="1">SUMIF(SmtRes!AQ586:SmtRes!AQ596,"=1",SmtRes!BV586:SmtRes!BV596)</f>
        <v>0.552</v>
      </c>
      <c r="CX178">
        <f>AJ178</f>
        <v>0</v>
      </c>
      <c r="CY178">
        <f ca="1">(((S178+R178)*AT178)/100)</f>
        <v>0</v>
      </c>
      <c r="CZ178">
        <f ca="1">(((S178+R178)*AU178)/100)</f>
        <v>0</v>
      </c>
      <c r="DC178" t="s">
        <v>236</v>
      </c>
      <c r="DD178" t="s">
        <v>236</v>
      </c>
      <c r="DE178" t="s">
        <v>268</v>
      </c>
      <c r="DF178" t="s">
        <v>268</v>
      </c>
      <c r="DG178" t="s">
        <v>268</v>
      </c>
      <c r="DH178" t="s">
        <v>236</v>
      </c>
      <c r="DI178" t="s">
        <v>268</v>
      </c>
      <c r="DJ178" t="s">
        <v>268</v>
      </c>
      <c r="DK178" t="s">
        <v>236</v>
      </c>
      <c r="DL178" t="s">
        <v>236</v>
      </c>
      <c r="DM178" t="s">
        <v>236</v>
      </c>
      <c r="DN178">
        <v>0</v>
      </c>
      <c r="DO178">
        <v>0</v>
      </c>
      <c r="DP178">
        <v>1</v>
      </c>
      <c r="DQ178">
        <v>1</v>
      </c>
      <c r="DU178">
        <v>1003</v>
      </c>
      <c r="DV178" t="s">
        <v>488</v>
      </c>
      <c r="DW178" t="s">
        <v>488</v>
      </c>
      <c r="DX178">
        <v>100</v>
      </c>
      <c r="DZ178" t="s">
        <v>236</v>
      </c>
      <c r="EA178" t="s">
        <v>236</v>
      </c>
      <c r="EB178" t="s">
        <v>236</v>
      </c>
      <c r="EC178" t="s">
        <v>236</v>
      </c>
      <c r="EE178">
        <v>82815029</v>
      </c>
      <c r="EF178">
        <v>3</v>
      </c>
      <c r="EG178" t="s">
        <v>324</v>
      </c>
      <c r="EH178">
        <v>0</v>
      </c>
      <c r="EI178" t="s">
        <v>236</v>
      </c>
      <c r="EJ178">
        <v>2</v>
      </c>
      <c r="EK178">
        <v>108001</v>
      </c>
      <c r="EL178" t="s">
        <v>325</v>
      </c>
      <c r="EM178" t="s">
        <v>326</v>
      </c>
      <c r="EO178" t="s">
        <v>272</v>
      </c>
      <c r="EQ178">
        <v>132096</v>
      </c>
      <c r="ER178">
        <v>0</v>
      </c>
      <c r="ES178">
        <v>0</v>
      </c>
      <c r="ET178">
        <v>0</v>
      </c>
      <c r="EU178">
        <v>0</v>
      </c>
      <c r="EV178">
        <v>0</v>
      </c>
      <c r="EW178">
        <v>14.08</v>
      </c>
      <c r="EX178">
        <v>0.4</v>
      </c>
      <c r="EY178">
        <v>0</v>
      </c>
      <c r="FQ178">
        <v>0</v>
      </c>
      <c r="FR178">
        <v>0</v>
      </c>
      <c r="FS178">
        <v>0</v>
      </c>
      <c r="FX178">
        <v>97</v>
      </c>
      <c r="FY178">
        <v>51</v>
      </c>
      <c r="GA178" t="s">
        <v>236</v>
      </c>
      <c r="GD178">
        <v>1</v>
      </c>
      <c r="GF178">
        <v>1702764893</v>
      </c>
      <c r="GG178">
        <v>2</v>
      </c>
      <c r="GH178">
        <v>1</v>
      </c>
      <c r="GI178">
        <v>-2</v>
      </c>
      <c r="GJ178">
        <v>0</v>
      </c>
      <c r="GK178">
        <v>0</v>
      </c>
      <c r="GL178">
        <f ca="1" t="shared" si="107"/>
        <v>0</v>
      </c>
      <c r="GM178">
        <f ca="1" t="shared" si="108"/>
        <v>0</v>
      </c>
      <c r="GN178">
        <f ca="1" t="shared" si="109"/>
        <v>0</v>
      </c>
      <c r="GO178">
        <f ca="1" t="shared" si="110"/>
        <v>0</v>
      </c>
      <c r="GP178">
        <f ca="1" t="shared" si="111"/>
        <v>0</v>
      </c>
      <c r="GR178">
        <v>0</v>
      </c>
      <c r="GS178">
        <v>3</v>
      </c>
      <c r="GT178">
        <v>0</v>
      </c>
      <c r="GU178" t="s">
        <v>236</v>
      </c>
      <c r="GV178">
        <f t="shared" si="112"/>
        <v>0</v>
      </c>
      <c r="GW178">
        <v>1</v>
      </c>
      <c r="GX178">
        <f t="shared" si="113"/>
        <v>0</v>
      </c>
      <c r="HA178">
        <v>0</v>
      </c>
      <c r="HB178">
        <v>0</v>
      </c>
      <c r="HC178">
        <f>GV178*GW178</f>
        <v>0</v>
      </c>
      <c r="HE178" t="s">
        <v>236</v>
      </c>
      <c r="HF178" t="s">
        <v>236</v>
      </c>
      <c r="HM178" t="s">
        <v>236</v>
      </c>
      <c r="HN178" t="s">
        <v>135</v>
      </c>
      <c r="HO178" t="s">
        <v>137</v>
      </c>
      <c r="HP178" t="s">
        <v>325</v>
      </c>
      <c r="HQ178" t="s">
        <v>325</v>
      </c>
      <c r="HS178">
        <v>0</v>
      </c>
      <c r="IK178">
        <v>0</v>
      </c>
    </row>
    <row r="179" spans="1:255">
      <c r="A179" s="8">
        <v>18</v>
      </c>
      <c r="B179" s="8">
        <v>1</v>
      </c>
      <c r="C179" s="8">
        <v>585</v>
      </c>
      <c r="D179" s="8"/>
      <c r="E179" s="8" t="s">
        <v>236</v>
      </c>
      <c r="F179" s="8" t="s">
        <v>327</v>
      </c>
      <c r="G179" s="8" t="s">
        <v>328</v>
      </c>
      <c r="H179" s="8" t="s">
        <v>64</v>
      </c>
      <c r="I179" s="8">
        <f>J179</f>
        <v>2</v>
      </c>
      <c r="J179" s="8">
        <v>2</v>
      </c>
      <c r="K179" s="8">
        <v>2</v>
      </c>
      <c r="L179" s="8">
        <v>0</v>
      </c>
      <c r="M179" s="8">
        <v>0</v>
      </c>
      <c r="N179" s="8">
        <f t="shared" si="98"/>
        <v>0</v>
      </c>
      <c r="O179" s="8">
        <f ca="1">ROUND(P179,2)</f>
        <v>0</v>
      </c>
      <c r="P179" s="8">
        <f ca="1">ROUND(ROUND(ROUND(SUMIF(SmtRes!AQ586:SmtRes!AQ596,"=1",SmtRes!CU586:SmtRes!CU596),2),2)*I179/100,2)</f>
        <v>0</v>
      </c>
      <c r="Q179" s="8">
        <f>ROUND(CR179*I179,2)</f>
        <v>0</v>
      </c>
      <c r="R179" s="8">
        <f>ROUND(CS179*I179,2)</f>
        <v>0</v>
      </c>
      <c r="S179" s="8">
        <f>ROUND(CT179*I179,2)</f>
        <v>0</v>
      </c>
      <c r="T179" s="8">
        <f t="shared" si="99"/>
        <v>0</v>
      </c>
      <c r="U179" s="8">
        <f>ROUND(CV179*I179,7)</f>
        <v>0</v>
      </c>
      <c r="V179" s="8">
        <f>ROUND(CW179*I179,7)</f>
        <v>0</v>
      </c>
      <c r="W179" s="8">
        <f t="shared" si="100"/>
        <v>0</v>
      </c>
      <c r="X179" s="8">
        <f t="shared" si="101"/>
        <v>0</v>
      </c>
      <c r="Y179" s="8">
        <f t="shared" si="102"/>
        <v>0</v>
      </c>
      <c r="Z179" s="8"/>
      <c r="AA179" s="8">
        <v>-1</v>
      </c>
      <c r="AB179" s="8">
        <f t="shared" si="103"/>
        <v>0</v>
      </c>
      <c r="AC179" s="8">
        <f>ROUND((ES179),6)</f>
        <v>0</v>
      </c>
      <c r="AD179" s="8">
        <f>ROUND((((ET179)-(EU179))+AE179),6)</f>
        <v>0</v>
      </c>
      <c r="AE179" s="8">
        <f>ROUND((EU179),6)</f>
        <v>0</v>
      </c>
      <c r="AF179" s="8">
        <f>ROUND((EV179),6)</f>
        <v>0</v>
      </c>
      <c r="AG179" s="8">
        <f t="shared" si="104"/>
        <v>0</v>
      </c>
      <c r="AH179" s="8">
        <f>(EW179)</f>
        <v>0</v>
      </c>
      <c r="AI179" s="8">
        <f>(EX179)</f>
        <v>0</v>
      </c>
      <c r="AJ179" s="8">
        <f t="shared" si="105"/>
        <v>0</v>
      </c>
      <c r="AK179" s="8">
        <v>0</v>
      </c>
      <c r="AL179" s="8">
        <v>0</v>
      </c>
      <c r="AM179" s="8">
        <v>0</v>
      </c>
      <c r="AN179" s="8">
        <v>0</v>
      </c>
      <c r="AO179" s="8">
        <v>0</v>
      </c>
      <c r="AP179" s="8">
        <v>0</v>
      </c>
      <c r="AQ179" s="8">
        <v>0</v>
      </c>
      <c r="AR179" s="8">
        <v>0</v>
      </c>
      <c r="AS179" s="8">
        <v>0</v>
      </c>
      <c r="AT179" s="8">
        <v>97</v>
      </c>
      <c r="AU179" s="8">
        <v>51</v>
      </c>
      <c r="AV179" s="8">
        <v>1</v>
      </c>
      <c r="AW179" s="8">
        <v>1</v>
      </c>
      <c r="AX179" s="8"/>
      <c r="AY179" s="8"/>
      <c r="AZ179" s="8">
        <v>1</v>
      </c>
      <c r="BA179" s="8">
        <v>1</v>
      </c>
      <c r="BB179" s="8">
        <v>1</v>
      </c>
      <c r="BC179" s="8">
        <v>1</v>
      </c>
      <c r="BD179" s="8" t="s">
        <v>236</v>
      </c>
      <c r="BE179" s="8" t="s">
        <v>236</v>
      </c>
      <c r="BF179" s="8" t="s">
        <v>236</v>
      </c>
      <c r="BG179" s="8" t="s">
        <v>236</v>
      </c>
      <c r="BH179" s="8">
        <v>3</v>
      </c>
      <c r="BI179" s="8">
        <v>2</v>
      </c>
      <c r="BJ179" s="8" t="s">
        <v>236</v>
      </c>
      <c r="BK179" s="8"/>
      <c r="BL179" s="8"/>
      <c r="BM179" s="8">
        <v>108001</v>
      </c>
      <c r="BN179" s="8">
        <v>0</v>
      </c>
      <c r="BO179" s="8" t="s">
        <v>236</v>
      </c>
      <c r="BP179" s="8">
        <v>0</v>
      </c>
      <c r="BQ179" s="8">
        <v>3</v>
      </c>
      <c r="BR179" s="8">
        <v>0</v>
      </c>
      <c r="BS179" s="8">
        <v>1</v>
      </c>
      <c r="BT179" s="8">
        <v>1</v>
      </c>
      <c r="BU179" s="8">
        <v>1</v>
      </c>
      <c r="BV179" s="8">
        <v>1</v>
      </c>
      <c r="BW179" s="8">
        <v>1</v>
      </c>
      <c r="BX179" s="8">
        <v>1</v>
      </c>
      <c r="BY179" s="8" t="s">
        <v>236</v>
      </c>
      <c r="BZ179" s="8">
        <v>97</v>
      </c>
      <c r="CA179" s="8">
        <v>51</v>
      </c>
      <c r="CB179" s="8" t="s">
        <v>236</v>
      </c>
      <c r="CC179" s="8"/>
      <c r="CD179" s="8"/>
      <c r="CE179" s="8">
        <v>0</v>
      </c>
      <c r="CF179" s="8">
        <v>0</v>
      </c>
      <c r="CG179" s="8">
        <v>0</v>
      </c>
      <c r="CH179" s="8">
        <v>0</v>
      </c>
      <c r="CI179" s="8">
        <v>0</v>
      </c>
      <c r="CJ179" s="8">
        <v>0</v>
      </c>
      <c r="CK179" s="8">
        <v>0</v>
      </c>
      <c r="CL179" s="8">
        <v>0</v>
      </c>
      <c r="CM179" s="8">
        <v>0</v>
      </c>
      <c r="CN179" s="8" t="s">
        <v>236</v>
      </c>
      <c r="CO179" s="8">
        <v>0</v>
      </c>
      <c r="CP179" s="8">
        <f t="shared" ref="CP179:CZ179" si="115">0</f>
        <v>0</v>
      </c>
      <c r="CQ179" s="8">
        <f t="shared" si="115"/>
        <v>0</v>
      </c>
      <c r="CR179" s="8">
        <f t="shared" si="115"/>
        <v>0</v>
      </c>
      <c r="CS179" s="8">
        <f t="shared" si="115"/>
        <v>0</v>
      </c>
      <c r="CT179" s="8">
        <f t="shared" si="115"/>
        <v>0</v>
      </c>
      <c r="CU179" s="8">
        <f t="shared" si="115"/>
        <v>0</v>
      </c>
      <c r="CV179" s="8">
        <f t="shared" si="115"/>
        <v>0</v>
      </c>
      <c r="CW179" s="8">
        <f t="shared" si="115"/>
        <v>0</v>
      </c>
      <c r="CX179" s="8">
        <f t="shared" si="115"/>
        <v>0</v>
      </c>
      <c r="CY179" s="8">
        <f t="shared" si="115"/>
        <v>0</v>
      </c>
      <c r="CZ179" s="8">
        <f t="shared" si="115"/>
        <v>0</v>
      </c>
      <c r="DA179" s="8"/>
      <c r="DB179" s="8"/>
      <c r="DC179" s="8" t="s">
        <v>236</v>
      </c>
      <c r="DD179" s="8" t="s">
        <v>236</v>
      </c>
      <c r="DE179" s="8" t="s">
        <v>236</v>
      </c>
      <c r="DF179" s="8" t="s">
        <v>236</v>
      </c>
      <c r="DG179" s="8" t="s">
        <v>236</v>
      </c>
      <c r="DH179" s="8" t="s">
        <v>236</v>
      </c>
      <c r="DI179" s="8" t="s">
        <v>236</v>
      </c>
      <c r="DJ179" s="8" t="s">
        <v>236</v>
      </c>
      <c r="DK179" s="8" t="s">
        <v>236</v>
      </c>
      <c r="DL179" s="8" t="s">
        <v>236</v>
      </c>
      <c r="DM179" s="8" t="s">
        <v>236</v>
      </c>
      <c r="DN179" s="8">
        <v>0</v>
      </c>
      <c r="DO179" s="8">
        <v>0</v>
      </c>
      <c r="DP179" s="8">
        <v>1</v>
      </c>
      <c r="DQ179" s="8">
        <v>1</v>
      </c>
      <c r="DR179" s="8"/>
      <c r="DS179" s="8"/>
      <c r="DT179" s="8"/>
      <c r="DU179" s="8">
        <v>1013</v>
      </c>
      <c r="DV179" s="8" t="s">
        <v>64</v>
      </c>
      <c r="DW179" s="8" t="s">
        <v>64</v>
      </c>
      <c r="DX179" s="8">
        <v>1</v>
      </c>
      <c r="DY179" s="8"/>
      <c r="DZ179" s="8" t="s">
        <v>236</v>
      </c>
      <c r="EA179" s="8" t="s">
        <v>236</v>
      </c>
      <c r="EB179" s="8" t="s">
        <v>236</v>
      </c>
      <c r="EC179" s="8" t="s">
        <v>236</v>
      </c>
      <c r="ED179" s="8"/>
      <c r="EE179" s="8">
        <v>82815029</v>
      </c>
      <c r="EF179" s="8">
        <v>3</v>
      </c>
      <c r="EG179" s="8" t="s">
        <v>324</v>
      </c>
      <c r="EH179" s="8">
        <v>0</v>
      </c>
      <c r="EI179" s="8" t="s">
        <v>236</v>
      </c>
      <c r="EJ179" s="8">
        <v>2</v>
      </c>
      <c r="EK179" s="8">
        <v>108001</v>
      </c>
      <c r="EL179" s="8" t="s">
        <v>325</v>
      </c>
      <c r="EM179" s="8" t="s">
        <v>326</v>
      </c>
      <c r="EN179" s="8"/>
      <c r="EO179" s="8" t="s">
        <v>236</v>
      </c>
      <c r="EP179" s="8"/>
      <c r="EQ179" s="8">
        <v>1024</v>
      </c>
      <c r="ER179" s="8">
        <v>0</v>
      </c>
      <c r="ES179" s="8">
        <v>0</v>
      </c>
      <c r="ET179" s="8">
        <v>0</v>
      </c>
      <c r="EU179" s="8">
        <v>0</v>
      </c>
      <c r="EV179" s="8">
        <v>0</v>
      </c>
      <c r="EW179" s="8">
        <v>0</v>
      </c>
      <c r="EX179" s="8">
        <v>0</v>
      </c>
      <c r="EY179" s="8"/>
      <c r="EZ179" s="8"/>
      <c r="FA179" s="8"/>
      <c r="FB179" s="8"/>
      <c r="FC179" s="8"/>
      <c r="FD179" s="8"/>
      <c r="FE179" s="8"/>
      <c r="FF179" s="8"/>
      <c r="FG179" s="8"/>
      <c r="FH179" s="8"/>
      <c r="FI179" s="8"/>
      <c r="FJ179" s="8"/>
      <c r="FK179" s="8"/>
      <c r="FL179" s="8"/>
      <c r="FM179" s="8"/>
      <c r="FN179" s="8"/>
      <c r="FO179" s="8"/>
      <c r="FP179" s="8"/>
      <c r="FQ179" s="8">
        <v>0</v>
      </c>
      <c r="FR179" s="8">
        <v>0</v>
      </c>
      <c r="FS179" s="8">
        <v>0</v>
      </c>
      <c r="FT179" s="8"/>
      <c r="FU179" s="8"/>
      <c r="FV179" s="8"/>
      <c r="FW179" s="8"/>
      <c r="FX179" s="8">
        <v>97</v>
      </c>
      <c r="FY179" s="8">
        <v>51</v>
      </c>
      <c r="FZ179" s="8"/>
      <c r="GA179" s="8" t="s">
        <v>236</v>
      </c>
      <c r="GB179" s="8"/>
      <c r="GC179" s="8"/>
      <c r="GD179" s="8">
        <v>1</v>
      </c>
      <c r="GE179" s="8"/>
      <c r="GF179" s="8">
        <v>274903907</v>
      </c>
      <c r="GG179" s="8">
        <v>2</v>
      </c>
      <c r="GH179" s="8">
        <v>1</v>
      </c>
      <c r="GI179" s="8">
        <v>-2</v>
      </c>
      <c r="GJ179" s="8">
        <v>0</v>
      </c>
      <c r="GK179" s="8">
        <v>0</v>
      </c>
      <c r="GL179" s="8">
        <f ca="1" t="shared" si="107"/>
        <v>0</v>
      </c>
      <c r="GM179" s="8">
        <f ca="1" t="shared" si="108"/>
        <v>0</v>
      </c>
      <c r="GN179" s="8">
        <f ca="1" t="shared" si="109"/>
        <v>0</v>
      </c>
      <c r="GO179" s="8">
        <f ca="1" t="shared" si="110"/>
        <v>0</v>
      </c>
      <c r="GP179" s="8">
        <f ca="1" t="shared" si="111"/>
        <v>0</v>
      </c>
      <c r="GQ179" s="8"/>
      <c r="GR179" s="8">
        <v>0</v>
      </c>
      <c r="GS179" s="8">
        <v>3</v>
      </c>
      <c r="GT179" s="8">
        <v>0</v>
      </c>
      <c r="GU179" s="8" t="s">
        <v>236</v>
      </c>
      <c r="GV179" s="8">
        <f t="shared" si="112"/>
        <v>0</v>
      </c>
      <c r="GW179" s="8">
        <v>1</v>
      </c>
      <c r="GX179" s="8">
        <f t="shared" si="113"/>
        <v>0</v>
      </c>
      <c r="GY179" s="8"/>
      <c r="GZ179" s="8"/>
      <c r="HA179" s="8">
        <v>0</v>
      </c>
      <c r="HB179" s="8">
        <v>0</v>
      </c>
      <c r="HC179" s="8">
        <f>0</f>
        <v>0</v>
      </c>
      <c r="HD179" s="8"/>
      <c r="HE179" s="8" t="s">
        <v>236</v>
      </c>
      <c r="HF179" s="8" t="s">
        <v>236</v>
      </c>
      <c r="HG179" s="8"/>
      <c r="HH179" s="8"/>
      <c r="HI179" s="8"/>
      <c r="HJ179" s="8"/>
      <c r="HK179" s="8"/>
      <c r="HL179" s="8"/>
      <c r="HM179" s="8" t="s">
        <v>236</v>
      </c>
      <c r="HN179" s="8" t="s">
        <v>135</v>
      </c>
      <c r="HO179" s="8" t="s">
        <v>137</v>
      </c>
      <c r="HP179" s="8" t="s">
        <v>325</v>
      </c>
      <c r="HQ179" s="8" t="s">
        <v>325</v>
      </c>
      <c r="HR179" s="8"/>
      <c r="HS179" s="8">
        <v>0</v>
      </c>
      <c r="HT179" s="8"/>
      <c r="HU179" s="8"/>
      <c r="HV179" s="8"/>
      <c r="HW179" s="8"/>
      <c r="HX179" s="8"/>
      <c r="HY179" s="8"/>
      <c r="HZ179" s="8"/>
      <c r="IA179" s="8"/>
      <c r="IB179" s="8"/>
      <c r="IC179" s="8"/>
      <c r="ID179" s="8"/>
      <c r="IE179" s="8"/>
      <c r="IF179" s="8"/>
      <c r="IG179" s="8"/>
      <c r="IH179" s="8"/>
      <c r="II179" s="8"/>
      <c r="IJ179" s="8"/>
      <c r="IK179" s="8">
        <v>0</v>
      </c>
      <c r="IL179" s="8"/>
      <c r="IM179" s="8"/>
      <c r="IN179" s="8"/>
      <c r="IO179" s="8"/>
      <c r="IP179" s="8"/>
      <c r="IQ179" s="8"/>
      <c r="IR179" s="8"/>
      <c r="IS179" s="8"/>
      <c r="IT179" s="8"/>
      <c r="IU179" s="8"/>
    </row>
    <row r="180" spans="1:245">
      <c r="A180">
        <v>18</v>
      </c>
      <c r="B180">
        <v>1</v>
      </c>
      <c r="C180">
        <v>596</v>
      </c>
      <c r="E180" t="s">
        <v>236</v>
      </c>
      <c r="F180" t="s">
        <v>327</v>
      </c>
      <c r="G180" t="s">
        <v>328</v>
      </c>
      <c r="H180" t="s">
        <v>64</v>
      </c>
      <c r="I180">
        <f>J180</f>
        <v>2</v>
      </c>
      <c r="J180">
        <v>2</v>
      </c>
      <c r="K180">
        <v>2</v>
      </c>
      <c r="L180">
        <v>0</v>
      </c>
      <c r="M180">
        <v>0</v>
      </c>
      <c r="N180">
        <f t="shared" si="98"/>
        <v>0</v>
      </c>
      <c r="O180">
        <f ca="1">ROUND(P180,2)</f>
        <v>0</v>
      </c>
      <c r="P180">
        <f ca="1">ROUND(ROUND(ROUND(SUMIF(SmtRes!AQ586:SmtRes!AQ596,"=1",SmtRes!CU586:SmtRes!CU596),2),2)*I180/100,2)</f>
        <v>0</v>
      </c>
      <c r="Q180">
        <f>ROUND(CR180*I180,2)</f>
        <v>0</v>
      </c>
      <c r="R180">
        <f>ROUND(CS180*I180,2)</f>
        <v>0</v>
      </c>
      <c r="S180">
        <f>ROUND(CT180*I180,2)</f>
        <v>0</v>
      </c>
      <c r="T180">
        <f t="shared" si="99"/>
        <v>0</v>
      </c>
      <c r="U180">
        <f>ROUND(CV180*I180,7)</f>
        <v>0</v>
      </c>
      <c r="V180">
        <f>ROUND(CW180*I180,7)</f>
        <v>0</v>
      </c>
      <c r="W180">
        <f t="shared" si="100"/>
        <v>0</v>
      </c>
      <c r="X180">
        <f t="shared" si="101"/>
        <v>0</v>
      </c>
      <c r="Y180">
        <f t="shared" si="102"/>
        <v>0</v>
      </c>
      <c r="AA180">
        <v>-1</v>
      </c>
      <c r="AB180">
        <f t="shared" si="103"/>
        <v>0</v>
      </c>
      <c r="AC180">
        <f>ROUND((ES180),6)</f>
        <v>0</v>
      </c>
      <c r="AD180">
        <f>ROUND((((ET180)-(EU180))+AE180),6)</f>
        <v>0</v>
      </c>
      <c r="AE180">
        <f>ROUND((EU180),6)</f>
        <v>0</v>
      </c>
      <c r="AF180">
        <f>ROUND((EV180),6)</f>
        <v>0</v>
      </c>
      <c r="AG180">
        <f t="shared" si="104"/>
        <v>0</v>
      </c>
      <c r="AH180">
        <f>(EW180)</f>
        <v>0</v>
      </c>
      <c r="AI180">
        <f>(EX180)</f>
        <v>0</v>
      </c>
      <c r="AJ180">
        <f t="shared" si="105"/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97</v>
      </c>
      <c r="AU180">
        <v>51</v>
      </c>
      <c r="AV180">
        <v>1</v>
      </c>
      <c r="AW180">
        <v>1</v>
      </c>
      <c r="AZ180">
        <v>1</v>
      </c>
      <c r="BA180">
        <v>1</v>
      </c>
      <c r="BB180">
        <v>1</v>
      </c>
      <c r="BC180">
        <v>1</v>
      </c>
      <c r="BD180" t="s">
        <v>236</v>
      </c>
      <c r="BE180" t="s">
        <v>236</v>
      </c>
      <c r="BF180" t="s">
        <v>236</v>
      </c>
      <c r="BG180" t="s">
        <v>236</v>
      </c>
      <c r="BH180">
        <v>3</v>
      </c>
      <c r="BI180">
        <v>2</v>
      </c>
      <c r="BJ180" t="s">
        <v>236</v>
      </c>
      <c r="BM180">
        <v>108001</v>
      </c>
      <c r="BN180">
        <v>0</v>
      </c>
      <c r="BO180" t="s">
        <v>236</v>
      </c>
      <c r="BP180">
        <v>0</v>
      </c>
      <c r="BQ180">
        <v>3</v>
      </c>
      <c r="BR180">
        <v>0</v>
      </c>
      <c r="BS180">
        <v>1</v>
      </c>
      <c r="BT180">
        <v>1</v>
      </c>
      <c r="BU180">
        <v>1</v>
      </c>
      <c r="BV180">
        <v>1</v>
      </c>
      <c r="BW180">
        <v>1</v>
      </c>
      <c r="BX180">
        <v>1</v>
      </c>
      <c r="BY180" t="s">
        <v>236</v>
      </c>
      <c r="BZ180">
        <v>97</v>
      </c>
      <c r="CA180">
        <v>51</v>
      </c>
      <c r="CB180" t="s">
        <v>236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 t="s">
        <v>236</v>
      </c>
      <c r="CO180">
        <v>0</v>
      </c>
      <c r="CP180">
        <f t="shared" ref="CP180:CZ180" si="116">0</f>
        <v>0</v>
      </c>
      <c r="CQ180">
        <f t="shared" si="116"/>
        <v>0</v>
      </c>
      <c r="CR180">
        <f t="shared" si="116"/>
        <v>0</v>
      </c>
      <c r="CS180">
        <f t="shared" si="116"/>
        <v>0</v>
      </c>
      <c r="CT180">
        <f t="shared" si="116"/>
        <v>0</v>
      </c>
      <c r="CU180">
        <f t="shared" si="116"/>
        <v>0</v>
      </c>
      <c r="CV180">
        <f t="shared" si="116"/>
        <v>0</v>
      </c>
      <c r="CW180">
        <f t="shared" si="116"/>
        <v>0</v>
      </c>
      <c r="CX180">
        <f t="shared" si="116"/>
        <v>0</v>
      </c>
      <c r="CY180">
        <f t="shared" si="116"/>
        <v>0</v>
      </c>
      <c r="CZ180">
        <f t="shared" si="116"/>
        <v>0</v>
      </c>
      <c r="DC180" t="s">
        <v>236</v>
      </c>
      <c r="DD180" t="s">
        <v>236</v>
      </c>
      <c r="DE180" t="s">
        <v>236</v>
      </c>
      <c r="DF180" t="s">
        <v>236</v>
      </c>
      <c r="DG180" t="s">
        <v>236</v>
      </c>
      <c r="DH180" t="s">
        <v>236</v>
      </c>
      <c r="DI180" t="s">
        <v>236</v>
      </c>
      <c r="DJ180" t="s">
        <v>236</v>
      </c>
      <c r="DK180" t="s">
        <v>236</v>
      </c>
      <c r="DL180" t="s">
        <v>236</v>
      </c>
      <c r="DM180" t="s">
        <v>236</v>
      </c>
      <c r="DN180">
        <v>0</v>
      </c>
      <c r="DO180">
        <v>0</v>
      </c>
      <c r="DP180">
        <v>1</v>
      </c>
      <c r="DQ180">
        <v>1</v>
      </c>
      <c r="DU180">
        <v>1013</v>
      </c>
      <c r="DV180" t="s">
        <v>64</v>
      </c>
      <c r="DW180" t="s">
        <v>64</v>
      </c>
      <c r="DX180">
        <v>1</v>
      </c>
      <c r="DZ180" t="s">
        <v>236</v>
      </c>
      <c r="EA180" t="s">
        <v>236</v>
      </c>
      <c r="EB180" t="s">
        <v>236</v>
      </c>
      <c r="EC180" t="s">
        <v>236</v>
      </c>
      <c r="EE180">
        <v>82815029</v>
      </c>
      <c r="EF180">
        <v>3</v>
      </c>
      <c r="EG180" t="s">
        <v>324</v>
      </c>
      <c r="EH180">
        <v>0</v>
      </c>
      <c r="EI180" t="s">
        <v>236</v>
      </c>
      <c r="EJ180">
        <v>2</v>
      </c>
      <c r="EK180">
        <v>108001</v>
      </c>
      <c r="EL180" t="s">
        <v>325</v>
      </c>
      <c r="EM180" t="s">
        <v>326</v>
      </c>
      <c r="EO180" t="s">
        <v>236</v>
      </c>
      <c r="EQ180">
        <v>1024</v>
      </c>
      <c r="ER180">
        <v>0</v>
      </c>
      <c r="ES180">
        <v>0</v>
      </c>
      <c r="ET180">
        <v>0</v>
      </c>
      <c r="EU180">
        <v>0</v>
      </c>
      <c r="EV180">
        <v>0</v>
      </c>
      <c r="EW180">
        <v>0</v>
      </c>
      <c r="EX180">
        <v>0</v>
      </c>
      <c r="FQ180">
        <v>0</v>
      </c>
      <c r="FR180">
        <v>0</v>
      </c>
      <c r="FS180">
        <v>0</v>
      </c>
      <c r="FX180">
        <v>97</v>
      </c>
      <c r="FY180">
        <v>51</v>
      </c>
      <c r="GA180" t="s">
        <v>236</v>
      </c>
      <c r="GD180">
        <v>1</v>
      </c>
      <c r="GF180">
        <v>274903907</v>
      </c>
      <c r="GG180">
        <v>2</v>
      </c>
      <c r="GH180">
        <v>1</v>
      </c>
      <c r="GI180">
        <v>-2</v>
      </c>
      <c r="GJ180">
        <v>0</v>
      </c>
      <c r="GK180">
        <v>0</v>
      </c>
      <c r="GL180">
        <f ca="1" t="shared" si="107"/>
        <v>0</v>
      </c>
      <c r="GM180">
        <f ca="1" t="shared" si="108"/>
        <v>0</v>
      </c>
      <c r="GN180">
        <f ca="1" t="shared" si="109"/>
        <v>0</v>
      </c>
      <c r="GO180">
        <f ca="1" t="shared" si="110"/>
        <v>0</v>
      </c>
      <c r="GP180">
        <f ca="1" t="shared" si="111"/>
        <v>0</v>
      </c>
      <c r="GR180">
        <v>0</v>
      </c>
      <c r="GS180">
        <v>3</v>
      </c>
      <c r="GT180">
        <v>0</v>
      </c>
      <c r="GU180" t="s">
        <v>236</v>
      </c>
      <c r="GV180">
        <f t="shared" si="112"/>
        <v>0</v>
      </c>
      <c r="GW180">
        <v>1</v>
      </c>
      <c r="GX180">
        <f t="shared" si="113"/>
        <v>0</v>
      </c>
      <c r="HA180">
        <v>0</v>
      </c>
      <c r="HB180">
        <v>0</v>
      </c>
      <c r="HC180">
        <f>0</f>
        <v>0</v>
      </c>
      <c r="HE180" t="s">
        <v>236</v>
      </c>
      <c r="HF180" t="s">
        <v>236</v>
      </c>
      <c r="HM180" t="s">
        <v>236</v>
      </c>
      <c r="HN180" t="s">
        <v>135</v>
      </c>
      <c r="HO180" t="s">
        <v>137</v>
      </c>
      <c r="HP180" t="s">
        <v>325</v>
      </c>
      <c r="HQ180" t="s">
        <v>325</v>
      </c>
      <c r="HS180">
        <v>0</v>
      </c>
      <c r="IK180">
        <v>0</v>
      </c>
    </row>
    <row r="181" spans="1:255">
      <c r="A181" s="8">
        <v>17</v>
      </c>
      <c r="B181" s="8">
        <v>1</v>
      </c>
      <c r="C181" s="8">
        <f>ROW(SmtRes!A607)</f>
        <v>607</v>
      </c>
      <c r="D181" s="8">
        <f>ROW(EtalonRes!A827)</f>
        <v>827</v>
      </c>
      <c r="E181" s="8" t="s">
        <v>236</v>
      </c>
      <c r="F181" s="8" t="s">
        <v>499</v>
      </c>
      <c r="G181" s="8" t="s">
        <v>500</v>
      </c>
      <c r="H181" s="8" t="s">
        <v>488</v>
      </c>
      <c r="I181" s="8">
        <v>0</v>
      </c>
      <c r="J181" s="8">
        <v>0</v>
      </c>
      <c r="K181" s="8">
        <v>0</v>
      </c>
      <c r="L181" s="8">
        <v>0</v>
      </c>
      <c r="M181" s="8">
        <v>0</v>
      </c>
      <c r="N181" s="8">
        <f t="shared" si="98"/>
        <v>0</v>
      </c>
      <c r="O181" s="8">
        <f ca="1">ROUND(CP181,2)</f>
        <v>0</v>
      </c>
      <c r="P181" s="8">
        <f ca="1">SUMIF(SmtRes!AQ597:SmtRes!AQ607,"=1",SmtRes!DF597:SmtRes!DF607)</f>
        <v>0</v>
      </c>
      <c r="Q181" s="8">
        <f ca="1">SUMIF(SmtRes!AQ597:SmtRes!AQ607,"=1",SmtRes!DG597:SmtRes!DG607)</f>
        <v>0</v>
      </c>
      <c r="R181" s="8">
        <f ca="1">SUMIF(SmtRes!AQ597:SmtRes!AQ607,"=1",SmtRes!DH597:SmtRes!DH607)</f>
        <v>0</v>
      </c>
      <c r="S181" s="8">
        <f ca="1">SUMIF(SmtRes!AQ597:SmtRes!AQ607,"=1",SmtRes!DI597:SmtRes!DI607)</f>
        <v>0</v>
      </c>
      <c r="T181" s="8">
        <f t="shared" si="99"/>
        <v>0</v>
      </c>
      <c r="U181" s="8">
        <f ca="1">SUMIF(SmtRes!AQ597:SmtRes!AQ607,"=1",SmtRes!CV597:SmtRes!CV607)</f>
        <v>0</v>
      </c>
      <c r="V181" s="8">
        <f ca="1">SUMIF(SmtRes!AQ597:SmtRes!AQ607,"=1",SmtRes!CW597:SmtRes!CW607)</f>
        <v>0</v>
      </c>
      <c r="W181" s="8">
        <f t="shared" si="100"/>
        <v>0</v>
      </c>
      <c r="X181" s="8">
        <f ca="1" t="shared" si="101"/>
        <v>0</v>
      </c>
      <c r="Y181" s="8">
        <f ca="1" t="shared" si="102"/>
        <v>0</v>
      </c>
      <c r="Z181" s="8"/>
      <c r="AA181" s="8">
        <v>-1</v>
      </c>
      <c r="AB181" s="8">
        <f ca="1" t="shared" si="103"/>
        <v>47538.604311</v>
      </c>
      <c r="AC181" s="8">
        <f ca="1">ROUND((SUM(SmtRes!BQ597:SmtRes!BQ607)),6)</f>
        <v>895.336296</v>
      </c>
      <c r="AD181" s="8">
        <f ca="1">ROUND((((SUM(SmtRes!BR597:SmtRes!BR607))-(SUM(SmtRes!BS597:SmtRes!BS607)))+AE181),6)</f>
        <v>2588.389695</v>
      </c>
      <c r="AE181" s="8">
        <f ca="1">ROUND((SUM(SmtRes!BS597:SmtRes!BS607)),6)</f>
        <v>1977.388875</v>
      </c>
      <c r="AF181" s="8">
        <f ca="1">ROUND((SUM(SmtRes!BT597:SmtRes!BT607)),6)</f>
        <v>44054.87832</v>
      </c>
      <c r="AG181" s="8">
        <f t="shared" si="104"/>
        <v>0</v>
      </c>
      <c r="AH181" s="8">
        <f ca="1">(SUM(SmtRes!BU597:SmtRes!BU607))</f>
        <v>55.512</v>
      </c>
      <c r="AI181" s="8">
        <f ca="1">(SUM(SmtRes!BV597:SmtRes!BV607))</f>
        <v>2.079</v>
      </c>
      <c r="AJ181" s="8">
        <f t="shared" si="105"/>
        <v>0</v>
      </c>
      <c r="AK181" s="8">
        <v>36910.637696</v>
      </c>
      <c r="AL181" s="8">
        <v>895.336296</v>
      </c>
      <c r="AM181" s="8">
        <v>1917.3257</v>
      </c>
      <c r="AN181" s="8">
        <v>1464.7325</v>
      </c>
      <c r="AO181" s="8">
        <v>32633.2432</v>
      </c>
      <c r="AP181" s="8">
        <v>0</v>
      </c>
      <c r="AQ181" s="8">
        <v>41.12</v>
      </c>
      <c r="AR181" s="8">
        <v>1.54</v>
      </c>
      <c r="AS181" s="8">
        <v>0</v>
      </c>
      <c r="AT181" s="8">
        <v>97</v>
      </c>
      <c r="AU181" s="8">
        <v>51</v>
      </c>
      <c r="AV181" s="8">
        <v>1</v>
      </c>
      <c r="AW181" s="8">
        <v>1</v>
      </c>
      <c r="AX181" s="8"/>
      <c r="AY181" s="8"/>
      <c r="AZ181" s="8">
        <v>1</v>
      </c>
      <c r="BA181" s="8">
        <v>1</v>
      </c>
      <c r="BB181" s="8">
        <v>1</v>
      </c>
      <c r="BC181" s="8">
        <v>1</v>
      </c>
      <c r="BD181" s="8" t="s">
        <v>236</v>
      </c>
      <c r="BE181" s="8" t="s">
        <v>236</v>
      </c>
      <c r="BF181" s="8" t="s">
        <v>236</v>
      </c>
      <c r="BG181" s="8" t="s">
        <v>236</v>
      </c>
      <c r="BH181" s="8">
        <v>0</v>
      </c>
      <c r="BI181" s="8">
        <v>2</v>
      </c>
      <c r="BJ181" s="8" t="s">
        <v>501</v>
      </c>
      <c r="BK181" s="8"/>
      <c r="BL181" s="8"/>
      <c r="BM181" s="8">
        <v>108001</v>
      </c>
      <c r="BN181" s="8">
        <v>0</v>
      </c>
      <c r="BO181" s="8" t="s">
        <v>236</v>
      </c>
      <c r="BP181" s="8">
        <v>0</v>
      </c>
      <c r="BQ181" s="8">
        <v>3</v>
      </c>
      <c r="BR181" s="8">
        <v>0</v>
      </c>
      <c r="BS181" s="8">
        <v>1</v>
      </c>
      <c r="BT181" s="8">
        <v>1</v>
      </c>
      <c r="BU181" s="8">
        <v>1</v>
      </c>
      <c r="BV181" s="8">
        <v>1</v>
      </c>
      <c r="BW181" s="8">
        <v>1</v>
      </c>
      <c r="BX181" s="8">
        <v>1</v>
      </c>
      <c r="BY181" s="8" t="s">
        <v>236</v>
      </c>
      <c r="BZ181" s="8">
        <v>97</v>
      </c>
      <c r="CA181" s="8">
        <v>51</v>
      </c>
      <c r="CB181" s="8" t="s">
        <v>236</v>
      </c>
      <c r="CC181" s="8"/>
      <c r="CD181" s="8"/>
      <c r="CE181" s="8">
        <v>0</v>
      </c>
      <c r="CF181" s="8">
        <v>0</v>
      </c>
      <c r="CG181" s="8">
        <v>0</v>
      </c>
      <c r="CH181" s="8">
        <v>0</v>
      </c>
      <c r="CI181" s="8">
        <v>0</v>
      </c>
      <c r="CJ181" s="8">
        <v>0</v>
      </c>
      <c r="CK181" s="8">
        <v>0</v>
      </c>
      <c r="CL181" s="8">
        <v>0</v>
      </c>
      <c r="CM181" s="8">
        <v>0</v>
      </c>
      <c r="CN181" s="8" t="s">
        <v>440</v>
      </c>
      <c r="CO181" s="8">
        <v>0</v>
      </c>
      <c r="CP181" s="8">
        <f ca="1">(P181+Q181+S181+R181)</f>
        <v>0</v>
      </c>
      <c r="CQ181" s="8">
        <f ca="1">SUMIF(SmtRes!AQ597:SmtRes!AQ607,"=1",SmtRes!AA597:SmtRes!AA607)</f>
        <v>164880.29</v>
      </c>
      <c r="CR181" s="8">
        <f ca="1">SUMIF(SmtRes!AQ597:SmtRes!AQ607,"=1",SmtRes!AB597:SmtRes!AB607)</f>
        <v>2302.6</v>
      </c>
      <c r="CS181" s="8">
        <f ca="1">SUMIF(SmtRes!AQ597:SmtRes!AQ607,"=1",SmtRes!AC597:SmtRes!AC607)</f>
        <v>1902.25</v>
      </c>
      <c r="CT181" s="8">
        <f ca="1">SUMIF(SmtRes!AQ597:SmtRes!AQ607,"=1",SmtRes!AD597:SmtRes!AD607)</f>
        <v>793.61</v>
      </c>
      <c r="CU181" s="8">
        <f>AG181</f>
        <v>0</v>
      </c>
      <c r="CV181" s="8">
        <f ca="1">SUMIF(SmtRes!AQ597:SmtRes!AQ607,"=1",SmtRes!BU597:SmtRes!BU607)</f>
        <v>55.512</v>
      </c>
      <c r="CW181" s="8">
        <f ca="1">SUMIF(SmtRes!AQ597:SmtRes!AQ607,"=1",SmtRes!BV597:SmtRes!BV607)</f>
        <v>2.079</v>
      </c>
      <c r="CX181" s="8">
        <f>AJ181</f>
        <v>0</v>
      </c>
      <c r="CY181" s="8">
        <f ca="1">(((S181+R181)*AT181)/100)</f>
        <v>0</v>
      </c>
      <c r="CZ181" s="8">
        <f ca="1">(((S181+R181)*AU181)/100)</f>
        <v>0</v>
      </c>
      <c r="DA181" s="8"/>
      <c r="DB181" s="8">
        <v>61</v>
      </c>
      <c r="DC181" s="8" t="s">
        <v>236</v>
      </c>
      <c r="DD181" s="8" t="s">
        <v>236</v>
      </c>
      <c r="DE181" s="8" t="s">
        <v>441</v>
      </c>
      <c r="DF181" s="8" t="s">
        <v>441</v>
      </c>
      <c r="DG181" s="8" t="s">
        <v>441</v>
      </c>
      <c r="DH181" s="8" t="s">
        <v>236</v>
      </c>
      <c r="DI181" s="8" t="s">
        <v>441</v>
      </c>
      <c r="DJ181" s="8" t="s">
        <v>441</v>
      </c>
      <c r="DK181" s="8" t="s">
        <v>236</v>
      </c>
      <c r="DL181" s="8" t="s">
        <v>236</v>
      </c>
      <c r="DM181" s="8" t="s">
        <v>236</v>
      </c>
      <c r="DN181" s="8">
        <v>0</v>
      </c>
      <c r="DO181" s="8">
        <v>0</v>
      </c>
      <c r="DP181" s="8">
        <v>1</v>
      </c>
      <c r="DQ181" s="8">
        <v>1</v>
      </c>
      <c r="DR181" s="8"/>
      <c r="DS181" s="8"/>
      <c r="DT181" s="8"/>
      <c r="DU181" s="8">
        <v>1003</v>
      </c>
      <c r="DV181" s="8" t="s">
        <v>488</v>
      </c>
      <c r="DW181" s="8" t="s">
        <v>488</v>
      </c>
      <c r="DX181" s="8">
        <v>100</v>
      </c>
      <c r="DY181" s="8"/>
      <c r="DZ181" s="8" t="s">
        <v>236</v>
      </c>
      <c r="EA181" s="8" t="s">
        <v>236</v>
      </c>
      <c r="EB181" s="8" t="s">
        <v>236</v>
      </c>
      <c r="EC181" s="8" t="s">
        <v>236</v>
      </c>
      <c r="ED181" s="8"/>
      <c r="EE181" s="8">
        <v>82815029</v>
      </c>
      <c r="EF181" s="8">
        <v>3</v>
      </c>
      <c r="EG181" s="8" t="s">
        <v>324</v>
      </c>
      <c r="EH181" s="8">
        <v>0</v>
      </c>
      <c r="EI181" s="8" t="s">
        <v>236</v>
      </c>
      <c r="EJ181" s="8">
        <v>2</v>
      </c>
      <c r="EK181" s="8">
        <v>108001</v>
      </c>
      <c r="EL181" s="8" t="s">
        <v>325</v>
      </c>
      <c r="EM181" s="8" t="s">
        <v>326</v>
      </c>
      <c r="EN181" s="8"/>
      <c r="EO181" s="8" t="s">
        <v>442</v>
      </c>
      <c r="EP181" s="8"/>
      <c r="EQ181" s="8">
        <v>132096</v>
      </c>
      <c r="ER181" s="8">
        <v>0</v>
      </c>
      <c r="ES181" s="8">
        <v>0</v>
      </c>
      <c r="ET181" s="8">
        <v>0</v>
      </c>
      <c r="EU181" s="8">
        <v>0</v>
      </c>
      <c r="EV181" s="8">
        <v>0</v>
      </c>
      <c r="EW181" s="8">
        <v>41.12</v>
      </c>
      <c r="EX181" s="8">
        <v>1.54</v>
      </c>
      <c r="EY181" s="8">
        <v>0</v>
      </c>
      <c r="EZ181" s="8"/>
      <c r="FA181" s="8"/>
      <c r="FB181" s="8"/>
      <c r="FC181" s="8"/>
      <c r="FD181" s="8"/>
      <c r="FE181" s="8"/>
      <c r="FF181" s="8"/>
      <c r="FG181" s="8"/>
      <c r="FH181" s="8"/>
      <c r="FI181" s="8"/>
      <c r="FJ181" s="8"/>
      <c r="FK181" s="8"/>
      <c r="FL181" s="8"/>
      <c r="FM181" s="8"/>
      <c r="FN181" s="8"/>
      <c r="FO181" s="8"/>
      <c r="FP181" s="8"/>
      <c r="FQ181" s="8">
        <v>0</v>
      </c>
      <c r="FR181" s="8">
        <v>0</v>
      </c>
      <c r="FS181" s="8">
        <v>0</v>
      </c>
      <c r="FT181" s="8"/>
      <c r="FU181" s="8"/>
      <c r="FV181" s="8"/>
      <c r="FW181" s="8"/>
      <c r="FX181" s="8">
        <v>97</v>
      </c>
      <c r="FY181" s="8">
        <v>51</v>
      </c>
      <c r="FZ181" s="8"/>
      <c r="GA181" s="8" t="s">
        <v>236</v>
      </c>
      <c r="GB181" s="8"/>
      <c r="GC181" s="8"/>
      <c r="GD181" s="8">
        <v>1</v>
      </c>
      <c r="GE181" s="8"/>
      <c r="GF181" s="8">
        <v>-151980109</v>
      </c>
      <c r="GG181" s="8">
        <v>2</v>
      </c>
      <c r="GH181" s="8">
        <v>1</v>
      </c>
      <c r="GI181" s="8">
        <v>-2</v>
      </c>
      <c r="GJ181" s="8">
        <v>0</v>
      </c>
      <c r="GK181" s="8">
        <v>0</v>
      </c>
      <c r="GL181" s="8">
        <f ca="1" t="shared" si="107"/>
        <v>0</v>
      </c>
      <c r="GM181" s="8">
        <f ca="1" t="shared" si="108"/>
        <v>0</v>
      </c>
      <c r="GN181" s="8">
        <f ca="1" t="shared" si="109"/>
        <v>0</v>
      </c>
      <c r="GO181" s="8">
        <f ca="1" t="shared" si="110"/>
        <v>0</v>
      </c>
      <c r="GP181" s="8">
        <f ca="1" t="shared" si="111"/>
        <v>0</v>
      </c>
      <c r="GQ181" s="8"/>
      <c r="GR181" s="8">
        <v>0</v>
      </c>
      <c r="GS181" s="8">
        <v>3</v>
      </c>
      <c r="GT181" s="8">
        <v>0</v>
      </c>
      <c r="GU181" s="8" t="s">
        <v>236</v>
      </c>
      <c r="GV181" s="8">
        <f t="shared" si="112"/>
        <v>0</v>
      </c>
      <c r="GW181" s="8">
        <v>1</v>
      </c>
      <c r="GX181" s="8">
        <f t="shared" si="113"/>
        <v>0</v>
      </c>
      <c r="GY181" s="8"/>
      <c r="GZ181" s="8"/>
      <c r="HA181" s="8">
        <v>0</v>
      </c>
      <c r="HB181" s="8">
        <v>0</v>
      </c>
      <c r="HC181" s="8">
        <f>GV181*GW181</f>
        <v>0</v>
      </c>
      <c r="HD181" s="8"/>
      <c r="HE181" s="8" t="s">
        <v>236</v>
      </c>
      <c r="HF181" s="8" t="s">
        <v>236</v>
      </c>
      <c r="HG181" s="8"/>
      <c r="HH181" s="8"/>
      <c r="HI181" s="8"/>
      <c r="HJ181" s="8"/>
      <c r="HK181" s="8"/>
      <c r="HL181" s="8"/>
      <c r="HM181" s="8" t="s">
        <v>236</v>
      </c>
      <c r="HN181" s="8" t="s">
        <v>135</v>
      </c>
      <c r="HO181" s="8" t="s">
        <v>137</v>
      </c>
      <c r="HP181" s="8" t="s">
        <v>325</v>
      </c>
      <c r="HQ181" s="8" t="s">
        <v>325</v>
      </c>
      <c r="HR181" s="8"/>
      <c r="HS181" s="8">
        <v>0</v>
      </c>
      <c r="HT181" s="8"/>
      <c r="HU181" s="8"/>
      <c r="HV181" s="8"/>
      <c r="HW181" s="8"/>
      <c r="HX181" s="8"/>
      <c r="HY181" s="8"/>
      <c r="HZ181" s="8"/>
      <c r="IA181" s="8"/>
      <c r="IB181" s="8"/>
      <c r="IC181" s="8"/>
      <c r="ID181" s="8"/>
      <c r="IE181" s="8"/>
      <c r="IF181" s="8"/>
      <c r="IG181" s="8"/>
      <c r="IH181" s="8"/>
      <c r="II181" s="8"/>
      <c r="IJ181" s="8"/>
      <c r="IK181" s="8">
        <v>0</v>
      </c>
      <c r="IL181" s="8"/>
      <c r="IM181" s="8"/>
      <c r="IN181" s="8"/>
      <c r="IO181" s="8"/>
      <c r="IP181" s="8"/>
      <c r="IQ181" s="8"/>
      <c r="IR181" s="8"/>
      <c r="IS181" s="8"/>
      <c r="IT181" s="8"/>
      <c r="IU181" s="8"/>
    </row>
    <row r="182" spans="1:245">
      <c r="A182">
        <v>17</v>
      </c>
      <c r="B182">
        <v>1</v>
      </c>
      <c r="C182">
        <f>ROW(SmtRes!A618)</f>
        <v>618</v>
      </c>
      <c r="D182">
        <f>ROW(EtalonRes!A838)</f>
        <v>838</v>
      </c>
      <c r="E182" t="s">
        <v>236</v>
      </c>
      <c r="F182" t="s">
        <v>499</v>
      </c>
      <c r="G182" t="s">
        <v>500</v>
      </c>
      <c r="H182" t="s">
        <v>488</v>
      </c>
      <c r="I182">
        <v>0</v>
      </c>
      <c r="J182">
        <v>0</v>
      </c>
      <c r="K182">
        <v>0</v>
      </c>
      <c r="L182">
        <v>0</v>
      </c>
      <c r="M182">
        <v>0</v>
      </c>
      <c r="N182">
        <f t="shared" si="98"/>
        <v>0</v>
      </c>
      <c r="O182">
        <f ca="1">ROUND(CP182,2)</f>
        <v>0</v>
      </c>
      <c r="P182">
        <f ca="1">SUMIF(SmtRes!AQ608:SmtRes!AQ618,"=1",SmtRes!DF608:SmtRes!DF618)</f>
        <v>0</v>
      </c>
      <c r="Q182">
        <f ca="1">SUMIF(SmtRes!AQ608:SmtRes!AQ618,"=1",SmtRes!DG608:SmtRes!DG618)</f>
        <v>0</v>
      </c>
      <c r="R182">
        <f ca="1">SUMIF(SmtRes!AQ608:SmtRes!AQ618,"=1",SmtRes!DH608:SmtRes!DH618)</f>
        <v>0</v>
      </c>
      <c r="S182">
        <f ca="1">SUMIF(SmtRes!AQ608:SmtRes!AQ618,"=1",SmtRes!DI608:SmtRes!DI618)</f>
        <v>0</v>
      </c>
      <c r="T182">
        <f t="shared" si="99"/>
        <v>0</v>
      </c>
      <c r="U182">
        <f ca="1">SUMIF(SmtRes!AQ608:SmtRes!AQ618,"=1",SmtRes!CV608:SmtRes!CV618)</f>
        <v>0</v>
      </c>
      <c r="V182">
        <f ca="1">SUMIF(SmtRes!AQ608:SmtRes!AQ618,"=1",SmtRes!CW608:SmtRes!CW618)</f>
        <v>0</v>
      </c>
      <c r="W182">
        <f t="shared" si="100"/>
        <v>0</v>
      </c>
      <c r="X182">
        <f ca="1" t="shared" si="101"/>
        <v>0</v>
      </c>
      <c r="Y182">
        <f ca="1" t="shared" si="102"/>
        <v>0</v>
      </c>
      <c r="AA182">
        <v>-1</v>
      </c>
      <c r="AB182">
        <f ca="1" t="shared" si="103"/>
        <v>47538.604311</v>
      </c>
      <c r="AC182">
        <f ca="1">ROUND((SUM(SmtRes!BQ608:SmtRes!BQ618)),6)</f>
        <v>895.336296</v>
      </c>
      <c r="AD182">
        <f ca="1">ROUND((((SUM(SmtRes!BR608:SmtRes!BR618))-(SUM(SmtRes!BS608:SmtRes!BS618)))+AE182),6)</f>
        <v>2588.389695</v>
      </c>
      <c r="AE182">
        <f ca="1">ROUND((SUM(SmtRes!BS608:SmtRes!BS618)),6)</f>
        <v>1977.388875</v>
      </c>
      <c r="AF182">
        <f ca="1">ROUND((SUM(SmtRes!BT608:SmtRes!BT618)),6)</f>
        <v>44054.87832</v>
      </c>
      <c r="AG182">
        <f t="shared" si="104"/>
        <v>0</v>
      </c>
      <c r="AH182">
        <f ca="1">(SUM(SmtRes!BU608:SmtRes!BU618))</f>
        <v>55.512</v>
      </c>
      <c r="AI182">
        <f ca="1">(SUM(SmtRes!BV608:SmtRes!BV618))</f>
        <v>2.079</v>
      </c>
      <c r="AJ182">
        <f t="shared" si="105"/>
        <v>0</v>
      </c>
      <c r="AK182">
        <v>36910.637696</v>
      </c>
      <c r="AL182">
        <v>895.336296</v>
      </c>
      <c r="AM182">
        <v>1917.3257</v>
      </c>
      <c r="AN182">
        <v>1464.7325</v>
      </c>
      <c r="AO182">
        <v>32633.2432</v>
      </c>
      <c r="AP182">
        <v>0</v>
      </c>
      <c r="AQ182">
        <v>41.12</v>
      </c>
      <c r="AR182">
        <v>1.54</v>
      </c>
      <c r="AS182">
        <v>0</v>
      </c>
      <c r="AT182">
        <v>97</v>
      </c>
      <c r="AU182">
        <v>51</v>
      </c>
      <c r="AV182">
        <v>1</v>
      </c>
      <c r="AW182">
        <v>1</v>
      </c>
      <c r="AZ182">
        <v>1</v>
      </c>
      <c r="BA182">
        <v>1</v>
      </c>
      <c r="BB182">
        <v>1</v>
      </c>
      <c r="BC182">
        <v>1</v>
      </c>
      <c r="BD182" t="s">
        <v>236</v>
      </c>
      <c r="BE182" t="s">
        <v>236</v>
      </c>
      <c r="BF182" t="s">
        <v>236</v>
      </c>
      <c r="BG182" t="s">
        <v>236</v>
      </c>
      <c r="BH182">
        <v>0</v>
      </c>
      <c r="BI182">
        <v>2</v>
      </c>
      <c r="BJ182" t="s">
        <v>501</v>
      </c>
      <c r="BM182">
        <v>108001</v>
      </c>
      <c r="BN182">
        <v>0</v>
      </c>
      <c r="BO182" t="s">
        <v>236</v>
      </c>
      <c r="BP182">
        <v>0</v>
      </c>
      <c r="BQ182">
        <v>3</v>
      </c>
      <c r="BR182">
        <v>0</v>
      </c>
      <c r="BS182">
        <v>1</v>
      </c>
      <c r="BT182">
        <v>1</v>
      </c>
      <c r="BU182">
        <v>1</v>
      </c>
      <c r="BV182">
        <v>1</v>
      </c>
      <c r="BW182">
        <v>1</v>
      </c>
      <c r="BX182">
        <v>1</v>
      </c>
      <c r="BY182" t="s">
        <v>236</v>
      </c>
      <c r="BZ182">
        <v>97</v>
      </c>
      <c r="CA182">
        <v>51</v>
      </c>
      <c r="CB182" t="s">
        <v>236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 t="s">
        <v>440</v>
      </c>
      <c r="CO182">
        <v>0</v>
      </c>
      <c r="CP182">
        <f ca="1">(P182+Q182+S182+R182)</f>
        <v>0</v>
      </c>
      <c r="CQ182">
        <f ca="1">SUMIF(SmtRes!AQ608:SmtRes!AQ618,"=1",SmtRes!AA608:SmtRes!AA618)</f>
        <v>164880.29</v>
      </c>
      <c r="CR182">
        <f ca="1">SUMIF(SmtRes!AQ608:SmtRes!AQ618,"=1",SmtRes!AB608:SmtRes!AB618)</f>
        <v>2302.6</v>
      </c>
      <c r="CS182">
        <f ca="1">SUMIF(SmtRes!AQ608:SmtRes!AQ618,"=1",SmtRes!AC608:SmtRes!AC618)</f>
        <v>1902.25</v>
      </c>
      <c r="CT182">
        <f ca="1">SUMIF(SmtRes!AQ608:SmtRes!AQ618,"=1",SmtRes!AD608:SmtRes!AD618)</f>
        <v>793.61</v>
      </c>
      <c r="CU182">
        <f>AG182</f>
        <v>0</v>
      </c>
      <c r="CV182">
        <f ca="1">SUMIF(SmtRes!AQ608:SmtRes!AQ618,"=1",SmtRes!BU608:SmtRes!BU618)</f>
        <v>55.512</v>
      </c>
      <c r="CW182">
        <f ca="1">SUMIF(SmtRes!AQ608:SmtRes!AQ618,"=1",SmtRes!BV608:SmtRes!BV618)</f>
        <v>2.079</v>
      </c>
      <c r="CX182">
        <f>AJ182</f>
        <v>0</v>
      </c>
      <c r="CY182">
        <f ca="1">(((S182+R182)*AT182)/100)</f>
        <v>0</v>
      </c>
      <c r="CZ182">
        <f ca="1">(((S182+R182)*AU182)/100)</f>
        <v>0</v>
      </c>
      <c r="DB182">
        <v>63</v>
      </c>
      <c r="DC182" t="s">
        <v>236</v>
      </c>
      <c r="DD182" t="s">
        <v>236</v>
      </c>
      <c r="DE182" t="s">
        <v>441</v>
      </c>
      <c r="DF182" t="s">
        <v>441</v>
      </c>
      <c r="DG182" t="s">
        <v>441</v>
      </c>
      <c r="DH182" t="s">
        <v>236</v>
      </c>
      <c r="DI182" t="s">
        <v>441</v>
      </c>
      <c r="DJ182" t="s">
        <v>441</v>
      </c>
      <c r="DK182" t="s">
        <v>236</v>
      </c>
      <c r="DL182" t="s">
        <v>236</v>
      </c>
      <c r="DM182" t="s">
        <v>236</v>
      </c>
      <c r="DN182">
        <v>0</v>
      </c>
      <c r="DO182">
        <v>0</v>
      </c>
      <c r="DP182">
        <v>1</v>
      </c>
      <c r="DQ182">
        <v>1</v>
      </c>
      <c r="DU182">
        <v>1003</v>
      </c>
      <c r="DV182" t="s">
        <v>488</v>
      </c>
      <c r="DW182" t="s">
        <v>488</v>
      </c>
      <c r="DX182">
        <v>100</v>
      </c>
      <c r="DZ182" t="s">
        <v>236</v>
      </c>
      <c r="EA182" t="s">
        <v>236</v>
      </c>
      <c r="EB182" t="s">
        <v>236</v>
      </c>
      <c r="EC182" t="s">
        <v>236</v>
      </c>
      <c r="EE182">
        <v>82815029</v>
      </c>
      <c r="EF182">
        <v>3</v>
      </c>
      <c r="EG182" t="s">
        <v>324</v>
      </c>
      <c r="EH182">
        <v>0</v>
      </c>
      <c r="EI182" t="s">
        <v>236</v>
      </c>
      <c r="EJ182">
        <v>2</v>
      </c>
      <c r="EK182">
        <v>108001</v>
      </c>
      <c r="EL182" t="s">
        <v>325</v>
      </c>
      <c r="EM182" t="s">
        <v>326</v>
      </c>
      <c r="EO182" t="s">
        <v>442</v>
      </c>
      <c r="EQ182">
        <v>132096</v>
      </c>
      <c r="ER182">
        <v>0</v>
      </c>
      <c r="ES182">
        <v>0</v>
      </c>
      <c r="ET182">
        <v>0</v>
      </c>
      <c r="EU182">
        <v>0</v>
      </c>
      <c r="EV182">
        <v>0</v>
      </c>
      <c r="EW182">
        <v>41.12</v>
      </c>
      <c r="EX182">
        <v>1.54</v>
      </c>
      <c r="EY182">
        <v>0</v>
      </c>
      <c r="FQ182">
        <v>0</v>
      </c>
      <c r="FR182">
        <v>0</v>
      </c>
      <c r="FS182">
        <v>0</v>
      </c>
      <c r="FX182">
        <v>97</v>
      </c>
      <c r="FY182">
        <v>51</v>
      </c>
      <c r="GA182" t="s">
        <v>236</v>
      </c>
      <c r="GD182">
        <v>1</v>
      </c>
      <c r="GF182">
        <v>-151980109</v>
      </c>
      <c r="GG182">
        <v>2</v>
      </c>
      <c r="GH182">
        <v>1</v>
      </c>
      <c r="GI182">
        <v>-2</v>
      </c>
      <c r="GJ182">
        <v>0</v>
      </c>
      <c r="GK182">
        <v>0</v>
      </c>
      <c r="GL182">
        <f ca="1" t="shared" si="107"/>
        <v>0</v>
      </c>
      <c r="GM182">
        <f ca="1" t="shared" si="108"/>
        <v>0</v>
      </c>
      <c r="GN182">
        <f ca="1" t="shared" si="109"/>
        <v>0</v>
      </c>
      <c r="GO182">
        <f ca="1" t="shared" si="110"/>
        <v>0</v>
      </c>
      <c r="GP182">
        <f ca="1" t="shared" si="111"/>
        <v>0</v>
      </c>
      <c r="GR182">
        <v>0</v>
      </c>
      <c r="GS182">
        <v>3</v>
      </c>
      <c r="GT182">
        <v>0</v>
      </c>
      <c r="GU182" t="s">
        <v>236</v>
      </c>
      <c r="GV182">
        <f t="shared" si="112"/>
        <v>0</v>
      </c>
      <c r="GW182">
        <v>1</v>
      </c>
      <c r="GX182">
        <f t="shared" si="113"/>
        <v>0</v>
      </c>
      <c r="HA182">
        <v>0</v>
      </c>
      <c r="HB182">
        <v>0</v>
      </c>
      <c r="HC182">
        <f>GV182*GW182</f>
        <v>0</v>
      </c>
      <c r="HE182" t="s">
        <v>236</v>
      </c>
      <c r="HF182" t="s">
        <v>236</v>
      </c>
      <c r="HM182" t="s">
        <v>236</v>
      </c>
      <c r="HN182" t="s">
        <v>135</v>
      </c>
      <c r="HO182" t="s">
        <v>137</v>
      </c>
      <c r="HP182" t="s">
        <v>325</v>
      </c>
      <c r="HQ182" t="s">
        <v>325</v>
      </c>
      <c r="HS182">
        <v>0</v>
      </c>
      <c r="IK182">
        <v>0</v>
      </c>
    </row>
    <row r="183" spans="1:255">
      <c r="A183" s="8">
        <v>18</v>
      </c>
      <c r="B183" s="8">
        <v>1</v>
      </c>
      <c r="C183" s="8">
        <v>607</v>
      </c>
      <c r="D183" s="8"/>
      <c r="E183" s="8" t="s">
        <v>236</v>
      </c>
      <c r="F183" s="8" t="s">
        <v>327</v>
      </c>
      <c r="G183" s="8" t="s">
        <v>328</v>
      </c>
      <c r="H183" s="8" t="s">
        <v>64</v>
      </c>
      <c r="I183" s="8">
        <f>J183</f>
        <v>2</v>
      </c>
      <c r="J183" s="8">
        <v>2</v>
      </c>
      <c r="K183" s="8">
        <v>2</v>
      </c>
      <c r="L183" s="8">
        <v>0</v>
      </c>
      <c r="M183" s="8">
        <v>0</v>
      </c>
      <c r="N183" s="8">
        <f t="shared" si="98"/>
        <v>0</v>
      </c>
      <c r="O183" s="8">
        <f ca="1">ROUND(P183,2)</f>
        <v>0</v>
      </c>
      <c r="P183" s="8">
        <f ca="1">ROUND(ROUND(ROUND(SUMIF(SmtRes!AQ608:SmtRes!AQ618,"=1",SmtRes!CU608:SmtRes!CU618),2),2)*I183/100,2)</f>
        <v>0</v>
      </c>
      <c r="Q183" s="8">
        <f>ROUND(CR183*I183,2)</f>
        <v>0</v>
      </c>
      <c r="R183" s="8">
        <f>ROUND(CS183*I183,2)</f>
        <v>0</v>
      </c>
      <c r="S183" s="8">
        <f>ROUND(CT183*I183,2)</f>
        <v>0</v>
      </c>
      <c r="T183" s="8">
        <f t="shared" si="99"/>
        <v>0</v>
      </c>
      <c r="U183" s="8">
        <f>ROUND(CV183*I183,7)</f>
        <v>0</v>
      </c>
      <c r="V183" s="8">
        <f>ROUND(CW183*I183,7)</f>
        <v>0</v>
      </c>
      <c r="W183" s="8">
        <f t="shared" si="100"/>
        <v>0</v>
      </c>
      <c r="X183" s="8">
        <f t="shared" si="101"/>
        <v>0</v>
      </c>
      <c r="Y183" s="8">
        <f t="shared" si="102"/>
        <v>0</v>
      </c>
      <c r="Z183" s="8"/>
      <c r="AA183" s="8">
        <v>-1</v>
      </c>
      <c r="AB183" s="8">
        <f t="shared" si="103"/>
        <v>0</v>
      </c>
      <c r="AC183" s="8">
        <f>ROUND((ES183),6)</f>
        <v>0</v>
      </c>
      <c r="AD183" s="8">
        <f>ROUND((((ET183)-(EU183))+AE183),6)</f>
        <v>0</v>
      </c>
      <c r="AE183" s="8">
        <f>ROUND((EU183),6)</f>
        <v>0</v>
      </c>
      <c r="AF183" s="8">
        <f>ROUND((EV183),6)</f>
        <v>0</v>
      </c>
      <c r="AG183" s="8">
        <f t="shared" si="104"/>
        <v>0</v>
      </c>
      <c r="AH183" s="8">
        <f>(EW183)</f>
        <v>0</v>
      </c>
      <c r="AI183" s="8">
        <f>(EX183)</f>
        <v>0</v>
      </c>
      <c r="AJ183" s="8">
        <f t="shared" si="105"/>
        <v>0</v>
      </c>
      <c r="AK183" s="8">
        <v>0</v>
      </c>
      <c r="AL183" s="8">
        <v>0</v>
      </c>
      <c r="AM183" s="8">
        <v>0</v>
      </c>
      <c r="AN183" s="8">
        <v>0</v>
      </c>
      <c r="AO183" s="8">
        <v>0</v>
      </c>
      <c r="AP183" s="8">
        <v>0</v>
      </c>
      <c r="AQ183" s="8">
        <v>0</v>
      </c>
      <c r="AR183" s="8">
        <v>0</v>
      </c>
      <c r="AS183" s="8">
        <v>0</v>
      </c>
      <c r="AT183" s="8">
        <v>97</v>
      </c>
      <c r="AU183" s="8">
        <v>51</v>
      </c>
      <c r="AV183" s="8">
        <v>1</v>
      </c>
      <c r="AW183" s="8">
        <v>1</v>
      </c>
      <c r="AX183" s="8"/>
      <c r="AY183" s="8"/>
      <c r="AZ183" s="8">
        <v>1</v>
      </c>
      <c r="BA183" s="8">
        <v>1</v>
      </c>
      <c r="BB183" s="8">
        <v>1</v>
      </c>
      <c r="BC183" s="8">
        <v>1</v>
      </c>
      <c r="BD183" s="8" t="s">
        <v>236</v>
      </c>
      <c r="BE183" s="8" t="s">
        <v>236</v>
      </c>
      <c r="BF183" s="8" t="s">
        <v>236</v>
      </c>
      <c r="BG183" s="8" t="s">
        <v>236</v>
      </c>
      <c r="BH183" s="8">
        <v>3</v>
      </c>
      <c r="BI183" s="8">
        <v>2</v>
      </c>
      <c r="BJ183" s="8" t="s">
        <v>236</v>
      </c>
      <c r="BK183" s="8"/>
      <c r="BL183" s="8"/>
      <c r="BM183" s="8">
        <v>108001</v>
      </c>
      <c r="BN183" s="8">
        <v>0</v>
      </c>
      <c r="BO183" s="8" t="s">
        <v>236</v>
      </c>
      <c r="BP183" s="8">
        <v>0</v>
      </c>
      <c r="BQ183" s="8">
        <v>3</v>
      </c>
      <c r="BR183" s="8">
        <v>0</v>
      </c>
      <c r="BS183" s="8">
        <v>1</v>
      </c>
      <c r="BT183" s="8">
        <v>1</v>
      </c>
      <c r="BU183" s="8">
        <v>1</v>
      </c>
      <c r="BV183" s="8">
        <v>1</v>
      </c>
      <c r="BW183" s="8">
        <v>1</v>
      </c>
      <c r="BX183" s="8">
        <v>1</v>
      </c>
      <c r="BY183" s="8" t="s">
        <v>236</v>
      </c>
      <c r="BZ183" s="8">
        <v>97</v>
      </c>
      <c r="CA183" s="8">
        <v>51</v>
      </c>
      <c r="CB183" s="8" t="s">
        <v>236</v>
      </c>
      <c r="CC183" s="8"/>
      <c r="CD183" s="8"/>
      <c r="CE183" s="8">
        <v>0</v>
      </c>
      <c r="CF183" s="8">
        <v>0</v>
      </c>
      <c r="CG183" s="8">
        <v>0</v>
      </c>
      <c r="CH183" s="8">
        <v>0</v>
      </c>
      <c r="CI183" s="8">
        <v>0</v>
      </c>
      <c r="CJ183" s="8">
        <v>0</v>
      </c>
      <c r="CK183" s="8">
        <v>0</v>
      </c>
      <c r="CL183" s="8">
        <v>0</v>
      </c>
      <c r="CM183" s="8">
        <v>0</v>
      </c>
      <c r="CN183" s="8" t="s">
        <v>236</v>
      </c>
      <c r="CO183" s="8">
        <v>0</v>
      </c>
      <c r="CP183" s="8">
        <f t="shared" ref="CP183:CZ183" si="117">0</f>
        <v>0</v>
      </c>
      <c r="CQ183" s="8">
        <f t="shared" si="117"/>
        <v>0</v>
      </c>
      <c r="CR183" s="8">
        <f t="shared" si="117"/>
        <v>0</v>
      </c>
      <c r="CS183" s="8">
        <f t="shared" si="117"/>
        <v>0</v>
      </c>
      <c r="CT183" s="8">
        <f t="shared" si="117"/>
        <v>0</v>
      </c>
      <c r="CU183" s="8">
        <f t="shared" si="117"/>
        <v>0</v>
      </c>
      <c r="CV183" s="8">
        <f t="shared" si="117"/>
        <v>0</v>
      </c>
      <c r="CW183" s="8">
        <f t="shared" si="117"/>
        <v>0</v>
      </c>
      <c r="CX183" s="8">
        <f t="shared" si="117"/>
        <v>0</v>
      </c>
      <c r="CY183" s="8">
        <f t="shared" si="117"/>
        <v>0</v>
      </c>
      <c r="CZ183" s="8">
        <f t="shared" si="117"/>
        <v>0</v>
      </c>
      <c r="DA183" s="8"/>
      <c r="DB183" s="8"/>
      <c r="DC183" s="8" t="s">
        <v>236</v>
      </c>
      <c r="DD183" s="8" t="s">
        <v>236</v>
      </c>
      <c r="DE183" s="8" t="s">
        <v>236</v>
      </c>
      <c r="DF183" s="8" t="s">
        <v>236</v>
      </c>
      <c r="DG183" s="8" t="s">
        <v>236</v>
      </c>
      <c r="DH183" s="8" t="s">
        <v>236</v>
      </c>
      <c r="DI183" s="8" t="s">
        <v>236</v>
      </c>
      <c r="DJ183" s="8" t="s">
        <v>236</v>
      </c>
      <c r="DK183" s="8" t="s">
        <v>236</v>
      </c>
      <c r="DL183" s="8" t="s">
        <v>236</v>
      </c>
      <c r="DM183" s="8" t="s">
        <v>236</v>
      </c>
      <c r="DN183" s="8">
        <v>0</v>
      </c>
      <c r="DO183" s="8">
        <v>0</v>
      </c>
      <c r="DP183" s="8">
        <v>1</v>
      </c>
      <c r="DQ183" s="8">
        <v>1</v>
      </c>
      <c r="DR183" s="8"/>
      <c r="DS183" s="8"/>
      <c r="DT183" s="8"/>
      <c r="DU183" s="8">
        <v>1013</v>
      </c>
      <c r="DV183" s="8" t="s">
        <v>64</v>
      </c>
      <c r="DW183" s="8" t="s">
        <v>64</v>
      </c>
      <c r="DX183" s="8">
        <v>1</v>
      </c>
      <c r="DY183" s="8"/>
      <c r="DZ183" s="8" t="s">
        <v>236</v>
      </c>
      <c r="EA183" s="8" t="s">
        <v>236</v>
      </c>
      <c r="EB183" s="8" t="s">
        <v>236</v>
      </c>
      <c r="EC183" s="8" t="s">
        <v>236</v>
      </c>
      <c r="ED183" s="8"/>
      <c r="EE183" s="8">
        <v>82815029</v>
      </c>
      <c r="EF183" s="8">
        <v>3</v>
      </c>
      <c r="EG183" s="8" t="s">
        <v>324</v>
      </c>
      <c r="EH183" s="8">
        <v>0</v>
      </c>
      <c r="EI183" s="8" t="s">
        <v>236</v>
      </c>
      <c r="EJ183" s="8">
        <v>2</v>
      </c>
      <c r="EK183" s="8">
        <v>108001</v>
      </c>
      <c r="EL183" s="8" t="s">
        <v>325</v>
      </c>
      <c r="EM183" s="8" t="s">
        <v>326</v>
      </c>
      <c r="EN183" s="8"/>
      <c r="EO183" s="8" t="s">
        <v>236</v>
      </c>
      <c r="EP183" s="8"/>
      <c r="EQ183" s="8">
        <v>1024</v>
      </c>
      <c r="ER183" s="8">
        <v>0</v>
      </c>
      <c r="ES183" s="8">
        <v>0</v>
      </c>
      <c r="ET183" s="8">
        <v>0</v>
      </c>
      <c r="EU183" s="8">
        <v>0</v>
      </c>
      <c r="EV183" s="8">
        <v>0</v>
      </c>
      <c r="EW183" s="8">
        <v>0</v>
      </c>
      <c r="EX183" s="8">
        <v>0</v>
      </c>
      <c r="EY183" s="8"/>
      <c r="EZ183" s="8"/>
      <c r="FA183" s="8"/>
      <c r="FB183" s="8"/>
      <c r="FC183" s="8"/>
      <c r="FD183" s="8"/>
      <c r="FE183" s="8"/>
      <c r="FF183" s="8"/>
      <c r="FG183" s="8"/>
      <c r="FH183" s="8"/>
      <c r="FI183" s="8"/>
      <c r="FJ183" s="8"/>
      <c r="FK183" s="8"/>
      <c r="FL183" s="8"/>
      <c r="FM183" s="8"/>
      <c r="FN183" s="8"/>
      <c r="FO183" s="8"/>
      <c r="FP183" s="8"/>
      <c r="FQ183" s="8">
        <v>0</v>
      </c>
      <c r="FR183" s="8">
        <v>0</v>
      </c>
      <c r="FS183" s="8">
        <v>0</v>
      </c>
      <c r="FT183" s="8"/>
      <c r="FU183" s="8"/>
      <c r="FV183" s="8"/>
      <c r="FW183" s="8"/>
      <c r="FX183" s="8">
        <v>97</v>
      </c>
      <c r="FY183" s="8">
        <v>51</v>
      </c>
      <c r="FZ183" s="8"/>
      <c r="GA183" s="8" t="s">
        <v>236</v>
      </c>
      <c r="GB183" s="8"/>
      <c r="GC183" s="8"/>
      <c r="GD183" s="8">
        <v>1</v>
      </c>
      <c r="GE183" s="8"/>
      <c r="GF183" s="8">
        <v>274903907</v>
      </c>
      <c r="GG183" s="8">
        <v>2</v>
      </c>
      <c r="GH183" s="8">
        <v>1</v>
      </c>
      <c r="GI183" s="8">
        <v>-2</v>
      </c>
      <c r="GJ183" s="8">
        <v>0</v>
      </c>
      <c r="GK183" s="8">
        <v>0</v>
      </c>
      <c r="GL183" s="8">
        <f ca="1" t="shared" si="107"/>
        <v>0</v>
      </c>
      <c r="GM183" s="8">
        <f ca="1" t="shared" si="108"/>
        <v>0</v>
      </c>
      <c r="GN183" s="8">
        <f ca="1" t="shared" si="109"/>
        <v>0</v>
      </c>
      <c r="GO183" s="8">
        <f ca="1" t="shared" si="110"/>
        <v>0</v>
      </c>
      <c r="GP183" s="8">
        <f ca="1" t="shared" si="111"/>
        <v>0</v>
      </c>
      <c r="GQ183" s="8"/>
      <c r="GR183" s="8">
        <v>0</v>
      </c>
      <c r="GS183" s="8">
        <v>3</v>
      </c>
      <c r="GT183" s="8">
        <v>0</v>
      </c>
      <c r="GU183" s="8" t="s">
        <v>236</v>
      </c>
      <c r="GV183" s="8">
        <f t="shared" si="112"/>
        <v>0</v>
      </c>
      <c r="GW183" s="8">
        <v>1</v>
      </c>
      <c r="GX183" s="8">
        <f t="shared" si="113"/>
        <v>0</v>
      </c>
      <c r="GY183" s="8"/>
      <c r="GZ183" s="8"/>
      <c r="HA183" s="8">
        <v>0</v>
      </c>
      <c r="HB183" s="8">
        <v>0</v>
      </c>
      <c r="HC183" s="8">
        <f>0</f>
        <v>0</v>
      </c>
      <c r="HD183" s="8"/>
      <c r="HE183" s="8" t="s">
        <v>236</v>
      </c>
      <c r="HF183" s="8" t="s">
        <v>236</v>
      </c>
      <c r="HG183" s="8"/>
      <c r="HH183" s="8"/>
      <c r="HI183" s="8"/>
      <c r="HJ183" s="8"/>
      <c r="HK183" s="8"/>
      <c r="HL183" s="8"/>
      <c r="HM183" s="8" t="s">
        <v>236</v>
      </c>
      <c r="HN183" s="8" t="s">
        <v>135</v>
      </c>
      <c r="HO183" s="8" t="s">
        <v>137</v>
      </c>
      <c r="HP183" s="8" t="s">
        <v>325</v>
      </c>
      <c r="HQ183" s="8" t="s">
        <v>325</v>
      </c>
      <c r="HR183" s="8"/>
      <c r="HS183" s="8">
        <v>0</v>
      </c>
      <c r="HT183" s="8"/>
      <c r="HU183" s="8"/>
      <c r="HV183" s="8"/>
      <c r="HW183" s="8"/>
      <c r="HX183" s="8"/>
      <c r="HY183" s="8"/>
      <c r="HZ183" s="8"/>
      <c r="IA183" s="8"/>
      <c r="IB183" s="8"/>
      <c r="IC183" s="8"/>
      <c r="ID183" s="8"/>
      <c r="IE183" s="8"/>
      <c r="IF183" s="8"/>
      <c r="IG183" s="8"/>
      <c r="IH183" s="8"/>
      <c r="II183" s="8"/>
      <c r="IJ183" s="8"/>
      <c r="IK183" s="8">
        <v>0</v>
      </c>
      <c r="IL183" s="8"/>
      <c r="IM183" s="8"/>
      <c r="IN183" s="8"/>
      <c r="IO183" s="8"/>
      <c r="IP183" s="8"/>
      <c r="IQ183" s="8"/>
      <c r="IR183" s="8"/>
      <c r="IS183" s="8"/>
      <c r="IT183" s="8"/>
      <c r="IU183" s="8"/>
    </row>
    <row r="184" spans="1:245">
      <c r="A184">
        <v>18</v>
      </c>
      <c r="B184">
        <v>1</v>
      </c>
      <c r="C184">
        <v>618</v>
      </c>
      <c r="E184" t="s">
        <v>236</v>
      </c>
      <c r="F184" t="s">
        <v>327</v>
      </c>
      <c r="G184" t="s">
        <v>328</v>
      </c>
      <c r="H184" t="s">
        <v>64</v>
      </c>
      <c r="I184">
        <f>J184</f>
        <v>2</v>
      </c>
      <c r="J184">
        <v>2</v>
      </c>
      <c r="K184">
        <v>2</v>
      </c>
      <c r="L184">
        <v>0</v>
      </c>
      <c r="M184">
        <v>0</v>
      </c>
      <c r="N184">
        <f t="shared" si="98"/>
        <v>0</v>
      </c>
      <c r="O184">
        <f ca="1">ROUND(P184,2)</f>
        <v>0</v>
      </c>
      <c r="P184">
        <f ca="1">ROUND(ROUND(ROUND(SUMIF(SmtRes!AQ608:SmtRes!AQ618,"=1",SmtRes!CU608:SmtRes!CU618),2),2)*I184/100,2)</f>
        <v>0</v>
      </c>
      <c r="Q184">
        <f>ROUND(CR184*I184,2)</f>
        <v>0</v>
      </c>
      <c r="R184">
        <f>ROUND(CS184*I184,2)</f>
        <v>0</v>
      </c>
      <c r="S184">
        <f>ROUND(CT184*I184,2)</f>
        <v>0</v>
      </c>
      <c r="T184">
        <f t="shared" si="99"/>
        <v>0</v>
      </c>
      <c r="U184">
        <f>ROUND(CV184*I184,7)</f>
        <v>0</v>
      </c>
      <c r="V184">
        <f>ROUND(CW184*I184,7)</f>
        <v>0</v>
      </c>
      <c r="W184">
        <f t="shared" si="100"/>
        <v>0</v>
      </c>
      <c r="X184">
        <f t="shared" si="101"/>
        <v>0</v>
      </c>
      <c r="Y184">
        <f t="shared" si="102"/>
        <v>0</v>
      </c>
      <c r="AA184">
        <v>-1</v>
      </c>
      <c r="AB184">
        <f t="shared" si="103"/>
        <v>0</v>
      </c>
      <c r="AC184">
        <f>ROUND((ES184),6)</f>
        <v>0</v>
      </c>
      <c r="AD184">
        <f>ROUND((((ET184)-(EU184))+AE184),6)</f>
        <v>0</v>
      </c>
      <c r="AE184">
        <f>ROUND((EU184),6)</f>
        <v>0</v>
      </c>
      <c r="AF184">
        <f>ROUND((EV184),6)</f>
        <v>0</v>
      </c>
      <c r="AG184">
        <f t="shared" si="104"/>
        <v>0</v>
      </c>
      <c r="AH184">
        <f>(EW184)</f>
        <v>0</v>
      </c>
      <c r="AI184">
        <f>(EX184)</f>
        <v>0</v>
      </c>
      <c r="AJ184">
        <f t="shared" si="105"/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97</v>
      </c>
      <c r="AU184">
        <v>51</v>
      </c>
      <c r="AV184">
        <v>1</v>
      </c>
      <c r="AW184">
        <v>1</v>
      </c>
      <c r="AZ184">
        <v>1</v>
      </c>
      <c r="BA184">
        <v>1</v>
      </c>
      <c r="BB184">
        <v>1</v>
      </c>
      <c r="BC184">
        <v>1</v>
      </c>
      <c r="BD184" t="s">
        <v>236</v>
      </c>
      <c r="BE184" t="s">
        <v>236</v>
      </c>
      <c r="BF184" t="s">
        <v>236</v>
      </c>
      <c r="BG184" t="s">
        <v>236</v>
      </c>
      <c r="BH184">
        <v>3</v>
      </c>
      <c r="BI184">
        <v>2</v>
      </c>
      <c r="BJ184" t="s">
        <v>236</v>
      </c>
      <c r="BM184">
        <v>108001</v>
      </c>
      <c r="BN184">
        <v>0</v>
      </c>
      <c r="BO184" t="s">
        <v>236</v>
      </c>
      <c r="BP184">
        <v>0</v>
      </c>
      <c r="BQ184">
        <v>3</v>
      </c>
      <c r="BR184">
        <v>0</v>
      </c>
      <c r="BS184">
        <v>1</v>
      </c>
      <c r="BT184">
        <v>1</v>
      </c>
      <c r="BU184">
        <v>1</v>
      </c>
      <c r="BV184">
        <v>1</v>
      </c>
      <c r="BW184">
        <v>1</v>
      </c>
      <c r="BX184">
        <v>1</v>
      </c>
      <c r="BY184" t="s">
        <v>236</v>
      </c>
      <c r="BZ184">
        <v>97</v>
      </c>
      <c r="CA184">
        <v>51</v>
      </c>
      <c r="CB184" t="s">
        <v>236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 t="s">
        <v>236</v>
      </c>
      <c r="CO184">
        <v>0</v>
      </c>
      <c r="CP184">
        <f t="shared" ref="CP184:CZ184" si="118">0</f>
        <v>0</v>
      </c>
      <c r="CQ184">
        <f t="shared" si="118"/>
        <v>0</v>
      </c>
      <c r="CR184">
        <f t="shared" si="118"/>
        <v>0</v>
      </c>
      <c r="CS184">
        <f t="shared" si="118"/>
        <v>0</v>
      </c>
      <c r="CT184">
        <f t="shared" si="118"/>
        <v>0</v>
      </c>
      <c r="CU184">
        <f t="shared" si="118"/>
        <v>0</v>
      </c>
      <c r="CV184">
        <f t="shared" si="118"/>
        <v>0</v>
      </c>
      <c r="CW184">
        <f t="shared" si="118"/>
        <v>0</v>
      </c>
      <c r="CX184">
        <f t="shared" si="118"/>
        <v>0</v>
      </c>
      <c r="CY184">
        <f t="shared" si="118"/>
        <v>0</v>
      </c>
      <c r="CZ184">
        <f t="shared" si="118"/>
        <v>0</v>
      </c>
      <c r="DC184" t="s">
        <v>236</v>
      </c>
      <c r="DD184" t="s">
        <v>236</v>
      </c>
      <c r="DE184" t="s">
        <v>236</v>
      </c>
      <c r="DF184" t="s">
        <v>236</v>
      </c>
      <c r="DG184" t="s">
        <v>236</v>
      </c>
      <c r="DH184" t="s">
        <v>236</v>
      </c>
      <c r="DI184" t="s">
        <v>236</v>
      </c>
      <c r="DJ184" t="s">
        <v>236</v>
      </c>
      <c r="DK184" t="s">
        <v>236</v>
      </c>
      <c r="DL184" t="s">
        <v>236</v>
      </c>
      <c r="DM184" t="s">
        <v>236</v>
      </c>
      <c r="DN184">
        <v>0</v>
      </c>
      <c r="DO184">
        <v>0</v>
      </c>
      <c r="DP184">
        <v>1</v>
      </c>
      <c r="DQ184">
        <v>1</v>
      </c>
      <c r="DU184">
        <v>1013</v>
      </c>
      <c r="DV184" t="s">
        <v>64</v>
      </c>
      <c r="DW184" t="s">
        <v>64</v>
      </c>
      <c r="DX184">
        <v>1</v>
      </c>
      <c r="DZ184" t="s">
        <v>236</v>
      </c>
      <c r="EA184" t="s">
        <v>236</v>
      </c>
      <c r="EB184" t="s">
        <v>236</v>
      </c>
      <c r="EC184" t="s">
        <v>236</v>
      </c>
      <c r="EE184">
        <v>82815029</v>
      </c>
      <c r="EF184">
        <v>3</v>
      </c>
      <c r="EG184" t="s">
        <v>324</v>
      </c>
      <c r="EH184">
        <v>0</v>
      </c>
      <c r="EI184" t="s">
        <v>236</v>
      </c>
      <c r="EJ184">
        <v>2</v>
      </c>
      <c r="EK184">
        <v>108001</v>
      </c>
      <c r="EL184" t="s">
        <v>325</v>
      </c>
      <c r="EM184" t="s">
        <v>326</v>
      </c>
      <c r="EO184" t="s">
        <v>236</v>
      </c>
      <c r="EQ184">
        <v>1024</v>
      </c>
      <c r="ER184">
        <v>0</v>
      </c>
      <c r="ES184">
        <v>0</v>
      </c>
      <c r="ET184">
        <v>0</v>
      </c>
      <c r="EU184">
        <v>0</v>
      </c>
      <c r="EV184">
        <v>0</v>
      </c>
      <c r="EW184">
        <v>0</v>
      </c>
      <c r="EX184">
        <v>0</v>
      </c>
      <c r="FQ184">
        <v>0</v>
      </c>
      <c r="FR184">
        <v>0</v>
      </c>
      <c r="FS184">
        <v>0</v>
      </c>
      <c r="FX184">
        <v>97</v>
      </c>
      <c r="FY184">
        <v>51</v>
      </c>
      <c r="GA184" t="s">
        <v>236</v>
      </c>
      <c r="GD184">
        <v>1</v>
      </c>
      <c r="GF184">
        <v>274903907</v>
      </c>
      <c r="GG184">
        <v>2</v>
      </c>
      <c r="GH184">
        <v>1</v>
      </c>
      <c r="GI184">
        <v>-2</v>
      </c>
      <c r="GJ184">
        <v>0</v>
      </c>
      <c r="GK184">
        <v>0</v>
      </c>
      <c r="GL184">
        <f ca="1" t="shared" si="107"/>
        <v>0</v>
      </c>
      <c r="GM184">
        <f ca="1" t="shared" si="108"/>
        <v>0</v>
      </c>
      <c r="GN184">
        <f ca="1" t="shared" si="109"/>
        <v>0</v>
      </c>
      <c r="GO184">
        <f ca="1" t="shared" si="110"/>
        <v>0</v>
      </c>
      <c r="GP184">
        <f ca="1" t="shared" si="111"/>
        <v>0</v>
      </c>
      <c r="GR184">
        <v>0</v>
      </c>
      <c r="GS184">
        <v>3</v>
      </c>
      <c r="GT184">
        <v>0</v>
      </c>
      <c r="GU184" t="s">
        <v>236</v>
      </c>
      <c r="GV184">
        <f t="shared" si="112"/>
        <v>0</v>
      </c>
      <c r="GW184">
        <v>1</v>
      </c>
      <c r="GX184">
        <f t="shared" si="113"/>
        <v>0</v>
      </c>
      <c r="HA184">
        <v>0</v>
      </c>
      <c r="HB184">
        <v>0</v>
      </c>
      <c r="HC184">
        <f>0</f>
        <v>0</v>
      </c>
      <c r="HE184" t="s">
        <v>236</v>
      </c>
      <c r="HF184" t="s">
        <v>236</v>
      </c>
      <c r="HM184" t="s">
        <v>236</v>
      </c>
      <c r="HN184" t="s">
        <v>135</v>
      </c>
      <c r="HO184" t="s">
        <v>137</v>
      </c>
      <c r="HP184" t="s">
        <v>325</v>
      </c>
      <c r="HQ184" t="s">
        <v>325</v>
      </c>
      <c r="HS184">
        <v>0</v>
      </c>
      <c r="IK184">
        <v>0</v>
      </c>
    </row>
    <row r="185" spans="1:255">
      <c r="A185" s="8">
        <v>17</v>
      </c>
      <c r="B185" s="8">
        <v>1</v>
      </c>
      <c r="C185" s="8">
        <f>ROW(SmtRes!A626)</f>
        <v>626</v>
      </c>
      <c r="D185" s="8">
        <f>ROW(EtalonRes!A848)</f>
        <v>848</v>
      </c>
      <c r="E185" s="8" t="s">
        <v>139</v>
      </c>
      <c r="F185" s="8" t="s">
        <v>502</v>
      </c>
      <c r="G185" s="8" t="s">
        <v>503</v>
      </c>
      <c r="H185" s="8" t="s">
        <v>429</v>
      </c>
      <c r="I185" s="8">
        <v>0.0432</v>
      </c>
      <c r="J185" s="8">
        <v>0</v>
      </c>
      <c r="K185" s="8">
        <v>0.0432</v>
      </c>
      <c r="L185" s="8">
        <v>0.0432</v>
      </c>
      <c r="M185" s="8">
        <v>0</v>
      </c>
      <c r="N185" s="8">
        <f t="shared" si="98"/>
        <v>0.0432</v>
      </c>
      <c r="O185" s="8">
        <f ca="1" t="shared" ref="O185:O194" si="119">ROUND(CP185,2)</f>
        <v>776.21</v>
      </c>
      <c r="P185" s="8">
        <f ca="1">SUMIF(SmtRes!AQ619:SmtRes!AQ626,"=1",SmtRes!DF619:SmtRes!DF626)</f>
        <v>67.22</v>
      </c>
      <c r="Q185" s="8">
        <f ca="1">SUMIF(SmtRes!AQ619:SmtRes!AQ626,"=1",SmtRes!DG619:SmtRes!DG626)</f>
        <v>1.62</v>
      </c>
      <c r="R185" s="8">
        <f ca="1">SUMIF(SmtRes!AQ619:SmtRes!AQ626,"=1",SmtRes!DH619:SmtRes!DH626)</f>
        <v>2.38</v>
      </c>
      <c r="S185" s="8">
        <f ca="1">SUMIF(SmtRes!AQ619:SmtRes!AQ626,"=1",SmtRes!DI619:SmtRes!DI626)</f>
        <v>704.99</v>
      </c>
      <c r="T185" s="8">
        <f t="shared" si="99"/>
        <v>0</v>
      </c>
      <c r="U185" s="8">
        <f ca="1">SUMIF(SmtRes!AQ619:SmtRes!AQ626,"=1",SmtRes!CV619:SmtRes!CV626)</f>
        <v>0.953856</v>
      </c>
      <c r="V185" s="8">
        <f ca="1">SUMIF(SmtRes!AQ619:SmtRes!AQ626,"=1",SmtRes!CW619:SmtRes!CW626)</f>
        <v>0.0029808</v>
      </c>
      <c r="W185" s="8">
        <f t="shared" si="100"/>
        <v>0</v>
      </c>
      <c r="X185" s="8">
        <f ca="1" t="shared" si="101"/>
        <v>707.37</v>
      </c>
      <c r="Y185" s="8">
        <f ca="1" t="shared" si="102"/>
        <v>346.61</v>
      </c>
      <c r="Z185" s="8"/>
      <c r="AA185" s="8">
        <v>85244098</v>
      </c>
      <c r="AB185" s="8">
        <f ca="1" t="shared" si="103"/>
        <v>17520.17468</v>
      </c>
      <c r="AC185" s="8">
        <f ca="1">ROUND((SUM(SmtRes!BQ619:SmtRes!BQ626)),6)</f>
        <v>1163.74055</v>
      </c>
      <c r="AD185" s="8">
        <f ca="1">ROUND((((SUM(SmtRes!BR619:SmtRes!BR626))-(SUM(SmtRes!BS619:SmtRes!BS626)))+AE185),6)</f>
        <v>37.32693</v>
      </c>
      <c r="AE185" s="8">
        <f ca="1">ROUND((SUM(SmtRes!BS619:SmtRes!BS626)),6)</f>
        <v>54.96839</v>
      </c>
      <c r="AF185" s="8">
        <f ca="1">ROUND((SUM(SmtRes!BT619:SmtRes!BT626)),6)</f>
        <v>16319.1072</v>
      </c>
      <c r="AG185" s="8">
        <f t="shared" si="104"/>
        <v>0</v>
      </c>
      <c r="AH185" s="8">
        <f ca="1">(SUM(SmtRes!BU619:SmtRes!BU626))</f>
        <v>22.08</v>
      </c>
      <c r="AI185" s="8">
        <f ca="1">(SUM(SmtRes!BV619:SmtRes!BV626))</f>
        <v>0.069</v>
      </c>
      <c r="AJ185" s="8">
        <f t="shared" si="105"/>
        <v>0</v>
      </c>
      <c r="AK185" s="8">
        <v>15434.52535</v>
      </c>
      <c r="AL185" s="8">
        <v>1163.74055</v>
      </c>
      <c r="AM185" s="8">
        <v>32.4582</v>
      </c>
      <c r="AN185" s="8">
        <v>47.7986</v>
      </c>
      <c r="AO185" s="8">
        <v>14190.528</v>
      </c>
      <c r="AP185" s="8">
        <v>0</v>
      </c>
      <c r="AQ185" s="8">
        <v>19.2</v>
      </c>
      <c r="AR185" s="8">
        <v>0.06</v>
      </c>
      <c r="AS185" s="8">
        <v>0</v>
      </c>
      <c r="AT185" s="8">
        <v>100</v>
      </c>
      <c r="AU185" s="8">
        <v>49</v>
      </c>
      <c r="AV185" s="8">
        <v>1</v>
      </c>
      <c r="AW185" s="8">
        <v>1</v>
      </c>
      <c r="AX185" s="8"/>
      <c r="AY185" s="8"/>
      <c r="AZ185" s="8">
        <v>1</v>
      </c>
      <c r="BA185" s="8">
        <v>1</v>
      </c>
      <c r="BB185" s="8">
        <v>1</v>
      </c>
      <c r="BC185" s="8">
        <v>1</v>
      </c>
      <c r="BD185" s="8" t="s">
        <v>236</v>
      </c>
      <c r="BE185" s="8" t="s">
        <v>236</v>
      </c>
      <c r="BF185" s="8" t="s">
        <v>236</v>
      </c>
      <c r="BG185" s="8" t="s">
        <v>236</v>
      </c>
      <c r="BH185" s="8">
        <v>0</v>
      </c>
      <c r="BI185" s="8">
        <v>1</v>
      </c>
      <c r="BJ185" s="8" t="s">
        <v>504</v>
      </c>
      <c r="BK185" s="8"/>
      <c r="BL185" s="8"/>
      <c r="BM185" s="8">
        <v>15001</v>
      </c>
      <c r="BN185" s="8">
        <v>0</v>
      </c>
      <c r="BO185" s="8" t="s">
        <v>236</v>
      </c>
      <c r="BP185" s="8">
        <v>0</v>
      </c>
      <c r="BQ185" s="8">
        <v>2</v>
      </c>
      <c r="BR185" s="8">
        <v>0</v>
      </c>
      <c r="BS185" s="8">
        <v>1</v>
      </c>
      <c r="BT185" s="8">
        <v>1</v>
      </c>
      <c r="BU185" s="8">
        <v>1</v>
      </c>
      <c r="BV185" s="8">
        <v>1</v>
      </c>
      <c r="BW185" s="8">
        <v>1</v>
      </c>
      <c r="BX185" s="8">
        <v>1</v>
      </c>
      <c r="BY185" s="8" t="s">
        <v>236</v>
      </c>
      <c r="BZ185" s="8">
        <v>100</v>
      </c>
      <c r="CA185" s="8">
        <v>49</v>
      </c>
      <c r="CB185" s="8" t="s">
        <v>236</v>
      </c>
      <c r="CC185" s="8"/>
      <c r="CD185" s="8"/>
      <c r="CE185" s="8">
        <v>0</v>
      </c>
      <c r="CF185" s="8">
        <v>0</v>
      </c>
      <c r="CG185" s="8">
        <v>0</v>
      </c>
      <c r="CH185" s="8">
        <v>12</v>
      </c>
      <c r="CI185" s="8">
        <v>0</v>
      </c>
      <c r="CJ185" s="8">
        <v>0</v>
      </c>
      <c r="CK185" s="8">
        <v>0</v>
      </c>
      <c r="CL185" s="8">
        <v>0</v>
      </c>
      <c r="CM185" s="8">
        <v>0</v>
      </c>
      <c r="CN185" s="8" t="s">
        <v>421</v>
      </c>
      <c r="CO185" s="8">
        <v>0</v>
      </c>
      <c r="CP185" s="8">
        <f ca="1" t="shared" ref="CP185:CP194" si="120">(P185+Q185+S185+R185)</f>
        <v>776.21</v>
      </c>
      <c r="CQ185" s="8">
        <f ca="1">SUMIF(SmtRes!AQ619:SmtRes!AQ626,"=1",SmtRes!AA619:SmtRes!AA626)</f>
        <v>40591.15</v>
      </c>
      <c r="CR185" s="8">
        <f ca="1">SUMIF(SmtRes!AQ619:SmtRes!AQ626,"=1",SmtRes!AB619:SmtRes!AB626)</f>
        <v>699.55</v>
      </c>
      <c r="CS185" s="8">
        <f ca="1">SUMIF(SmtRes!AQ619:SmtRes!AQ626,"=1",SmtRes!AC619:SmtRes!AC626)</f>
        <v>1532.7</v>
      </c>
      <c r="CT185" s="8">
        <f ca="1">SUMIF(SmtRes!AQ619:SmtRes!AQ626,"=1",SmtRes!AD619:SmtRes!AD626)</f>
        <v>739.09</v>
      </c>
      <c r="CU185" s="8">
        <f t="shared" ref="CU185:CU194" si="121">AG185</f>
        <v>0</v>
      </c>
      <c r="CV185" s="8">
        <f ca="1">SUMIF(SmtRes!AQ619:SmtRes!AQ626,"=1",SmtRes!BU619:SmtRes!BU626)</f>
        <v>22.08</v>
      </c>
      <c r="CW185" s="8">
        <f ca="1">SUMIF(SmtRes!AQ619:SmtRes!AQ626,"=1",SmtRes!BV619:SmtRes!BV626)</f>
        <v>0.069</v>
      </c>
      <c r="CX185" s="8">
        <f t="shared" ref="CX185:CX194" si="122">AJ185</f>
        <v>0</v>
      </c>
      <c r="CY185" s="8">
        <f ca="1" t="shared" ref="CY185:CY194" si="123">(((S185+R185)*AT185)/100)</f>
        <v>707.37</v>
      </c>
      <c r="CZ185" s="8">
        <f ca="1" t="shared" ref="CZ185:CZ194" si="124">(((S185+R185)*AU185)/100)</f>
        <v>346.6113</v>
      </c>
      <c r="DA185" s="8"/>
      <c r="DB185" s="8">
        <v>65</v>
      </c>
      <c r="DC185" s="8" t="s">
        <v>236</v>
      </c>
      <c r="DD185" s="8" t="s">
        <v>236</v>
      </c>
      <c r="DE185" s="8" t="s">
        <v>422</v>
      </c>
      <c r="DF185" s="8" t="s">
        <v>422</v>
      </c>
      <c r="DG185" s="8" t="s">
        <v>422</v>
      </c>
      <c r="DH185" s="8" t="s">
        <v>236</v>
      </c>
      <c r="DI185" s="8" t="s">
        <v>422</v>
      </c>
      <c r="DJ185" s="8" t="s">
        <v>422</v>
      </c>
      <c r="DK185" s="8" t="s">
        <v>236</v>
      </c>
      <c r="DL185" s="8" t="s">
        <v>236</v>
      </c>
      <c r="DM185" s="8" t="s">
        <v>236</v>
      </c>
      <c r="DN185" s="8">
        <v>0</v>
      </c>
      <c r="DO185" s="8">
        <v>0</v>
      </c>
      <c r="DP185" s="8">
        <v>1</v>
      </c>
      <c r="DQ185" s="8">
        <v>1</v>
      </c>
      <c r="DR185" s="8"/>
      <c r="DS185" s="8"/>
      <c r="DT185" s="8"/>
      <c r="DU185" s="8">
        <v>1005</v>
      </c>
      <c r="DV185" s="8" t="s">
        <v>429</v>
      </c>
      <c r="DW185" s="8" t="s">
        <v>429</v>
      </c>
      <c r="DX185" s="8">
        <v>100</v>
      </c>
      <c r="DY185" s="8"/>
      <c r="DZ185" s="8" t="s">
        <v>236</v>
      </c>
      <c r="EA185" s="8" t="s">
        <v>236</v>
      </c>
      <c r="EB185" s="8" t="s">
        <v>236</v>
      </c>
      <c r="EC185" s="8" t="s">
        <v>236</v>
      </c>
      <c r="ED185" s="8"/>
      <c r="EE185" s="8">
        <v>82815178</v>
      </c>
      <c r="EF185" s="8">
        <v>2</v>
      </c>
      <c r="EG185" s="8" t="s">
        <v>269</v>
      </c>
      <c r="EH185" s="8">
        <v>15</v>
      </c>
      <c r="EI185" s="8" t="s">
        <v>505</v>
      </c>
      <c r="EJ185" s="8">
        <v>1</v>
      </c>
      <c r="EK185" s="8">
        <v>15001</v>
      </c>
      <c r="EL185" s="8" t="s">
        <v>505</v>
      </c>
      <c r="EM185" s="8" t="s">
        <v>506</v>
      </c>
      <c r="EN185" s="8"/>
      <c r="EO185" s="8" t="s">
        <v>425</v>
      </c>
      <c r="EP185" s="8"/>
      <c r="EQ185" s="8">
        <v>131072</v>
      </c>
      <c r="ER185" s="8">
        <v>0</v>
      </c>
      <c r="ES185" s="8">
        <v>0</v>
      </c>
      <c r="ET185" s="8">
        <v>0</v>
      </c>
      <c r="EU185" s="8">
        <v>0</v>
      </c>
      <c r="EV185" s="8">
        <v>0</v>
      </c>
      <c r="EW185" s="8">
        <v>19.2</v>
      </c>
      <c r="EX185" s="8">
        <v>0.06</v>
      </c>
      <c r="EY185" s="8">
        <v>0</v>
      </c>
      <c r="EZ185" s="8"/>
      <c r="FA185" s="8"/>
      <c r="FB185" s="8"/>
      <c r="FC185" s="8"/>
      <c r="FD185" s="8"/>
      <c r="FE185" s="8"/>
      <c r="FF185" s="8"/>
      <c r="FG185" s="8"/>
      <c r="FH185" s="8"/>
      <c r="FI185" s="8"/>
      <c r="FJ185" s="8"/>
      <c r="FK185" s="8"/>
      <c r="FL185" s="8"/>
      <c r="FM185" s="8"/>
      <c r="FN185" s="8"/>
      <c r="FO185" s="8"/>
      <c r="FP185" s="8"/>
      <c r="FQ185" s="8">
        <v>0</v>
      </c>
      <c r="FR185" s="8">
        <v>0</v>
      </c>
      <c r="FS185" s="8">
        <v>0</v>
      </c>
      <c r="FT185" s="8"/>
      <c r="FU185" s="8"/>
      <c r="FV185" s="8"/>
      <c r="FW185" s="8"/>
      <c r="FX185" s="8">
        <v>100</v>
      </c>
      <c r="FY185" s="8">
        <v>49</v>
      </c>
      <c r="FZ185" s="8"/>
      <c r="GA185" s="8" t="s">
        <v>236</v>
      </c>
      <c r="GB185" s="8"/>
      <c r="GC185" s="8"/>
      <c r="GD185" s="8">
        <v>1</v>
      </c>
      <c r="GE185" s="8"/>
      <c r="GF185" s="8">
        <v>301005375</v>
      </c>
      <c r="GG185" s="8">
        <v>2</v>
      </c>
      <c r="GH185" s="8">
        <v>1</v>
      </c>
      <c r="GI185" s="8">
        <v>-2</v>
      </c>
      <c r="GJ185" s="8">
        <v>0</v>
      </c>
      <c r="GK185" s="8">
        <v>0</v>
      </c>
      <c r="GL185" s="8">
        <f ca="1" t="shared" si="107"/>
        <v>0</v>
      </c>
      <c r="GM185" s="8">
        <f ca="1" t="shared" si="108"/>
        <v>1830.19</v>
      </c>
      <c r="GN185" s="8">
        <f ca="1" t="shared" si="109"/>
        <v>1830.19</v>
      </c>
      <c r="GO185" s="8">
        <f ca="1" t="shared" si="110"/>
        <v>0</v>
      </c>
      <c r="GP185" s="8">
        <f ca="1" t="shared" si="111"/>
        <v>0</v>
      </c>
      <c r="GQ185" s="8"/>
      <c r="GR185" s="8">
        <v>0</v>
      </c>
      <c r="GS185" s="8">
        <v>3</v>
      </c>
      <c r="GT185" s="8">
        <v>0</v>
      </c>
      <c r="GU185" s="8" t="s">
        <v>236</v>
      </c>
      <c r="GV185" s="8">
        <f t="shared" si="112"/>
        <v>0</v>
      </c>
      <c r="GW185" s="8">
        <v>1</v>
      </c>
      <c r="GX185" s="8">
        <f t="shared" si="113"/>
        <v>0</v>
      </c>
      <c r="GY185" s="8"/>
      <c r="GZ185" s="8"/>
      <c r="HA185" s="8">
        <v>0</v>
      </c>
      <c r="HB185" s="8">
        <v>0</v>
      </c>
      <c r="HC185" s="8">
        <f t="shared" ref="HC185:HC194" si="125">GV185*GW185</f>
        <v>0</v>
      </c>
      <c r="HD185" s="8"/>
      <c r="HE185" s="8" t="s">
        <v>236</v>
      </c>
      <c r="HF185" s="8" t="s">
        <v>236</v>
      </c>
      <c r="HG185" s="8"/>
      <c r="HH185" s="8"/>
      <c r="HI185" s="8"/>
      <c r="HJ185" s="8"/>
      <c r="HK185" s="8"/>
      <c r="HL185" s="8"/>
      <c r="HM185" s="8" t="s">
        <v>236</v>
      </c>
      <c r="HN185" s="8" t="s">
        <v>155</v>
      </c>
      <c r="HO185" s="8" t="s">
        <v>157</v>
      </c>
      <c r="HP185" s="8" t="s">
        <v>505</v>
      </c>
      <c r="HQ185" s="8" t="s">
        <v>505</v>
      </c>
      <c r="HR185" s="8"/>
      <c r="HS185" s="8">
        <v>0</v>
      </c>
      <c r="HT185" s="8"/>
      <c r="HU185" s="8"/>
      <c r="HV185" s="8"/>
      <c r="HW185" s="8"/>
      <c r="HX185" s="8"/>
      <c r="HY185" s="8"/>
      <c r="HZ185" s="8"/>
      <c r="IA185" s="8"/>
      <c r="IB185" s="8"/>
      <c r="IC185" s="8"/>
      <c r="ID185" s="8"/>
      <c r="IE185" s="8"/>
      <c r="IF185" s="8"/>
      <c r="IG185" s="8"/>
      <c r="IH185" s="8"/>
      <c r="II185" s="8"/>
      <c r="IJ185" s="8"/>
      <c r="IK185" s="8">
        <v>0</v>
      </c>
      <c r="IL185" s="8"/>
      <c r="IM185" s="8"/>
      <c r="IN185" s="8"/>
      <c r="IO185" s="8"/>
      <c r="IP185" s="8"/>
      <c r="IQ185" s="8"/>
      <c r="IR185" s="8"/>
      <c r="IS185" s="8"/>
      <c r="IT185" s="8"/>
      <c r="IU185" s="8"/>
    </row>
    <row r="186" spans="1:245">
      <c r="A186">
        <v>17</v>
      </c>
      <c r="B186">
        <v>1</v>
      </c>
      <c r="C186">
        <f>ROW(SmtRes!A634)</f>
        <v>634</v>
      </c>
      <c r="D186">
        <f>ROW(EtalonRes!A858)</f>
        <v>858</v>
      </c>
      <c r="E186" t="s">
        <v>139</v>
      </c>
      <c r="F186" t="s">
        <v>502</v>
      </c>
      <c r="G186" t="s">
        <v>503</v>
      </c>
      <c r="H186" t="s">
        <v>429</v>
      </c>
      <c r="I186">
        <v>0.0432</v>
      </c>
      <c r="J186">
        <v>0</v>
      </c>
      <c r="K186">
        <v>0.0432</v>
      </c>
      <c r="L186">
        <v>0.0432</v>
      </c>
      <c r="M186">
        <v>0</v>
      </c>
      <c r="N186">
        <f t="shared" si="98"/>
        <v>0.0432</v>
      </c>
      <c r="O186">
        <f ca="1" t="shared" si="119"/>
        <v>776.21</v>
      </c>
      <c r="P186">
        <f ca="1">SUMIF(SmtRes!AQ627:SmtRes!AQ634,"=1",SmtRes!DF627:SmtRes!DF634)</f>
        <v>67.22</v>
      </c>
      <c r="Q186">
        <f ca="1">SUMIF(SmtRes!AQ627:SmtRes!AQ634,"=1",SmtRes!DG627:SmtRes!DG634)</f>
        <v>1.62</v>
      </c>
      <c r="R186">
        <f ca="1">SUMIF(SmtRes!AQ627:SmtRes!AQ634,"=1",SmtRes!DH627:SmtRes!DH634)</f>
        <v>2.38</v>
      </c>
      <c r="S186">
        <f ca="1">SUMIF(SmtRes!AQ627:SmtRes!AQ634,"=1",SmtRes!DI627:SmtRes!DI634)</f>
        <v>704.99</v>
      </c>
      <c r="T186">
        <f t="shared" si="99"/>
        <v>0</v>
      </c>
      <c r="U186">
        <f ca="1">SUMIF(SmtRes!AQ627:SmtRes!AQ634,"=1",SmtRes!CV627:SmtRes!CV634)</f>
        <v>0.953856</v>
      </c>
      <c r="V186">
        <f ca="1">SUMIF(SmtRes!AQ627:SmtRes!AQ634,"=1",SmtRes!CW627:SmtRes!CW634)</f>
        <v>0.0029808</v>
      </c>
      <c r="W186">
        <f t="shared" si="100"/>
        <v>0</v>
      </c>
      <c r="X186">
        <f ca="1" t="shared" si="101"/>
        <v>707.37</v>
      </c>
      <c r="Y186">
        <f ca="1" t="shared" si="102"/>
        <v>346.61</v>
      </c>
      <c r="AA186">
        <v>85244033</v>
      </c>
      <c r="AB186">
        <f ca="1" t="shared" si="103"/>
        <v>17520.17468</v>
      </c>
      <c r="AC186">
        <f ca="1">ROUND((SUM(SmtRes!BQ627:SmtRes!BQ634)),6)</f>
        <v>1163.74055</v>
      </c>
      <c r="AD186">
        <f ca="1">ROUND((((SUM(SmtRes!BR627:SmtRes!BR634))-(SUM(SmtRes!BS627:SmtRes!BS634)))+AE186),6)</f>
        <v>37.32693</v>
      </c>
      <c r="AE186">
        <f ca="1">ROUND((SUM(SmtRes!BS627:SmtRes!BS634)),6)</f>
        <v>54.96839</v>
      </c>
      <c r="AF186">
        <f ca="1">ROUND((SUM(SmtRes!BT627:SmtRes!BT634)),6)</f>
        <v>16319.1072</v>
      </c>
      <c r="AG186">
        <f t="shared" si="104"/>
        <v>0</v>
      </c>
      <c r="AH186">
        <f ca="1">(SUM(SmtRes!BU627:SmtRes!BU634))</f>
        <v>22.08</v>
      </c>
      <c r="AI186">
        <f ca="1">(SUM(SmtRes!BV627:SmtRes!BV634))</f>
        <v>0.069</v>
      </c>
      <c r="AJ186">
        <f t="shared" si="105"/>
        <v>0</v>
      </c>
      <c r="AK186">
        <v>15434.52535</v>
      </c>
      <c r="AL186">
        <v>1163.74055</v>
      </c>
      <c r="AM186">
        <v>32.4582</v>
      </c>
      <c r="AN186">
        <v>47.7986</v>
      </c>
      <c r="AO186">
        <v>14190.528</v>
      </c>
      <c r="AP186">
        <v>0</v>
      </c>
      <c r="AQ186">
        <v>19.2</v>
      </c>
      <c r="AR186">
        <v>0.06</v>
      </c>
      <c r="AS186">
        <v>0</v>
      </c>
      <c r="AT186">
        <v>100</v>
      </c>
      <c r="AU186">
        <v>49</v>
      </c>
      <c r="AV186">
        <v>1</v>
      </c>
      <c r="AW186">
        <v>1</v>
      </c>
      <c r="AZ186">
        <v>1</v>
      </c>
      <c r="BA186">
        <v>1</v>
      </c>
      <c r="BB186">
        <v>1</v>
      </c>
      <c r="BC186">
        <v>1</v>
      </c>
      <c r="BD186" t="s">
        <v>236</v>
      </c>
      <c r="BE186" t="s">
        <v>236</v>
      </c>
      <c r="BF186" t="s">
        <v>236</v>
      </c>
      <c r="BG186" t="s">
        <v>236</v>
      </c>
      <c r="BH186">
        <v>0</v>
      </c>
      <c r="BI186">
        <v>1</v>
      </c>
      <c r="BJ186" t="s">
        <v>504</v>
      </c>
      <c r="BM186">
        <v>15001</v>
      </c>
      <c r="BN186">
        <v>0</v>
      </c>
      <c r="BO186" t="s">
        <v>236</v>
      </c>
      <c r="BP186">
        <v>0</v>
      </c>
      <c r="BQ186">
        <v>2</v>
      </c>
      <c r="BR186">
        <v>0</v>
      </c>
      <c r="BS186">
        <v>1</v>
      </c>
      <c r="BT186">
        <v>1</v>
      </c>
      <c r="BU186">
        <v>1</v>
      </c>
      <c r="BV186">
        <v>1</v>
      </c>
      <c r="BW186">
        <v>1</v>
      </c>
      <c r="BX186">
        <v>1</v>
      </c>
      <c r="BY186" t="s">
        <v>236</v>
      </c>
      <c r="BZ186">
        <v>100</v>
      </c>
      <c r="CA186">
        <v>49</v>
      </c>
      <c r="CB186" t="s">
        <v>236</v>
      </c>
      <c r="CE186">
        <v>0</v>
      </c>
      <c r="CF186">
        <v>0</v>
      </c>
      <c r="CG186">
        <v>0</v>
      </c>
      <c r="CH186">
        <v>12</v>
      </c>
      <c r="CI186">
        <v>0</v>
      </c>
      <c r="CJ186">
        <v>0</v>
      </c>
      <c r="CK186">
        <v>0</v>
      </c>
      <c r="CL186">
        <v>0</v>
      </c>
      <c r="CM186">
        <v>0</v>
      </c>
      <c r="CN186" t="s">
        <v>421</v>
      </c>
      <c r="CO186">
        <v>0</v>
      </c>
      <c r="CP186">
        <f ca="1" t="shared" si="120"/>
        <v>776.21</v>
      </c>
      <c r="CQ186">
        <f ca="1">SUMIF(SmtRes!AQ627:SmtRes!AQ634,"=1",SmtRes!AA627:SmtRes!AA634)</f>
        <v>40591.15</v>
      </c>
      <c r="CR186">
        <f ca="1">SUMIF(SmtRes!AQ627:SmtRes!AQ634,"=1",SmtRes!AB627:SmtRes!AB634)</f>
        <v>699.55</v>
      </c>
      <c r="CS186">
        <f ca="1">SUMIF(SmtRes!AQ627:SmtRes!AQ634,"=1",SmtRes!AC627:SmtRes!AC634)</f>
        <v>1532.7</v>
      </c>
      <c r="CT186">
        <f ca="1">SUMIF(SmtRes!AQ627:SmtRes!AQ634,"=1",SmtRes!AD627:SmtRes!AD634)</f>
        <v>739.09</v>
      </c>
      <c r="CU186">
        <f t="shared" si="121"/>
        <v>0</v>
      </c>
      <c r="CV186">
        <f ca="1">SUMIF(SmtRes!AQ627:SmtRes!AQ634,"=1",SmtRes!BU627:SmtRes!BU634)</f>
        <v>22.08</v>
      </c>
      <c r="CW186">
        <f ca="1">SUMIF(SmtRes!AQ627:SmtRes!AQ634,"=1",SmtRes!BV627:SmtRes!BV634)</f>
        <v>0.069</v>
      </c>
      <c r="CX186">
        <f t="shared" si="122"/>
        <v>0</v>
      </c>
      <c r="CY186">
        <f ca="1" t="shared" si="123"/>
        <v>707.37</v>
      </c>
      <c r="CZ186">
        <f ca="1" t="shared" si="124"/>
        <v>346.6113</v>
      </c>
      <c r="DB186">
        <v>66</v>
      </c>
      <c r="DC186" t="s">
        <v>236</v>
      </c>
      <c r="DD186" t="s">
        <v>236</v>
      </c>
      <c r="DE186" t="s">
        <v>422</v>
      </c>
      <c r="DF186" t="s">
        <v>422</v>
      </c>
      <c r="DG186" t="s">
        <v>422</v>
      </c>
      <c r="DH186" t="s">
        <v>236</v>
      </c>
      <c r="DI186" t="s">
        <v>422</v>
      </c>
      <c r="DJ186" t="s">
        <v>422</v>
      </c>
      <c r="DK186" t="s">
        <v>236</v>
      </c>
      <c r="DL186" t="s">
        <v>236</v>
      </c>
      <c r="DM186" t="s">
        <v>236</v>
      </c>
      <c r="DN186">
        <v>0</v>
      </c>
      <c r="DO186">
        <v>0</v>
      </c>
      <c r="DP186">
        <v>1</v>
      </c>
      <c r="DQ186">
        <v>1</v>
      </c>
      <c r="DU186">
        <v>1005</v>
      </c>
      <c r="DV186" t="s">
        <v>429</v>
      </c>
      <c r="DW186" t="s">
        <v>429</v>
      </c>
      <c r="DX186">
        <v>100</v>
      </c>
      <c r="DZ186" t="s">
        <v>236</v>
      </c>
      <c r="EA186" t="s">
        <v>236</v>
      </c>
      <c r="EB186" t="s">
        <v>236</v>
      </c>
      <c r="EC186" t="s">
        <v>236</v>
      </c>
      <c r="EE186">
        <v>82815178</v>
      </c>
      <c r="EF186">
        <v>2</v>
      </c>
      <c r="EG186" t="s">
        <v>269</v>
      </c>
      <c r="EH186">
        <v>15</v>
      </c>
      <c r="EI186" t="s">
        <v>505</v>
      </c>
      <c r="EJ186">
        <v>1</v>
      </c>
      <c r="EK186">
        <v>15001</v>
      </c>
      <c r="EL186" t="s">
        <v>505</v>
      </c>
      <c r="EM186" t="s">
        <v>506</v>
      </c>
      <c r="EO186" t="s">
        <v>425</v>
      </c>
      <c r="EQ186">
        <v>131072</v>
      </c>
      <c r="ER186">
        <v>0</v>
      </c>
      <c r="ES186">
        <v>0</v>
      </c>
      <c r="ET186">
        <v>0</v>
      </c>
      <c r="EU186">
        <v>0</v>
      </c>
      <c r="EV186">
        <v>0</v>
      </c>
      <c r="EW186">
        <v>19.2</v>
      </c>
      <c r="EX186">
        <v>0.06</v>
      </c>
      <c r="EY186">
        <v>0</v>
      </c>
      <c r="FQ186">
        <v>0</v>
      </c>
      <c r="FR186">
        <v>0</v>
      </c>
      <c r="FS186">
        <v>0</v>
      </c>
      <c r="FX186">
        <v>100</v>
      </c>
      <c r="FY186">
        <v>49</v>
      </c>
      <c r="GA186" t="s">
        <v>236</v>
      </c>
      <c r="GD186">
        <v>1</v>
      </c>
      <c r="GF186">
        <v>301005375</v>
      </c>
      <c r="GG186">
        <v>2</v>
      </c>
      <c r="GH186">
        <v>1</v>
      </c>
      <c r="GI186">
        <v>-2</v>
      </c>
      <c r="GJ186">
        <v>0</v>
      </c>
      <c r="GK186">
        <v>0</v>
      </c>
      <c r="GL186">
        <f ca="1" t="shared" si="107"/>
        <v>0</v>
      </c>
      <c r="GM186">
        <f ca="1" t="shared" si="108"/>
        <v>1830.19</v>
      </c>
      <c r="GN186">
        <f ca="1" t="shared" si="109"/>
        <v>1830.19</v>
      </c>
      <c r="GO186">
        <f ca="1" t="shared" si="110"/>
        <v>0</v>
      </c>
      <c r="GP186">
        <f ca="1" t="shared" si="111"/>
        <v>0</v>
      </c>
      <c r="GR186">
        <v>0</v>
      </c>
      <c r="GS186">
        <v>3</v>
      </c>
      <c r="GT186">
        <v>0</v>
      </c>
      <c r="GU186" t="s">
        <v>236</v>
      </c>
      <c r="GV186">
        <f t="shared" si="112"/>
        <v>0</v>
      </c>
      <c r="GW186">
        <v>1</v>
      </c>
      <c r="GX186">
        <f t="shared" si="113"/>
        <v>0</v>
      </c>
      <c r="HA186">
        <v>0</v>
      </c>
      <c r="HB186">
        <v>0</v>
      </c>
      <c r="HC186">
        <f t="shared" si="125"/>
        <v>0</v>
      </c>
      <c r="HE186" t="s">
        <v>236</v>
      </c>
      <c r="HF186" t="s">
        <v>236</v>
      </c>
      <c r="HM186" t="s">
        <v>236</v>
      </c>
      <c r="HN186" t="s">
        <v>155</v>
      </c>
      <c r="HO186" t="s">
        <v>157</v>
      </c>
      <c r="HP186" t="s">
        <v>505</v>
      </c>
      <c r="HQ186" t="s">
        <v>505</v>
      </c>
      <c r="HS186">
        <v>0</v>
      </c>
      <c r="IK186">
        <v>0</v>
      </c>
    </row>
    <row r="187" spans="1:255">
      <c r="A187" s="8">
        <v>17</v>
      </c>
      <c r="B187" s="8">
        <v>1</v>
      </c>
      <c r="C187" s="8">
        <f>ROW(SmtRes!A640)</f>
        <v>640</v>
      </c>
      <c r="D187" s="8">
        <f>ROW(EtalonRes!A866)</f>
        <v>866</v>
      </c>
      <c r="E187" s="8" t="s">
        <v>159</v>
      </c>
      <c r="F187" s="8" t="s">
        <v>507</v>
      </c>
      <c r="G187" s="8" t="s">
        <v>508</v>
      </c>
      <c r="H187" s="8" t="s">
        <v>429</v>
      </c>
      <c r="I187" s="8">
        <v>0.135</v>
      </c>
      <c r="J187" s="8">
        <v>0</v>
      </c>
      <c r="K187" s="8">
        <v>0.135</v>
      </c>
      <c r="L187" s="8">
        <v>0.135</v>
      </c>
      <c r="M187" s="8">
        <v>0</v>
      </c>
      <c r="N187" s="8">
        <f t="shared" si="98"/>
        <v>0.135</v>
      </c>
      <c r="O187" s="8">
        <f ca="1" t="shared" si="119"/>
        <v>2969.81</v>
      </c>
      <c r="P187" s="8">
        <f ca="1">SUMIF(SmtRes!AQ635:SmtRes!AQ640,"=1",SmtRes!DF635:SmtRes!DF640)</f>
        <v>240.94</v>
      </c>
      <c r="Q187" s="8">
        <f ca="1">SUMIF(SmtRes!AQ635:SmtRes!AQ640,"=1",SmtRes!DG635:SmtRes!DG640)</f>
        <v>61.73</v>
      </c>
      <c r="R187" s="8">
        <f ca="1">SUMIF(SmtRes!AQ635:SmtRes!AQ640,"=1",SmtRes!DH635:SmtRes!DH640)</f>
        <v>25.21</v>
      </c>
      <c r="S187" s="8">
        <f ca="1">SUMIF(SmtRes!AQ635:SmtRes!AQ640,"=1",SmtRes!DI635:SmtRes!DI640)</f>
        <v>2641.93</v>
      </c>
      <c r="T187" s="8">
        <f t="shared" si="99"/>
        <v>0</v>
      </c>
      <c r="U187" s="8">
        <f ca="1">SUMIF(SmtRes!AQ635:SmtRes!AQ640,"=1",SmtRes!CV635:SmtRes!CV640)</f>
        <v>3.2913</v>
      </c>
      <c r="V187" s="8">
        <f ca="1">SUMIF(SmtRes!AQ635:SmtRes!AQ640,"=1",SmtRes!CW635:SmtRes!CW640)</f>
        <v>0.03105</v>
      </c>
      <c r="W187" s="8">
        <f t="shared" si="100"/>
        <v>0</v>
      </c>
      <c r="X187" s="8">
        <f ca="1" t="shared" si="101"/>
        <v>2933.85</v>
      </c>
      <c r="Y187" s="8">
        <f ca="1" t="shared" si="102"/>
        <v>1840.33</v>
      </c>
      <c r="Z187" s="8"/>
      <c r="AA187" s="8">
        <v>85244098</v>
      </c>
      <c r="AB187" s="8">
        <f ca="1" t="shared" si="103"/>
        <v>21429.108125</v>
      </c>
      <c r="AC187" s="8">
        <f ca="1">ROUND((SUM(SmtRes!BQ635:SmtRes!BQ640)),6)</f>
        <v>1498.093</v>
      </c>
      <c r="AD187" s="8">
        <f ca="1">ROUND((((SUM(SmtRes!BR635:SmtRes!BR640))-(SUM(SmtRes!BS635:SmtRes!BS640)))+AE187),6)</f>
        <v>361.189125</v>
      </c>
      <c r="AE187" s="8">
        <f ca="1">ROUND((SUM(SmtRes!BS635:SmtRes!BS640)),6)</f>
        <v>186.7117</v>
      </c>
      <c r="AF187" s="8">
        <f ca="1">ROUND((SUM(SmtRes!BT635:SmtRes!BT640)),6)</f>
        <v>19569.826</v>
      </c>
      <c r="AG187" s="8">
        <f t="shared" si="104"/>
        <v>0</v>
      </c>
      <c r="AH187" s="8">
        <f ca="1">(SUM(SmtRes!BU635:SmtRes!BU640))</f>
        <v>24.38</v>
      </c>
      <c r="AI187" s="8">
        <f ca="1">(SUM(SmtRes!BV635:SmtRes!BV640))</f>
        <v>0.23</v>
      </c>
      <c r="AJ187" s="8">
        <f t="shared" si="105"/>
        <v>0</v>
      </c>
      <c r="AK187" s="8">
        <v>18991.7685</v>
      </c>
      <c r="AL187" s="8">
        <v>1498.093</v>
      </c>
      <c r="AM187" s="8">
        <v>314.0775</v>
      </c>
      <c r="AN187" s="8">
        <v>162.358</v>
      </c>
      <c r="AO187" s="8">
        <v>17017.24</v>
      </c>
      <c r="AP187" s="8">
        <v>0</v>
      </c>
      <c r="AQ187" s="8">
        <v>21.2</v>
      </c>
      <c r="AR187" s="8">
        <v>0.2</v>
      </c>
      <c r="AS187" s="8">
        <v>0</v>
      </c>
      <c r="AT187" s="8">
        <v>110</v>
      </c>
      <c r="AU187" s="8">
        <v>69</v>
      </c>
      <c r="AV187" s="8">
        <v>1</v>
      </c>
      <c r="AW187" s="8">
        <v>1</v>
      </c>
      <c r="AX187" s="8"/>
      <c r="AY187" s="8"/>
      <c r="AZ187" s="8">
        <v>1</v>
      </c>
      <c r="BA187" s="8">
        <v>1</v>
      </c>
      <c r="BB187" s="8">
        <v>1</v>
      </c>
      <c r="BC187" s="8">
        <v>1</v>
      </c>
      <c r="BD187" s="8" t="s">
        <v>236</v>
      </c>
      <c r="BE187" s="8" t="s">
        <v>236</v>
      </c>
      <c r="BF187" s="8" t="s">
        <v>236</v>
      </c>
      <c r="BG187" s="8" t="s">
        <v>236</v>
      </c>
      <c r="BH187" s="8">
        <v>0</v>
      </c>
      <c r="BI187" s="8">
        <v>1</v>
      </c>
      <c r="BJ187" s="8" t="s">
        <v>509</v>
      </c>
      <c r="BK187" s="8"/>
      <c r="BL187" s="8"/>
      <c r="BM187" s="8">
        <v>8001</v>
      </c>
      <c r="BN187" s="8">
        <v>0</v>
      </c>
      <c r="BO187" s="8" t="s">
        <v>236</v>
      </c>
      <c r="BP187" s="8">
        <v>0</v>
      </c>
      <c r="BQ187" s="8">
        <v>2</v>
      </c>
      <c r="BR187" s="8">
        <v>0</v>
      </c>
      <c r="BS187" s="8">
        <v>1</v>
      </c>
      <c r="BT187" s="8">
        <v>1</v>
      </c>
      <c r="BU187" s="8">
        <v>1</v>
      </c>
      <c r="BV187" s="8">
        <v>1</v>
      </c>
      <c r="BW187" s="8">
        <v>1</v>
      </c>
      <c r="BX187" s="8">
        <v>1</v>
      </c>
      <c r="BY187" s="8" t="s">
        <v>236</v>
      </c>
      <c r="BZ187" s="8">
        <v>110</v>
      </c>
      <c r="CA187" s="8">
        <v>69</v>
      </c>
      <c r="CB187" s="8" t="s">
        <v>236</v>
      </c>
      <c r="CC187" s="8"/>
      <c r="CD187" s="8"/>
      <c r="CE187" s="8">
        <v>0</v>
      </c>
      <c r="CF187" s="8">
        <v>0</v>
      </c>
      <c r="CG187" s="8">
        <v>0</v>
      </c>
      <c r="CH187" s="8">
        <v>13</v>
      </c>
      <c r="CI187" s="8">
        <v>0</v>
      </c>
      <c r="CJ187" s="8">
        <v>0</v>
      </c>
      <c r="CK187" s="8">
        <v>0</v>
      </c>
      <c r="CL187" s="8">
        <v>0</v>
      </c>
      <c r="CM187" s="8">
        <v>0</v>
      </c>
      <c r="CN187" s="8" t="s">
        <v>421</v>
      </c>
      <c r="CO187" s="8">
        <v>0</v>
      </c>
      <c r="CP187" s="8">
        <f ca="1" t="shared" si="120"/>
        <v>2969.81</v>
      </c>
      <c r="CQ187" s="8">
        <f ca="1">SUMIF(SmtRes!AQ635:SmtRes!AQ640,"=1",SmtRes!AA635:SmtRes!AA640)</f>
        <v>74088.64</v>
      </c>
      <c r="CR187" s="8">
        <f ca="1">SUMIF(SmtRes!AQ635:SmtRes!AQ640,"=1",SmtRes!AB635:SmtRes!AB640)</f>
        <v>779.81</v>
      </c>
      <c r="CS187" s="8">
        <f ca="1">SUMIF(SmtRes!AQ635:SmtRes!AQ640,"=1",SmtRes!AC635:SmtRes!AC640)</f>
        <v>811.79</v>
      </c>
      <c r="CT187" s="8">
        <f ca="1">SUMIF(SmtRes!AQ635:SmtRes!AQ640,"=1",SmtRes!AD635:SmtRes!AD640)</f>
        <v>802.7</v>
      </c>
      <c r="CU187" s="8">
        <f t="shared" si="121"/>
        <v>0</v>
      </c>
      <c r="CV187" s="8">
        <f ca="1">SUMIF(SmtRes!AQ635:SmtRes!AQ640,"=1",SmtRes!BU635:SmtRes!BU640)</f>
        <v>24.38</v>
      </c>
      <c r="CW187" s="8">
        <f ca="1">SUMIF(SmtRes!AQ635:SmtRes!AQ640,"=1",SmtRes!BV635:SmtRes!BV640)</f>
        <v>0.23</v>
      </c>
      <c r="CX187" s="8">
        <f t="shared" si="122"/>
        <v>0</v>
      </c>
      <c r="CY187" s="8">
        <f ca="1" t="shared" si="123"/>
        <v>2933.854</v>
      </c>
      <c r="CZ187" s="8">
        <f ca="1" t="shared" si="124"/>
        <v>1840.3266</v>
      </c>
      <c r="DA187" s="8"/>
      <c r="DB187" s="8">
        <v>67</v>
      </c>
      <c r="DC187" s="8" t="s">
        <v>236</v>
      </c>
      <c r="DD187" s="8" t="s">
        <v>236</v>
      </c>
      <c r="DE187" s="8" t="s">
        <v>422</v>
      </c>
      <c r="DF187" s="8" t="s">
        <v>422</v>
      </c>
      <c r="DG187" s="8" t="s">
        <v>422</v>
      </c>
      <c r="DH187" s="8" t="s">
        <v>236</v>
      </c>
      <c r="DI187" s="8" t="s">
        <v>422</v>
      </c>
      <c r="DJ187" s="8" t="s">
        <v>422</v>
      </c>
      <c r="DK187" s="8" t="s">
        <v>236</v>
      </c>
      <c r="DL187" s="8" t="s">
        <v>236</v>
      </c>
      <c r="DM187" s="8" t="s">
        <v>236</v>
      </c>
      <c r="DN187" s="8">
        <v>0</v>
      </c>
      <c r="DO187" s="8">
        <v>0</v>
      </c>
      <c r="DP187" s="8">
        <v>1</v>
      </c>
      <c r="DQ187" s="8">
        <v>1</v>
      </c>
      <c r="DR187" s="8"/>
      <c r="DS187" s="8"/>
      <c r="DT187" s="8"/>
      <c r="DU187" s="8">
        <v>1005</v>
      </c>
      <c r="DV187" s="8" t="s">
        <v>429</v>
      </c>
      <c r="DW187" s="8" t="s">
        <v>429</v>
      </c>
      <c r="DX187" s="8">
        <v>100</v>
      </c>
      <c r="DY187" s="8"/>
      <c r="DZ187" s="8" t="s">
        <v>236</v>
      </c>
      <c r="EA187" s="8" t="s">
        <v>236</v>
      </c>
      <c r="EB187" s="8" t="s">
        <v>236</v>
      </c>
      <c r="EC187" s="8" t="s">
        <v>236</v>
      </c>
      <c r="ED187" s="8"/>
      <c r="EE187" s="8">
        <v>82815150</v>
      </c>
      <c r="EF187" s="8">
        <v>2</v>
      </c>
      <c r="EG187" s="8" t="s">
        <v>269</v>
      </c>
      <c r="EH187" s="8">
        <v>8</v>
      </c>
      <c r="EI187" s="8" t="s">
        <v>510</v>
      </c>
      <c r="EJ187" s="8">
        <v>1</v>
      </c>
      <c r="EK187" s="8">
        <v>8001</v>
      </c>
      <c r="EL187" s="8" t="s">
        <v>510</v>
      </c>
      <c r="EM187" s="8" t="s">
        <v>511</v>
      </c>
      <c r="EN187" s="8"/>
      <c r="EO187" s="8" t="s">
        <v>425</v>
      </c>
      <c r="EP187" s="8"/>
      <c r="EQ187" s="8">
        <v>131072</v>
      </c>
      <c r="ER187" s="8">
        <v>0</v>
      </c>
      <c r="ES187" s="8">
        <v>0</v>
      </c>
      <c r="ET187" s="8">
        <v>0</v>
      </c>
      <c r="EU187" s="8">
        <v>0</v>
      </c>
      <c r="EV187" s="8">
        <v>0</v>
      </c>
      <c r="EW187" s="8">
        <v>21.2</v>
      </c>
      <c r="EX187" s="8">
        <v>0.2</v>
      </c>
      <c r="EY187" s="8">
        <v>0</v>
      </c>
      <c r="EZ187" s="8"/>
      <c r="FA187" s="8"/>
      <c r="FB187" s="8"/>
      <c r="FC187" s="8"/>
      <c r="FD187" s="8"/>
      <c r="FE187" s="8"/>
      <c r="FF187" s="8"/>
      <c r="FG187" s="8"/>
      <c r="FH187" s="8"/>
      <c r="FI187" s="8"/>
      <c r="FJ187" s="8"/>
      <c r="FK187" s="8"/>
      <c r="FL187" s="8"/>
      <c r="FM187" s="8"/>
      <c r="FN187" s="8"/>
      <c r="FO187" s="8"/>
      <c r="FP187" s="8"/>
      <c r="FQ187" s="8">
        <v>0</v>
      </c>
      <c r="FR187" s="8">
        <v>0</v>
      </c>
      <c r="FS187" s="8">
        <v>0</v>
      </c>
      <c r="FT187" s="8"/>
      <c r="FU187" s="8"/>
      <c r="FV187" s="8"/>
      <c r="FW187" s="8"/>
      <c r="FX187" s="8">
        <v>110</v>
      </c>
      <c r="FY187" s="8">
        <v>69</v>
      </c>
      <c r="FZ187" s="8"/>
      <c r="GA187" s="8" t="s">
        <v>236</v>
      </c>
      <c r="GB187" s="8"/>
      <c r="GC187" s="8"/>
      <c r="GD187" s="8">
        <v>1</v>
      </c>
      <c r="GE187" s="8"/>
      <c r="GF187" s="8">
        <v>-1035220769</v>
      </c>
      <c r="GG187" s="8">
        <v>2</v>
      </c>
      <c r="GH187" s="8">
        <v>1</v>
      </c>
      <c r="GI187" s="8">
        <v>-2</v>
      </c>
      <c r="GJ187" s="8">
        <v>0</v>
      </c>
      <c r="GK187" s="8">
        <v>0</v>
      </c>
      <c r="GL187" s="8">
        <f ca="1" t="shared" si="107"/>
        <v>0</v>
      </c>
      <c r="GM187" s="8">
        <f ca="1" t="shared" si="108"/>
        <v>7743.99</v>
      </c>
      <c r="GN187" s="8">
        <f ca="1" t="shared" si="109"/>
        <v>7743.99</v>
      </c>
      <c r="GO187" s="8">
        <f ca="1" t="shared" si="110"/>
        <v>0</v>
      </c>
      <c r="GP187" s="8">
        <f ca="1" t="shared" si="111"/>
        <v>0</v>
      </c>
      <c r="GQ187" s="8"/>
      <c r="GR187" s="8">
        <v>0</v>
      </c>
      <c r="GS187" s="8">
        <v>3</v>
      </c>
      <c r="GT187" s="8">
        <v>0</v>
      </c>
      <c r="GU187" s="8" t="s">
        <v>236</v>
      </c>
      <c r="GV187" s="8">
        <f t="shared" si="112"/>
        <v>0</v>
      </c>
      <c r="GW187" s="8">
        <v>1</v>
      </c>
      <c r="GX187" s="8">
        <f t="shared" si="113"/>
        <v>0</v>
      </c>
      <c r="GY187" s="8"/>
      <c r="GZ187" s="8"/>
      <c r="HA187" s="8">
        <v>0</v>
      </c>
      <c r="HB187" s="8">
        <v>0</v>
      </c>
      <c r="HC187" s="8">
        <f t="shared" si="125"/>
        <v>0</v>
      </c>
      <c r="HD187" s="8"/>
      <c r="HE187" s="8" t="s">
        <v>236</v>
      </c>
      <c r="HF187" s="8" t="s">
        <v>236</v>
      </c>
      <c r="HG187" s="8"/>
      <c r="HH187" s="8"/>
      <c r="HI187" s="8"/>
      <c r="HJ187" s="8"/>
      <c r="HK187" s="8"/>
      <c r="HL187" s="8"/>
      <c r="HM187" s="8" t="s">
        <v>236</v>
      </c>
      <c r="HN187" s="8" t="s">
        <v>167</v>
      </c>
      <c r="HO187" s="8" t="s">
        <v>169</v>
      </c>
      <c r="HP187" s="8" t="s">
        <v>510</v>
      </c>
      <c r="HQ187" s="8" t="s">
        <v>510</v>
      </c>
      <c r="HR187" s="8"/>
      <c r="HS187" s="8">
        <v>0</v>
      </c>
      <c r="HT187" s="8"/>
      <c r="HU187" s="8"/>
      <c r="HV187" s="8"/>
      <c r="HW187" s="8"/>
      <c r="HX187" s="8"/>
      <c r="HY187" s="8"/>
      <c r="HZ187" s="8"/>
      <c r="IA187" s="8"/>
      <c r="IB187" s="8"/>
      <c r="IC187" s="8"/>
      <c r="ID187" s="8"/>
      <c r="IE187" s="8"/>
      <c r="IF187" s="8"/>
      <c r="IG187" s="8"/>
      <c r="IH187" s="8"/>
      <c r="II187" s="8"/>
      <c r="IJ187" s="8"/>
      <c r="IK187" s="8">
        <v>0</v>
      </c>
      <c r="IL187" s="8"/>
      <c r="IM187" s="8"/>
      <c r="IN187" s="8"/>
      <c r="IO187" s="8"/>
      <c r="IP187" s="8"/>
      <c r="IQ187" s="8"/>
      <c r="IR187" s="8"/>
      <c r="IS187" s="8"/>
      <c r="IT187" s="8"/>
      <c r="IU187" s="8"/>
    </row>
    <row r="188" spans="1:245">
      <c r="A188">
        <v>17</v>
      </c>
      <c r="B188">
        <v>1</v>
      </c>
      <c r="C188">
        <f>ROW(SmtRes!A646)</f>
        <v>646</v>
      </c>
      <c r="D188">
        <f>ROW(EtalonRes!A874)</f>
        <v>874</v>
      </c>
      <c r="E188" t="s">
        <v>159</v>
      </c>
      <c r="F188" t="s">
        <v>507</v>
      </c>
      <c r="G188" t="s">
        <v>508</v>
      </c>
      <c r="H188" t="s">
        <v>429</v>
      </c>
      <c r="I188">
        <v>0.135</v>
      </c>
      <c r="J188">
        <v>0</v>
      </c>
      <c r="K188">
        <v>0.135</v>
      </c>
      <c r="L188">
        <v>0.135</v>
      </c>
      <c r="M188">
        <v>0</v>
      </c>
      <c r="N188">
        <f t="shared" si="98"/>
        <v>0.135</v>
      </c>
      <c r="O188">
        <f ca="1" t="shared" si="119"/>
        <v>2969.81</v>
      </c>
      <c r="P188">
        <f ca="1">SUMIF(SmtRes!AQ641:SmtRes!AQ646,"=1",SmtRes!DF641:SmtRes!DF646)</f>
        <v>240.94</v>
      </c>
      <c r="Q188">
        <f ca="1">SUMIF(SmtRes!AQ641:SmtRes!AQ646,"=1",SmtRes!DG641:SmtRes!DG646)</f>
        <v>61.73</v>
      </c>
      <c r="R188">
        <f ca="1">SUMIF(SmtRes!AQ641:SmtRes!AQ646,"=1",SmtRes!DH641:SmtRes!DH646)</f>
        <v>25.21</v>
      </c>
      <c r="S188">
        <f ca="1">SUMIF(SmtRes!AQ641:SmtRes!AQ646,"=1",SmtRes!DI641:SmtRes!DI646)</f>
        <v>2641.93</v>
      </c>
      <c r="T188">
        <f t="shared" si="99"/>
        <v>0</v>
      </c>
      <c r="U188">
        <f ca="1">SUMIF(SmtRes!AQ641:SmtRes!AQ646,"=1",SmtRes!CV641:SmtRes!CV646)</f>
        <v>3.2913</v>
      </c>
      <c r="V188">
        <f ca="1">SUMIF(SmtRes!AQ641:SmtRes!AQ646,"=1",SmtRes!CW641:SmtRes!CW646)</f>
        <v>0.03105</v>
      </c>
      <c r="W188">
        <f t="shared" si="100"/>
        <v>0</v>
      </c>
      <c r="X188">
        <f ca="1" t="shared" si="101"/>
        <v>2933.85</v>
      </c>
      <c r="Y188">
        <f ca="1" t="shared" si="102"/>
        <v>1840.33</v>
      </c>
      <c r="AA188">
        <v>85244033</v>
      </c>
      <c r="AB188">
        <f ca="1" t="shared" si="103"/>
        <v>21429.108125</v>
      </c>
      <c r="AC188">
        <f ca="1">ROUND((SUM(SmtRes!BQ641:SmtRes!BQ646)),6)</f>
        <v>1498.093</v>
      </c>
      <c r="AD188">
        <f ca="1">ROUND((((SUM(SmtRes!BR641:SmtRes!BR646))-(SUM(SmtRes!BS641:SmtRes!BS646)))+AE188),6)</f>
        <v>361.189125</v>
      </c>
      <c r="AE188">
        <f ca="1">ROUND((SUM(SmtRes!BS641:SmtRes!BS646)),6)</f>
        <v>186.7117</v>
      </c>
      <c r="AF188">
        <f ca="1">ROUND((SUM(SmtRes!BT641:SmtRes!BT646)),6)</f>
        <v>19569.826</v>
      </c>
      <c r="AG188">
        <f t="shared" si="104"/>
        <v>0</v>
      </c>
      <c r="AH188">
        <f ca="1">(SUM(SmtRes!BU641:SmtRes!BU646))</f>
        <v>24.38</v>
      </c>
      <c r="AI188">
        <f ca="1">(SUM(SmtRes!BV641:SmtRes!BV646))</f>
        <v>0.23</v>
      </c>
      <c r="AJ188">
        <f t="shared" si="105"/>
        <v>0</v>
      </c>
      <c r="AK188">
        <v>18991.7685</v>
      </c>
      <c r="AL188">
        <v>1498.093</v>
      </c>
      <c r="AM188">
        <v>314.0775</v>
      </c>
      <c r="AN188">
        <v>162.358</v>
      </c>
      <c r="AO188">
        <v>17017.24</v>
      </c>
      <c r="AP188">
        <v>0</v>
      </c>
      <c r="AQ188">
        <v>21.2</v>
      </c>
      <c r="AR188">
        <v>0.2</v>
      </c>
      <c r="AS188">
        <v>0</v>
      </c>
      <c r="AT188">
        <v>110</v>
      </c>
      <c r="AU188">
        <v>69</v>
      </c>
      <c r="AV188">
        <v>1</v>
      </c>
      <c r="AW188">
        <v>1</v>
      </c>
      <c r="AZ188">
        <v>1</v>
      </c>
      <c r="BA188">
        <v>1</v>
      </c>
      <c r="BB188">
        <v>1</v>
      </c>
      <c r="BC188">
        <v>1</v>
      </c>
      <c r="BD188" t="s">
        <v>236</v>
      </c>
      <c r="BE188" t="s">
        <v>236</v>
      </c>
      <c r="BF188" t="s">
        <v>236</v>
      </c>
      <c r="BG188" t="s">
        <v>236</v>
      </c>
      <c r="BH188">
        <v>0</v>
      </c>
      <c r="BI188">
        <v>1</v>
      </c>
      <c r="BJ188" t="s">
        <v>509</v>
      </c>
      <c r="BM188">
        <v>8001</v>
      </c>
      <c r="BN188">
        <v>0</v>
      </c>
      <c r="BO188" t="s">
        <v>236</v>
      </c>
      <c r="BP188">
        <v>0</v>
      </c>
      <c r="BQ188">
        <v>2</v>
      </c>
      <c r="BR188">
        <v>0</v>
      </c>
      <c r="BS188">
        <v>1</v>
      </c>
      <c r="BT188">
        <v>1</v>
      </c>
      <c r="BU188">
        <v>1</v>
      </c>
      <c r="BV188">
        <v>1</v>
      </c>
      <c r="BW188">
        <v>1</v>
      </c>
      <c r="BX188">
        <v>1</v>
      </c>
      <c r="BY188" t="s">
        <v>236</v>
      </c>
      <c r="BZ188">
        <v>110</v>
      </c>
      <c r="CA188">
        <v>69</v>
      </c>
      <c r="CB188" t="s">
        <v>236</v>
      </c>
      <c r="CE188">
        <v>0</v>
      </c>
      <c r="CF188">
        <v>0</v>
      </c>
      <c r="CG188">
        <v>0</v>
      </c>
      <c r="CH188">
        <v>13</v>
      </c>
      <c r="CI188">
        <v>0</v>
      </c>
      <c r="CJ188">
        <v>0</v>
      </c>
      <c r="CK188">
        <v>0</v>
      </c>
      <c r="CL188">
        <v>0</v>
      </c>
      <c r="CM188">
        <v>0</v>
      </c>
      <c r="CN188" t="s">
        <v>421</v>
      </c>
      <c r="CO188">
        <v>0</v>
      </c>
      <c r="CP188">
        <f ca="1" t="shared" si="120"/>
        <v>2969.81</v>
      </c>
      <c r="CQ188">
        <f ca="1">SUMIF(SmtRes!AQ641:SmtRes!AQ646,"=1",SmtRes!AA641:SmtRes!AA646)</f>
        <v>74088.64</v>
      </c>
      <c r="CR188">
        <f ca="1">SUMIF(SmtRes!AQ641:SmtRes!AQ646,"=1",SmtRes!AB641:SmtRes!AB646)</f>
        <v>779.81</v>
      </c>
      <c r="CS188">
        <f ca="1">SUMIF(SmtRes!AQ641:SmtRes!AQ646,"=1",SmtRes!AC641:SmtRes!AC646)</f>
        <v>811.79</v>
      </c>
      <c r="CT188">
        <f ca="1">SUMIF(SmtRes!AQ641:SmtRes!AQ646,"=1",SmtRes!AD641:SmtRes!AD646)</f>
        <v>802.7</v>
      </c>
      <c r="CU188">
        <f t="shared" si="121"/>
        <v>0</v>
      </c>
      <c r="CV188">
        <f ca="1">SUMIF(SmtRes!AQ641:SmtRes!AQ646,"=1",SmtRes!BU641:SmtRes!BU646)</f>
        <v>24.38</v>
      </c>
      <c r="CW188">
        <f ca="1">SUMIF(SmtRes!AQ641:SmtRes!AQ646,"=1",SmtRes!BV641:SmtRes!BV646)</f>
        <v>0.23</v>
      </c>
      <c r="CX188">
        <f t="shared" si="122"/>
        <v>0</v>
      </c>
      <c r="CY188">
        <f ca="1" t="shared" si="123"/>
        <v>2933.854</v>
      </c>
      <c r="CZ188">
        <f ca="1" t="shared" si="124"/>
        <v>1840.3266</v>
      </c>
      <c r="DB188">
        <v>68</v>
      </c>
      <c r="DC188" t="s">
        <v>236</v>
      </c>
      <c r="DD188" t="s">
        <v>236</v>
      </c>
      <c r="DE188" t="s">
        <v>422</v>
      </c>
      <c r="DF188" t="s">
        <v>422</v>
      </c>
      <c r="DG188" t="s">
        <v>422</v>
      </c>
      <c r="DH188" t="s">
        <v>236</v>
      </c>
      <c r="DI188" t="s">
        <v>422</v>
      </c>
      <c r="DJ188" t="s">
        <v>422</v>
      </c>
      <c r="DK188" t="s">
        <v>236</v>
      </c>
      <c r="DL188" t="s">
        <v>236</v>
      </c>
      <c r="DM188" t="s">
        <v>236</v>
      </c>
      <c r="DN188">
        <v>0</v>
      </c>
      <c r="DO188">
        <v>0</v>
      </c>
      <c r="DP188">
        <v>1</v>
      </c>
      <c r="DQ188">
        <v>1</v>
      </c>
      <c r="DU188">
        <v>1005</v>
      </c>
      <c r="DV188" t="s">
        <v>429</v>
      </c>
      <c r="DW188" t="s">
        <v>429</v>
      </c>
      <c r="DX188">
        <v>100</v>
      </c>
      <c r="DZ188" t="s">
        <v>236</v>
      </c>
      <c r="EA188" t="s">
        <v>236</v>
      </c>
      <c r="EB188" t="s">
        <v>236</v>
      </c>
      <c r="EC188" t="s">
        <v>236</v>
      </c>
      <c r="EE188">
        <v>82815150</v>
      </c>
      <c r="EF188">
        <v>2</v>
      </c>
      <c r="EG188" t="s">
        <v>269</v>
      </c>
      <c r="EH188">
        <v>8</v>
      </c>
      <c r="EI188" t="s">
        <v>510</v>
      </c>
      <c r="EJ188">
        <v>1</v>
      </c>
      <c r="EK188">
        <v>8001</v>
      </c>
      <c r="EL188" t="s">
        <v>510</v>
      </c>
      <c r="EM188" t="s">
        <v>511</v>
      </c>
      <c r="EO188" t="s">
        <v>425</v>
      </c>
      <c r="EQ188">
        <v>131072</v>
      </c>
      <c r="ER188">
        <v>0</v>
      </c>
      <c r="ES188">
        <v>0</v>
      </c>
      <c r="ET188">
        <v>0</v>
      </c>
      <c r="EU188">
        <v>0</v>
      </c>
      <c r="EV188">
        <v>0</v>
      </c>
      <c r="EW188">
        <v>21.2</v>
      </c>
      <c r="EX188">
        <v>0.2</v>
      </c>
      <c r="EY188">
        <v>0</v>
      </c>
      <c r="FQ188">
        <v>0</v>
      </c>
      <c r="FR188">
        <v>0</v>
      </c>
      <c r="FS188">
        <v>0</v>
      </c>
      <c r="FX188">
        <v>110</v>
      </c>
      <c r="FY188">
        <v>69</v>
      </c>
      <c r="GA188" t="s">
        <v>236</v>
      </c>
      <c r="GD188">
        <v>1</v>
      </c>
      <c r="GF188">
        <v>-1035220769</v>
      </c>
      <c r="GG188">
        <v>2</v>
      </c>
      <c r="GH188">
        <v>1</v>
      </c>
      <c r="GI188">
        <v>-2</v>
      </c>
      <c r="GJ188">
        <v>0</v>
      </c>
      <c r="GK188">
        <v>0</v>
      </c>
      <c r="GL188">
        <f ca="1" t="shared" si="107"/>
        <v>0</v>
      </c>
      <c r="GM188">
        <f ca="1" t="shared" si="108"/>
        <v>7743.99</v>
      </c>
      <c r="GN188">
        <f ca="1" t="shared" si="109"/>
        <v>7743.99</v>
      </c>
      <c r="GO188">
        <f ca="1" t="shared" si="110"/>
        <v>0</v>
      </c>
      <c r="GP188">
        <f ca="1" t="shared" si="111"/>
        <v>0</v>
      </c>
      <c r="GR188">
        <v>0</v>
      </c>
      <c r="GS188">
        <v>3</v>
      </c>
      <c r="GT188">
        <v>0</v>
      </c>
      <c r="GU188" t="s">
        <v>236</v>
      </c>
      <c r="GV188">
        <f t="shared" si="112"/>
        <v>0</v>
      </c>
      <c r="GW188">
        <v>1</v>
      </c>
      <c r="GX188">
        <f t="shared" si="113"/>
        <v>0</v>
      </c>
      <c r="HA188">
        <v>0</v>
      </c>
      <c r="HB188">
        <v>0</v>
      </c>
      <c r="HC188">
        <f t="shared" si="125"/>
        <v>0</v>
      </c>
      <c r="HE188" t="s">
        <v>236</v>
      </c>
      <c r="HF188" t="s">
        <v>236</v>
      </c>
      <c r="HM188" t="s">
        <v>236</v>
      </c>
      <c r="HN188" t="s">
        <v>167</v>
      </c>
      <c r="HO188" t="s">
        <v>169</v>
      </c>
      <c r="HP188" t="s">
        <v>510</v>
      </c>
      <c r="HQ188" t="s">
        <v>510</v>
      </c>
      <c r="HS188">
        <v>0</v>
      </c>
      <c r="IK188">
        <v>0</v>
      </c>
    </row>
    <row r="189" spans="1:255">
      <c r="A189" s="8">
        <v>17</v>
      </c>
      <c r="B189" s="8">
        <v>1</v>
      </c>
      <c r="C189" s="8">
        <f>ROW(SmtRes!A655)</f>
        <v>655</v>
      </c>
      <c r="D189" s="8">
        <f>ROW(EtalonRes!A884)</f>
        <v>884</v>
      </c>
      <c r="E189" s="8" t="s">
        <v>236</v>
      </c>
      <c r="F189" s="8" t="s">
        <v>358</v>
      </c>
      <c r="G189" s="8" t="s">
        <v>359</v>
      </c>
      <c r="H189" s="8" t="s">
        <v>265</v>
      </c>
      <c r="I189" s="8">
        <v>0</v>
      </c>
      <c r="J189" s="8">
        <v>0</v>
      </c>
      <c r="K189" s="8">
        <v>0</v>
      </c>
      <c r="L189" s="8">
        <v>0</v>
      </c>
      <c r="M189" s="8">
        <v>0</v>
      </c>
      <c r="N189" s="8">
        <f t="shared" si="98"/>
        <v>0</v>
      </c>
      <c r="O189" s="8">
        <f ca="1" t="shared" si="119"/>
        <v>0</v>
      </c>
      <c r="P189" s="8">
        <f ca="1">SUMIF(SmtRes!AQ647:SmtRes!AQ655,"=1",SmtRes!DF647:SmtRes!DF655)</f>
        <v>0</v>
      </c>
      <c r="Q189" s="8">
        <f ca="1">SUMIF(SmtRes!AQ647:SmtRes!AQ655,"=1",SmtRes!DG647:SmtRes!DG655)</f>
        <v>0</v>
      </c>
      <c r="R189" s="8">
        <f ca="1">SUMIF(SmtRes!AQ647:SmtRes!AQ655,"=1",SmtRes!DH647:SmtRes!DH655)</f>
        <v>0</v>
      </c>
      <c r="S189" s="8">
        <f ca="1">SUMIF(SmtRes!AQ647:SmtRes!AQ655,"=1",SmtRes!DI647:SmtRes!DI655)</f>
        <v>0</v>
      </c>
      <c r="T189" s="8">
        <f t="shared" si="99"/>
        <v>0</v>
      </c>
      <c r="U189" s="8">
        <f ca="1">SUMIF(SmtRes!AQ647:SmtRes!AQ655,"=1",SmtRes!CV647:SmtRes!CV655)</f>
        <v>0</v>
      </c>
      <c r="V189" s="8">
        <f ca="1">SUMIF(SmtRes!AQ647:SmtRes!AQ655,"=1",SmtRes!CW647:SmtRes!CW655)</f>
        <v>0</v>
      </c>
      <c r="W189" s="8">
        <f t="shared" si="100"/>
        <v>0</v>
      </c>
      <c r="X189" s="8">
        <f ca="1" t="shared" si="101"/>
        <v>0</v>
      </c>
      <c r="Y189" s="8">
        <f ca="1" t="shared" si="102"/>
        <v>0</v>
      </c>
      <c r="Z189" s="8"/>
      <c r="AA189" s="8">
        <v>-1</v>
      </c>
      <c r="AB189" s="8">
        <f ca="1" t="shared" si="103"/>
        <v>4324.505952</v>
      </c>
      <c r="AC189" s="8">
        <f ca="1">ROUND((SUM(SmtRes!BQ647:SmtRes!BQ655)),6)</f>
        <v>1634.66115</v>
      </c>
      <c r="AD189" s="8">
        <f ca="1">ROUND((((SUM(SmtRes!BR647:SmtRes!BR655))-(SUM(SmtRes!BS647:SmtRes!BS655)))+AE189),6)</f>
        <v>313.207146</v>
      </c>
      <c r="AE189" s="8">
        <f ca="1">ROUND((SUM(SmtRes!BS647:SmtRes!BS655)),6)</f>
        <v>236.25945</v>
      </c>
      <c r="AF189" s="8">
        <f ca="1">ROUND((SUM(SmtRes!BT647:SmtRes!BT655)),6)</f>
        <v>2376.637656</v>
      </c>
      <c r="AG189" s="8">
        <f t="shared" si="104"/>
        <v>0</v>
      </c>
      <c r="AH189" s="8">
        <f ca="1">(SUM(SmtRes!BU647:SmtRes!BU655))</f>
        <v>2.8428</v>
      </c>
      <c r="AI189" s="8">
        <f ca="1">(SUM(SmtRes!BV647:SmtRes!BV655))</f>
        <v>0.2484</v>
      </c>
      <c r="AJ189" s="8">
        <f t="shared" si="105"/>
        <v>0</v>
      </c>
      <c r="AK189" s="8">
        <v>3755.02655</v>
      </c>
      <c r="AL189" s="8">
        <v>1634.66115</v>
      </c>
      <c r="AM189" s="8">
        <v>226.9617</v>
      </c>
      <c r="AN189" s="8">
        <v>171.2025</v>
      </c>
      <c r="AO189" s="8">
        <v>1722.2012</v>
      </c>
      <c r="AP189" s="8">
        <v>0</v>
      </c>
      <c r="AQ189" s="8">
        <v>2.06</v>
      </c>
      <c r="AR189" s="8">
        <v>0.18</v>
      </c>
      <c r="AS189" s="8">
        <v>0</v>
      </c>
      <c r="AT189" s="8">
        <v>97</v>
      </c>
      <c r="AU189" s="8">
        <v>51</v>
      </c>
      <c r="AV189" s="8">
        <v>1</v>
      </c>
      <c r="AW189" s="8">
        <v>1</v>
      </c>
      <c r="AX189" s="8"/>
      <c r="AY189" s="8"/>
      <c r="AZ189" s="8">
        <v>1</v>
      </c>
      <c r="BA189" s="8">
        <v>1</v>
      </c>
      <c r="BB189" s="8">
        <v>1</v>
      </c>
      <c r="BC189" s="8">
        <v>1</v>
      </c>
      <c r="BD189" s="8" t="s">
        <v>236</v>
      </c>
      <c r="BE189" s="8" t="s">
        <v>236</v>
      </c>
      <c r="BF189" s="8" t="s">
        <v>236</v>
      </c>
      <c r="BG189" s="8" t="s">
        <v>236</v>
      </c>
      <c r="BH189" s="8">
        <v>0</v>
      </c>
      <c r="BI189" s="8">
        <v>2</v>
      </c>
      <c r="BJ189" s="8" t="s">
        <v>360</v>
      </c>
      <c r="BK189" s="8"/>
      <c r="BL189" s="8"/>
      <c r="BM189" s="8">
        <v>108001</v>
      </c>
      <c r="BN189" s="8">
        <v>0</v>
      </c>
      <c r="BO189" s="8" t="s">
        <v>236</v>
      </c>
      <c r="BP189" s="8">
        <v>0</v>
      </c>
      <c r="BQ189" s="8">
        <v>3</v>
      </c>
      <c r="BR189" s="8">
        <v>0</v>
      </c>
      <c r="BS189" s="8">
        <v>1</v>
      </c>
      <c r="BT189" s="8">
        <v>1</v>
      </c>
      <c r="BU189" s="8">
        <v>1</v>
      </c>
      <c r="BV189" s="8">
        <v>1</v>
      </c>
      <c r="BW189" s="8">
        <v>1</v>
      </c>
      <c r="BX189" s="8">
        <v>1</v>
      </c>
      <c r="BY189" s="8" t="s">
        <v>236</v>
      </c>
      <c r="BZ189" s="8">
        <v>97</v>
      </c>
      <c r="CA189" s="8">
        <v>51</v>
      </c>
      <c r="CB189" s="8" t="s">
        <v>236</v>
      </c>
      <c r="CC189" s="8"/>
      <c r="CD189" s="8"/>
      <c r="CE189" s="8">
        <v>0</v>
      </c>
      <c r="CF189" s="8">
        <v>0</v>
      </c>
      <c r="CG189" s="8">
        <v>0</v>
      </c>
      <c r="CH189" s="8">
        <v>0</v>
      </c>
      <c r="CI189" s="8">
        <v>0</v>
      </c>
      <c r="CJ189" s="8">
        <v>0</v>
      </c>
      <c r="CK189" s="8">
        <v>0</v>
      </c>
      <c r="CL189" s="8">
        <v>0</v>
      </c>
      <c r="CM189" s="8">
        <v>0</v>
      </c>
      <c r="CN189" s="8" t="s">
        <v>267</v>
      </c>
      <c r="CO189" s="8">
        <v>0</v>
      </c>
      <c r="CP189" s="8">
        <f ca="1" t="shared" si="120"/>
        <v>0</v>
      </c>
      <c r="CQ189" s="8">
        <f ca="1">SUMIF(SmtRes!AQ647:SmtRes!AQ655,"=1",SmtRes!AA647:SmtRes!AA655)</f>
        <v>136235</v>
      </c>
      <c r="CR189" s="8">
        <f ca="1">SUMIF(SmtRes!AQ647:SmtRes!AQ655,"=1",SmtRes!AB647:SmtRes!AB655)</f>
        <v>2302.6</v>
      </c>
      <c r="CS189" s="8">
        <f ca="1">SUMIF(SmtRes!AQ647:SmtRes!AQ655,"=1",SmtRes!AC647:SmtRes!AC655)</f>
        <v>1902.25</v>
      </c>
      <c r="CT189" s="8">
        <f ca="1">SUMIF(SmtRes!AQ647:SmtRes!AQ655,"=1",SmtRes!AD647:SmtRes!AD655)</f>
        <v>836.02</v>
      </c>
      <c r="CU189" s="8">
        <f t="shared" si="121"/>
        <v>0</v>
      </c>
      <c r="CV189" s="8">
        <f ca="1">SUMIF(SmtRes!AQ647:SmtRes!AQ655,"=1",SmtRes!BU647:SmtRes!BU655)</f>
        <v>2.8428</v>
      </c>
      <c r="CW189" s="8">
        <f ca="1">SUMIF(SmtRes!AQ647:SmtRes!AQ655,"=1",SmtRes!BV647:SmtRes!BV655)</f>
        <v>0.2484</v>
      </c>
      <c r="CX189" s="8">
        <f t="shared" si="122"/>
        <v>0</v>
      </c>
      <c r="CY189" s="8">
        <f ca="1" t="shared" si="123"/>
        <v>0</v>
      </c>
      <c r="CZ189" s="8">
        <f ca="1" t="shared" si="124"/>
        <v>0</v>
      </c>
      <c r="DA189" s="8"/>
      <c r="DB189" s="8"/>
      <c r="DC189" s="8" t="s">
        <v>236</v>
      </c>
      <c r="DD189" s="8" t="s">
        <v>236</v>
      </c>
      <c r="DE189" s="8" t="s">
        <v>268</v>
      </c>
      <c r="DF189" s="8" t="s">
        <v>268</v>
      </c>
      <c r="DG189" s="8" t="s">
        <v>268</v>
      </c>
      <c r="DH189" s="8" t="s">
        <v>236</v>
      </c>
      <c r="DI189" s="8" t="s">
        <v>268</v>
      </c>
      <c r="DJ189" s="8" t="s">
        <v>268</v>
      </c>
      <c r="DK189" s="8" t="s">
        <v>236</v>
      </c>
      <c r="DL189" s="8" t="s">
        <v>236</v>
      </c>
      <c r="DM189" s="8" t="s">
        <v>236</v>
      </c>
      <c r="DN189" s="8">
        <v>0</v>
      </c>
      <c r="DO189" s="8">
        <v>0</v>
      </c>
      <c r="DP189" s="8">
        <v>1</v>
      </c>
      <c r="DQ189" s="8">
        <v>1</v>
      </c>
      <c r="DR189" s="8"/>
      <c r="DS189" s="8"/>
      <c r="DT189" s="8"/>
      <c r="DU189" s="8">
        <v>1013</v>
      </c>
      <c r="DV189" s="8" t="s">
        <v>265</v>
      </c>
      <c r="DW189" s="8" t="s">
        <v>265</v>
      </c>
      <c r="DX189" s="8">
        <v>1</v>
      </c>
      <c r="DY189" s="8"/>
      <c r="DZ189" s="8" t="s">
        <v>236</v>
      </c>
      <c r="EA189" s="8" t="s">
        <v>236</v>
      </c>
      <c r="EB189" s="8" t="s">
        <v>236</v>
      </c>
      <c r="EC189" s="8" t="s">
        <v>236</v>
      </c>
      <c r="ED189" s="8"/>
      <c r="EE189" s="8">
        <v>82815029</v>
      </c>
      <c r="EF189" s="8">
        <v>3</v>
      </c>
      <c r="EG189" s="8" t="s">
        <v>324</v>
      </c>
      <c r="EH189" s="8">
        <v>0</v>
      </c>
      <c r="EI189" s="8" t="s">
        <v>236</v>
      </c>
      <c r="EJ189" s="8">
        <v>2</v>
      </c>
      <c r="EK189" s="8">
        <v>108001</v>
      </c>
      <c r="EL189" s="8" t="s">
        <v>325</v>
      </c>
      <c r="EM189" s="8" t="s">
        <v>326</v>
      </c>
      <c r="EN189" s="8"/>
      <c r="EO189" s="8" t="s">
        <v>272</v>
      </c>
      <c r="EP189" s="8"/>
      <c r="EQ189" s="8">
        <v>132096</v>
      </c>
      <c r="ER189" s="8">
        <v>0</v>
      </c>
      <c r="ES189" s="8">
        <v>0</v>
      </c>
      <c r="ET189" s="8">
        <v>0</v>
      </c>
      <c r="EU189" s="8">
        <v>0</v>
      </c>
      <c r="EV189" s="8">
        <v>0</v>
      </c>
      <c r="EW189" s="8">
        <v>2.06</v>
      </c>
      <c r="EX189" s="8">
        <v>0.18</v>
      </c>
      <c r="EY189" s="8">
        <v>0</v>
      </c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  <c r="FK189" s="8"/>
      <c r="FL189" s="8"/>
      <c r="FM189" s="8"/>
      <c r="FN189" s="8"/>
      <c r="FO189" s="8"/>
      <c r="FP189" s="8"/>
      <c r="FQ189" s="8">
        <v>0</v>
      </c>
      <c r="FR189" s="8">
        <v>0</v>
      </c>
      <c r="FS189" s="8">
        <v>0</v>
      </c>
      <c r="FT189" s="8"/>
      <c r="FU189" s="8"/>
      <c r="FV189" s="8"/>
      <c r="FW189" s="8"/>
      <c r="FX189" s="8">
        <v>97</v>
      </c>
      <c r="FY189" s="8">
        <v>51</v>
      </c>
      <c r="FZ189" s="8"/>
      <c r="GA189" s="8" t="s">
        <v>236</v>
      </c>
      <c r="GB189" s="8"/>
      <c r="GC189" s="8"/>
      <c r="GD189" s="8">
        <v>1</v>
      </c>
      <c r="GE189" s="8"/>
      <c r="GF189" s="8">
        <v>-1202929458</v>
      </c>
      <c r="GG189" s="8">
        <v>2</v>
      </c>
      <c r="GH189" s="8">
        <v>1</v>
      </c>
      <c r="GI189" s="8">
        <v>-2</v>
      </c>
      <c r="GJ189" s="8">
        <v>0</v>
      </c>
      <c r="GK189" s="8">
        <v>0</v>
      </c>
      <c r="GL189" s="8">
        <f ca="1" t="shared" si="107"/>
        <v>0</v>
      </c>
      <c r="GM189" s="8">
        <f ca="1" t="shared" si="108"/>
        <v>0</v>
      </c>
      <c r="GN189" s="8">
        <f ca="1" t="shared" si="109"/>
        <v>0</v>
      </c>
      <c r="GO189" s="8">
        <f ca="1" t="shared" si="110"/>
        <v>0</v>
      </c>
      <c r="GP189" s="8">
        <f ca="1" t="shared" si="111"/>
        <v>0</v>
      </c>
      <c r="GQ189" s="8"/>
      <c r="GR189" s="8">
        <v>0</v>
      </c>
      <c r="GS189" s="8">
        <v>3</v>
      </c>
      <c r="GT189" s="8">
        <v>0</v>
      </c>
      <c r="GU189" s="8" t="s">
        <v>236</v>
      </c>
      <c r="GV189" s="8">
        <f t="shared" si="112"/>
        <v>0</v>
      </c>
      <c r="GW189" s="8">
        <v>1</v>
      </c>
      <c r="GX189" s="8">
        <f t="shared" si="113"/>
        <v>0</v>
      </c>
      <c r="GY189" s="8"/>
      <c r="GZ189" s="8"/>
      <c r="HA189" s="8">
        <v>0</v>
      </c>
      <c r="HB189" s="8">
        <v>0</v>
      </c>
      <c r="HC189" s="8">
        <f t="shared" si="125"/>
        <v>0</v>
      </c>
      <c r="HD189" s="8"/>
      <c r="HE189" s="8" t="s">
        <v>236</v>
      </c>
      <c r="HF189" s="8" t="s">
        <v>236</v>
      </c>
      <c r="HG189" s="8"/>
      <c r="HH189" s="8"/>
      <c r="HI189" s="8"/>
      <c r="HJ189" s="8"/>
      <c r="HK189" s="8"/>
      <c r="HL189" s="8"/>
      <c r="HM189" s="8" t="s">
        <v>236</v>
      </c>
      <c r="HN189" s="8" t="s">
        <v>135</v>
      </c>
      <c r="HO189" s="8" t="s">
        <v>137</v>
      </c>
      <c r="HP189" s="8" t="s">
        <v>325</v>
      </c>
      <c r="HQ189" s="8" t="s">
        <v>325</v>
      </c>
      <c r="HR189" s="8"/>
      <c r="HS189" s="8">
        <v>0</v>
      </c>
      <c r="HT189" s="8"/>
      <c r="HU189" s="8"/>
      <c r="HV189" s="8"/>
      <c r="HW189" s="8"/>
      <c r="HX189" s="8"/>
      <c r="HY189" s="8"/>
      <c r="HZ189" s="8"/>
      <c r="IA189" s="8"/>
      <c r="IB189" s="8"/>
      <c r="IC189" s="8"/>
      <c r="ID189" s="8"/>
      <c r="IE189" s="8"/>
      <c r="IF189" s="8"/>
      <c r="IG189" s="8"/>
      <c r="IH189" s="8"/>
      <c r="II189" s="8"/>
      <c r="IJ189" s="8"/>
      <c r="IK189" s="8">
        <v>0</v>
      </c>
      <c r="IL189" s="8"/>
      <c r="IM189" s="8"/>
      <c r="IN189" s="8"/>
      <c r="IO189" s="8"/>
      <c r="IP189" s="8"/>
      <c r="IQ189" s="8"/>
      <c r="IR189" s="8"/>
      <c r="IS189" s="8"/>
      <c r="IT189" s="8"/>
      <c r="IU189" s="8"/>
    </row>
    <row r="190" spans="1:245">
      <c r="A190">
        <v>17</v>
      </c>
      <c r="B190">
        <v>1</v>
      </c>
      <c r="C190">
        <f>ROW(SmtRes!A664)</f>
        <v>664</v>
      </c>
      <c r="D190">
        <f>ROW(EtalonRes!A894)</f>
        <v>894</v>
      </c>
      <c r="E190" t="s">
        <v>236</v>
      </c>
      <c r="F190" t="s">
        <v>358</v>
      </c>
      <c r="G190" t="s">
        <v>359</v>
      </c>
      <c r="H190" t="s">
        <v>265</v>
      </c>
      <c r="I190">
        <v>0</v>
      </c>
      <c r="J190">
        <v>0</v>
      </c>
      <c r="K190">
        <v>0</v>
      </c>
      <c r="L190">
        <v>0</v>
      </c>
      <c r="M190">
        <v>0</v>
      </c>
      <c r="N190">
        <f t="shared" si="98"/>
        <v>0</v>
      </c>
      <c r="O190">
        <f ca="1" t="shared" si="119"/>
        <v>0</v>
      </c>
      <c r="P190">
        <f ca="1">SUMIF(SmtRes!AQ656:SmtRes!AQ664,"=1",SmtRes!DF656:SmtRes!DF664)</f>
        <v>0</v>
      </c>
      <c r="Q190">
        <f ca="1">SUMIF(SmtRes!AQ656:SmtRes!AQ664,"=1",SmtRes!DG656:SmtRes!DG664)</f>
        <v>0</v>
      </c>
      <c r="R190">
        <f ca="1">SUMIF(SmtRes!AQ656:SmtRes!AQ664,"=1",SmtRes!DH656:SmtRes!DH664)</f>
        <v>0</v>
      </c>
      <c r="S190">
        <f ca="1">SUMIF(SmtRes!AQ656:SmtRes!AQ664,"=1",SmtRes!DI656:SmtRes!DI664)</f>
        <v>0</v>
      </c>
      <c r="T190">
        <f t="shared" si="99"/>
        <v>0</v>
      </c>
      <c r="U190">
        <f ca="1">SUMIF(SmtRes!AQ656:SmtRes!AQ664,"=1",SmtRes!CV656:SmtRes!CV664)</f>
        <v>0</v>
      </c>
      <c r="V190">
        <f ca="1">SUMIF(SmtRes!AQ656:SmtRes!AQ664,"=1",SmtRes!CW656:SmtRes!CW664)</f>
        <v>0</v>
      </c>
      <c r="W190">
        <f t="shared" si="100"/>
        <v>0</v>
      </c>
      <c r="X190">
        <f ca="1" t="shared" si="101"/>
        <v>0</v>
      </c>
      <c r="Y190">
        <f ca="1" t="shared" si="102"/>
        <v>0</v>
      </c>
      <c r="AA190">
        <v>-1</v>
      </c>
      <c r="AB190">
        <f ca="1" t="shared" si="103"/>
        <v>4324.505952</v>
      </c>
      <c r="AC190">
        <f ca="1">ROUND((SUM(SmtRes!BQ656:SmtRes!BQ664)),6)</f>
        <v>1634.66115</v>
      </c>
      <c r="AD190">
        <f ca="1">ROUND((((SUM(SmtRes!BR656:SmtRes!BR664))-(SUM(SmtRes!BS656:SmtRes!BS664)))+AE190),6)</f>
        <v>313.207146</v>
      </c>
      <c r="AE190">
        <f ca="1">ROUND((SUM(SmtRes!BS656:SmtRes!BS664)),6)</f>
        <v>236.25945</v>
      </c>
      <c r="AF190">
        <f ca="1">ROUND((SUM(SmtRes!BT656:SmtRes!BT664)),6)</f>
        <v>2376.637656</v>
      </c>
      <c r="AG190">
        <f t="shared" si="104"/>
        <v>0</v>
      </c>
      <c r="AH190">
        <f ca="1">(SUM(SmtRes!BU656:SmtRes!BU664))</f>
        <v>2.8428</v>
      </c>
      <c r="AI190">
        <f ca="1">(SUM(SmtRes!BV656:SmtRes!BV664))</f>
        <v>0.2484</v>
      </c>
      <c r="AJ190">
        <f t="shared" si="105"/>
        <v>0</v>
      </c>
      <c r="AK190">
        <v>3755.02655</v>
      </c>
      <c r="AL190">
        <v>1634.66115</v>
      </c>
      <c r="AM190">
        <v>226.9617</v>
      </c>
      <c r="AN190">
        <v>171.2025</v>
      </c>
      <c r="AO190">
        <v>1722.2012</v>
      </c>
      <c r="AP190">
        <v>0</v>
      </c>
      <c r="AQ190">
        <v>2.06</v>
      </c>
      <c r="AR190">
        <v>0.18</v>
      </c>
      <c r="AS190">
        <v>0</v>
      </c>
      <c r="AT190">
        <v>97</v>
      </c>
      <c r="AU190">
        <v>51</v>
      </c>
      <c r="AV190">
        <v>1</v>
      </c>
      <c r="AW190">
        <v>1</v>
      </c>
      <c r="AZ190">
        <v>1</v>
      </c>
      <c r="BA190">
        <v>1</v>
      </c>
      <c r="BB190">
        <v>1</v>
      </c>
      <c r="BC190">
        <v>1</v>
      </c>
      <c r="BD190" t="s">
        <v>236</v>
      </c>
      <c r="BE190" t="s">
        <v>236</v>
      </c>
      <c r="BF190" t="s">
        <v>236</v>
      </c>
      <c r="BG190" t="s">
        <v>236</v>
      </c>
      <c r="BH190">
        <v>0</v>
      </c>
      <c r="BI190">
        <v>2</v>
      </c>
      <c r="BJ190" t="s">
        <v>360</v>
      </c>
      <c r="BM190">
        <v>108001</v>
      </c>
      <c r="BN190">
        <v>0</v>
      </c>
      <c r="BO190" t="s">
        <v>236</v>
      </c>
      <c r="BP190">
        <v>0</v>
      </c>
      <c r="BQ190">
        <v>3</v>
      </c>
      <c r="BR190">
        <v>0</v>
      </c>
      <c r="BS190">
        <v>1</v>
      </c>
      <c r="BT190">
        <v>1</v>
      </c>
      <c r="BU190">
        <v>1</v>
      </c>
      <c r="BV190">
        <v>1</v>
      </c>
      <c r="BW190">
        <v>1</v>
      </c>
      <c r="BX190">
        <v>1</v>
      </c>
      <c r="BY190" t="s">
        <v>236</v>
      </c>
      <c r="BZ190">
        <v>97</v>
      </c>
      <c r="CA190">
        <v>51</v>
      </c>
      <c r="CB190" t="s">
        <v>236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 t="s">
        <v>267</v>
      </c>
      <c r="CO190">
        <v>0</v>
      </c>
      <c r="CP190">
        <f ca="1" t="shared" si="120"/>
        <v>0</v>
      </c>
      <c r="CQ190">
        <f ca="1">SUMIF(SmtRes!AQ656:SmtRes!AQ664,"=1",SmtRes!AA656:SmtRes!AA664)</f>
        <v>136235</v>
      </c>
      <c r="CR190">
        <f ca="1">SUMIF(SmtRes!AQ656:SmtRes!AQ664,"=1",SmtRes!AB656:SmtRes!AB664)</f>
        <v>2302.6</v>
      </c>
      <c r="CS190">
        <f ca="1">SUMIF(SmtRes!AQ656:SmtRes!AQ664,"=1",SmtRes!AC656:SmtRes!AC664)</f>
        <v>1902.25</v>
      </c>
      <c r="CT190">
        <f ca="1">SUMIF(SmtRes!AQ656:SmtRes!AQ664,"=1",SmtRes!AD656:SmtRes!AD664)</f>
        <v>836.02</v>
      </c>
      <c r="CU190">
        <f t="shared" si="121"/>
        <v>0</v>
      </c>
      <c r="CV190">
        <f ca="1">SUMIF(SmtRes!AQ656:SmtRes!AQ664,"=1",SmtRes!BU656:SmtRes!BU664)</f>
        <v>2.8428</v>
      </c>
      <c r="CW190">
        <f ca="1">SUMIF(SmtRes!AQ656:SmtRes!AQ664,"=1",SmtRes!BV656:SmtRes!BV664)</f>
        <v>0.2484</v>
      </c>
      <c r="CX190">
        <f t="shared" si="122"/>
        <v>0</v>
      </c>
      <c r="CY190">
        <f ca="1" t="shared" si="123"/>
        <v>0</v>
      </c>
      <c r="CZ190">
        <f ca="1" t="shared" si="124"/>
        <v>0</v>
      </c>
      <c r="DC190" t="s">
        <v>236</v>
      </c>
      <c r="DD190" t="s">
        <v>236</v>
      </c>
      <c r="DE190" t="s">
        <v>268</v>
      </c>
      <c r="DF190" t="s">
        <v>268</v>
      </c>
      <c r="DG190" t="s">
        <v>268</v>
      </c>
      <c r="DH190" t="s">
        <v>236</v>
      </c>
      <c r="DI190" t="s">
        <v>268</v>
      </c>
      <c r="DJ190" t="s">
        <v>268</v>
      </c>
      <c r="DK190" t="s">
        <v>236</v>
      </c>
      <c r="DL190" t="s">
        <v>236</v>
      </c>
      <c r="DM190" t="s">
        <v>236</v>
      </c>
      <c r="DN190">
        <v>0</v>
      </c>
      <c r="DO190">
        <v>0</v>
      </c>
      <c r="DP190">
        <v>1</v>
      </c>
      <c r="DQ190">
        <v>1</v>
      </c>
      <c r="DU190">
        <v>1013</v>
      </c>
      <c r="DV190" t="s">
        <v>265</v>
      </c>
      <c r="DW190" t="s">
        <v>265</v>
      </c>
      <c r="DX190">
        <v>1</v>
      </c>
      <c r="DZ190" t="s">
        <v>236</v>
      </c>
      <c r="EA190" t="s">
        <v>236</v>
      </c>
      <c r="EB190" t="s">
        <v>236</v>
      </c>
      <c r="EC190" t="s">
        <v>236</v>
      </c>
      <c r="EE190">
        <v>82815029</v>
      </c>
      <c r="EF190">
        <v>3</v>
      </c>
      <c r="EG190" t="s">
        <v>324</v>
      </c>
      <c r="EH190">
        <v>0</v>
      </c>
      <c r="EI190" t="s">
        <v>236</v>
      </c>
      <c r="EJ190">
        <v>2</v>
      </c>
      <c r="EK190">
        <v>108001</v>
      </c>
      <c r="EL190" t="s">
        <v>325</v>
      </c>
      <c r="EM190" t="s">
        <v>326</v>
      </c>
      <c r="EO190" t="s">
        <v>272</v>
      </c>
      <c r="EQ190">
        <v>132096</v>
      </c>
      <c r="ER190">
        <v>0</v>
      </c>
      <c r="ES190">
        <v>0</v>
      </c>
      <c r="ET190">
        <v>0</v>
      </c>
      <c r="EU190">
        <v>0</v>
      </c>
      <c r="EV190">
        <v>0</v>
      </c>
      <c r="EW190">
        <v>2.06</v>
      </c>
      <c r="EX190">
        <v>0.18</v>
      </c>
      <c r="EY190">
        <v>0</v>
      </c>
      <c r="FQ190">
        <v>0</v>
      </c>
      <c r="FR190">
        <v>0</v>
      </c>
      <c r="FS190">
        <v>0</v>
      </c>
      <c r="FX190">
        <v>97</v>
      </c>
      <c r="FY190">
        <v>51</v>
      </c>
      <c r="GA190" t="s">
        <v>236</v>
      </c>
      <c r="GD190">
        <v>1</v>
      </c>
      <c r="GF190">
        <v>-1202929458</v>
      </c>
      <c r="GG190">
        <v>2</v>
      </c>
      <c r="GH190">
        <v>1</v>
      </c>
      <c r="GI190">
        <v>-2</v>
      </c>
      <c r="GJ190">
        <v>0</v>
      </c>
      <c r="GK190">
        <v>0</v>
      </c>
      <c r="GL190">
        <f ca="1" t="shared" si="107"/>
        <v>0</v>
      </c>
      <c r="GM190">
        <f ca="1" t="shared" si="108"/>
        <v>0</v>
      </c>
      <c r="GN190">
        <f ca="1" t="shared" si="109"/>
        <v>0</v>
      </c>
      <c r="GO190">
        <f ca="1" t="shared" si="110"/>
        <v>0</v>
      </c>
      <c r="GP190">
        <f ca="1" t="shared" si="111"/>
        <v>0</v>
      </c>
      <c r="GR190">
        <v>0</v>
      </c>
      <c r="GS190">
        <v>3</v>
      </c>
      <c r="GT190">
        <v>0</v>
      </c>
      <c r="GU190" t="s">
        <v>236</v>
      </c>
      <c r="GV190">
        <f t="shared" si="112"/>
        <v>0</v>
      </c>
      <c r="GW190">
        <v>1</v>
      </c>
      <c r="GX190">
        <f t="shared" si="113"/>
        <v>0</v>
      </c>
      <c r="HA190">
        <v>0</v>
      </c>
      <c r="HB190">
        <v>0</v>
      </c>
      <c r="HC190">
        <f t="shared" si="125"/>
        <v>0</v>
      </c>
      <c r="HE190" t="s">
        <v>236</v>
      </c>
      <c r="HF190" t="s">
        <v>236</v>
      </c>
      <c r="HM190" t="s">
        <v>236</v>
      </c>
      <c r="HN190" t="s">
        <v>135</v>
      </c>
      <c r="HO190" t="s">
        <v>137</v>
      </c>
      <c r="HP190" t="s">
        <v>325</v>
      </c>
      <c r="HQ190" t="s">
        <v>325</v>
      </c>
      <c r="HS190">
        <v>0</v>
      </c>
      <c r="IK190">
        <v>0</v>
      </c>
    </row>
    <row r="191" spans="1:255">
      <c r="A191" s="8">
        <v>17</v>
      </c>
      <c r="B191" s="8">
        <v>1</v>
      </c>
      <c r="C191" s="8">
        <f>ROW(SmtRes!A665)</f>
        <v>665</v>
      </c>
      <c r="D191" s="8">
        <f>ROW(EtalonRes!A895)</f>
        <v>895</v>
      </c>
      <c r="E191" s="8" t="s">
        <v>236</v>
      </c>
      <c r="F191" s="8" t="s">
        <v>512</v>
      </c>
      <c r="G191" s="8" t="s">
        <v>513</v>
      </c>
      <c r="H191" s="8" t="s">
        <v>514</v>
      </c>
      <c r="I191" s="8">
        <v>0</v>
      </c>
      <c r="J191" s="8">
        <v>0</v>
      </c>
      <c r="K191" s="8">
        <v>0</v>
      </c>
      <c r="L191" s="8">
        <v>0</v>
      </c>
      <c r="M191" s="8">
        <v>0</v>
      </c>
      <c r="N191" s="8">
        <f t="shared" si="98"/>
        <v>0</v>
      </c>
      <c r="O191" s="8">
        <f ca="1" t="shared" si="119"/>
        <v>0</v>
      </c>
      <c r="P191" s="8">
        <f ca="1">SUMIF(SmtRes!AQ665:SmtRes!AQ665,"=1",SmtRes!DF665:SmtRes!DF665)</f>
        <v>0</v>
      </c>
      <c r="Q191" s="8">
        <f ca="1">SUMIF(SmtRes!AQ665:SmtRes!AQ665,"=1",SmtRes!DG665:SmtRes!DG665)</f>
        <v>0</v>
      </c>
      <c r="R191" s="8">
        <f ca="1">SUMIF(SmtRes!AQ665:SmtRes!AQ665,"=1",SmtRes!DH665:SmtRes!DH665)</f>
        <v>0</v>
      </c>
      <c r="S191" s="8">
        <f ca="1">SUMIF(SmtRes!AQ665:SmtRes!AQ665,"=1",SmtRes!DI665:SmtRes!DI665)</f>
        <v>0</v>
      </c>
      <c r="T191" s="8">
        <f t="shared" si="99"/>
        <v>0</v>
      </c>
      <c r="U191" s="8">
        <f ca="1">SUMIF(SmtRes!AQ665:SmtRes!AQ665,"=1",SmtRes!CV665:SmtRes!CV665)</f>
        <v>0</v>
      </c>
      <c r="V191" s="8">
        <f ca="1">SUMIF(SmtRes!AQ665:SmtRes!AQ665,"=1",SmtRes!CW665:SmtRes!CW665)</f>
        <v>0</v>
      </c>
      <c r="W191" s="8">
        <f t="shared" si="100"/>
        <v>0</v>
      </c>
      <c r="X191" s="8">
        <f ca="1" t="shared" si="101"/>
        <v>0</v>
      </c>
      <c r="Y191" s="8">
        <f ca="1" t="shared" si="102"/>
        <v>0</v>
      </c>
      <c r="Z191" s="8"/>
      <c r="AA191" s="8">
        <v>-1</v>
      </c>
      <c r="AB191" s="8">
        <f ca="1" t="shared" si="103"/>
        <v>116944.443</v>
      </c>
      <c r="AC191" s="8">
        <f>ROUND((0),6)</f>
        <v>0</v>
      </c>
      <c r="AD191" s="8">
        <f>ROUND((((0)-(0))+AE191),6)</f>
        <v>0</v>
      </c>
      <c r="AE191" s="8">
        <f>ROUND((0),6)</f>
        <v>0</v>
      </c>
      <c r="AF191" s="8">
        <f ca="1">ROUND((SUM(SmtRes!BT665:SmtRes!BT665)),6)</f>
        <v>116944.443</v>
      </c>
      <c r="AG191" s="8">
        <f t="shared" si="104"/>
        <v>0</v>
      </c>
      <c r="AH191" s="8">
        <f ca="1">(SUM(SmtRes!BU665:SmtRes!BU665))</f>
        <v>177.1</v>
      </c>
      <c r="AI191" s="8">
        <f>(0)</f>
        <v>0</v>
      </c>
      <c r="AJ191" s="8">
        <f t="shared" si="105"/>
        <v>0</v>
      </c>
      <c r="AK191" s="8">
        <v>101690.82</v>
      </c>
      <c r="AL191" s="8">
        <v>0</v>
      </c>
      <c r="AM191" s="8">
        <v>0</v>
      </c>
      <c r="AN191" s="8">
        <v>0</v>
      </c>
      <c r="AO191" s="8">
        <v>101690.82</v>
      </c>
      <c r="AP191" s="8">
        <v>0</v>
      </c>
      <c r="AQ191" s="8">
        <v>154</v>
      </c>
      <c r="AR191" s="8">
        <v>0</v>
      </c>
      <c r="AS191" s="8">
        <v>0</v>
      </c>
      <c r="AT191" s="8">
        <v>89</v>
      </c>
      <c r="AU191" s="8">
        <v>40</v>
      </c>
      <c r="AV191" s="8">
        <v>1</v>
      </c>
      <c r="AW191" s="8">
        <v>1</v>
      </c>
      <c r="AX191" s="8"/>
      <c r="AY191" s="8"/>
      <c r="AZ191" s="8">
        <v>1</v>
      </c>
      <c r="BA191" s="8">
        <v>1</v>
      </c>
      <c r="BB191" s="8">
        <v>1</v>
      </c>
      <c r="BC191" s="8">
        <v>1</v>
      </c>
      <c r="BD191" s="8" t="s">
        <v>236</v>
      </c>
      <c r="BE191" s="8" t="s">
        <v>236</v>
      </c>
      <c r="BF191" s="8" t="s">
        <v>236</v>
      </c>
      <c r="BG191" s="8" t="s">
        <v>236</v>
      </c>
      <c r="BH191" s="8">
        <v>0</v>
      </c>
      <c r="BI191" s="8">
        <v>1</v>
      </c>
      <c r="BJ191" s="8" t="s">
        <v>515</v>
      </c>
      <c r="BK191" s="8"/>
      <c r="BL191" s="8"/>
      <c r="BM191" s="8">
        <v>1003</v>
      </c>
      <c r="BN191" s="8">
        <v>0</v>
      </c>
      <c r="BO191" s="8" t="s">
        <v>236</v>
      </c>
      <c r="BP191" s="8">
        <v>0</v>
      </c>
      <c r="BQ191" s="8">
        <v>2</v>
      </c>
      <c r="BR191" s="8">
        <v>0</v>
      </c>
      <c r="BS191" s="8">
        <v>1</v>
      </c>
      <c r="BT191" s="8">
        <v>1</v>
      </c>
      <c r="BU191" s="8">
        <v>1</v>
      </c>
      <c r="BV191" s="8">
        <v>1</v>
      </c>
      <c r="BW191" s="8">
        <v>1</v>
      </c>
      <c r="BX191" s="8">
        <v>1</v>
      </c>
      <c r="BY191" s="8" t="s">
        <v>236</v>
      </c>
      <c r="BZ191" s="8">
        <v>89</v>
      </c>
      <c r="CA191" s="8">
        <v>40</v>
      </c>
      <c r="CB191" s="8" t="s">
        <v>236</v>
      </c>
      <c r="CC191" s="8"/>
      <c r="CD191" s="8"/>
      <c r="CE191" s="8">
        <v>0</v>
      </c>
      <c r="CF191" s="8">
        <v>0</v>
      </c>
      <c r="CG191" s="8">
        <v>0</v>
      </c>
      <c r="CH191" s="8">
        <v>0</v>
      </c>
      <c r="CI191" s="8">
        <v>0</v>
      </c>
      <c r="CJ191" s="8">
        <v>0</v>
      </c>
      <c r="CK191" s="8">
        <v>0</v>
      </c>
      <c r="CL191" s="8">
        <v>0</v>
      </c>
      <c r="CM191" s="8">
        <v>0</v>
      </c>
      <c r="CN191" s="8" t="s">
        <v>421</v>
      </c>
      <c r="CO191" s="8">
        <v>0</v>
      </c>
      <c r="CP191" s="8">
        <f ca="1" t="shared" si="120"/>
        <v>0</v>
      </c>
      <c r="CQ191" s="8">
        <f ca="1">SUMIF(SmtRes!AQ665:SmtRes!AQ665,"=1",SmtRes!AA665:SmtRes!AA665)</f>
        <v>0</v>
      </c>
      <c r="CR191" s="8">
        <f ca="1">SUMIF(SmtRes!AQ665:SmtRes!AQ665,"=1",SmtRes!AB665:SmtRes!AB665)</f>
        <v>0</v>
      </c>
      <c r="CS191" s="8">
        <f ca="1">SUMIF(SmtRes!AQ665:SmtRes!AQ665,"=1",SmtRes!AC665:SmtRes!AC665)</f>
        <v>0</v>
      </c>
      <c r="CT191" s="8">
        <f ca="1">SUMIF(SmtRes!AQ665:SmtRes!AQ665,"=1",SmtRes!AD665:SmtRes!AD665)</f>
        <v>660.33</v>
      </c>
      <c r="CU191" s="8">
        <f t="shared" si="121"/>
        <v>0</v>
      </c>
      <c r="CV191" s="8">
        <f ca="1">SUMIF(SmtRes!AQ665:SmtRes!AQ665,"=1",SmtRes!BU665:SmtRes!BU665)</f>
        <v>177.1</v>
      </c>
      <c r="CW191" s="8">
        <f ca="1">SUMIF(SmtRes!AQ665:SmtRes!AQ665,"=1",SmtRes!BV665:SmtRes!BV665)</f>
        <v>0</v>
      </c>
      <c r="CX191" s="8">
        <f t="shared" si="122"/>
        <v>0</v>
      </c>
      <c r="CY191" s="8">
        <f ca="1" t="shared" si="123"/>
        <v>0</v>
      </c>
      <c r="CZ191" s="8">
        <f ca="1" t="shared" si="124"/>
        <v>0</v>
      </c>
      <c r="DA191" s="8"/>
      <c r="DB191" s="8">
        <v>69</v>
      </c>
      <c r="DC191" s="8" t="s">
        <v>236</v>
      </c>
      <c r="DD191" s="8" t="s">
        <v>236</v>
      </c>
      <c r="DE191" s="8" t="s">
        <v>422</v>
      </c>
      <c r="DF191" s="8" t="s">
        <v>422</v>
      </c>
      <c r="DG191" s="8" t="s">
        <v>422</v>
      </c>
      <c r="DH191" s="8" t="s">
        <v>236</v>
      </c>
      <c r="DI191" s="8" t="s">
        <v>422</v>
      </c>
      <c r="DJ191" s="8" t="s">
        <v>422</v>
      </c>
      <c r="DK191" s="8" t="s">
        <v>236</v>
      </c>
      <c r="DL191" s="8" t="s">
        <v>236</v>
      </c>
      <c r="DM191" s="8" t="s">
        <v>236</v>
      </c>
      <c r="DN191" s="8">
        <v>0</v>
      </c>
      <c r="DO191" s="8">
        <v>0</v>
      </c>
      <c r="DP191" s="8">
        <v>1</v>
      </c>
      <c r="DQ191" s="8">
        <v>1</v>
      </c>
      <c r="DR191" s="8"/>
      <c r="DS191" s="8"/>
      <c r="DT191" s="8"/>
      <c r="DU191" s="8">
        <v>1007</v>
      </c>
      <c r="DV191" s="8" t="s">
        <v>514</v>
      </c>
      <c r="DW191" s="8" t="s">
        <v>514</v>
      </c>
      <c r="DX191" s="8">
        <v>100</v>
      </c>
      <c r="DY191" s="8"/>
      <c r="DZ191" s="8" t="s">
        <v>236</v>
      </c>
      <c r="EA191" s="8" t="s">
        <v>236</v>
      </c>
      <c r="EB191" s="8" t="s">
        <v>236</v>
      </c>
      <c r="EC191" s="8" t="s">
        <v>236</v>
      </c>
      <c r="ED191" s="8"/>
      <c r="EE191" s="8">
        <v>82815128</v>
      </c>
      <c r="EF191" s="8">
        <v>2</v>
      </c>
      <c r="EG191" s="8" t="s">
        <v>269</v>
      </c>
      <c r="EH191" s="8">
        <v>1</v>
      </c>
      <c r="EI191" s="8" t="s">
        <v>431</v>
      </c>
      <c r="EJ191" s="8">
        <v>1</v>
      </c>
      <c r="EK191" s="8">
        <v>1003</v>
      </c>
      <c r="EL191" s="8" t="s">
        <v>516</v>
      </c>
      <c r="EM191" s="8" t="s">
        <v>433</v>
      </c>
      <c r="EN191" s="8"/>
      <c r="EO191" s="8" t="s">
        <v>425</v>
      </c>
      <c r="EP191" s="8"/>
      <c r="EQ191" s="8">
        <v>132096</v>
      </c>
      <c r="ER191" s="8">
        <v>0</v>
      </c>
      <c r="ES191" s="8">
        <v>0</v>
      </c>
      <c r="ET191" s="8">
        <v>0</v>
      </c>
      <c r="EU191" s="8">
        <v>0</v>
      </c>
      <c r="EV191" s="8">
        <v>0</v>
      </c>
      <c r="EW191" s="8">
        <v>154</v>
      </c>
      <c r="EX191" s="8">
        <v>0</v>
      </c>
      <c r="EY191" s="8">
        <v>0</v>
      </c>
      <c r="EZ191" s="8"/>
      <c r="FA191" s="8"/>
      <c r="FB191" s="8"/>
      <c r="FC191" s="8"/>
      <c r="FD191" s="8"/>
      <c r="FE191" s="8"/>
      <c r="FF191" s="8"/>
      <c r="FG191" s="8"/>
      <c r="FH191" s="8"/>
      <c r="FI191" s="8"/>
      <c r="FJ191" s="8"/>
      <c r="FK191" s="8"/>
      <c r="FL191" s="8"/>
      <c r="FM191" s="8"/>
      <c r="FN191" s="8"/>
      <c r="FO191" s="8"/>
      <c r="FP191" s="8"/>
      <c r="FQ191" s="8">
        <v>0</v>
      </c>
      <c r="FR191" s="8">
        <v>0</v>
      </c>
      <c r="FS191" s="8">
        <v>0</v>
      </c>
      <c r="FT191" s="8"/>
      <c r="FU191" s="8"/>
      <c r="FV191" s="8"/>
      <c r="FW191" s="8"/>
      <c r="FX191" s="8">
        <v>89</v>
      </c>
      <c r="FY191" s="8">
        <v>40</v>
      </c>
      <c r="FZ191" s="8"/>
      <c r="GA191" s="8" t="s">
        <v>236</v>
      </c>
      <c r="GB191" s="8"/>
      <c r="GC191" s="8"/>
      <c r="GD191" s="8">
        <v>1</v>
      </c>
      <c r="GE191" s="8"/>
      <c r="GF191" s="8">
        <v>-492747285</v>
      </c>
      <c r="GG191" s="8">
        <v>2</v>
      </c>
      <c r="GH191" s="8">
        <v>1</v>
      </c>
      <c r="GI191" s="8">
        <v>-2</v>
      </c>
      <c r="GJ191" s="8">
        <v>0</v>
      </c>
      <c r="GK191" s="8">
        <v>0</v>
      </c>
      <c r="GL191" s="8">
        <f ca="1" t="shared" si="107"/>
        <v>0</v>
      </c>
      <c r="GM191" s="8">
        <f ca="1" t="shared" si="108"/>
        <v>0</v>
      </c>
      <c r="GN191" s="8">
        <f ca="1" t="shared" si="109"/>
        <v>0</v>
      </c>
      <c r="GO191" s="8">
        <f ca="1" t="shared" si="110"/>
        <v>0</v>
      </c>
      <c r="GP191" s="8">
        <f ca="1" t="shared" si="111"/>
        <v>0</v>
      </c>
      <c r="GQ191" s="8"/>
      <c r="GR191" s="8">
        <v>0</v>
      </c>
      <c r="GS191" s="8">
        <v>3</v>
      </c>
      <c r="GT191" s="8">
        <v>0</v>
      </c>
      <c r="GU191" s="8" t="s">
        <v>236</v>
      </c>
      <c r="GV191" s="8">
        <f t="shared" si="112"/>
        <v>0</v>
      </c>
      <c r="GW191" s="8">
        <v>1</v>
      </c>
      <c r="GX191" s="8">
        <f t="shared" si="113"/>
        <v>0</v>
      </c>
      <c r="GY191" s="8"/>
      <c r="GZ191" s="8"/>
      <c r="HA191" s="8">
        <v>0</v>
      </c>
      <c r="HB191" s="8">
        <v>0</v>
      </c>
      <c r="HC191" s="8">
        <f t="shared" si="125"/>
        <v>0</v>
      </c>
      <c r="HD191" s="8"/>
      <c r="HE191" s="8" t="s">
        <v>236</v>
      </c>
      <c r="HF191" s="8" t="s">
        <v>236</v>
      </c>
      <c r="HG191" s="8"/>
      <c r="HH191" s="8"/>
      <c r="HI191" s="8"/>
      <c r="HJ191" s="8"/>
      <c r="HK191" s="8"/>
      <c r="HL191" s="8"/>
      <c r="HM191" s="8" t="s">
        <v>236</v>
      </c>
      <c r="HN191" s="8" t="s">
        <v>517</v>
      </c>
      <c r="HO191" s="8" t="s">
        <v>518</v>
      </c>
      <c r="HP191" s="8" t="s">
        <v>516</v>
      </c>
      <c r="HQ191" s="8" t="s">
        <v>516</v>
      </c>
      <c r="HR191" s="8"/>
      <c r="HS191" s="8">
        <v>0</v>
      </c>
      <c r="HT191" s="8"/>
      <c r="HU191" s="8"/>
      <c r="HV191" s="8"/>
      <c r="HW191" s="8"/>
      <c r="HX191" s="8"/>
      <c r="HY191" s="8"/>
      <c r="HZ191" s="8"/>
      <c r="IA191" s="8"/>
      <c r="IB191" s="8"/>
      <c r="IC191" s="8"/>
      <c r="ID191" s="8"/>
      <c r="IE191" s="8"/>
      <c r="IF191" s="8"/>
      <c r="IG191" s="8"/>
      <c r="IH191" s="8"/>
      <c r="II191" s="8"/>
      <c r="IJ191" s="8"/>
      <c r="IK191" s="8">
        <v>0</v>
      </c>
      <c r="IL191" s="8"/>
      <c r="IM191" s="8"/>
      <c r="IN191" s="8"/>
      <c r="IO191" s="8"/>
      <c r="IP191" s="8"/>
      <c r="IQ191" s="8"/>
      <c r="IR191" s="8"/>
      <c r="IS191" s="8"/>
      <c r="IT191" s="8"/>
      <c r="IU191" s="8"/>
    </row>
    <row r="192" spans="1:245">
      <c r="A192">
        <v>17</v>
      </c>
      <c r="B192">
        <v>1</v>
      </c>
      <c r="C192">
        <f>ROW(SmtRes!A666)</f>
        <v>666</v>
      </c>
      <c r="D192">
        <f>ROW(EtalonRes!A896)</f>
        <v>896</v>
      </c>
      <c r="E192" t="s">
        <v>236</v>
      </c>
      <c r="F192" t="s">
        <v>512</v>
      </c>
      <c r="G192" t="s">
        <v>513</v>
      </c>
      <c r="H192" t="s">
        <v>514</v>
      </c>
      <c r="I192">
        <v>0</v>
      </c>
      <c r="J192">
        <v>0</v>
      </c>
      <c r="K192">
        <v>0</v>
      </c>
      <c r="L192">
        <v>0</v>
      </c>
      <c r="M192">
        <v>0</v>
      </c>
      <c r="N192">
        <f t="shared" si="98"/>
        <v>0</v>
      </c>
      <c r="O192">
        <f ca="1" t="shared" si="119"/>
        <v>0</v>
      </c>
      <c r="P192">
        <f ca="1">SUMIF(SmtRes!AQ666:SmtRes!AQ666,"=1",SmtRes!DF666:SmtRes!DF666)</f>
        <v>0</v>
      </c>
      <c r="Q192">
        <f ca="1">SUMIF(SmtRes!AQ666:SmtRes!AQ666,"=1",SmtRes!DG666:SmtRes!DG666)</f>
        <v>0</v>
      </c>
      <c r="R192">
        <f ca="1">SUMIF(SmtRes!AQ666:SmtRes!AQ666,"=1",SmtRes!DH666:SmtRes!DH666)</f>
        <v>0</v>
      </c>
      <c r="S192">
        <f ca="1">SUMIF(SmtRes!AQ666:SmtRes!AQ666,"=1",SmtRes!DI666:SmtRes!DI666)</f>
        <v>0</v>
      </c>
      <c r="T192">
        <f t="shared" si="99"/>
        <v>0</v>
      </c>
      <c r="U192">
        <f ca="1">SUMIF(SmtRes!AQ666:SmtRes!AQ666,"=1",SmtRes!CV666:SmtRes!CV666)</f>
        <v>0</v>
      </c>
      <c r="V192">
        <f ca="1">SUMIF(SmtRes!AQ666:SmtRes!AQ666,"=1",SmtRes!CW666:SmtRes!CW666)</f>
        <v>0</v>
      </c>
      <c r="W192">
        <f t="shared" si="100"/>
        <v>0</v>
      </c>
      <c r="X192">
        <f ca="1" t="shared" si="101"/>
        <v>0</v>
      </c>
      <c r="Y192">
        <f ca="1" t="shared" si="102"/>
        <v>0</v>
      </c>
      <c r="AA192">
        <v>-1</v>
      </c>
      <c r="AB192">
        <f ca="1" t="shared" si="103"/>
        <v>116944.443</v>
      </c>
      <c r="AC192">
        <f>ROUND((0),6)</f>
        <v>0</v>
      </c>
      <c r="AD192">
        <f>ROUND((((0)-(0))+AE192),6)</f>
        <v>0</v>
      </c>
      <c r="AE192">
        <f>ROUND((0),6)</f>
        <v>0</v>
      </c>
      <c r="AF192">
        <f ca="1">ROUND((SUM(SmtRes!BT666:SmtRes!BT666)),6)</f>
        <v>116944.443</v>
      </c>
      <c r="AG192">
        <f t="shared" si="104"/>
        <v>0</v>
      </c>
      <c r="AH192">
        <f ca="1">(SUM(SmtRes!BU666:SmtRes!BU666))</f>
        <v>177.1</v>
      </c>
      <c r="AI192">
        <f>(0)</f>
        <v>0</v>
      </c>
      <c r="AJ192">
        <f t="shared" si="105"/>
        <v>0</v>
      </c>
      <c r="AK192">
        <v>101690.82</v>
      </c>
      <c r="AL192">
        <v>0</v>
      </c>
      <c r="AM192">
        <v>0</v>
      </c>
      <c r="AN192">
        <v>0</v>
      </c>
      <c r="AO192">
        <v>101690.82</v>
      </c>
      <c r="AP192">
        <v>0</v>
      </c>
      <c r="AQ192">
        <v>154</v>
      </c>
      <c r="AR192">
        <v>0</v>
      </c>
      <c r="AS192">
        <v>0</v>
      </c>
      <c r="AT192">
        <v>89</v>
      </c>
      <c r="AU192">
        <v>40</v>
      </c>
      <c r="AV192">
        <v>1</v>
      </c>
      <c r="AW192">
        <v>1</v>
      </c>
      <c r="AZ192">
        <v>1</v>
      </c>
      <c r="BA192">
        <v>1</v>
      </c>
      <c r="BB192">
        <v>1</v>
      </c>
      <c r="BC192">
        <v>1</v>
      </c>
      <c r="BD192" t="s">
        <v>236</v>
      </c>
      <c r="BE192" t="s">
        <v>236</v>
      </c>
      <c r="BF192" t="s">
        <v>236</v>
      </c>
      <c r="BG192" t="s">
        <v>236</v>
      </c>
      <c r="BH192">
        <v>0</v>
      </c>
      <c r="BI192">
        <v>1</v>
      </c>
      <c r="BJ192" t="s">
        <v>515</v>
      </c>
      <c r="BM192">
        <v>1003</v>
      </c>
      <c r="BN192">
        <v>0</v>
      </c>
      <c r="BO192" t="s">
        <v>236</v>
      </c>
      <c r="BP192">
        <v>0</v>
      </c>
      <c r="BQ192">
        <v>2</v>
      </c>
      <c r="BR192">
        <v>0</v>
      </c>
      <c r="BS192">
        <v>1</v>
      </c>
      <c r="BT192">
        <v>1</v>
      </c>
      <c r="BU192">
        <v>1</v>
      </c>
      <c r="BV192">
        <v>1</v>
      </c>
      <c r="BW192">
        <v>1</v>
      </c>
      <c r="BX192">
        <v>1</v>
      </c>
      <c r="BY192" t="s">
        <v>236</v>
      </c>
      <c r="BZ192">
        <v>89</v>
      </c>
      <c r="CA192">
        <v>40</v>
      </c>
      <c r="CB192" t="s">
        <v>236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 t="s">
        <v>421</v>
      </c>
      <c r="CO192">
        <v>0</v>
      </c>
      <c r="CP192">
        <f ca="1" t="shared" si="120"/>
        <v>0</v>
      </c>
      <c r="CQ192">
        <f ca="1">SUMIF(SmtRes!AQ666:SmtRes!AQ666,"=1",SmtRes!AA666:SmtRes!AA666)</f>
        <v>0</v>
      </c>
      <c r="CR192">
        <f ca="1">SUMIF(SmtRes!AQ666:SmtRes!AQ666,"=1",SmtRes!AB666:SmtRes!AB666)</f>
        <v>0</v>
      </c>
      <c r="CS192">
        <f ca="1">SUMIF(SmtRes!AQ666:SmtRes!AQ666,"=1",SmtRes!AC666:SmtRes!AC666)</f>
        <v>0</v>
      </c>
      <c r="CT192">
        <f ca="1">SUMIF(SmtRes!AQ666:SmtRes!AQ666,"=1",SmtRes!AD666:SmtRes!AD666)</f>
        <v>660.33</v>
      </c>
      <c r="CU192">
        <f t="shared" si="121"/>
        <v>0</v>
      </c>
      <c r="CV192">
        <f ca="1">SUMIF(SmtRes!AQ666:SmtRes!AQ666,"=1",SmtRes!BU666:SmtRes!BU666)</f>
        <v>177.1</v>
      </c>
      <c r="CW192">
        <f ca="1">SUMIF(SmtRes!AQ666:SmtRes!AQ666,"=1",SmtRes!BV666:SmtRes!BV666)</f>
        <v>0</v>
      </c>
      <c r="CX192">
        <f t="shared" si="122"/>
        <v>0</v>
      </c>
      <c r="CY192">
        <f ca="1" t="shared" si="123"/>
        <v>0</v>
      </c>
      <c r="CZ192">
        <f ca="1" t="shared" si="124"/>
        <v>0</v>
      </c>
      <c r="DB192">
        <v>70</v>
      </c>
      <c r="DC192" t="s">
        <v>236</v>
      </c>
      <c r="DD192" t="s">
        <v>236</v>
      </c>
      <c r="DE192" t="s">
        <v>422</v>
      </c>
      <c r="DF192" t="s">
        <v>422</v>
      </c>
      <c r="DG192" t="s">
        <v>422</v>
      </c>
      <c r="DH192" t="s">
        <v>236</v>
      </c>
      <c r="DI192" t="s">
        <v>422</v>
      </c>
      <c r="DJ192" t="s">
        <v>422</v>
      </c>
      <c r="DK192" t="s">
        <v>236</v>
      </c>
      <c r="DL192" t="s">
        <v>236</v>
      </c>
      <c r="DM192" t="s">
        <v>236</v>
      </c>
      <c r="DN192">
        <v>0</v>
      </c>
      <c r="DO192">
        <v>0</v>
      </c>
      <c r="DP192">
        <v>1</v>
      </c>
      <c r="DQ192">
        <v>1</v>
      </c>
      <c r="DU192">
        <v>1007</v>
      </c>
      <c r="DV192" t="s">
        <v>514</v>
      </c>
      <c r="DW192" t="s">
        <v>514</v>
      </c>
      <c r="DX192">
        <v>100</v>
      </c>
      <c r="DZ192" t="s">
        <v>236</v>
      </c>
      <c r="EA192" t="s">
        <v>236</v>
      </c>
      <c r="EB192" t="s">
        <v>236</v>
      </c>
      <c r="EC192" t="s">
        <v>236</v>
      </c>
      <c r="EE192">
        <v>82815128</v>
      </c>
      <c r="EF192">
        <v>2</v>
      </c>
      <c r="EG192" t="s">
        <v>269</v>
      </c>
      <c r="EH192">
        <v>1</v>
      </c>
      <c r="EI192" t="s">
        <v>431</v>
      </c>
      <c r="EJ192">
        <v>1</v>
      </c>
      <c r="EK192">
        <v>1003</v>
      </c>
      <c r="EL192" t="s">
        <v>516</v>
      </c>
      <c r="EM192" t="s">
        <v>433</v>
      </c>
      <c r="EO192" t="s">
        <v>425</v>
      </c>
      <c r="EQ192">
        <v>132096</v>
      </c>
      <c r="ER192">
        <v>0</v>
      </c>
      <c r="ES192">
        <v>0</v>
      </c>
      <c r="ET192">
        <v>0</v>
      </c>
      <c r="EU192">
        <v>0</v>
      </c>
      <c r="EV192">
        <v>0</v>
      </c>
      <c r="EW192">
        <v>154</v>
      </c>
      <c r="EX192">
        <v>0</v>
      </c>
      <c r="EY192">
        <v>0</v>
      </c>
      <c r="FQ192">
        <v>0</v>
      </c>
      <c r="FR192">
        <v>0</v>
      </c>
      <c r="FS192">
        <v>0</v>
      </c>
      <c r="FX192">
        <v>89</v>
      </c>
      <c r="FY192">
        <v>40</v>
      </c>
      <c r="GA192" t="s">
        <v>236</v>
      </c>
      <c r="GD192">
        <v>1</v>
      </c>
      <c r="GF192">
        <v>-492747285</v>
      </c>
      <c r="GG192">
        <v>2</v>
      </c>
      <c r="GH192">
        <v>1</v>
      </c>
      <c r="GI192">
        <v>-2</v>
      </c>
      <c r="GJ192">
        <v>0</v>
      </c>
      <c r="GK192">
        <v>0</v>
      </c>
      <c r="GL192">
        <f ca="1" t="shared" si="107"/>
        <v>0</v>
      </c>
      <c r="GM192">
        <f ca="1" t="shared" si="108"/>
        <v>0</v>
      </c>
      <c r="GN192">
        <f ca="1" t="shared" si="109"/>
        <v>0</v>
      </c>
      <c r="GO192">
        <f ca="1" t="shared" si="110"/>
        <v>0</v>
      </c>
      <c r="GP192">
        <f ca="1" t="shared" si="111"/>
        <v>0</v>
      </c>
      <c r="GR192">
        <v>0</v>
      </c>
      <c r="GS192">
        <v>3</v>
      </c>
      <c r="GT192">
        <v>0</v>
      </c>
      <c r="GU192" t="s">
        <v>236</v>
      </c>
      <c r="GV192">
        <f t="shared" si="112"/>
        <v>0</v>
      </c>
      <c r="GW192">
        <v>1</v>
      </c>
      <c r="GX192">
        <f t="shared" si="113"/>
        <v>0</v>
      </c>
      <c r="HA192">
        <v>0</v>
      </c>
      <c r="HB192">
        <v>0</v>
      </c>
      <c r="HC192">
        <f t="shared" si="125"/>
        <v>0</v>
      </c>
      <c r="HE192" t="s">
        <v>236</v>
      </c>
      <c r="HF192" t="s">
        <v>236</v>
      </c>
      <c r="HM192" t="s">
        <v>236</v>
      </c>
      <c r="HN192" t="s">
        <v>517</v>
      </c>
      <c r="HO192" t="s">
        <v>518</v>
      </c>
      <c r="HP192" t="s">
        <v>516</v>
      </c>
      <c r="HQ192" t="s">
        <v>516</v>
      </c>
      <c r="HS192">
        <v>0</v>
      </c>
      <c r="IK192">
        <v>0</v>
      </c>
    </row>
    <row r="193" spans="1:255">
      <c r="A193" s="8">
        <v>17</v>
      </c>
      <c r="B193" s="8">
        <v>1</v>
      </c>
      <c r="C193" s="8">
        <f>ROW(SmtRes!A667)</f>
        <v>667</v>
      </c>
      <c r="D193" s="8">
        <f>ROW(EtalonRes!A897)</f>
        <v>897</v>
      </c>
      <c r="E193" s="8" t="s">
        <v>236</v>
      </c>
      <c r="F193" s="8" t="s">
        <v>519</v>
      </c>
      <c r="G193" s="8" t="s">
        <v>520</v>
      </c>
      <c r="H193" s="8" t="s">
        <v>514</v>
      </c>
      <c r="I193" s="8">
        <v>0</v>
      </c>
      <c r="J193" s="8">
        <v>0</v>
      </c>
      <c r="K193" s="8">
        <v>0</v>
      </c>
      <c r="L193" s="8">
        <v>0</v>
      </c>
      <c r="M193" s="8">
        <v>0</v>
      </c>
      <c r="N193" s="8">
        <f t="shared" si="98"/>
        <v>0</v>
      </c>
      <c r="O193" s="8">
        <f ca="1" t="shared" si="119"/>
        <v>0</v>
      </c>
      <c r="P193" s="8">
        <f ca="1">SUMIF(SmtRes!AQ667:SmtRes!AQ667,"=1",SmtRes!DF667:SmtRes!DF667)</f>
        <v>0</v>
      </c>
      <c r="Q193" s="8">
        <f ca="1">SUMIF(SmtRes!AQ667:SmtRes!AQ667,"=1",SmtRes!DG667:SmtRes!DG667)</f>
        <v>0</v>
      </c>
      <c r="R193" s="8">
        <f ca="1">SUMIF(SmtRes!AQ667:SmtRes!AQ667,"=1",SmtRes!DH667:SmtRes!DH667)</f>
        <v>0</v>
      </c>
      <c r="S193" s="8">
        <f ca="1">SUMIF(SmtRes!AQ667:SmtRes!AQ667,"=1",SmtRes!DI667:SmtRes!DI667)</f>
        <v>0</v>
      </c>
      <c r="T193" s="8">
        <f t="shared" si="99"/>
        <v>0</v>
      </c>
      <c r="U193" s="8">
        <f ca="1">SUMIF(SmtRes!AQ667:SmtRes!AQ667,"=1",SmtRes!CV667:SmtRes!CV667)</f>
        <v>0</v>
      </c>
      <c r="V193" s="8">
        <f ca="1">SUMIF(SmtRes!AQ667:SmtRes!AQ667,"=1",SmtRes!CW667:SmtRes!CW667)</f>
        <v>0</v>
      </c>
      <c r="W193" s="8">
        <f t="shared" si="100"/>
        <v>0</v>
      </c>
      <c r="X193" s="8">
        <f ca="1" t="shared" si="101"/>
        <v>0</v>
      </c>
      <c r="Y193" s="8">
        <f ca="1" t="shared" si="102"/>
        <v>0</v>
      </c>
      <c r="Z193" s="8"/>
      <c r="AA193" s="8">
        <v>-1</v>
      </c>
      <c r="AB193" s="8">
        <f ca="1" t="shared" si="103"/>
        <v>70764.5646</v>
      </c>
      <c r="AC193" s="8">
        <f>ROUND((0),6)</f>
        <v>0</v>
      </c>
      <c r="AD193" s="8">
        <f>ROUND((((0)-(0))+AE193),6)</f>
        <v>0</v>
      </c>
      <c r="AE193" s="8">
        <f>ROUND((0),6)</f>
        <v>0</v>
      </c>
      <c r="AF193" s="8">
        <f ca="1">ROUND((SUM(SmtRes!BT667:SmtRes!BT667)),6)</f>
        <v>70764.5646</v>
      </c>
      <c r="AG193" s="8">
        <f t="shared" si="104"/>
        <v>0</v>
      </c>
      <c r="AH193" s="8">
        <f ca="1">(SUM(SmtRes!BU667:SmtRes!BU667))</f>
        <v>111.78</v>
      </c>
      <c r="AI193" s="8">
        <f>(0)</f>
        <v>0</v>
      </c>
      <c r="AJ193" s="8">
        <f t="shared" si="105"/>
        <v>0</v>
      </c>
      <c r="AK193" s="8">
        <v>61534.404</v>
      </c>
      <c r="AL193" s="8">
        <v>0</v>
      </c>
      <c r="AM193" s="8">
        <v>0</v>
      </c>
      <c r="AN193" s="8">
        <v>0</v>
      </c>
      <c r="AO193" s="8">
        <v>61534.404</v>
      </c>
      <c r="AP193" s="8">
        <v>0</v>
      </c>
      <c r="AQ193" s="8">
        <v>97.2</v>
      </c>
      <c r="AR193" s="8">
        <v>0</v>
      </c>
      <c r="AS193" s="8">
        <v>0</v>
      </c>
      <c r="AT193" s="8">
        <v>89</v>
      </c>
      <c r="AU193" s="8">
        <v>40</v>
      </c>
      <c r="AV193" s="8">
        <v>1</v>
      </c>
      <c r="AW193" s="8">
        <v>1</v>
      </c>
      <c r="AX193" s="8"/>
      <c r="AY193" s="8"/>
      <c r="AZ193" s="8">
        <v>1</v>
      </c>
      <c r="BA193" s="8">
        <v>1</v>
      </c>
      <c r="BB193" s="8">
        <v>1</v>
      </c>
      <c r="BC193" s="8">
        <v>1</v>
      </c>
      <c r="BD193" s="8" t="s">
        <v>236</v>
      </c>
      <c r="BE193" s="8" t="s">
        <v>236</v>
      </c>
      <c r="BF193" s="8" t="s">
        <v>236</v>
      </c>
      <c r="BG193" s="8" t="s">
        <v>236</v>
      </c>
      <c r="BH193" s="8">
        <v>0</v>
      </c>
      <c r="BI193" s="8">
        <v>1</v>
      </c>
      <c r="BJ193" s="8" t="s">
        <v>521</v>
      </c>
      <c r="BK193" s="8"/>
      <c r="BL193" s="8"/>
      <c r="BM193" s="8">
        <v>1003</v>
      </c>
      <c r="BN193" s="8">
        <v>0</v>
      </c>
      <c r="BO193" s="8" t="s">
        <v>236</v>
      </c>
      <c r="BP193" s="8">
        <v>0</v>
      </c>
      <c r="BQ193" s="8">
        <v>2</v>
      </c>
      <c r="BR193" s="8">
        <v>0</v>
      </c>
      <c r="BS193" s="8">
        <v>1</v>
      </c>
      <c r="BT193" s="8">
        <v>1</v>
      </c>
      <c r="BU193" s="8">
        <v>1</v>
      </c>
      <c r="BV193" s="8">
        <v>1</v>
      </c>
      <c r="BW193" s="8">
        <v>1</v>
      </c>
      <c r="BX193" s="8">
        <v>1</v>
      </c>
      <c r="BY193" s="8" t="s">
        <v>236</v>
      </c>
      <c r="BZ193" s="8">
        <v>89</v>
      </c>
      <c r="CA193" s="8">
        <v>40</v>
      </c>
      <c r="CB193" s="8" t="s">
        <v>236</v>
      </c>
      <c r="CC193" s="8"/>
      <c r="CD193" s="8"/>
      <c r="CE193" s="8">
        <v>0</v>
      </c>
      <c r="CF193" s="8">
        <v>0</v>
      </c>
      <c r="CG193" s="8">
        <v>0</v>
      </c>
      <c r="CH193" s="8">
        <v>0</v>
      </c>
      <c r="CI193" s="8">
        <v>0</v>
      </c>
      <c r="CJ193" s="8">
        <v>0</v>
      </c>
      <c r="CK193" s="8">
        <v>0</v>
      </c>
      <c r="CL193" s="8">
        <v>0</v>
      </c>
      <c r="CM193" s="8">
        <v>0</v>
      </c>
      <c r="CN193" s="8" t="s">
        <v>421</v>
      </c>
      <c r="CO193" s="8">
        <v>0</v>
      </c>
      <c r="CP193" s="8">
        <f ca="1" t="shared" si="120"/>
        <v>0</v>
      </c>
      <c r="CQ193" s="8">
        <f ca="1">SUMIF(SmtRes!AQ667:SmtRes!AQ667,"=1",SmtRes!AA667:SmtRes!AA667)</f>
        <v>0</v>
      </c>
      <c r="CR193" s="8">
        <f ca="1">SUMIF(SmtRes!AQ667:SmtRes!AQ667,"=1",SmtRes!AB667:SmtRes!AB667)</f>
        <v>0</v>
      </c>
      <c r="CS193" s="8">
        <f ca="1">SUMIF(SmtRes!AQ667:SmtRes!AQ667,"=1",SmtRes!AC667:SmtRes!AC667)</f>
        <v>0</v>
      </c>
      <c r="CT193" s="8">
        <f ca="1">SUMIF(SmtRes!AQ667:SmtRes!AQ667,"=1",SmtRes!AD667:SmtRes!AD667)</f>
        <v>633.07</v>
      </c>
      <c r="CU193" s="8">
        <f t="shared" si="121"/>
        <v>0</v>
      </c>
      <c r="CV193" s="8">
        <f ca="1">SUMIF(SmtRes!AQ667:SmtRes!AQ667,"=1",SmtRes!BU667:SmtRes!BU667)</f>
        <v>111.78</v>
      </c>
      <c r="CW193" s="8">
        <f ca="1">SUMIF(SmtRes!AQ667:SmtRes!AQ667,"=1",SmtRes!BV667:SmtRes!BV667)</f>
        <v>0</v>
      </c>
      <c r="CX193" s="8">
        <f t="shared" si="122"/>
        <v>0</v>
      </c>
      <c r="CY193" s="8">
        <f ca="1" t="shared" si="123"/>
        <v>0</v>
      </c>
      <c r="CZ193" s="8">
        <f ca="1" t="shared" si="124"/>
        <v>0</v>
      </c>
      <c r="DA193" s="8"/>
      <c r="DB193" s="8">
        <v>71</v>
      </c>
      <c r="DC193" s="8" t="s">
        <v>236</v>
      </c>
      <c r="DD193" s="8" t="s">
        <v>236</v>
      </c>
      <c r="DE193" s="8" t="s">
        <v>422</v>
      </c>
      <c r="DF193" s="8" t="s">
        <v>422</v>
      </c>
      <c r="DG193" s="8" t="s">
        <v>422</v>
      </c>
      <c r="DH193" s="8" t="s">
        <v>236</v>
      </c>
      <c r="DI193" s="8" t="s">
        <v>422</v>
      </c>
      <c r="DJ193" s="8" t="s">
        <v>422</v>
      </c>
      <c r="DK193" s="8" t="s">
        <v>236</v>
      </c>
      <c r="DL193" s="8" t="s">
        <v>236</v>
      </c>
      <c r="DM193" s="8" t="s">
        <v>236</v>
      </c>
      <c r="DN193" s="8">
        <v>0</v>
      </c>
      <c r="DO193" s="8">
        <v>0</v>
      </c>
      <c r="DP193" s="8">
        <v>1</v>
      </c>
      <c r="DQ193" s="8">
        <v>1</v>
      </c>
      <c r="DR193" s="8"/>
      <c r="DS193" s="8"/>
      <c r="DT193" s="8"/>
      <c r="DU193" s="8">
        <v>1007</v>
      </c>
      <c r="DV193" s="8" t="s">
        <v>514</v>
      </c>
      <c r="DW193" s="8" t="s">
        <v>514</v>
      </c>
      <c r="DX193" s="8">
        <v>100</v>
      </c>
      <c r="DY193" s="8"/>
      <c r="DZ193" s="8" t="s">
        <v>236</v>
      </c>
      <c r="EA193" s="8" t="s">
        <v>236</v>
      </c>
      <c r="EB193" s="8" t="s">
        <v>236</v>
      </c>
      <c r="EC193" s="8" t="s">
        <v>236</v>
      </c>
      <c r="ED193" s="8"/>
      <c r="EE193" s="8">
        <v>82815128</v>
      </c>
      <c r="EF193" s="8">
        <v>2</v>
      </c>
      <c r="EG193" s="8" t="s">
        <v>269</v>
      </c>
      <c r="EH193" s="8">
        <v>1</v>
      </c>
      <c r="EI193" s="8" t="s">
        <v>431</v>
      </c>
      <c r="EJ193" s="8">
        <v>1</v>
      </c>
      <c r="EK193" s="8">
        <v>1003</v>
      </c>
      <c r="EL193" s="8" t="s">
        <v>516</v>
      </c>
      <c r="EM193" s="8" t="s">
        <v>433</v>
      </c>
      <c r="EN193" s="8"/>
      <c r="EO193" s="8" t="s">
        <v>425</v>
      </c>
      <c r="EP193" s="8"/>
      <c r="EQ193" s="8">
        <v>132096</v>
      </c>
      <c r="ER193" s="8">
        <v>0</v>
      </c>
      <c r="ES193" s="8">
        <v>0</v>
      </c>
      <c r="ET193" s="8">
        <v>0</v>
      </c>
      <c r="EU193" s="8">
        <v>0</v>
      </c>
      <c r="EV193" s="8">
        <v>0</v>
      </c>
      <c r="EW193" s="8">
        <v>97.2</v>
      </c>
      <c r="EX193" s="8">
        <v>0</v>
      </c>
      <c r="EY193" s="8">
        <v>0</v>
      </c>
      <c r="EZ193" s="8"/>
      <c r="FA193" s="8"/>
      <c r="FB193" s="8"/>
      <c r="FC193" s="8"/>
      <c r="FD193" s="8"/>
      <c r="FE193" s="8"/>
      <c r="FF193" s="8"/>
      <c r="FG193" s="8"/>
      <c r="FH193" s="8"/>
      <c r="FI193" s="8"/>
      <c r="FJ193" s="8"/>
      <c r="FK193" s="8"/>
      <c r="FL193" s="8"/>
      <c r="FM193" s="8"/>
      <c r="FN193" s="8"/>
      <c r="FO193" s="8"/>
      <c r="FP193" s="8"/>
      <c r="FQ193" s="8">
        <v>0</v>
      </c>
      <c r="FR193" s="8">
        <v>0</v>
      </c>
      <c r="FS193" s="8">
        <v>0</v>
      </c>
      <c r="FT193" s="8"/>
      <c r="FU193" s="8"/>
      <c r="FV193" s="8"/>
      <c r="FW193" s="8"/>
      <c r="FX193" s="8">
        <v>89</v>
      </c>
      <c r="FY193" s="8">
        <v>40</v>
      </c>
      <c r="FZ193" s="8"/>
      <c r="GA193" s="8" t="s">
        <v>236</v>
      </c>
      <c r="GB193" s="8"/>
      <c r="GC193" s="8"/>
      <c r="GD193" s="8">
        <v>1</v>
      </c>
      <c r="GE193" s="8"/>
      <c r="GF193" s="8">
        <v>43757517</v>
      </c>
      <c r="GG193" s="8">
        <v>2</v>
      </c>
      <c r="GH193" s="8">
        <v>1</v>
      </c>
      <c r="GI193" s="8">
        <v>-2</v>
      </c>
      <c r="GJ193" s="8">
        <v>0</v>
      </c>
      <c r="GK193" s="8">
        <v>0</v>
      </c>
      <c r="GL193" s="8">
        <f ca="1" t="shared" si="107"/>
        <v>0</v>
      </c>
      <c r="GM193" s="8">
        <f ca="1" t="shared" si="108"/>
        <v>0</v>
      </c>
      <c r="GN193" s="8">
        <f ca="1" t="shared" si="109"/>
        <v>0</v>
      </c>
      <c r="GO193" s="8">
        <f ca="1" t="shared" si="110"/>
        <v>0</v>
      </c>
      <c r="GP193" s="8">
        <f ca="1" t="shared" si="111"/>
        <v>0</v>
      </c>
      <c r="GQ193" s="8"/>
      <c r="GR193" s="8">
        <v>0</v>
      </c>
      <c r="GS193" s="8">
        <v>3</v>
      </c>
      <c r="GT193" s="8">
        <v>0</v>
      </c>
      <c r="GU193" s="8" t="s">
        <v>236</v>
      </c>
      <c r="GV193" s="8">
        <f t="shared" si="112"/>
        <v>0</v>
      </c>
      <c r="GW193" s="8">
        <v>1</v>
      </c>
      <c r="GX193" s="8">
        <f t="shared" si="113"/>
        <v>0</v>
      </c>
      <c r="GY193" s="8"/>
      <c r="GZ193" s="8"/>
      <c r="HA193" s="8">
        <v>0</v>
      </c>
      <c r="HB193" s="8">
        <v>0</v>
      </c>
      <c r="HC193" s="8">
        <f t="shared" si="125"/>
        <v>0</v>
      </c>
      <c r="HD193" s="8"/>
      <c r="HE193" s="8" t="s">
        <v>236</v>
      </c>
      <c r="HF193" s="8" t="s">
        <v>236</v>
      </c>
      <c r="HG193" s="8"/>
      <c r="HH193" s="8"/>
      <c r="HI193" s="8"/>
      <c r="HJ193" s="8"/>
      <c r="HK193" s="8"/>
      <c r="HL193" s="8"/>
      <c r="HM193" s="8" t="s">
        <v>236</v>
      </c>
      <c r="HN193" s="8" t="s">
        <v>517</v>
      </c>
      <c r="HO193" s="8" t="s">
        <v>518</v>
      </c>
      <c r="HP193" s="8" t="s">
        <v>516</v>
      </c>
      <c r="HQ193" s="8" t="s">
        <v>516</v>
      </c>
      <c r="HR193" s="8"/>
      <c r="HS193" s="8">
        <v>0</v>
      </c>
      <c r="HT193" s="8"/>
      <c r="HU193" s="8"/>
      <c r="HV193" s="8"/>
      <c r="HW193" s="8"/>
      <c r="HX193" s="8"/>
      <c r="HY193" s="8"/>
      <c r="HZ193" s="8"/>
      <c r="IA193" s="8"/>
      <c r="IB193" s="8"/>
      <c r="IC193" s="8"/>
      <c r="ID193" s="8"/>
      <c r="IE193" s="8"/>
      <c r="IF193" s="8"/>
      <c r="IG193" s="8"/>
      <c r="IH193" s="8"/>
      <c r="II193" s="8"/>
      <c r="IJ193" s="8"/>
      <c r="IK193" s="8">
        <v>0</v>
      </c>
      <c r="IL193" s="8"/>
      <c r="IM193" s="8"/>
      <c r="IN193" s="8"/>
      <c r="IO193" s="8"/>
      <c r="IP193" s="8"/>
      <c r="IQ193" s="8"/>
      <c r="IR193" s="8"/>
      <c r="IS193" s="8"/>
      <c r="IT193" s="8"/>
      <c r="IU193" s="8"/>
    </row>
    <row r="194" spans="1:245">
      <c r="A194">
        <v>17</v>
      </c>
      <c r="B194">
        <v>1</v>
      </c>
      <c r="C194">
        <f>ROW(SmtRes!A668)</f>
        <v>668</v>
      </c>
      <c r="D194">
        <f>ROW(EtalonRes!A898)</f>
        <v>898</v>
      </c>
      <c r="E194" t="s">
        <v>236</v>
      </c>
      <c r="F194" t="s">
        <v>519</v>
      </c>
      <c r="G194" t="s">
        <v>520</v>
      </c>
      <c r="H194" t="s">
        <v>514</v>
      </c>
      <c r="I194">
        <v>0</v>
      </c>
      <c r="J194">
        <v>0</v>
      </c>
      <c r="K194">
        <v>0</v>
      </c>
      <c r="L194">
        <v>0</v>
      </c>
      <c r="M194">
        <v>0</v>
      </c>
      <c r="N194">
        <f t="shared" si="98"/>
        <v>0</v>
      </c>
      <c r="O194">
        <f ca="1" t="shared" si="119"/>
        <v>0</v>
      </c>
      <c r="P194">
        <f ca="1">SUMIF(SmtRes!AQ668:SmtRes!AQ668,"=1",SmtRes!DF668:SmtRes!DF668)</f>
        <v>0</v>
      </c>
      <c r="Q194">
        <f ca="1">SUMIF(SmtRes!AQ668:SmtRes!AQ668,"=1",SmtRes!DG668:SmtRes!DG668)</f>
        <v>0</v>
      </c>
      <c r="R194">
        <f ca="1">SUMIF(SmtRes!AQ668:SmtRes!AQ668,"=1",SmtRes!DH668:SmtRes!DH668)</f>
        <v>0</v>
      </c>
      <c r="S194">
        <f ca="1">SUMIF(SmtRes!AQ668:SmtRes!AQ668,"=1",SmtRes!DI668:SmtRes!DI668)</f>
        <v>0</v>
      </c>
      <c r="T194">
        <f t="shared" si="99"/>
        <v>0</v>
      </c>
      <c r="U194">
        <f ca="1">SUMIF(SmtRes!AQ668:SmtRes!AQ668,"=1",SmtRes!CV668:SmtRes!CV668)</f>
        <v>0</v>
      </c>
      <c r="V194">
        <f ca="1">SUMIF(SmtRes!AQ668:SmtRes!AQ668,"=1",SmtRes!CW668:SmtRes!CW668)</f>
        <v>0</v>
      </c>
      <c r="W194">
        <f t="shared" si="100"/>
        <v>0</v>
      </c>
      <c r="X194">
        <f ca="1" t="shared" si="101"/>
        <v>0</v>
      </c>
      <c r="Y194">
        <f ca="1" t="shared" si="102"/>
        <v>0</v>
      </c>
      <c r="AA194">
        <v>-1</v>
      </c>
      <c r="AB194">
        <f ca="1" t="shared" si="103"/>
        <v>70764.5646</v>
      </c>
      <c r="AC194">
        <f>ROUND((0),6)</f>
        <v>0</v>
      </c>
      <c r="AD194">
        <f>ROUND((((0)-(0))+AE194),6)</f>
        <v>0</v>
      </c>
      <c r="AE194">
        <f>ROUND((0),6)</f>
        <v>0</v>
      </c>
      <c r="AF194">
        <f ca="1">ROUND((SUM(SmtRes!BT668:SmtRes!BT668)),6)</f>
        <v>70764.5646</v>
      </c>
      <c r="AG194">
        <f t="shared" si="104"/>
        <v>0</v>
      </c>
      <c r="AH194">
        <f ca="1">(SUM(SmtRes!BU668:SmtRes!BU668))</f>
        <v>111.78</v>
      </c>
      <c r="AI194">
        <f>(0)</f>
        <v>0</v>
      </c>
      <c r="AJ194">
        <f t="shared" si="105"/>
        <v>0</v>
      </c>
      <c r="AK194">
        <v>61534.404</v>
      </c>
      <c r="AL194">
        <v>0</v>
      </c>
      <c r="AM194">
        <v>0</v>
      </c>
      <c r="AN194">
        <v>0</v>
      </c>
      <c r="AO194">
        <v>61534.404</v>
      </c>
      <c r="AP194">
        <v>0</v>
      </c>
      <c r="AQ194">
        <v>97.2</v>
      </c>
      <c r="AR194">
        <v>0</v>
      </c>
      <c r="AS194">
        <v>0</v>
      </c>
      <c r="AT194">
        <v>89</v>
      </c>
      <c r="AU194">
        <v>40</v>
      </c>
      <c r="AV194">
        <v>1</v>
      </c>
      <c r="AW194">
        <v>1</v>
      </c>
      <c r="AZ194">
        <v>1</v>
      </c>
      <c r="BA194">
        <v>1</v>
      </c>
      <c r="BB194">
        <v>1</v>
      </c>
      <c r="BC194">
        <v>1</v>
      </c>
      <c r="BD194" t="s">
        <v>236</v>
      </c>
      <c r="BE194" t="s">
        <v>236</v>
      </c>
      <c r="BF194" t="s">
        <v>236</v>
      </c>
      <c r="BG194" t="s">
        <v>236</v>
      </c>
      <c r="BH194">
        <v>0</v>
      </c>
      <c r="BI194">
        <v>1</v>
      </c>
      <c r="BJ194" t="s">
        <v>521</v>
      </c>
      <c r="BM194">
        <v>1003</v>
      </c>
      <c r="BN194">
        <v>0</v>
      </c>
      <c r="BO194" t="s">
        <v>236</v>
      </c>
      <c r="BP194">
        <v>0</v>
      </c>
      <c r="BQ194">
        <v>2</v>
      </c>
      <c r="BR194">
        <v>0</v>
      </c>
      <c r="BS194">
        <v>1</v>
      </c>
      <c r="BT194">
        <v>1</v>
      </c>
      <c r="BU194">
        <v>1</v>
      </c>
      <c r="BV194">
        <v>1</v>
      </c>
      <c r="BW194">
        <v>1</v>
      </c>
      <c r="BX194">
        <v>1</v>
      </c>
      <c r="BY194" t="s">
        <v>236</v>
      </c>
      <c r="BZ194">
        <v>89</v>
      </c>
      <c r="CA194">
        <v>40</v>
      </c>
      <c r="CB194" t="s">
        <v>236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 t="s">
        <v>421</v>
      </c>
      <c r="CO194">
        <v>0</v>
      </c>
      <c r="CP194">
        <f ca="1" t="shared" si="120"/>
        <v>0</v>
      </c>
      <c r="CQ194">
        <f ca="1">SUMIF(SmtRes!AQ668:SmtRes!AQ668,"=1",SmtRes!AA668:SmtRes!AA668)</f>
        <v>0</v>
      </c>
      <c r="CR194">
        <f ca="1">SUMIF(SmtRes!AQ668:SmtRes!AQ668,"=1",SmtRes!AB668:SmtRes!AB668)</f>
        <v>0</v>
      </c>
      <c r="CS194">
        <f ca="1">SUMIF(SmtRes!AQ668:SmtRes!AQ668,"=1",SmtRes!AC668:SmtRes!AC668)</f>
        <v>0</v>
      </c>
      <c r="CT194">
        <f ca="1">SUMIF(SmtRes!AQ668:SmtRes!AQ668,"=1",SmtRes!AD668:SmtRes!AD668)</f>
        <v>633.07</v>
      </c>
      <c r="CU194">
        <f t="shared" si="121"/>
        <v>0</v>
      </c>
      <c r="CV194">
        <f ca="1">SUMIF(SmtRes!AQ668:SmtRes!AQ668,"=1",SmtRes!BU668:SmtRes!BU668)</f>
        <v>111.78</v>
      </c>
      <c r="CW194">
        <f ca="1">SUMIF(SmtRes!AQ668:SmtRes!AQ668,"=1",SmtRes!BV668:SmtRes!BV668)</f>
        <v>0</v>
      </c>
      <c r="CX194">
        <f t="shared" si="122"/>
        <v>0</v>
      </c>
      <c r="CY194">
        <f ca="1" t="shared" si="123"/>
        <v>0</v>
      </c>
      <c r="CZ194">
        <f ca="1" t="shared" si="124"/>
        <v>0</v>
      </c>
      <c r="DB194">
        <v>72</v>
      </c>
      <c r="DC194" t="s">
        <v>236</v>
      </c>
      <c r="DD194" t="s">
        <v>236</v>
      </c>
      <c r="DE194" t="s">
        <v>422</v>
      </c>
      <c r="DF194" t="s">
        <v>422</v>
      </c>
      <c r="DG194" t="s">
        <v>422</v>
      </c>
      <c r="DH194" t="s">
        <v>236</v>
      </c>
      <c r="DI194" t="s">
        <v>422</v>
      </c>
      <c r="DJ194" t="s">
        <v>422</v>
      </c>
      <c r="DK194" t="s">
        <v>236</v>
      </c>
      <c r="DL194" t="s">
        <v>236</v>
      </c>
      <c r="DM194" t="s">
        <v>236</v>
      </c>
      <c r="DN194">
        <v>0</v>
      </c>
      <c r="DO194">
        <v>0</v>
      </c>
      <c r="DP194">
        <v>1</v>
      </c>
      <c r="DQ194">
        <v>1</v>
      </c>
      <c r="DU194">
        <v>1007</v>
      </c>
      <c r="DV194" t="s">
        <v>514</v>
      </c>
      <c r="DW194" t="s">
        <v>514</v>
      </c>
      <c r="DX194">
        <v>100</v>
      </c>
      <c r="DZ194" t="s">
        <v>236</v>
      </c>
      <c r="EA194" t="s">
        <v>236</v>
      </c>
      <c r="EB194" t="s">
        <v>236</v>
      </c>
      <c r="EC194" t="s">
        <v>236</v>
      </c>
      <c r="EE194">
        <v>82815128</v>
      </c>
      <c r="EF194">
        <v>2</v>
      </c>
      <c r="EG194" t="s">
        <v>269</v>
      </c>
      <c r="EH194">
        <v>1</v>
      </c>
      <c r="EI194" t="s">
        <v>431</v>
      </c>
      <c r="EJ194">
        <v>1</v>
      </c>
      <c r="EK194">
        <v>1003</v>
      </c>
      <c r="EL194" t="s">
        <v>516</v>
      </c>
      <c r="EM194" t="s">
        <v>433</v>
      </c>
      <c r="EO194" t="s">
        <v>425</v>
      </c>
      <c r="EQ194">
        <v>132096</v>
      </c>
      <c r="ER194">
        <v>0</v>
      </c>
      <c r="ES194">
        <v>0</v>
      </c>
      <c r="ET194">
        <v>0</v>
      </c>
      <c r="EU194">
        <v>0</v>
      </c>
      <c r="EV194">
        <v>0</v>
      </c>
      <c r="EW194">
        <v>97.2</v>
      </c>
      <c r="EX194">
        <v>0</v>
      </c>
      <c r="EY194">
        <v>0</v>
      </c>
      <c r="FQ194">
        <v>0</v>
      </c>
      <c r="FR194">
        <v>0</v>
      </c>
      <c r="FS194">
        <v>0</v>
      </c>
      <c r="FX194">
        <v>89</v>
      </c>
      <c r="FY194">
        <v>40</v>
      </c>
      <c r="GA194" t="s">
        <v>236</v>
      </c>
      <c r="GD194">
        <v>1</v>
      </c>
      <c r="GF194">
        <v>43757517</v>
      </c>
      <c r="GG194">
        <v>2</v>
      </c>
      <c r="GH194">
        <v>1</v>
      </c>
      <c r="GI194">
        <v>-2</v>
      </c>
      <c r="GJ194">
        <v>0</v>
      </c>
      <c r="GK194">
        <v>0</v>
      </c>
      <c r="GL194">
        <f ca="1" t="shared" si="107"/>
        <v>0</v>
      </c>
      <c r="GM194">
        <f ca="1" t="shared" si="108"/>
        <v>0</v>
      </c>
      <c r="GN194">
        <f ca="1" t="shared" si="109"/>
        <v>0</v>
      </c>
      <c r="GO194">
        <f ca="1" t="shared" si="110"/>
        <v>0</v>
      </c>
      <c r="GP194">
        <f ca="1" t="shared" si="111"/>
        <v>0</v>
      </c>
      <c r="GR194">
        <v>0</v>
      </c>
      <c r="GS194">
        <v>3</v>
      </c>
      <c r="GT194">
        <v>0</v>
      </c>
      <c r="GU194" t="s">
        <v>236</v>
      </c>
      <c r="GV194">
        <f t="shared" si="112"/>
        <v>0</v>
      </c>
      <c r="GW194">
        <v>1</v>
      </c>
      <c r="GX194">
        <f t="shared" si="113"/>
        <v>0</v>
      </c>
      <c r="HA194">
        <v>0</v>
      </c>
      <c r="HB194">
        <v>0</v>
      </c>
      <c r="HC194">
        <f t="shared" si="125"/>
        <v>0</v>
      </c>
      <c r="HE194" t="s">
        <v>236</v>
      </c>
      <c r="HF194" t="s">
        <v>236</v>
      </c>
      <c r="HM194" t="s">
        <v>236</v>
      </c>
      <c r="HN194" t="s">
        <v>517</v>
      </c>
      <c r="HO194" t="s">
        <v>518</v>
      </c>
      <c r="HP194" t="s">
        <v>516</v>
      </c>
      <c r="HQ194" t="s">
        <v>516</v>
      </c>
      <c r="HS194">
        <v>0</v>
      </c>
      <c r="IK194">
        <v>0</v>
      </c>
    </row>
    <row r="196" spans="1:206">
      <c r="A196" s="7">
        <v>51</v>
      </c>
      <c r="B196" s="7">
        <f>B107</f>
        <v>1</v>
      </c>
      <c r="C196" s="7">
        <f>A107</f>
        <v>4</v>
      </c>
      <c r="D196" s="7">
        <f>ROW(A107)</f>
        <v>107</v>
      </c>
      <c r="E196" s="7"/>
      <c r="F196" s="7" t="str">
        <f>IF(F107&lt;&gt;"",F107,"")</f>
        <v>Новый раздел</v>
      </c>
      <c r="G196" s="7" t="str">
        <f>IF(G107&lt;&gt;"",G107,"")</f>
        <v>СМР</v>
      </c>
      <c r="H196" s="7">
        <v>0</v>
      </c>
      <c r="I196" s="7"/>
      <c r="J196" s="7"/>
      <c r="K196" s="7"/>
      <c r="L196" s="7"/>
      <c r="M196" s="7"/>
      <c r="N196" s="7"/>
      <c r="O196" s="7">
        <f ca="1" t="shared" ref="O196:T196" si="126">ROUND(AB196,2)</f>
        <v>95608.88</v>
      </c>
      <c r="P196" s="7">
        <f ca="1" t="shared" si="126"/>
        <v>571.33</v>
      </c>
      <c r="Q196" s="7">
        <f ca="1" t="shared" si="126"/>
        <v>26876.24</v>
      </c>
      <c r="R196" s="7">
        <f ca="1" t="shared" si="126"/>
        <v>17429.6</v>
      </c>
      <c r="S196" s="7">
        <f ca="1" t="shared" si="126"/>
        <v>50731.71</v>
      </c>
      <c r="T196" s="7">
        <f t="shared" si="126"/>
        <v>0</v>
      </c>
      <c r="U196" s="7">
        <f ca="1">AH196</f>
        <v>63.677156</v>
      </c>
      <c r="V196" s="7">
        <f ca="1">AI196</f>
        <v>19.3045808</v>
      </c>
      <c r="W196" s="7">
        <f>ROUND(AJ196,2)</f>
        <v>0</v>
      </c>
      <c r="X196" s="7">
        <f ca="1">ROUND(AK196,2)</f>
        <v>69814.62</v>
      </c>
      <c r="Y196" s="7">
        <f ca="1">ROUND(AL196,2)</f>
        <v>41876.62</v>
      </c>
      <c r="Z196" s="7"/>
      <c r="AA196" s="7"/>
      <c r="AB196" s="7">
        <f ca="1">ROUND(SUMIF(AA111:AA194,"=85244098",O111:O194),2)</f>
        <v>95608.88</v>
      </c>
      <c r="AC196" s="7">
        <f ca="1">ROUND(SUMIF(AA111:AA194,"=85244098",P111:P194),2)</f>
        <v>571.33</v>
      </c>
      <c r="AD196" s="7">
        <f ca="1">ROUND(SUMIF(AA111:AA194,"=85244098",Q111:Q194),2)</f>
        <v>26876.24</v>
      </c>
      <c r="AE196" s="7">
        <f ca="1">ROUND(SUMIF(AA111:AA194,"=85244098",R111:R194),2)</f>
        <v>17429.6</v>
      </c>
      <c r="AF196" s="7">
        <f ca="1">ROUND(SUMIF(AA111:AA194,"=85244098",S111:S194),2)</f>
        <v>50731.71</v>
      </c>
      <c r="AG196" s="7">
        <f>ROUND(SUMIF(AA111:AA194,"=85244098",T111:T194),2)</f>
        <v>0</v>
      </c>
      <c r="AH196" s="7">
        <f ca="1">SUMIF(AA111:AA194,"=85244098",U111:U194)</f>
        <v>63.677156</v>
      </c>
      <c r="AI196" s="7">
        <f ca="1">SUMIF(AA111:AA194,"=85244098",V111:V194)</f>
        <v>19.3045808</v>
      </c>
      <c r="AJ196" s="7">
        <f>ROUND(SUMIF(AA111:AA194,"=85244098",W111:W194),2)</f>
        <v>0</v>
      </c>
      <c r="AK196" s="7">
        <f ca="1">ROUND(SUMIF(AA111:AA194,"=85244098",X111:X194),2)</f>
        <v>69814.62</v>
      </c>
      <c r="AL196" s="7">
        <f ca="1">ROUND(SUMIF(AA111:AA194,"=85244098",Y111:Y194),2)</f>
        <v>41876.62</v>
      </c>
      <c r="AM196" s="7"/>
      <c r="AN196" s="7"/>
      <c r="AO196" s="7">
        <f t="shared" ref="AO196:BD196" si="127">ROUND(BX196,2)</f>
        <v>0</v>
      </c>
      <c r="AP196" s="7">
        <f t="shared" si="127"/>
        <v>0</v>
      </c>
      <c r="AQ196" s="7">
        <f ca="1" t="shared" si="127"/>
        <v>0</v>
      </c>
      <c r="AR196" s="7">
        <f ca="1" t="shared" si="127"/>
        <v>207300.12</v>
      </c>
      <c r="AS196" s="7">
        <f ca="1" t="shared" si="127"/>
        <v>184053.8</v>
      </c>
      <c r="AT196" s="7">
        <f ca="1" t="shared" si="127"/>
        <v>23246.32</v>
      </c>
      <c r="AU196" s="7">
        <f ca="1" t="shared" si="127"/>
        <v>0</v>
      </c>
      <c r="AV196" s="7">
        <f ca="1" t="shared" si="127"/>
        <v>571.33</v>
      </c>
      <c r="AW196" s="7">
        <f ca="1" t="shared" si="127"/>
        <v>571.33</v>
      </c>
      <c r="AX196" s="7">
        <f ca="1" t="shared" si="127"/>
        <v>0</v>
      </c>
      <c r="AY196" s="7">
        <f ca="1" t="shared" si="127"/>
        <v>571.33</v>
      </c>
      <c r="AZ196" s="7">
        <f ca="1" t="shared" si="127"/>
        <v>0</v>
      </c>
      <c r="BA196" s="7">
        <f t="shared" si="127"/>
        <v>0</v>
      </c>
      <c r="BB196" s="7">
        <f t="shared" si="127"/>
        <v>0</v>
      </c>
      <c r="BC196" s="7">
        <f t="shared" si="127"/>
        <v>0</v>
      </c>
      <c r="BD196" s="7">
        <f t="shared" si="127"/>
        <v>0</v>
      </c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>
        <f>ROUND(SUMIF(AA111:AA194,"=85244098",FQ111:FQ194),2)</f>
        <v>0</v>
      </c>
      <c r="BY196" s="7">
        <f>ROUND(SUMIF(AA111:AA194,"=85244098",FR111:FR194),2)</f>
        <v>0</v>
      </c>
      <c r="BZ196" s="7">
        <f ca="1">ROUND(SUMIF(AA111:AA194,"=85244098",GL111:GL194),2)</f>
        <v>0</v>
      </c>
      <c r="CA196" s="7">
        <f ca="1">ROUND(SUMIF(AA111:AA194,"=85244098",GM111:GM194),2)</f>
        <v>207300.12</v>
      </c>
      <c r="CB196" s="7">
        <f ca="1">ROUND(SUMIF(AA111:AA194,"=85244098",GN111:GN194),2)</f>
        <v>184053.8</v>
      </c>
      <c r="CC196" s="7">
        <f ca="1">ROUND(SUMIF(AA111:AA194,"=85244098",GO111:GO194),2)</f>
        <v>23246.32</v>
      </c>
      <c r="CD196" s="7">
        <f ca="1">ROUND(SUMIF(AA111:AA194,"=85244098",GP111:GP194),2)</f>
        <v>0</v>
      </c>
      <c r="CE196" s="7">
        <f ca="1">AC196-BX196</f>
        <v>571.33</v>
      </c>
      <c r="CF196" s="7">
        <f ca="1">AC196-BY196</f>
        <v>571.33</v>
      </c>
      <c r="CG196" s="7">
        <f ca="1">BX196-BZ196</f>
        <v>0</v>
      </c>
      <c r="CH196" s="7">
        <f ca="1">AC196-BX196-BY196+BZ196</f>
        <v>571.33</v>
      </c>
      <c r="CI196" s="7">
        <f ca="1">BY196-BZ196</f>
        <v>0</v>
      </c>
      <c r="CJ196" s="7">
        <f>ROUND(SUMIF(AA111:AA194,"=85244098",GX111:GX194),2)</f>
        <v>0</v>
      </c>
      <c r="CK196" s="7">
        <f>ROUND(SUMIF(AA111:AA194,"=85244098",GY111:GY194),2)</f>
        <v>0</v>
      </c>
      <c r="CL196" s="7">
        <f>ROUND(SUMIF(AA111:AA194,"=85244098",GZ111:GZ194),2)</f>
        <v>0</v>
      </c>
      <c r="CM196" s="7">
        <f>ROUND(SUMIF(AA111:AA194,"=85244098",HD111:HD194),2)</f>
        <v>0</v>
      </c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4">
        <f ca="1" t="shared" ref="DG196:DL196" si="128">ROUND(DT196,2)</f>
        <v>95608.88</v>
      </c>
      <c r="DH196" s="4">
        <f ca="1" t="shared" si="128"/>
        <v>571.33</v>
      </c>
      <c r="DI196" s="4">
        <f ca="1" t="shared" si="128"/>
        <v>26876.24</v>
      </c>
      <c r="DJ196" s="4">
        <f ca="1" t="shared" si="128"/>
        <v>17429.6</v>
      </c>
      <c r="DK196" s="4">
        <f ca="1" t="shared" si="128"/>
        <v>50731.71</v>
      </c>
      <c r="DL196" s="4">
        <f t="shared" si="128"/>
        <v>0</v>
      </c>
      <c r="DM196" s="4">
        <f ca="1">DZ196</f>
        <v>63.677156</v>
      </c>
      <c r="DN196" s="4">
        <f ca="1">EA196</f>
        <v>19.3045808</v>
      </c>
      <c r="DO196" s="4">
        <f>ROUND(EB196,2)</f>
        <v>0</v>
      </c>
      <c r="DP196" s="4">
        <f ca="1">ROUND(EC196,2)</f>
        <v>69814.62</v>
      </c>
      <c r="DQ196" s="4">
        <f ca="1">ROUND(ED196,2)</f>
        <v>41876.62</v>
      </c>
      <c r="DR196" s="4"/>
      <c r="DS196" s="4"/>
      <c r="DT196" s="4">
        <f ca="1">ROUND(SUMIF(AA111:AA194,"=85244033",O111:O194),2)</f>
        <v>95608.88</v>
      </c>
      <c r="DU196" s="4">
        <f ca="1">ROUND(SUMIF(AA111:AA194,"=85244033",P111:P194),2)</f>
        <v>571.33</v>
      </c>
      <c r="DV196" s="4">
        <f ca="1">ROUND(SUMIF(AA111:AA194,"=85244033",Q111:Q194),2)</f>
        <v>26876.24</v>
      </c>
      <c r="DW196" s="4">
        <f ca="1">ROUND(SUMIF(AA111:AA194,"=85244033",R111:R194),2)</f>
        <v>17429.6</v>
      </c>
      <c r="DX196" s="4">
        <f ca="1">ROUND(SUMIF(AA111:AA194,"=85244033",S111:S194),2)</f>
        <v>50731.71</v>
      </c>
      <c r="DY196" s="4">
        <f>ROUND(SUMIF(AA111:AA194,"=85244033",T111:T194),2)</f>
        <v>0</v>
      </c>
      <c r="DZ196" s="4">
        <f ca="1">SUMIF(AA111:AA194,"=85244033",U111:U194)</f>
        <v>63.677156</v>
      </c>
      <c r="EA196" s="4">
        <f ca="1">SUMIF(AA111:AA194,"=85244033",V111:V194)</f>
        <v>19.3045808</v>
      </c>
      <c r="EB196" s="4">
        <f>ROUND(SUMIF(AA111:AA194,"=85244033",W111:W194),2)</f>
        <v>0</v>
      </c>
      <c r="EC196" s="4">
        <f ca="1">ROUND(SUMIF(AA111:AA194,"=85244033",X111:X194),2)</f>
        <v>69814.62</v>
      </c>
      <c r="ED196" s="4">
        <f ca="1">ROUND(SUMIF(AA111:AA194,"=85244033",Y111:Y194),2)</f>
        <v>41876.62</v>
      </c>
      <c r="EE196" s="4"/>
      <c r="EF196" s="4"/>
      <c r="EG196" s="4">
        <f t="shared" ref="EG196:EV196" si="129">ROUND(FP196,2)</f>
        <v>0</v>
      </c>
      <c r="EH196" s="4">
        <f t="shared" si="129"/>
        <v>0</v>
      </c>
      <c r="EI196" s="4">
        <f ca="1" t="shared" si="129"/>
        <v>0</v>
      </c>
      <c r="EJ196" s="4">
        <f ca="1" t="shared" si="129"/>
        <v>207300.12</v>
      </c>
      <c r="EK196" s="4">
        <f ca="1" t="shared" si="129"/>
        <v>184053.8</v>
      </c>
      <c r="EL196" s="4">
        <f ca="1" t="shared" si="129"/>
        <v>23246.32</v>
      </c>
      <c r="EM196" s="4">
        <f ca="1" t="shared" si="129"/>
        <v>0</v>
      </c>
      <c r="EN196" s="4">
        <f ca="1" t="shared" si="129"/>
        <v>571.33</v>
      </c>
      <c r="EO196" s="4">
        <f ca="1" t="shared" si="129"/>
        <v>571.33</v>
      </c>
      <c r="EP196" s="4">
        <f ca="1" t="shared" si="129"/>
        <v>0</v>
      </c>
      <c r="EQ196" s="4">
        <f ca="1" t="shared" si="129"/>
        <v>571.33</v>
      </c>
      <c r="ER196" s="4">
        <f ca="1" t="shared" si="129"/>
        <v>0</v>
      </c>
      <c r="ES196" s="4">
        <f t="shared" si="129"/>
        <v>0</v>
      </c>
      <c r="ET196" s="4">
        <f t="shared" si="129"/>
        <v>0</v>
      </c>
      <c r="EU196" s="4">
        <f t="shared" si="129"/>
        <v>0</v>
      </c>
      <c r="EV196" s="4">
        <f t="shared" si="129"/>
        <v>0</v>
      </c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>
        <f>ROUND(SUMIF(AA111:AA194,"=85244033",FQ111:FQ194),2)</f>
        <v>0</v>
      </c>
      <c r="FQ196" s="4">
        <f>ROUND(SUMIF(AA111:AA194,"=85244033",FR111:FR194),2)</f>
        <v>0</v>
      </c>
      <c r="FR196" s="4">
        <f ca="1">ROUND(SUMIF(AA111:AA194,"=85244033",GL111:GL194),2)</f>
        <v>0</v>
      </c>
      <c r="FS196" s="4">
        <f ca="1">ROUND(SUMIF(AA111:AA194,"=85244033",GM111:GM194),2)</f>
        <v>207300.12</v>
      </c>
      <c r="FT196" s="4">
        <f ca="1">ROUND(SUMIF(AA111:AA194,"=85244033",GN111:GN194),2)</f>
        <v>184053.8</v>
      </c>
      <c r="FU196" s="4">
        <f ca="1">ROUND(SUMIF(AA111:AA194,"=85244033",GO111:GO194),2)</f>
        <v>23246.32</v>
      </c>
      <c r="FV196" s="4">
        <f ca="1">ROUND(SUMIF(AA111:AA194,"=85244033",GP111:GP194),2)</f>
        <v>0</v>
      </c>
      <c r="FW196" s="4">
        <f ca="1">DU196-FP196</f>
        <v>571.33</v>
      </c>
      <c r="FX196" s="4">
        <f ca="1">DU196-FQ196</f>
        <v>571.33</v>
      </c>
      <c r="FY196" s="4">
        <f ca="1">FP196-FR196</f>
        <v>0</v>
      </c>
      <c r="FZ196" s="4">
        <f ca="1">DU196-FP196-FQ196+FR196</f>
        <v>571.33</v>
      </c>
      <c r="GA196" s="4">
        <f ca="1">FQ196-FR196</f>
        <v>0</v>
      </c>
      <c r="GB196" s="4">
        <f>ROUND(SUMIF(AA111:AA194,"=85244033",GX111:GX194),2)</f>
        <v>0</v>
      </c>
      <c r="GC196" s="4">
        <f>ROUND(SUMIF(AA111:AA194,"=85244033",GY111:GY194),2)</f>
        <v>0</v>
      </c>
      <c r="GD196" s="4">
        <f>ROUND(SUMIF(AA111:AA194,"=85244033",GZ111:GZ194),2)</f>
        <v>0</v>
      </c>
      <c r="GE196" s="4">
        <f>ROUND(SUMIF(AA111:AA194,"=85244033",HD111:HD194),2)</f>
        <v>0</v>
      </c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>
        <v>0</v>
      </c>
    </row>
    <row r="198" spans="1:28">
      <c r="A198" s="9">
        <v>50</v>
      </c>
      <c r="B198" s="9">
        <v>0</v>
      </c>
      <c r="C198" s="9">
        <v>0</v>
      </c>
      <c r="D198" s="9">
        <v>1</v>
      </c>
      <c r="E198" s="9">
        <v>201</v>
      </c>
      <c r="F198" s="9">
        <f ca="1">ROUND(Source!O196,O198)</f>
        <v>95608.88</v>
      </c>
      <c r="G198" s="9" t="s">
        <v>363</v>
      </c>
      <c r="H198" s="9" t="s">
        <v>364</v>
      </c>
      <c r="I198" s="9"/>
      <c r="J198" s="9"/>
      <c r="K198" s="9">
        <v>201</v>
      </c>
      <c r="L198" s="9">
        <v>1</v>
      </c>
      <c r="M198" s="9">
        <v>3</v>
      </c>
      <c r="N198" s="9" t="s">
        <v>236</v>
      </c>
      <c r="O198" s="9">
        <v>2</v>
      </c>
      <c r="P198" s="9">
        <f ca="1">ROUND(Source!DG196,O198)</f>
        <v>95608.88</v>
      </c>
      <c r="Q198" s="9"/>
      <c r="R198" s="9"/>
      <c r="S198" s="9"/>
      <c r="T198" s="9"/>
      <c r="U198" s="9"/>
      <c r="V198" s="9"/>
      <c r="W198" s="9">
        <v>95608.88</v>
      </c>
      <c r="X198" s="9">
        <v>1</v>
      </c>
      <c r="Y198" s="9">
        <v>95608.88</v>
      </c>
      <c r="Z198" s="9">
        <v>95608.88</v>
      </c>
      <c r="AA198" s="9">
        <v>1</v>
      </c>
      <c r="AB198" s="9">
        <v>95608.88</v>
      </c>
    </row>
    <row r="199" spans="1:28">
      <c r="A199" s="9">
        <v>50</v>
      </c>
      <c r="B199" s="9">
        <v>0</v>
      </c>
      <c r="C199" s="9">
        <v>0</v>
      </c>
      <c r="D199" s="9">
        <v>1</v>
      </c>
      <c r="E199" s="9">
        <v>202</v>
      </c>
      <c r="F199" s="9">
        <f ca="1">ROUND(Source!P196,O199)</f>
        <v>571.33</v>
      </c>
      <c r="G199" s="9" t="s">
        <v>365</v>
      </c>
      <c r="H199" s="9" t="s">
        <v>366</v>
      </c>
      <c r="I199" s="9"/>
      <c r="J199" s="9"/>
      <c r="K199" s="9">
        <v>202</v>
      </c>
      <c r="L199" s="9">
        <v>2</v>
      </c>
      <c r="M199" s="9">
        <v>3</v>
      </c>
      <c r="N199" s="9" t="s">
        <v>236</v>
      </c>
      <c r="O199" s="9">
        <v>2</v>
      </c>
      <c r="P199" s="9">
        <f ca="1">ROUND(Source!DH196,O199)</f>
        <v>571.33</v>
      </c>
      <c r="Q199" s="9"/>
      <c r="R199" s="9"/>
      <c r="S199" s="9"/>
      <c r="T199" s="9"/>
      <c r="U199" s="9"/>
      <c r="V199" s="9"/>
      <c r="W199" s="9">
        <v>571.33</v>
      </c>
      <c r="X199" s="9">
        <v>1</v>
      </c>
      <c r="Y199" s="9">
        <v>571.33</v>
      </c>
      <c r="Z199" s="9">
        <v>571.33</v>
      </c>
      <c r="AA199" s="9">
        <v>1</v>
      </c>
      <c r="AB199" s="9">
        <v>571.33</v>
      </c>
    </row>
    <row r="200" spans="1:28">
      <c r="A200" s="9">
        <v>50</v>
      </c>
      <c r="B200" s="9">
        <v>0</v>
      </c>
      <c r="C200" s="9">
        <v>0</v>
      </c>
      <c r="D200" s="9">
        <v>1</v>
      </c>
      <c r="E200" s="9">
        <v>222</v>
      </c>
      <c r="F200" s="9">
        <f>ROUND(Source!AO196,O200)</f>
        <v>0</v>
      </c>
      <c r="G200" s="9" t="s">
        <v>367</v>
      </c>
      <c r="H200" s="9" t="s">
        <v>368</v>
      </c>
      <c r="I200" s="9"/>
      <c r="J200" s="9"/>
      <c r="K200" s="9">
        <v>222</v>
      </c>
      <c r="L200" s="9">
        <v>3</v>
      </c>
      <c r="M200" s="9">
        <v>3</v>
      </c>
      <c r="N200" s="9" t="s">
        <v>236</v>
      </c>
      <c r="O200" s="9">
        <v>2</v>
      </c>
      <c r="P200" s="9">
        <f>ROUND(Source!EG196,O200)</f>
        <v>0</v>
      </c>
      <c r="Q200" s="9"/>
      <c r="R200" s="9"/>
      <c r="S200" s="9"/>
      <c r="T200" s="9"/>
      <c r="U200" s="9"/>
      <c r="V200" s="9"/>
      <c r="W200" s="9">
        <v>0</v>
      </c>
      <c r="X200" s="9">
        <v>1</v>
      </c>
      <c r="Y200" s="9">
        <v>0</v>
      </c>
      <c r="Z200" s="9">
        <v>0</v>
      </c>
      <c r="AA200" s="9">
        <v>1</v>
      </c>
      <c r="AB200" s="9">
        <v>0</v>
      </c>
    </row>
    <row r="201" spans="1:28">
      <c r="A201" s="9">
        <v>50</v>
      </c>
      <c r="B201" s="9">
        <v>0</v>
      </c>
      <c r="C201" s="9">
        <v>0</v>
      </c>
      <c r="D201" s="9">
        <v>1</v>
      </c>
      <c r="E201" s="9">
        <v>225</v>
      </c>
      <c r="F201" s="9">
        <f ca="1">ROUND(Source!AV196,O201)</f>
        <v>571.33</v>
      </c>
      <c r="G201" s="9" t="s">
        <v>369</v>
      </c>
      <c r="H201" s="9" t="s">
        <v>370</v>
      </c>
      <c r="I201" s="9"/>
      <c r="J201" s="9"/>
      <c r="K201" s="9">
        <v>225</v>
      </c>
      <c r="L201" s="9">
        <v>4</v>
      </c>
      <c r="M201" s="9">
        <v>3</v>
      </c>
      <c r="N201" s="9" t="s">
        <v>236</v>
      </c>
      <c r="O201" s="9">
        <v>2</v>
      </c>
      <c r="P201" s="9">
        <f ca="1">ROUND(Source!EN196,O201)</f>
        <v>571.33</v>
      </c>
      <c r="Q201" s="9"/>
      <c r="R201" s="9"/>
      <c r="S201" s="9"/>
      <c r="T201" s="9"/>
      <c r="U201" s="9"/>
      <c r="V201" s="9"/>
      <c r="W201" s="9">
        <v>571.33</v>
      </c>
      <c r="X201" s="9">
        <v>1</v>
      </c>
      <c r="Y201" s="9">
        <v>571.33</v>
      </c>
      <c r="Z201" s="9">
        <v>571.33</v>
      </c>
      <c r="AA201" s="9">
        <v>1</v>
      </c>
      <c r="AB201" s="9">
        <v>571.33</v>
      </c>
    </row>
    <row r="202" spans="1:28">
      <c r="A202" s="9">
        <v>50</v>
      </c>
      <c r="B202" s="9">
        <v>0</v>
      </c>
      <c r="C202" s="9">
        <v>0</v>
      </c>
      <c r="D202" s="9">
        <v>1</v>
      </c>
      <c r="E202" s="9">
        <v>226</v>
      </c>
      <c r="F202" s="9">
        <f ca="1">ROUND(Source!AW196,O202)</f>
        <v>571.33</v>
      </c>
      <c r="G202" s="9" t="s">
        <v>371</v>
      </c>
      <c r="H202" s="9" t="s">
        <v>372</v>
      </c>
      <c r="I202" s="9"/>
      <c r="J202" s="9"/>
      <c r="K202" s="9">
        <v>226</v>
      </c>
      <c r="L202" s="9">
        <v>5</v>
      </c>
      <c r="M202" s="9">
        <v>3</v>
      </c>
      <c r="N202" s="9" t="s">
        <v>236</v>
      </c>
      <c r="O202" s="9">
        <v>2</v>
      </c>
      <c r="P202" s="9">
        <f ca="1">ROUND(Source!EO196,O202)</f>
        <v>571.33</v>
      </c>
      <c r="Q202" s="9"/>
      <c r="R202" s="9"/>
      <c r="S202" s="9"/>
      <c r="T202" s="9"/>
      <c r="U202" s="9"/>
      <c r="V202" s="9"/>
      <c r="W202" s="9">
        <v>571.33</v>
      </c>
      <c r="X202" s="9">
        <v>1</v>
      </c>
      <c r="Y202" s="9">
        <v>571.33</v>
      </c>
      <c r="Z202" s="9">
        <v>571.33</v>
      </c>
      <c r="AA202" s="9">
        <v>1</v>
      </c>
      <c r="AB202" s="9">
        <v>571.33</v>
      </c>
    </row>
    <row r="203" spans="1:28">
      <c r="A203" s="9">
        <v>50</v>
      </c>
      <c r="B203" s="9">
        <v>0</v>
      </c>
      <c r="C203" s="9">
        <v>0</v>
      </c>
      <c r="D203" s="9">
        <v>1</v>
      </c>
      <c r="E203" s="9">
        <v>227</v>
      </c>
      <c r="F203" s="9">
        <f ca="1">ROUND(Source!AX196,O203)</f>
        <v>0</v>
      </c>
      <c r="G203" s="9" t="s">
        <v>373</v>
      </c>
      <c r="H203" s="9" t="s">
        <v>374</v>
      </c>
      <c r="I203" s="9"/>
      <c r="J203" s="9"/>
      <c r="K203" s="9">
        <v>227</v>
      </c>
      <c r="L203" s="9">
        <v>6</v>
      </c>
      <c r="M203" s="9">
        <v>3</v>
      </c>
      <c r="N203" s="9" t="s">
        <v>236</v>
      </c>
      <c r="O203" s="9">
        <v>2</v>
      </c>
      <c r="P203" s="9">
        <f ca="1">ROUND(Source!EP196,O203)</f>
        <v>0</v>
      </c>
      <c r="Q203" s="9"/>
      <c r="R203" s="9"/>
      <c r="S203" s="9"/>
      <c r="T203" s="9"/>
      <c r="U203" s="9"/>
      <c r="V203" s="9"/>
      <c r="W203" s="9">
        <v>0</v>
      </c>
      <c r="X203" s="9">
        <v>1</v>
      </c>
      <c r="Y203" s="9">
        <v>0</v>
      </c>
      <c r="Z203" s="9">
        <v>0</v>
      </c>
      <c r="AA203" s="9">
        <v>1</v>
      </c>
      <c r="AB203" s="9">
        <v>0</v>
      </c>
    </row>
    <row r="204" spans="1:28">
      <c r="A204" s="9">
        <v>50</v>
      </c>
      <c r="B204" s="9">
        <v>0</v>
      </c>
      <c r="C204" s="9">
        <v>0</v>
      </c>
      <c r="D204" s="9">
        <v>1</v>
      </c>
      <c r="E204" s="9">
        <v>228</v>
      </c>
      <c r="F204" s="9">
        <f ca="1">ROUND(Source!AY196,O204)</f>
        <v>571.33</v>
      </c>
      <c r="G204" s="9" t="s">
        <v>375</v>
      </c>
      <c r="H204" s="9" t="s">
        <v>376</v>
      </c>
      <c r="I204" s="9"/>
      <c r="J204" s="9"/>
      <c r="K204" s="9">
        <v>228</v>
      </c>
      <c r="L204" s="9">
        <v>7</v>
      </c>
      <c r="M204" s="9">
        <v>3</v>
      </c>
      <c r="N204" s="9" t="s">
        <v>236</v>
      </c>
      <c r="O204" s="9">
        <v>2</v>
      </c>
      <c r="P204" s="9">
        <f ca="1">ROUND(Source!EQ196,O204)</f>
        <v>571.33</v>
      </c>
      <c r="Q204" s="9"/>
      <c r="R204" s="9"/>
      <c r="S204" s="9"/>
      <c r="T204" s="9"/>
      <c r="U204" s="9"/>
      <c r="V204" s="9"/>
      <c r="W204" s="9">
        <v>571.33</v>
      </c>
      <c r="X204" s="9">
        <v>1</v>
      </c>
      <c r="Y204" s="9">
        <v>571.33</v>
      </c>
      <c r="Z204" s="9">
        <v>571.33</v>
      </c>
      <c r="AA204" s="9">
        <v>1</v>
      </c>
      <c r="AB204" s="9">
        <v>571.33</v>
      </c>
    </row>
    <row r="205" spans="1:28">
      <c r="A205" s="9">
        <v>50</v>
      </c>
      <c r="B205" s="9">
        <v>0</v>
      </c>
      <c r="C205" s="9">
        <v>0</v>
      </c>
      <c r="D205" s="9">
        <v>1</v>
      </c>
      <c r="E205" s="9">
        <v>216</v>
      </c>
      <c r="F205" s="9">
        <f>ROUND(Source!AP196,O205)</f>
        <v>0</v>
      </c>
      <c r="G205" s="9" t="s">
        <v>377</v>
      </c>
      <c r="H205" s="9" t="s">
        <v>378</v>
      </c>
      <c r="I205" s="9"/>
      <c r="J205" s="9"/>
      <c r="K205" s="9">
        <v>216</v>
      </c>
      <c r="L205" s="9">
        <v>8</v>
      </c>
      <c r="M205" s="9">
        <v>3</v>
      </c>
      <c r="N205" s="9" t="s">
        <v>236</v>
      </c>
      <c r="O205" s="9">
        <v>2</v>
      </c>
      <c r="P205" s="9">
        <f>ROUND(Source!EH196,O205)</f>
        <v>0</v>
      </c>
      <c r="Q205" s="9"/>
      <c r="R205" s="9"/>
      <c r="S205" s="9"/>
      <c r="T205" s="9"/>
      <c r="U205" s="9"/>
      <c r="V205" s="9"/>
      <c r="W205" s="9">
        <v>0</v>
      </c>
      <c r="X205" s="9">
        <v>1</v>
      </c>
      <c r="Y205" s="9">
        <v>0</v>
      </c>
      <c r="Z205" s="9">
        <v>0</v>
      </c>
      <c r="AA205" s="9">
        <v>1</v>
      </c>
      <c r="AB205" s="9">
        <v>0</v>
      </c>
    </row>
    <row r="206" spans="1:28">
      <c r="A206" s="9">
        <v>50</v>
      </c>
      <c r="B206" s="9">
        <v>0</v>
      </c>
      <c r="C206" s="9">
        <v>0</v>
      </c>
      <c r="D206" s="9">
        <v>1</v>
      </c>
      <c r="E206" s="9">
        <v>223</v>
      </c>
      <c r="F206" s="9">
        <f ca="1">ROUND(Source!AQ196,O206)</f>
        <v>0</v>
      </c>
      <c r="G206" s="9" t="s">
        <v>379</v>
      </c>
      <c r="H206" s="9" t="s">
        <v>380</v>
      </c>
      <c r="I206" s="9"/>
      <c r="J206" s="9"/>
      <c r="K206" s="9">
        <v>223</v>
      </c>
      <c r="L206" s="9">
        <v>9</v>
      </c>
      <c r="M206" s="9">
        <v>3</v>
      </c>
      <c r="N206" s="9" t="s">
        <v>236</v>
      </c>
      <c r="O206" s="9">
        <v>2</v>
      </c>
      <c r="P206" s="9">
        <f ca="1">ROUND(Source!EI196,O206)</f>
        <v>0</v>
      </c>
      <c r="Q206" s="9"/>
      <c r="R206" s="9"/>
      <c r="S206" s="9"/>
      <c r="T206" s="9"/>
      <c r="U206" s="9"/>
      <c r="V206" s="9"/>
      <c r="W206" s="9">
        <v>0</v>
      </c>
      <c r="X206" s="9">
        <v>1</v>
      </c>
      <c r="Y206" s="9">
        <v>0</v>
      </c>
      <c r="Z206" s="9">
        <v>0</v>
      </c>
      <c r="AA206" s="9">
        <v>1</v>
      </c>
      <c r="AB206" s="9">
        <v>0</v>
      </c>
    </row>
    <row r="207" spans="1:28">
      <c r="A207" s="9">
        <v>50</v>
      </c>
      <c r="B207" s="9">
        <v>0</v>
      </c>
      <c r="C207" s="9">
        <v>0</v>
      </c>
      <c r="D207" s="9">
        <v>1</v>
      </c>
      <c r="E207" s="9">
        <v>229</v>
      </c>
      <c r="F207" s="9">
        <f ca="1">ROUND(Source!AZ196,O207)</f>
        <v>0</v>
      </c>
      <c r="G207" s="9" t="s">
        <v>381</v>
      </c>
      <c r="H207" s="9" t="s">
        <v>382</v>
      </c>
      <c r="I207" s="9"/>
      <c r="J207" s="9"/>
      <c r="K207" s="9">
        <v>229</v>
      </c>
      <c r="L207" s="9">
        <v>10</v>
      </c>
      <c r="M207" s="9">
        <v>3</v>
      </c>
      <c r="N207" s="9" t="s">
        <v>236</v>
      </c>
      <c r="O207" s="9">
        <v>2</v>
      </c>
      <c r="P207" s="9">
        <f ca="1">ROUND(Source!ER196,O207)</f>
        <v>0</v>
      </c>
      <c r="Q207" s="9"/>
      <c r="R207" s="9"/>
      <c r="S207" s="9"/>
      <c r="T207" s="9"/>
      <c r="U207" s="9"/>
      <c r="V207" s="9"/>
      <c r="W207" s="9">
        <v>0</v>
      </c>
      <c r="X207" s="9">
        <v>1</v>
      </c>
      <c r="Y207" s="9">
        <v>0</v>
      </c>
      <c r="Z207" s="9">
        <v>0</v>
      </c>
      <c r="AA207" s="9">
        <v>1</v>
      </c>
      <c r="AB207" s="9">
        <v>0</v>
      </c>
    </row>
    <row r="208" spans="1:28">
      <c r="A208" s="9">
        <v>50</v>
      </c>
      <c r="B208" s="9">
        <v>0</v>
      </c>
      <c r="C208" s="9">
        <v>0</v>
      </c>
      <c r="D208" s="9">
        <v>1</v>
      </c>
      <c r="E208" s="9">
        <v>203</v>
      </c>
      <c r="F208" s="9">
        <f ca="1">ROUND(Source!Q196,O208)</f>
        <v>26876.24</v>
      </c>
      <c r="G208" s="9" t="s">
        <v>383</v>
      </c>
      <c r="H208" s="9" t="s">
        <v>384</v>
      </c>
      <c r="I208" s="9"/>
      <c r="J208" s="9"/>
      <c r="K208" s="9">
        <v>203</v>
      </c>
      <c r="L208" s="9">
        <v>11</v>
      </c>
      <c r="M208" s="9">
        <v>3</v>
      </c>
      <c r="N208" s="9" t="s">
        <v>236</v>
      </c>
      <c r="O208" s="9">
        <v>2</v>
      </c>
      <c r="P208" s="9">
        <f ca="1">ROUND(Source!DI196,O208)</f>
        <v>26876.24</v>
      </c>
      <c r="Q208" s="9"/>
      <c r="R208" s="9"/>
      <c r="S208" s="9"/>
      <c r="T208" s="9"/>
      <c r="U208" s="9"/>
      <c r="V208" s="9"/>
      <c r="W208" s="9">
        <v>26876.24</v>
      </c>
      <c r="X208" s="9">
        <v>1</v>
      </c>
      <c r="Y208" s="9">
        <v>26876.24</v>
      </c>
      <c r="Z208" s="9">
        <v>26876.24</v>
      </c>
      <c r="AA208" s="9">
        <v>1</v>
      </c>
      <c r="AB208" s="9">
        <v>26876.24</v>
      </c>
    </row>
    <row r="209" spans="1:28">
      <c r="A209" s="9">
        <v>50</v>
      </c>
      <c r="B209" s="9">
        <v>0</v>
      </c>
      <c r="C209" s="9">
        <v>0</v>
      </c>
      <c r="D209" s="9">
        <v>1</v>
      </c>
      <c r="E209" s="9">
        <v>231</v>
      </c>
      <c r="F209" s="9">
        <f>ROUND(Source!BB196,O209)</f>
        <v>0</v>
      </c>
      <c r="G209" s="9" t="s">
        <v>385</v>
      </c>
      <c r="H209" s="9" t="s">
        <v>386</v>
      </c>
      <c r="I209" s="9"/>
      <c r="J209" s="9"/>
      <c r="K209" s="9">
        <v>231</v>
      </c>
      <c r="L209" s="9">
        <v>12</v>
      </c>
      <c r="M209" s="9">
        <v>3</v>
      </c>
      <c r="N209" s="9" t="s">
        <v>236</v>
      </c>
      <c r="O209" s="9">
        <v>2</v>
      </c>
      <c r="P209" s="9">
        <f>ROUND(Source!ET196,O209)</f>
        <v>0</v>
      </c>
      <c r="Q209" s="9"/>
      <c r="R209" s="9"/>
      <c r="S209" s="9"/>
      <c r="T209" s="9"/>
      <c r="U209" s="9"/>
      <c r="V209" s="9"/>
      <c r="W209" s="9">
        <v>0</v>
      </c>
      <c r="X209" s="9">
        <v>1</v>
      </c>
      <c r="Y209" s="9">
        <v>0</v>
      </c>
      <c r="Z209" s="9">
        <v>0</v>
      </c>
      <c r="AA209" s="9">
        <v>1</v>
      </c>
      <c r="AB209" s="9">
        <v>0</v>
      </c>
    </row>
    <row r="210" spans="1:28">
      <c r="A210" s="9">
        <v>50</v>
      </c>
      <c r="B210" s="9">
        <v>0</v>
      </c>
      <c r="C210" s="9">
        <v>0</v>
      </c>
      <c r="D210" s="9">
        <v>1</v>
      </c>
      <c r="E210" s="9">
        <v>204</v>
      </c>
      <c r="F210" s="9">
        <f ca="1">ROUND(Source!R196,O210)</f>
        <v>17429.6</v>
      </c>
      <c r="G210" s="9" t="s">
        <v>387</v>
      </c>
      <c r="H210" s="9" t="s">
        <v>388</v>
      </c>
      <c r="I210" s="9"/>
      <c r="J210" s="9"/>
      <c r="K210" s="9">
        <v>204</v>
      </c>
      <c r="L210" s="9">
        <v>13</v>
      </c>
      <c r="M210" s="9">
        <v>3</v>
      </c>
      <c r="N210" s="9" t="s">
        <v>236</v>
      </c>
      <c r="O210" s="9">
        <v>2</v>
      </c>
      <c r="P210" s="9">
        <f ca="1">ROUND(Source!DJ196,O210)</f>
        <v>17429.6</v>
      </c>
      <c r="Q210" s="9"/>
      <c r="R210" s="9"/>
      <c r="S210" s="9"/>
      <c r="T210" s="9"/>
      <c r="U210" s="9"/>
      <c r="V210" s="9"/>
      <c r="W210" s="9">
        <v>17429.6</v>
      </c>
      <c r="X210" s="9">
        <v>1</v>
      </c>
      <c r="Y210" s="9">
        <v>17429.6</v>
      </c>
      <c r="Z210" s="9">
        <v>17429.6</v>
      </c>
      <c r="AA210" s="9">
        <v>1</v>
      </c>
      <c r="AB210" s="9">
        <v>17429.6</v>
      </c>
    </row>
    <row r="211" spans="1:28">
      <c r="A211" s="9">
        <v>50</v>
      </c>
      <c r="B211" s="9">
        <v>0</v>
      </c>
      <c r="C211" s="9">
        <v>0</v>
      </c>
      <c r="D211" s="9">
        <v>1</v>
      </c>
      <c r="E211" s="9">
        <v>205</v>
      </c>
      <c r="F211" s="9">
        <f ca="1">ROUND(Source!S196,O211)</f>
        <v>50731.71</v>
      </c>
      <c r="G211" s="9" t="s">
        <v>389</v>
      </c>
      <c r="H211" s="9" t="s">
        <v>390</v>
      </c>
      <c r="I211" s="9"/>
      <c r="J211" s="9"/>
      <c r="K211" s="9">
        <v>205</v>
      </c>
      <c r="L211" s="9">
        <v>14</v>
      </c>
      <c r="M211" s="9">
        <v>3</v>
      </c>
      <c r="N211" s="9" t="s">
        <v>236</v>
      </c>
      <c r="O211" s="9">
        <v>2</v>
      </c>
      <c r="P211" s="9">
        <f ca="1">ROUND(Source!DK196,O211)</f>
        <v>50731.71</v>
      </c>
      <c r="Q211" s="9"/>
      <c r="R211" s="9"/>
      <c r="S211" s="9"/>
      <c r="T211" s="9"/>
      <c r="U211" s="9"/>
      <c r="V211" s="9"/>
      <c r="W211" s="9">
        <v>50731.71</v>
      </c>
      <c r="X211" s="9">
        <v>1</v>
      </c>
      <c r="Y211" s="9">
        <v>50731.71</v>
      </c>
      <c r="Z211" s="9">
        <v>50731.71</v>
      </c>
      <c r="AA211" s="9">
        <v>1</v>
      </c>
      <c r="AB211" s="9">
        <v>50731.71</v>
      </c>
    </row>
    <row r="212" spans="1:28">
      <c r="A212" s="9">
        <v>50</v>
      </c>
      <c r="B212" s="9">
        <v>0</v>
      </c>
      <c r="C212" s="9">
        <v>0</v>
      </c>
      <c r="D212" s="9">
        <v>1</v>
      </c>
      <c r="E212" s="9">
        <v>232</v>
      </c>
      <c r="F212" s="9">
        <f>ROUND(Source!BC196,O212)</f>
        <v>0</v>
      </c>
      <c r="G212" s="9" t="s">
        <v>391</v>
      </c>
      <c r="H212" s="9" t="s">
        <v>392</v>
      </c>
      <c r="I212" s="9"/>
      <c r="J212" s="9"/>
      <c r="K212" s="9">
        <v>232</v>
      </c>
      <c r="L212" s="9">
        <v>15</v>
      </c>
      <c r="M212" s="9">
        <v>3</v>
      </c>
      <c r="N212" s="9" t="s">
        <v>236</v>
      </c>
      <c r="O212" s="9">
        <v>2</v>
      </c>
      <c r="P212" s="9">
        <f>ROUND(Source!EU196,O212)</f>
        <v>0</v>
      </c>
      <c r="Q212" s="9"/>
      <c r="R212" s="9"/>
      <c r="S212" s="9"/>
      <c r="T212" s="9"/>
      <c r="U212" s="9"/>
      <c r="V212" s="9"/>
      <c r="W212" s="9">
        <v>0</v>
      </c>
      <c r="X212" s="9">
        <v>1</v>
      </c>
      <c r="Y212" s="9">
        <v>0</v>
      </c>
      <c r="Z212" s="9">
        <v>0</v>
      </c>
      <c r="AA212" s="9">
        <v>1</v>
      </c>
      <c r="AB212" s="9">
        <v>0</v>
      </c>
    </row>
    <row r="213" spans="1:28">
      <c r="A213" s="9">
        <v>50</v>
      </c>
      <c r="B213" s="9">
        <v>0</v>
      </c>
      <c r="C213" s="9">
        <v>0</v>
      </c>
      <c r="D213" s="9">
        <v>1</v>
      </c>
      <c r="E213" s="9">
        <v>214</v>
      </c>
      <c r="F213" s="9">
        <f ca="1">ROUND(Source!AS196,O213)</f>
        <v>184053.8</v>
      </c>
      <c r="G213" s="9" t="s">
        <v>393</v>
      </c>
      <c r="H213" s="9" t="s">
        <v>394</v>
      </c>
      <c r="I213" s="9"/>
      <c r="J213" s="9"/>
      <c r="K213" s="9">
        <v>214</v>
      </c>
      <c r="L213" s="9">
        <v>16</v>
      </c>
      <c r="M213" s="9">
        <v>3</v>
      </c>
      <c r="N213" s="9" t="s">
        <v>236</v>
      </c>
      <c r="O213" s="9">
        <v>2</v>
      </c>
      <c r="P213" s="9">
        <f ca="1">ROUND(Source!EK196,O213)</f>
        <v>184053.8</v>
      </c>
      <c r="Q213" s="9"/>
      <c r="R213" s="9"/>
      <c r="S213" s="9"/>
      <c r="T213" s="9"/>
      <c r="U213" s="9"/>
      <c r="V213" s="9"/>
      <c r="W213" s="9">
        <v>184053.8</v>
      </c>
      <c r="X213" s="9">
        <v>1</v>
      </c>
      <c r="Y213" s="9">
        <v>184053.8</v>
      </c>
      <c r="Z213" s="9">
        <v>184053.8</v>
      </c>
      <c r="AA213" s="9">
        <v>1</v>
      </c>
      <c r="AB213" s="9">
        <v>184053.8</v>
      </c>
    </row>
    <row r="214" spans="1:28">
      <c r="A214" s="9">
        <v>50</v>
      </c>
      <c r="B214" s="9">
        <v>0</v>
      </c>
      <c r="C214" s="9">
        <v>0</v>
      </c>
      <c r="D214" s="9">
        <v>1</v>
      </c>
      <c r="E214" s="9">
        <v>215</v>
      </c>
      <c r="F214" s="9">
        <f ca="1">ROUND(Source!AT196,O214)</f>
        <v>23246.32</v>
      </c>
      <c r="G214" s="9" t="s">
        <v>395</v>
      </c>
      <c r="H214" s="9" t="s">
        <v>396</v>
      </c>
      <c r="I214" s="9"/>
      <c r="J214" s="9"/>
      <c r="K214" s="9">
        <v>215</v>
      </c>
      <c r="L214" s="9">
        <v>17</v>
      </c>
      <c r="M214" s="9">
        <v>3</v>
      </c>
      <c r="N214" s="9" t="s">
        <v>236</v>
      </c>
      <c r="O214" s="9">
        <v>2</v>
      </c>
      <c r="P214" s="9">
        <f ca="1">ROUND(Source!EL196,O214)</f>
        <v>23246.32</v>
      </c>
      <c r="Q214" s="9"/>
      <c r="R214" s="9"/>
      <c r="S214" s="9"/>
      <c r="T214" s="9"/>
      <c r="U214" s="9"/>
      <c r="V214" s="9"/>
      <c r="W214" s="9">
        <v>23246.32</v>
      </c>
      <c r="X214" s="9">
        <v>1</v>
      </c>
      <c r="Y214" s="9">
        <v>23246.32</v>
      </c>
      <c r="Z214" s="9">
        <v>23246.32</v>
      </c>
      <c r="AA214" s="9">
        <v>1</v>
      </c>
      <c r="AB214" s="9">
        <v>23246.32</v>
      </c>
    </row>
    <row r="215" spans="1:28">
      <c r="A215" s="9">
        <v>50</v>
      </c>
      <c r="B215" s="9">
        <v>0</v>
      </c>
      <c r="C215" s="9">
        <v>0</v>
      </c>
      <c r="D215" s="9">
        <v>1</v>
      </c>
      <c r="E215" s="9">
        <v>217</v>
      </c>
      <c r="F215" s="9">
        <f ca="1">ROUND(Source!AU196,O215)</f>
        <v>0</v>
      </c>
      <c r="G215" s="9" t="s">
        <v>397</v>
      </c>
      <c r="H215" s="9" t="s">
        <v>398</v>
      </c>
      <c r="I215" s="9"/>
      <c r="J215" s="9"/>
      <c r="K215" s="9">
        <v>217</v>
      </c>
      <c r="L215" s="9">
        <v>18</v>
      </c>
      <c r="M215" s="9">
        <v>3</v>
      </c>
      <c r="N215" s="9" t="s">
        <v>236</v>
      </c>
      <c r="O215" s="9">
        <v>2</v>
      </c>
      <c r="P215" s="9">
        <f ca="1">ROUND(Source!EM196,O215)</f>
        <v>0</v>
      </c>
      <c r="Q215" s="9"/>
      <c r="R215" s="9"/>
      <c r="S215" s="9"/>
      <c r="T215" s="9"/>
      <c r="U215" s="9"/>
      <c r="V215" s="9"/>
      <c r="W215" s="9">
        <v>0</v>
      </c>
      <c r="X215" s="9">
        <v>1</v>
      </c>
      <c r="Y215" s="9">
        <v>0</v>
      </c>
      <c r="Z215" s="9">
        <v>0</v>
      </c>
      <c r="AA215" s="9">
        <v>1</v>
      </c>
      <c r="AB215" s="9">
        <v>0</v>
      </c>
    </row>
    <row r="216" spans="1:28">
      <c r="A216" s="9">
        <v>50</v>
      </c>
      <c r="B216" s="9">
        <v>0</v>
      </c>
      <c r="C216" s="9">
        <v>0</v>
      </c>
      <c r="D216" s="9">
        <v>1</v>
      </c>
      <c r="E216" s="9">
        <v>230</v>
      </c>
      <c r="F216" s="9">
        <f>ROUND(Source!BA196,O216)</f>
        <v>0</v>
      </c>
      <c r="G216" s="9" t="s">
        <v>399</v>
      </c>
      <c r="H216" s="9" t="s">
        <v>400</v>
      </c>
      <c r="I216" s="9"/>
      <c r="J216" s="9"/>
      <c r="K216" s="9">
        <v>230</v>
      </c>
      <c r="L216" s="9">
        <v>19</v>
      </c>
      <c r="M216" s="9">
        <v>3</v>
      </c>
      <c r="N216" s="9" t="s">
        <v>236</v>
      </c>
      <c r="O216" s="9">
        <v>2</v>
      </c>
      <c r="P216" s="9">
        <f>ROUND(Source!ES196,O216)</f>
        <v>0</v>
      </c>
      <c r="Q216" s="9"/>
      <c r="R216" s="9"/>
      <c r="S216" s="9"/>
      <c r="T216" s="9"/>
      <c r="U216" s="9"/>
      <c r="V216" s="9"/>
      <c r="W216" s="9">
        <v>0</v>
      </c>
      <c r="X216" s="9">
        <v>1</v>
      </c>
      <c r="Y216" s="9">
        <v>0</v>
      </c>
      <c r="Z216" s="9">
        <v>0</v>
      </c>
      <c r="AA216" s="9">
        <v>1</v>
      </c>
      <c r="AB216" s="9">
        <v>0</v>
      </c>
    </row>
    <row r="217" spans="1:28">
      <c r="A217" s="9">
        <v>50</v>
      </c>
      <c r="B217" s="9">
        <v>0</v>
      </c>
      <c r="C217" s="9">
        <v>0</v>
      </c>
      <c r="D217" s="9">
        <v>1</v>
      </c>
      <c r="E217" s="9">
        <v>206</v>
      </c>
      <c r="F217" s="9">
        <f>ROUND(Source!T196,O217)</f>
        <v>0</v>
      </c>
      <c r="G217" s="9" t="s">
        <v>401</v>
      </c>
      <c r="H217" s="9" t="s">
        <v>402</v>
      </c>
      <c r="I217" s="9"/>
      <c r="J217" s="9"/>
      <c r="K217" s="9">
        <v>206</v>
      </c>
      <c r="L217" s="9">
        <v>20</v>
      </c>
      <c r="M217" s="9">
        <v>3</v>
      </c>
      <c r="N217" s="9" t="s">
        <v>236</v>
      </c>
      <c r="O217" s="9">
        <v>2</v>
      </c>
      <c r="P217" s="9">
        <f>ROUND(Source!DL196,O217)</f>
        <v>0</v>
      </c>
      <c r="Q217" s="9"/>
      <c r="R217" s="9"/>
      <c r="S217" s="9"/>
      <c r="T217" s="9"/>
      <c r="U217" s="9"/>
      <c r="V217" s="9"/>
      <c r="W217" s="9">
        <v>0</v>
      </c>
      <c r="X217" s="9">
        <v>1</v>
      </c>
      <c r="Y217" s="9">
        <v>0</v>
      </c>
      <c r="Z217" s="9">
        <v>0</v>
      </c>
      <c r="AA217" s="9">
        <v>1</v>
      </c>
      <c r="AB217" s="9">
        <v>0</v>
      </c>
    </row>
    <row r="218" spans="1:28">
      <c r="A218" s="9">
        <v>50</v>
      </c>
      <c r="B218" s="9">
        <v>0</v>
      </c>
      <c r="C218" s="9">
        <v>0</v>
      </c>
      <c r="D218" s="9">
        <v>1</v>
      </c>
      <c r="E218" s="9">
        <v>207</v>
      </c>
      <c r="F218" s="9">
        <f ca="1">ROUND(Source!U196,O218)</f>
        <v>63.677156</v>
      </c>
      <c r="G218" s="9" t="s">
        <v>403</v>
      </c>
      <c r="H218" s="9" t="s">
        <v>404</v>
      </c>
      <c r="I218" s="9"/>
      <c r="J218" s="9"/>
      <c r="K218" s="9">
        <v>207</v>
      </c>
      <c r="L218" s="9">
        <v>21</v>
      </c>
      <c r="M218" s="9">
        <v>3</v>
      </c>
      <c r="N218" s="9" t="s">
        <v>236</v>
      </c>
      <c r="O218" s="9">
        <v>7</v>
      </c>
      <c r="P218" s="9">
        <f ca="1">ROUND(Source!DM196,O218)</f>
        <v>63.677156</v>
      </c>
      <c r="Q218" s="9"/>
      <c r="R218" s="9"/>
      <c r="S218" s="9"/>
      <c r="T218" s="9"/>
      <c r="U218" s="9"/>
      <c r="V218" s="9"/>
      <c r="W218" s="9">
        <v>63.677156</v>
      </c>
      <c r="X218" s="9">
        <v>1</v>
      </c>
      <c r="Y218" s="9">
        <v>63.677156</v>
      </c>
      <c r="Z218" s="9">
        <v>63.677156</v>
      </c>
      <c r="AA218" s="9">
        <v>1</v>
      </c>
      <c r="AB218" s="9">
        <v>63.677156</v>
      </c>
    </row>
    <row r="219" spans="1:28">
      <c r="A219" s="9">
        <v>50</v>
      </c>
      <c r="B219" s="9">
        <v>0</v>
      </c>
      <c r="C219" s="9">
        <v>0</v>
      </c>
      <c r="D219" s="9">
        <v>1</v>
      </c>
      <c r="E219" s="9">
        <v>208</v>
      </c>
      <c r="F219" s="9">
        <f ca="1">ROUND(Source!V196,O219)</f>
        <v>19.3045808</v>
      </c>
      <c r="G219" s="9" t="s">
        <v>405</v>
      </c>
      <c r="H219" s="9" t="s">
        <v>406</v>
      </c>
      <c r="I219" s="9"/>
      <c r="J219" s="9"/>
      <c r="K219" s="9">
        <v>208</v>
      </c>
      <c r="L219" s="9">
        <v>22</v>
      </c>
      <c r="M219" s="9">
        <v>3</v>
      </c>
      <c r="N219" s="9" t="s">
        <v>236</v>
      </c>
      <c r="O219" s="9">
        <v>7</v>
      </c>
      <c r="P219" s="9">
        <f ca="1">ROUND(Source!DN196,O219)</f>
        <v>19.3045808</v>
      </c>
      <c r="Q219" s="9"/>
      <c r="R219" s="9"/>
      <c r="S219" s="9"/>
      <c r="T219" s="9"/>
      <c r="U219" s="9"/>
      <c r="V219" s="9"/>
      <c r="W219" s="9">
        <v>19.3045808</v>
      </c>
      <c r="X219" s="9">
        <v>1</v>
      </c>
      <c r="Y219" s="9">
        <v>19.3045808</v>
      </c>
      <c r="Z219" s="9">
        <v>19.3045808</v>
      </c>
      <c r="AA219" s="9">
        <v>1</v>
      </c>
      <c r="AB219" s="9">
        <v>19.3045808</v>
      </c>
    </row>
    <row r="220" spans="1:28">
      <c r="A220" s="9">
        <v>50</v>
      </c>
      <c r="B220" s="9">
        <v>0</v>
      </c>
      <c r="C220" s="9">
        <v>0</v>
      </c>
      <c r="D220" s="9">
        <v>1</v>
      </c>
      <c r="E220" s="9">
        <v>209</v>
      </c>
      <c r="F220" s="9">
        <f>ROUND(Source!W196,O220)</f>
        <v>0</v>
      </c>
      <c r="G220" s="9" t="s">
        <v>407</v>
      </c>
      <c r="H220" s="9" t="s">
        <v>408</v>
      </c>
      <c r="I220" s="9"/>
      <c r="J220" s="9"/>
      <c r="K220" s="9">
        <v>209</v>
      </c>
      <c r="L220" s="9">
        <v>23</v>
      </c>
      <c r="M220" s="9">
        <v>3</v>
      </c>
      <c r="N220" s="9" t="s">
        <v>236</v>
      </c>
      <c r="O220" s="9">
        <v>2</v>
      </c>
      <c r="P220" s="9">
        <f>ROUND(Source!DO196,O220)</f>
        <v>0</v>
      </c>
      <c r="Q220" s="9"/>
      <c r="R220" s="9"/>
      <c r="S220" s="9"/>
      <c r="T220" s="9"/>
      <c r="U220" s="9"/>
      <c r="V220" s="9"/>
      <c r="W220" s="9">
        <v>0</v>
      </c>
      <c r="X220" s="9">
        <v>1</v>
      </c>
      <c r="Y220" s="9">
        <v>0</v>
      </c>
      <c r="Z220" s="9">
        <v>0</v>
      </c>
      <c r="AA220" s="9">
        <v>1</v>
      </c>
      <c r="AB220" s="9">
        <v>0</v>
      </c>
    </row>
    <row r="221" spans="1:28">
      <c r="A221" s="9">
        <v>50</v>
      </c>
      <c r="B221" s="9">
        <v>0</v>
      </c>
      <c r="C221" s="9">
        <v>0</v>
      </c>
      <c r="D221" s="9">
        <v>1</v>
      </c>
      <c r="E221" s="9">
        <v>233</v>
      </c>
      <c r="F221" s="9">
        <f>ROUND(Source!BD196,O221)</f>
        <v>0</v>
      </c>
      <c r="G221" s="9" t="s">
        <v>409</v>
      </c>
      <c r="H221" s="9" t="s">
        <v>410</v>
      </c>
      <c r="I221" s="9"/>
      <c r="J221" s="9"/>
      <c r="K221" s="9">
        <v>233</v>
      </c>
      <c r="L221" s="9">
        <v>24</v>
      </c>
      <c r="M221" s="9">
        <v>3</v>
      </c>
      <c r="N221" s="9" t="s">
        <v>236</v>
      </c>
      <c r="O221" s="9">
        <v>2</v>
      </c>
      <c r="P221" s="9">
        <f>ROUND(Source!EV196,O221)</f>
        <v>0</v>
      </c>
      <c r="Q221" s="9"/>
      <c r="R221" s="9"/>
      <c r="S221" s="9"/>
      <c r="T221" s="9"/>
      <c r="U221" s="9"/>
      <c r="V221" s="9"/>
      <c r="W221" s="9">
        <v>0</v>
      </c>
      <c r="X221" s="9">
        <v>1</v>
      </c>
      <c r="Y221" s="9">
        <v>0</v>
      </c>
      <c r="Z221" s="9">
        <v>0</v>
      </c>
      <c r="AA221" s="9">
        <v>1</v>
      </c>
      <c r="AB221" s="9">
        <v>0</v>
      </c>
    </row>
    <row r="222" spans="1:28">
      <c r="A222" s="9">
        <v>50</v>
      </c>
      <c r="B222" s="9">
        <v>0</v>
      </c>
      <c r="C222" s="9">
        <v>0</v>
      </c>
      <c r="D222" s="9">
        <v>1</v>
      </c>
      <c r="E222" s="9">
        <v>210</v>
      </c>
      <c r="F222" s="9">
        <f ca="1">ROUND(Source!X196,O222)</f>
        <v>69814.62</v>
      </c>
      <c r="G222" s="9" t="s">
        <v>411</v>
      </c>
      <c r="H222" s="9" t="s">
        <v>412</v>
      </c>
      <c r="I222" s="9"/>
      <c r="J222" s="9"/>
      <c r="K222" s="9">
        <v>210</v>
      </c>
      <c r="L222" s="9">
        <v>25</v>
      </c>
      <c r="M222" s="9">
        <v>3</v>
      </c>
      <c r="N222" s="9" t="s">
        <v>236</v>
      </c>
      <c r="O222" s="9">
        <v>2</v>
      </c>
      <c r="P222" s="9">
        <f ca="1">ROUND(Source!DP196,O222)</f>
        <v>69814.62</v>
      </c>
      <c r="Q222" s="9"/>
      <c r="R222" s="9"/>
      <c r="S222" s="9"/>
      <c r="T222" s="9"/>
      <c r="U222" s="9"/>
      <c r="V222" s="9"/>
      <c r="W222" s="9">
        <v>69814.62</v>
      </c>
      <c r="X222" s="9">
        <v>1</v>
      </c>
      <c r="Y222" s="9">
        <v>69814.62</v>
      </c>
      <c r="Z222" s="9">
        <v>69814.62</v>
      </c>
      <c r="AA222" s="9">
        <v>1</v>
      </c>
      <c r="AB222" s="9">
        <v>69814.62</v>
      </c>
    </row>
    <row r="223" spans="1:28">
      <c r="A223" s="9">
        <v>50</v>
      </c>
      <c r="B223" s="9">
        <v>0</v>
      </c>
      <c r="C223" s="9">
        <v>0</v>
      </c>
      <c r="D223" s="9">
        <v>1</v>
      </c>
      <c r="E223" s="9">
        <v>211</v>
      </c>
      <c r="F223" s="9">
        <f ca="1">ROUND(Source!Y196,O223)</f>
        <v>41876.62</v>
      </c>
      <c r="G223" s="9" t="s">
        <v>413</v>
      </c>
      <c r="H223" s="9" t="s">
        <v>414</v>
      </c>
      <c r="I223" s="9"/>
      <c r="J223" s="9"/>
      <c r="K223" s="9">
        <v>211</v>
      </c>
      <c r="L223" s="9">
        <v>26</v>
      </c>
      <c r="M223" s="9">
        <v>3</v>
      </c>
      <c r="N223" s="9" t="s">
        <v>236</v>
      </c>
      <c r="O223" s="9">
        <v>2</v>
      </c>
      <c r="P223" s="9">
        <f ca="1">ROUND(Source!DQ196,O223)</f>
        <v>41876.62</v>
      </c>
      <c r="Q223" s="9"/>
      <c r="R223" s="9"/>
      <c r="S223" s="9"/>
      <c r="T223" s="9"/>
      <c r="U223" s="9"/>
      <c r="V223" s="9"/>
      <c r="W223" s="9">
        <v>41876.62</v>
      </c>
      <c r="X223" s="9">
        <v>1</v>
      </c>
      <c r="Y223" s="9">
        <v>41876.62</v>
      </c>
      <c r="Z223" s="9">
        <v>41876.62</v>
      </c>
      <c r="AA223" s="9">
        <v>1</v>
      </c>
      <c r="AB223" s="9">
        <v>41876.62</v>
      </c>
    </row>
    <row r="224" spans="1:28">
      <c r="A224" s="9">
        <v>50</v>
      </c>
      <c r="B224" s="9">
        <v>0</v>
      </c>
      <c r="C224" s="9">
        <v>0</v>
      </c>
      <c r="D224" s="9">
        <v>1</v>
      </c>
      <c r="E224" s="9">
        <v>224</v>
      </c>
      <c r="F224" s="9">
        <f ca="1">ROUND(Source!AR196,O224)</f>
        <v>207300.12</v>
      </c>
      <c r="G224" s="9" t="s">
        <v>415</v>
      </c>
      <c r="H224" s="9" t="s">
        <v>416</v>
      </c>
      <c r="I224" s="9"/>
      <c r="J224" s="9"/>
      <c r="K224" s="9">
        <v>224</v>
      </c>
      <c r="L224" s="9">
        <v>27</v>
      </c>
      <c r="M224" s="9">
        <v>3</v>
      </c>
      <c r="N224" s="9" t="s">
        <v>236</v>
      </c>
      <c r="O224" s="9">
        <v>2</v>
      </c>
      <c r="P224" s="9">
        <f ca="1">ROUND(Source!EJ196,O224)</f>
        <v>207300.12</v>
      </c>
      <c r="Q224" s="9"/>
      <c r="R224" s="9"/>
      <c r="S224" s="9"/>
      <c r="T224" s="9"/>
      <c r="U224" s="9"/>
      <c r="V224" s="9"/>
      <c r="W224" s="9">
        <v>207300.12</v>
      </c>
      <c r="X224" s="9">
        <v>1</v>
      </c>
      <c r="Y224" s="9">
        <v>207300.12</v>
      </c>
      <c r="Z224" s="9">
        <v>207300.12</v>
      </c>
      <c r="AA224" s="9">
        <v>1</v>
      </c>
      <c r="AB224" s="9">
        <v>207300.12</v>
      </c>
    </row>
    <row r="226" spans="1:88">
      <c r="A226" s="1">
        <v>4</v>
      </c>
      <c r="B226" s="1">
        <v>0</v>
      </c>
      <c r="C226" s="1"/>
      <c r="D226" s="1">
        <f>ROW(A255)</f>
        <v>255</v>
      </c>
      <c r="E226" s="1"/>
      <c r="F226" s="1" t="s">
        <v>261</v>
      </c>
      <c r="G226" s="1" t="s">
        <v>522</v>
      </c>
      <c r="H226" s="1" t="s">
        <v>236</v>
      </c>
      <c r="I226" s="1">
        <v>0</v>
      </c>
      <c r="J226" s="1"/>
      <c r="K226" s="1">
        <v>0</v>
      </c>
      <c r="L226" s="1"/>
      <c r="M226" s="1" t="s">
        <v>236</v>
      </c>
      <c r="N226" s="1"/>
      <c r="O226" s="1"/>
      <c r="P226" s="1"/>
      <c r="Q226" s="1"/>
      <c r="R226" s="1"/>
      <c r="S226" s="1">
        <v>0</v>
      </c>
      <c r="T226" s="1">
        <v>0</v>
      </c>
      <c r="U226" s="1" t="s">
        <v>236</v>
      </c>
      <c r="V226" s="1">
        <v>0</v>
      </c>
      <c r="W226" s="1"/>
      <c r="X226" s="1"/>
      <c r="Y226" s="1"/>
      <c r="Z226" s="1"/>
      <c r="AA226" s="1"/>
      <c r="AB226" s="1" t="s">
        <v>236</v>
      </c>
      <c r="AC226" s="1" t="s">
        <v>236</v>
      </c>
      <c r="AD226" s="1" t="s">
        <v>236</v>
      </c>
      <c r="AE226" s="1" t="s">
        <v>236</v>
      </c>
      <c r="AF226" s="1" t="s">
        <v>236</v>
      </c>
      <c r="AG226" s="1" t="s">
        <v>236</v>
      </c>
      <c r="AH226" s="1"/>
      <c r="AI226" s="1"/>
      <c r="AJ226" s="1"/>
      <c r="AK226" s="1"/>
      <c r="AL226" s="1"/>
      <c r="AM226" s="1"/>
      <c r="AN226" s="1"/>
      <c r="AO226" s="1"/>
      <c r="AP226" s="1" t="s">
        <v>236</v>
      </c>
      <c r="AQ226" s="1" t="s">
        <v>236</v>
      </c>
      <c r="AR226" s="1" t="s">
        <v>236</v>
      </c>
      <c r="AS226" s="1"/>
      <c r="AT226" s="1"/>
      <c r="AU226" s="1"/>
      <c r="AV226" s="1"/>
      <c r="AW226" s="1"/>
      <c r="AX226" s="1"/>
      <c r="AY226" s="1"/>
      <c r="AZ226" s="1" t="s">
        <v>236</v>
      </c>
      <c r="BA226" s="1"/>
      <c r="BB226" s="1" t="s">
        <v>236</v>
      </c>
      <c r="BC226" s="1" t="s">
        <v>236</v>
      </c>
      <c r="BD226" s="1" t="s">
        <v>236</v>
      </c>
      <c r="BE226" s="1" t="s">
        <v>236</v>
      </c>
      <c r="BF226" s="1" t="s">
        <v>236</v>
      </c>
      <c r="BG226" s="1" t="s">
        <v>236</v>
      </c>
      <c r="BH226" s="1" t="s">
        <v>236</v>
      </c>
      <c r="BI226" s="1" t="s">
        <v>236</v>
      </c>
      <c r="BJ226" s="1" t="s">
        <v>236</v>
      </c>
      <c r="BK226" s="1" t="s">
        <v>236</v>
      </c>
      <c r="BL226" s="1" t="s">
        <v>236</v>
      </c>
      <c r="BM226" s="1" t="s">
        <v>236</v>
      </c>
      <c r="BN226" s="1" t="s">
        <v>236</v>
      </c>
      <c r="BO226" s="1" t="s">
        <v>236</v>
      </c>
      <c r="BP226" s="1" t="s">
        <v>236</v>
      </c>
      <c r="BQ226" s="1"/>
      <c r="BR226" s="1"/>
      <c r="BS226" s="1"/>
      <c r="BT226" s="1"/>
      <c r="BU226" s="1"/>
      <c r="BV226" s="1"/>
      <c r="BW226" s="1"/>
      <c r="BX226" s="1">
        <v>0</v>
      </c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>
        <v>0</v>
      </c>
    </row>
    <row r="228" spans="1:206">
      <c r="A228" s="7">
        <v>52</v>
      </c>
      <c r="B228" s="7">
        <f t="shared" ref="B228:G228" si="130">B255</f>
        <v>0</v>
      </c>
      <c r="C228" s="7">
        <f t="shared" si="130"/>
        <v>4</v>
      </c>
      <c r="D228" s="7">
        <f t="shared" si="130"/>
        <v>226</v>
      </c>
      <c r="E228" s="7">
        <f t="shared" si="130"/>
        <v>0</v>
      </c>
      <c r="F228" s="7" t="str">
        <f t="shared" si="130"/>
        <v>Новый раздел</v>
      </c>
      <c r="G228" s="7" t="str">
        <f t="shared" si="130"/>
        <v>Заземление</v>
      </c>
      <c r="H228" s="7"/>
      <c r="I228" s="7"/>
      <c r="J228" s="7"/>
      <c r="K228" s="7"/>
      <c r="L228" s="7"/>
      <c r="M228" s="7"/>
      <c r="N228" s="7"/>
      <c r="O228" s="7">
        <f ca="1" t="shared" ref="O228:BZ228" si="131">O255</f>
        <v>0</v>
      </c>
      <c r="P228" s="7">
        <f ca="1" t="shared" si="131"/>
        <v>0</v>
      </c>
      <c r="Q228" s="7">
        <f ca="1" t="shared" si="131"/>
        <v>0</v>
      </c>
      <c r="R228" s="7">
        <f ca="1" t="shared" si="131"/>
        <v>0</v>
      </c>
      <c r="S228" s="7">
        <f ca="1" t="shared" si="131"/>
        <v>0</v>
      </c>
      <c r="T228" s="7">
        <f t="shared" si="131"/>
        <v>0</v>
      </c>
      <c r="U228" s="7">
        <f ca="1" t="shared" si="131"/>
        <v>0</v>
      </c>
      <c r="V228" s="7">
        <f ca="1" t="shared" si="131"/>
        <v>0</v>
      </c>
      <c r="W228" s="7">
        <f t="shared" si="131"/>
        <v>0</v>
      </c>
      <c r="X228" s="7">
        <f ca="1" t="shared" si="131"/>
        <v>0</v>
      </c>
      <c r="Y228" s="7">
        <f ca="1" t="shared" si="131"/>
        <v>0</v>
      </c>
      <c r="Z228" s="7">
        <f t="shared" si="131"/>
        <v>0</v>
      </c>
      <c r="AA228" s="7">
        <f t="shared" si="131"/>
        <v>0</v>
      </c>
      <c r="AB228" s="7">
        <f ca="1" t="shared" si="131"/>
        <v>0</v>
      </c>
      <c r="AC228" s="7">
        <f ca="1" t="shared" si="131"/>
        <v>0</v>
      </c>
      <c r="AD228" s="7">
        <f ca="1" t="shared" si="131"/>
        <v>0</v>
      </c>
      <c r="AE228" s="7">
        <f ca="1" t="shared" si="131"/>
        <v>0</v>
      </c>
      <c r="AF228" s="7">
        <f ca="1" t="shared" si="131"/>
        <v>0</v>
      </c>
      <c r="AG228" s="7">
        <f t="shared" si="131"/>
        <v>0</v>
      </c>
      <c r="AH228" s="7">
        <f ca="1" t="shared" si="131"/>
        <v>0</v>
      </c>
      <c r="AI228" s="7">
        <f ca="1" t="shared" si="131"/>
        <v>0</v>
      </c>
      <c r="AJ228" s="7">
        <f t="shared" si="131"/>
        <v>0</v>
      </c>
      <c r="AK228" s="7">
        <f ca="1" t="shared" si="131"/>
        <v>0</v>
      </c>
      <c r="AL228" s="7">
        <f ca="1" t="shared" si="131"/>
        <v>0</v>
      </c>
      <c r="AM228" s="7">
        <f t="shared" si="131"/>
        <v>0</v>
      </c>
      <c r="AN228" s="7">
        <f t="shared" si="131"/>
        <v>0</v>
      </c>
      <c r="AO228" s="7">
        <f t="shared" si="131"/>
        <v>0</v>
      </c>
      <c r="AP228" s="7">
        <f t="shared" si="131"/>
        <v>0</v>
      </c>
      <c r="AQ228" s="7">
        <f ca="1" t="shared" si="131"/>
        <v>0</v>
      </c>
      <c r="AR228" s="7">
        <f ca="1" t="shared" si="131"/>
        <v>0</v>
      </c>
      <c r="AS228" s="7">
        <f ca="1" t="shared" si="131"/>
        <v>0</v>
      </c>
      <c r="AT228" s="7">
        <f ca="1" t="shared" si="131"/>
        <v>0</v>
      </c>
      <c r="AU228" s="7">
        <f ca="1" t="shared" si="131"/>
        <v>0</v>
      </c>
      <c r="AV228" s="7">
        <f ca="1" t="shared" si="131"/>
        <v>0</v>
      </c>
      <c r="AW228" s="7">
        <f ca="1" t="shared" si="131"/>
        <v>0</v>
      </c>
      <c r="AX228" s="7">
        <f ca="1" t="shared" si="131"/>
        <v>0</v>
      </c>
      <c r="AY228" s="7">
        <f ca="1" t="shared" si="131"/>
        <v>0</v>
      </c>
      <c r="AZ228" s="7">
        <f ca="1" t="shared" si="131"/>
        <v>0</v>
      </c>
      <c r="BA228" s="7">
        <f t="shared" si="131"/>
        <v>0</v>
      </c>
      <c r="BB228" s="7">
        <f t="shared" si="131"/>
        <v>0</v>
      </c>
      <c r="BC228" s="7">
        <f t="shared" si="131"/>
        <v>0</v>
      </c>
      <c r="BD228" s="7">
        <f t="shared" si="131"/>
        <v>0</v>
      </c>
      <c r="BE228" s="7">
        <f t="shared" si="131"/>
        <v>0</v>
      </c>
      <c r="BF228" s="7">
        <f t="shared" si="131"/>
        <v>0</v>
      </c>
      <c r="BG228" s="7">
        <f t="shared" si="131"/>
        <v>0</v>
      </c>
      <c r="BH228" s="7">
        <f t="shared" si="131"/>
        <v>0</v>
      </c>
      <c r="BI228" s="7">
        <f t="shared" si="131"/>
        <v>0</v>
      </c>
      <c r="BJ228" s="7">
        <f t="shared" si="131"/>
        <v>0</v>
      </c>
      <c r="BK228" s="7">
        <f t="shared" si="131"/>
        <v>0</v>
      </c>
      <c r="BL228" s="7">
        <f t="shared" si="131"/>
        <v>0</v>
      </c>
      <c r="BM228" s="7">
        <f t="shared" si="131"/>
        <v>0</v>
      </c>
      <c r="BN228" s="7">
        <f t="shared" si="131"/>
        <v>0</v>
      </c>
      <c r="BO228" s="7">
        <f t="shared" si="131"/>
        <v>0</v>
      </c>
      <c r="BP228" s="7">
        <f t="shared" si="131"/>
        <v>0</v>
      </c>
      <c r="BQ228" s="7">
        <f t="shared" si="131"/>
        <v>0</v>
      </c>
      <c r="BR228" s="7">
        <f t="shared" si="131"/>
        <v>0</v>
      </c>
      <c r="BS228" s="7">
        <f t="shared" si="131"/>
        <v>0</v>
      </c>
      <c r="BT228" s="7">
        <f t="shared" si="131"/>
        <v>0</v>
      </c>
      <c r="BU228" s="7">
        <f t="shared" si="131"/>
        <v>0</v>
      </c>
      <c r="BV228" s="7">
        <f t="shared" si="131"/>
        <v>0</v>
      </c>
      <c r="BW228" s="7">
        <f t="shared" si="131"/>
        <v>0</v>
      </c>
      <c r="BX228" s="7">
        <f t="shared" si="131"/>
        <v>0</v>
      </c>
      <c r="BY228" s="7">
        <f t="shared" si="131"/>
        <v>0</v>
      </c>
      <c r="BZ228" s="7">
        <f ca="1" t="shared" si="131"/>
        <v>0</v>
      </c>
      <c r="CA228" s="7">
        <f ca="1" t="shared" ref="CA228:EL228" si="132">CA255</f>
        <v>0</v>
      </c>
      <c r="CB228" s="7">
        <f ca="1" t="shared" si="132"/>
        <v>0</v>
      </c>
      <c r="CC228" s="7">
        <f ca="1" t="shared" si="132"/>
        <v>0</v>
      </c>
      <c r="CD228" s="7">
        <f ca="1" t="shared" si="132"/>
        <v>0</v>
      </c>
      <c r="CE228" s="7">
        <f ca="1" t="shared" si="132"/>
        <v>0</v>
      </c>
      <c r="CF228" s="7">
        <f ca="1" t="shared" si="132"/>
        <v>0</v>
      </c>
      <c r="CG228" s="7">
        <f ca="1" t="shared" si="132"/>
        <v>0</v>
      </c>
      <c r="CH228" s="7">
        <f ca="1" t="shared" si="132"/>
        <v>0</v>
      </c>
      <c r="CI228" s="7">
        <f ca="1" t="shared" si="132"/>
        <v>0</v>
      </c>
      <c r="CJ228" s="7">
        <f t="shared" si="132"/>
        <v>0</v>
      </c>
      <c r="CK228" s="7">
        <f t="shared" si="132"/>
        <v>0</v>
      </c>
      <c r="CL228" s="7">
        <f t="shared" si="132"/>
        <v>0</v>
      </c>
      <c r="CM228" s="7">
        <f t="shared" si="132"/>
        <v>0</v>
      </c>
      <c r="CN228" s="7">
        <f t="shared" si="132"/>
        <v>0</v>
      </c>
      <c r="CO228" s="7">
        <f t="shared" si="132"/>
        <v>0</v>
      </c>
      <c r="CP228" s="7">
        <f t="shared" si="132"/>
        <v>0</v>
      </c>
      <c r="CQ228" s="7">
        <f t="shared" si="132"/>
        <v>0</v>
      </c>
      <c r="CR228" s="7">
        <f t="shared" si="132"/>
        <v>0</v>
      </c>
      <c r="CS228" s="7">
        <f t="shared" si="132"/>
        <v>0</v>
      </c>
      <c r="CT228" s="7">
        <f t="shared" si="132"/>
        <v>0</v>
      </c>
      <c r="CU228" s="7">
        <f t="shared" si="132"/>
        <v>0</v>
      </c>
      <c r="CV228" s="7">
        <f t="shared" si="132"/>
        <v>0</v>
      </c>
      <c r="CW228" s="7">
        <f t="shared" si="132"/>
        <v>0</v>
      </c>
      <c r="CX228" s="7">
        <f t="shared" si="132"/>
        <v>0</v>
      </c>
      <c r="CY228" s="7">
        <f t="shared" si="132"/>
        <v>0</v>
      </c>
      <c r="CZ228" s="7">
        <f t="shared" si="132"/>
        <v>0</v>
      </c>
      <c r="DA228" s="7">
        <f t="shared" si="132"/>
        <v>0</v>
      </c>
      <c r="DB228" s="7">
        <f t="shared" si="132"/>
        <v>0</v>
      </c>
      <c r="DC228" s="7">
        <f t="shared" si="132"/>
        <v>0</v>
      </c>
      <c r="DD228" s="7">
        <f t="shared" si="132"/>
        <v>0</v>
      </c>
      <c r="DE228" s="7">
        <f t="shared" si="132"/>
        <v>0</v>
      </c>
      <c r="DF228" s="7">
        <f t="shared" si="132"/>
        <v>0</v>
      </c>
      <c r="DG228" s="4">
        <f ca="1" t="shared" si="132"/>
        <v>0</v>
      </c>
      <c r="DH228" s="4">
        <f ca="1" t="shared" si="132"/>
        <v>0</v>
      </c>
      <c r="DI228" s="4">
        <f ca="1" t="shared" si="132"/>
        <v>0</v>
      </c>
      <c r="DJ228" s="4">
        <f ca="1" t="shared" si="132"/>
        <v>0</v>
      </c>
      <c r="DK228" s="4">
        <f ca="1" t="shared" si="132"/>
        <v>0</v>
      </c>
      <c r="DL228" s="4">
        <f t="shared" si="132"/>
        <v>0</v>
      </c>
      <c r="DM228" s="4">
        <f ca="1" t="shared" si="132"/>
        <v>0</v>
      </c>
      <c r="DN228" s="4">
        <f ca="1" t="shared" si="132"/>
        <v>0</v>
      </c>
      <c r="DO228" s="4">
        <f t="shared" si="132"/>
        <v>0</v>
      </c>
      <c r="DP228" s="4">
        <f ca="1" t="shared" si="132"/>
        <v>0</v>
      </c>
      <c r="DQ228" s="4">
        <f ca="1" t="shared" si="132"/>
        <v>0</v>
      </c>
      <c r="DR228" s="4">
        <f t="shared" si="132"/>
        <v>0</v>
      </c>
      <c r="DS228" s="4">
        <f t="shared" si="132"/>
        <v>0</v>
      </c>
      <c r="DT228" s="4">
        <f ca="1" t="shared" si="132"/>
        <v>0</v>
      </c>
      <c r="DU228" s="4">
        <f ca="1" t="shared" si="132"/>
        <v>0</v>
      </c>
      <c r="DV228" s="4">
        <f ca="1" t="shared" si="132"/>
        <v>0</v>
      </c>
      <c r="DW228" s="4">
        <f ca="1" t="shared" si="132"/>
        <v>0</v>
      </c>
      <c r="DX228" s="4">
        <f ca="1" t="shared" si="132"/>
        <v>0</v>
      </c>
      <c r="DY228" s="4">
        <f t="shared" si="132"/>
        <v>0</v>
      </c>
      <c r="DZ228" s="4">
        <f ca="1" t="shared" si="132"/>
        <v>0</v>
      </c>
      <c r="EA228" s="4">
        <f ca="1" t="shared" si="132"/>
        <v>0</v>
      </c>
      <c r="EB228" s="4">
        <f t="shared" si="132"/>
        <v>0</v>
      </c>
      <c r="EC228" s="4">
        <f ca="1" t="shared" si="132"/>
        <v>0</v>
      </c>
      <c r="ED228" s="4">
        <f ca="1" t="shared" si="132"/>
        <v>0</v>
      </c>
      <c r="EE228" s="4">
        <f t="shared" si="132"/>
        <v>0</v>
      </c>
      <c r="EF228" s="4">
        <f t="shared" si="132"/>
        <v>0</v>
      </c>
      <c r="EG228" s="4">
        <f t="shared" si="132"/>
        <v>0</v>
      </c>
      <c r="EH228" s="4">
        <f t="shared" si="132"/>
        <v>0</v>
      </c>
      <c r="EI228" s="4">
        <f ca="1" t="shared" si="132"/>
        <v>0</v>
      </c>
      <c r="EJ228" s="4">
        <f ca="1" t="shared" si="132"/>
        <v>0</v>
      </c>
      <c r="EK228" s="4">
        <f ca="1" t="shared" si="132"/>
        <v>0</v>
      </c>
      <c r="EL228" s="4">
        <f ca="1" t="shared" si="132"/>
        <v>0</v>
      </c>
      <c r="EM228" s="4">
        <f ca="1" t="shared" ref="EM228:GX228" si="133">EM255</f>
        <v>0</v>
      </c>
      <c r="EN228" s="4">
        <f ca="1" t="shared" si="133"/>
        <v>0</v>
      </c>
      <c r="EO228" s="4">
        <f ca="1" t="shared" si="133"/>
        <v>0</v>
      </c>
      <c r="EP228" s="4">
        <f ca="1" t="shared" si="133"/>
        <v>0</v>
      </c>
      <c r="EQ228" s="4">
        <f ca="1" t="shared" si="133"/>
        <v>0</v>
      </c>
      <c r="ER228" s="4">
        <f ca="1" t="shared" si="133"/>
        <v>0</v>
      </c>
      <c r="ES228" s="4">
        <f t="shared" si="133"/>
        <v>0</v>
      </c>
      <c r="ET228" s="4">
        <f t="shared" si="133"/>
        <v>0</v>
      </c>
      <c r="EU228" s="4">
        <f t="shared" si="133"/>
        <v>0</v>
      </c>
      <c r="EV228" s="4">
        <f t="shared" si="133"/>
        <v>0</v>
      </c>
      <c r="EW228" s="4">
        <f t="shared" si="133"/>
        <v>0</v>
      </c>
      <c r="EX228" s="4">
        <f t="shared" si="133"/>
        <v>0</v>
      </c>
      <c r="EY228" s="4">
        <f t="shared" si="133"/>
        <v>0</v>
      </c>
      <c r="EZ228" s="4">
        <f t="shared" si="133"/>
        <v>0</v>
      </c>
      <c r="FA228" s="4">
        <f t="shared" si="133"/>
        <v>0</v>
      </c>
      <c r="FB228" s="4">
        <f t="shared" si="133"/>
        <v>0</v>
      </c>
      <c r="FC228" s="4">
        <f t="shared" si="133"/>
        <v>0</v>
      </c>
      <c r="FD228" s="4">
        <f t="shared" si="133"/>
        <v>0</v>
      </c>
      <c r="FE228" s="4">
        <f t="shared" si="133"/>
        <v>0</v>
      </c>
      <c r="FF228" s="4">
        <f t="shared" si="133"/>
        <v>0</v>
      </c>
      <c r="FG228" s="4">
        <f t="shared" si="133"/>
        <v>0</v>
      </c>
      <c r="FH228" s="4">
        <f t="shared" si="133"/>
        <v>0</v>
      </c>
      <c r="FI228" s="4">
        <f t="shared" si="133"/>
        <v>0</v>
      </c>
      <c r="FJ228" s="4">
        <f t="shared" si="133"/>
        <v>0</v>
      </c>
      <c r="FK228" s="4">
        <f t="shared" si="133"/>
        <v>0</v>
      </c>
      <c r="FL228" s="4">
        <f t="shared" si="133"/>
        <v>0</v>
      </c>
      <c r="FM228" s="4">
        <f t="shared" si="133"/>
        <v>0</v>
      </c>
      <c r="FN228" s="4">
        <f t="shared" si="133"/>
        <v>0</v>
      </c>
      <c r="FO228" s="4">
        <f t="shared" si="133"/>
        <v>0</v>
      </c>
      <c r="FP228" s="4">
        <f t="shared" si="133"/>
        <v>0</v>
      </c>
      <c r="FQ228" s="4">
        <f t="shared" si="133"/>
        <v>0</v>
      </c>
      <c r="FR228" s="4">
        <f ca="1" t="shared" si="133"/>
        <v>0</v>
      </c>
      <c r="FS228" s="4">
        <f ca="1" t="shared" si="133"/>
        <v>0</v>
      </c>
      <c r="FT228" s="4">
        <f ca="1" t="shared" si="133"/>
        <v>0</v>
      </c>
      <c r="FU228" s="4">
        <f ca="1" t="shared" si="133"/>
        <v>0</v>
      </c>
      <c r="FV228" s="4">
        <f ca="1" t="shared" si="133"/>
        <v>0</v>
      </c>
      <c r="FW228" s="4">
        <f ca="1" t="shared" si="133"/>
        <v>0</v>
      </c>
      <c r="FX228" s="4">
        <f ca="1" t="shared" si="133"/>
        <v>0</v>
      </c>
      <c r="FY228" s="4">
        <f ca="1" t="shared" si="133"/>
        <v>0</v>
      </c>
      <c r="FZ228" s="4">
        <f ca="1" t="shared" si="133"/>
        <v>0</v>
      </c>
      <c r="GA228" s="4">
        <f ca="1" t="shared" si="133"/>
        <v>0</v>
      </c>
      <c r="GB228" s="4">
        <f t="shared" si="133"/>
        <v>0</v>
      </c>
      <c r="GC228" s="4">
        <f t="shared" si="133"/>
        <v>0</v>
      </c>
      <c r="GD228" s="4">
        <f t="shared" si="133"/>
        <v>0</v>
      </c>
      <c r="GE228" s="4">
        <f t="shared" si="133"/>
        <v>0</v>
      </c>
      <c r="GF228" s="4">
        <f t="shared" si="133"/>
        <v>0</v>
      </c>
      <c r="GG228" s="4">
        <f t="shared" si="133"/>
        <v>0</v>
      </c>
      <c r="GH228" s="4">
        <f t="shared" si="133"/>
        <v>0</v>
      </c>
      <c r="GI228" s="4">
        <f t="shared" si="133"/>
        <v>0</v>
      </c>
      <c r="GJ228" s="4">
        <f t="shared" si="133"/>
        <v>0</v>
      </c>
      <c r="GK228" s="4">
        <f t="shared" si="133"/>
        <v>0</v>
      </c>
      <c r="GL228" s="4">
        <f t="shared" si="133"/>
        <v>0</v>
      </c>
      <c r="GM228" s="4">
        <f t="shared" si="133"/>
        <v>0</v>
      </c>
      <c r="GN228" s="4">
        <f t="shared" si="133"/>
        <v>0</v>
      </c>
      <c r="GO228" s="4">
        <f t="shared" si="133"/>
        <v>0</v>
      </c>
      <c r="GP228" s="4">
        <f t="shared" si="133"/>
        <v>0</v>
      </c>
      <c r="GQ228" s="4">
        <f t="shared" si="133"/>
        <v>0</v>
      </c>
      <c r="GR228" s="4">
        <f t="shared" si="133"/>
        <v>0</v>
      </c>
      <c r="GS228" s="4">
        <f t="shared" si="133"/>
        <v>0</v>
      </c>
      <c r="GT228" s="4">
        <f t="shared" si="133"/>
        <v>0</v>
      </c>
      <c r="GU228" s="4">
        <f t="shared" si="133"/>
        <v>0</v>
      </c>
      <c r="GV228" s="4">
        <f t="shared" si="133"/>
        <v>0</v>
      </c>
      <c r="GW228" s="4">
        <f t="shared" si="133"/>
        <v>0</v>
      </c>
      <c r="GX228" s="4">
        <f t="shared" si="133"/>
        <v>0</v>
      </c>
    </row>
    <row r="230" spans="1:255">
      <c r="A230" s="8">
        <v>17</v>
      </c>
      <c r="B230" s="8">
        <v>0</v>
      </c>
      <c r="C230" s="8">
        <f>ROW(SmtRes!A669)</f>
        <v>669</v>
      </c>
      <c r="D230" s="8">
        <f>ROW(EtalonRes!A899)</f>
        <v>899</v>
      </c>
      <c r="E230" s="8" t="s">
        <v>523</v>
      </c>
      <c r="F230" s="8" t="s">
        <v>512</v>
      </c>
      <c r="G230" s="8" t="s">
        <v>524</v>
      </c>
      <c r="H230" s="8" t="s">
        <v>514</v>
      </c>
      <c r="I230" s="8">
        <v>0</v>
      </c>
      <c r="J230" s="8">
        <v>0</v>
      </c>
      <c r="K230" s="8">
        <v>0</v>
      </c>
      <c r="L230" s="8">
        <v>0.003</v>
      </c>
      <c r="M230" s="8">
        <v>0</v>
      </c>
      <c r="N230" s="8">
        <f t="shared" ref="N230:N253" si="134">ROUND(L230-M230,4)</f>
        <v>0.003</v>
      </c>
      <c r="O230" s="8">
        <f ca="1" t="shared" ref="O230:O235" si="135">ROUND(CP230,2)</f>
        <v>0</v>
      </c>
      <c r="P230" s="8">
        <f ca="1">SUMIF(SmtRes!AQ669:SmtRes!AQ669,"=1",SmtRes!DF669:SmtRes!DF669)</f>
        <v>0</v>
      </c>
      <c r="Q230" s="8">
        <f ca="1">SUMIF(SmtRes!AQ669:SmtRes!AQ669,"=1",SmtRes!DG669:SmtRes!DG669)</f>
        <v>0</v>
      </c>
      <c r="R230" s="8">
        <f ca="1">SUMIF(SmtRes!AQ669:SmtRes!AQ669,"=1",SmtRes!DH669:SmtRes!DH669)</f>
        <v>0</v>
      </c>
      <c r="S230" s="8">
        <f ca="1">SUMIF(SmtRes!AQ669:SmtRes!AQ669,"=1",SmtRes!DI669:SmtRes!DI669)</f>
        <v>0</v>
      </c>
      <c r="T230" s="8">
        <f t="shared" ref="T230:T253" si="136">ROUND(CU230*I230,2)</f>
        <v>0</v>
      </c>
      <c r="U230" s="8">
        <f ca="1">SUMIF(SmtRes!AQ669:SmtRes!AQ669,"=1",SmtRes!CV669:SmtRes!CV669)</f>
        <v>0</v>
      </c>
      <c r="V230" s="8">
        <f ca="1">SUMIF(SmtRes!AQ669:SmtRes!AQ669,"=1",SmtRes!CW669:SmtRes!CW669)</f>
        <v>0</v>
      </c>
      <c r="W230" s="8">
        <f t="shared" ref="W230:W253" si="137">ROUND(CX230*I230,2)</f>
        <v>0</v>
      </c>
      <c r="X230" s="8">
        <f ca="1" t="shared" ref="X230:X253" si="138">ROUND(CY230,2)</f>
        <v>0</v>
      </c>
      <c r="Y230" s="8">
        <f ca="1" t="shared" ref="Y230:Y253" si="139">ROUND(CZ230,2)</f>
        <v>0</v>
      </c>
      <c r="Z230" s="8"/>
      <c r="AA230" s="8">
        <v>85244098</v>
      </c>
      <c r="AB230" s="8">
        <f ca="1" t="shared" ref="AB230:AB253" si="140">ROUND((AC230+AD230+AF230),6)</f>
        <v>116944.443</v>
      </c>
      <c r="AC230" s="8">
        <f>ROUND((0),6)</f>
        <v>0</v>
      </c>
      <c r="AD230" s="8">
        <f>ROUND((((0)-(0))+AE230),6)</f>
        <v>0</v>
      </c>
      <c r="AE230" s="8">
        <f>ROUND((0),6)</f>
        <v>0</v>
      </c>
      <c r="AF230" s="8">
        <f ca="1">ROUND((SUM(SmtRes!BT669:SmtRes!BT669)),6)</f>
        <v>116944.443</v>
      </c>
      <c r="AG230" s="8">
        <f t="shared" ref="AG230:AG253" si="141">ROUND((AP230),6)</f>
        <v>0</v>
      </c>
      <c r="AH230" s="8">
        <f ca="1">(SUM(SmtRes!BU669:SmtRes!BU669))</f>
        <v>177.1</v>
      </c>
      <c r="AI230" s="8">
        <f>(0)</f>
        <v>0</v>
      </c>
      <c r="AJ230" s="8">
        <f t="shared" ref="AJ230:AJ253" si="142">(AS230)</f>
        <v>0</v>
      </c>
      <c r="AK230" s="8">
        <v>101690.82</v>
      </c>
      <c r="AL230" s="8">
        <v>0</v>
      </c>
      <c r="AM230" s="8">
        <v>0</v>
      </c>
      <c r="AN230" s="8">
        <v>0</v>
      </c>
      <c r="AO230" s="8">
        <v>101690.82</v>
      </c>
      <c r="AP230" s="8">
        <v>0</v>
      </c>
      <c r="AQ230" s="8">
        <v>154</v>
      </c>
      <c r="AR230" s="8">
        <v>0</v>
      </c>
      <c r="AS230" s="8">
        <v>0</v>
      </c>
      <c r="AT230" s="8">
        <v>89</v>
      </c>
      <c r="AU230" s="8">
        <v>40</v>
      </c>
      <c r="AV230" s="8">
        <v>1</v>
      </c>
      <c r="AW230" s="8">
        <v>1</v>
      </c>
      <c r="AX230" s="8"/>
      <c r="AY230" s="8"/>
      <c r="AZ230" s="8">
        <v>1</v>
      </c>
      <c r="BA230" s="8">
        <v>1</v>
      </c>
      <c r="BB230" s="8">
        <v>1</v>
      </c>
      <c r="BC230" s="8">
        <v>1</v>
      </c>
      <c r="BD230" s="8" t="s">
        <v>236</v>
      </c>
      <c r="BE230" s="8" t="s">
        <v>236</v>
      </c>
      <c r="BF230" s="8" t="s">
        <v>236</v>
      </c>
      <c r="BG230" s="8" t="s">
        <v>236</v>
      </c>
      <c r="BH230" s="8">
        <v>0</v>
      </c>
      <c r="BI230" s="8">
        <v>1</v>
      </c>
      <c r="BJ230" s="8" t="s">
        <v>515</v>
      </c>
      <c r="BK230" s="8"/>
      <c r="BL230" s="8"/>
      <c r="BM230" s="8">
        <v>1003</v>
      </c>
      <c r="BN230" s="8">
        <v>0</v>
      </c>
      <c r="BO230" s="8" t="s">
        <v>236</v>
      </c>
      <c r="BP230" s="8">
        <v>0</v>
      </c>
      <c r="BQ230" s="8">
        <v>2</v>
      </c>
      <c r="BR230" s="8">
        <v>0</v>
      </c>
      <c r="BS230" s="8">
        <v>1</v>
      </c>
      <c r="BT230" s="8">
        <v>1</v>
      </c>
      <c r="BU230" s="8">
        <v>1</v>
      </c>
      <c r="BV230" s="8">
        <v>1</v>
      </c>
      <c r="BW230" s="8">
        <v>1</v>
      </c>
      <c r="BX230" s="8">
        <v>1</v>
      </c>
      <c r="BY230" s="8" t="s">
        <v>236</v>
      </c>
      <c r="BZ230" s="8">
        <v>89</v>
      </c>
      <c r="CA230" s="8">
        <v>40</v>
      </c>
      <c r="CB230" s="8" t="s">
        <v>236</v>
      </c>
      <c r="CC230" s="8"/>
      <c r="CD230" s="8"/>
      <c r="CE230" s="8">
        <v>0</v>
      </c>
      <c r="CF230" s="8">
        <v>0</v>
      </c>
      <c r="CG230" s="8">
        <v>0</v>
      </c>
      <c r="CH230" s="8">
        <v>14</v>
      </c>
      <c r="CI230" s="8">
        <v>0</v>
      </c>
      <c r="CJ230" s="8">
        <v>0</v>
      </c>
      <c r="CK230" s="8">
        <v>0</v>
      </c>
      <c r="CL230" s="8">
        <v>0</v>
      </c>
      <c r="CM230" s="8">
        <v>0</v>
      </c>
      <c r="CN230" s="8" t="s">
        <v>421</v>
      </c>
      <c r="CO230" s="8">
        <v>0</v>
      </c>
      <c r="CP230" s="8">
        <f ca="1" t="shared" ref="CP230:CP235" si="143">(P230+Q230+S230+R230)</f>
        <v>0</v>
      </c>
      <c r="CQ230" s="8">
        <f ca="1">SUMIF(SmtRes!AQ669:SmtRes!AQ669,"=1",SmtRes!AA669:SmtRes!AA669)</f>
        <v>0</v>
      </c>
      <c r="CR230" s="8">
        <f ca="1">SUMIF(SmtRes!AQ669:SmtRes!AQ669,"=1",SmtRes!AB669:SmtRes!AB669)</f>
        <v>0</v>
      </c>
      <c r="CS230" s="8">
        <f ca="1">SUMIF(SmtRes!AQ669:SmtRes!AQ669,"=1",SmtRes!AC669:SmtRes!AC669)</f>
        <v>0</v>
      </c>
      <c r="CT230" s="8">
        <f ca="1">SUMIF(SmtRes!AQ669:SmtRes!AQ669,"=1",SmtRes!AD669:SmtRes!AD669)</f>
        <v>660.33</v>
      </c>
      <c r="CU230" s="8">
        <f t="shared" ref="CU230:CU235" si="144">AG230</f>
        <v>0</v>
      </c>
      <c r="CV230" s="8">
        <f ca="1">SUMIF(SmtRes!AQ669:SmtRes!AQ669,"=1",SmtRes!BU669:SmtRes!BU669)</f>
        <v>177.1</v>
      </c>
      <c r="CW230" s="8">
        <f ca="1">SUMIF(SmtRes!AQ669:SmtRes!AQ669,"=1",SmtRes!BV669:SmtRes!BV669)</f>
        <v>0</v>
      </c>
      <c r="CX230" s="8">
        <f t="shared" ref="CX230:CX235" si="145">AJ230</f>
        <v>0</v>
      </c>
      <c r="CY230" s="8">
        <f ca="1" t="shared" ref="CY230:CY235" si="146">(((S230+R230)*AT230)/100)</f>
        <v>0</v>
      </c>
      <c r="CZ230" s="8">
        <f ca="1" t="shared" ref="CZ230:CZ235" si="147">(((S230+R230)*AU230)/100)</f>
        <v>0</v>
      </c>
      <c r="DA230" s="8"/>
      <c r="DB230" s="8">
        <v>73</v>
      </c>
      <c r="DC230" s="8" t="s">
        <v>236</v>
      </c>
      <c r="DD230" s="8" t="s">
        <v>236</v>
      </c>
      <c r="DE230" s="8" t="s">
        <v>422</v>
      </c>
      <c r="DF230" s="8" t="s">
        <v>422</v>
      </c>
      <c r="DG230" s="8" t="s">
        <v>422</v>
      </c>
      <c r="DH230" s="8" t="s">
        <v>236</v>
      </c>
      <c r="DI230" s="8" t="s">
        <v>422</v>
      </c>
      <c r="DJ230" s="8" t="s">
        <v>422</v>
      </c>
      <c r="DK230" s="8" t="s">
        <v>236</v>
      </c>
      <c r="DL230" s="8" t="s">
        <v>236</v>
      </c>
      <c r="DM230" s="8" t="s">
        <v>236</v>
      </c>
      <c r="DN230" s="8">
        <v>0</v>
      </c>
      <c r="DO230" s="8">
        <v>0</v>
      </c>
      <c r="DP230" s="8">
        <v>1</v>
      </c>
      <c r="DQ230" s="8">
        <v>1</v>
      </c>
      <c r="DR230" s="8"/>
      <c r="DS230" s="8"/>
      <c r="DT230" s="8"/>
      <c r="DU230" s="8">
        <v>1007</v>
      </c>
      <c r="DV230" s="8" t="s">
        <v>514</v>
      </c>
      <c r="DW230" s="8" t="s">
        <v>514</v>
      </c>
      <c r="DX230" s="8">
        <v>100</v>
      </c>
      <c r="DY230" s="8"/>
      <c r="DZ230" s="8" t="s">
        <v>236</v>
      </c>
      <c r="EA230" s="8" t="s">
        <v>236</v>
      </c>
      <c r="EB230" s="8" t="s">
        <v>236</v>
      </c>
      <c r="EC230" s="8" t="s">
        <v>236</v>
      </c>
      <c r="ED230" s="8"/>
      <c r="EE230" s="8">
        <v>82815128</v>
      </c>
      <c r="EF230" s="8">
        <v>2</v>
      </c>
      <c r="EG230" s="8" t="s">
        <v>269</v>
      </c>
      <c r="EH230" s="8">
        <v>1</v>
      </c>
      <c r="EI230" s="8" t="s">
        <v>431</v>
      </c>
      <c r="EJ230" s="8">
        <v>1</v>
      </c>
      <c r="EK230" s="8">
        <v>1003</v>
      </c>
      <c r="EL230" s="8" t="s">
        <v>516</v>
      </c>
      <c r="EM230" s="8" t="s">
        <v>433</v>
      </c>
      <c r="EN230" s="8"/>
      <c r="EO230" s="8" t="s">
        <v>425</v>
      </c>
      <c r="EP230" s="8"/>
      <c r="EQ230" s="8">
        <v>131072</v>
      </c>
      <c r="ER230" s="8">
        <v>0</v>
      </c>
      <c r="ES230" s="8">
        <v>0</v>
      </c>
      <c r="ET230" s="8">
        <v>0</v>
      </c>
      <c r="EU230" s="8">
        <v>0</v>
      </c>
      <c r="EV230" s="8">
        <v>0</v>
      </c>
      <c r="EW230" s="8">
        <v>154</v>
      </c>
      <c r="EX230" s="8">
        <v>0</v>
      </c>
      <c r="EY230" s="8">
        <v>0</v>
      </c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>
        <v>0</v>
      </c>
      <c r="FR230" s="8">
        <v>0</v>
      </c>
      <c r="FS230" s="8">
        <v>0</v>
      </c>
      <c r="FT230" s="8"/>
      <c r="FU230" s="8"/>
      <c r="FV230" s="8"/>
      <c r="FW230" s="8"/>
      <c r="FX230" s="8">
        <v>89</v>
      </c>
      <c r="FY230" s="8">
        <v>40</v>
      </c>
      <c r="FZ230" s="8"/>
      <c r="GA230" s="8" t="s">
        <v>236</v>
      </c>
      <c r="GB230" s="8"/>
      <c r="GC230" s="8"/>
      <c r="GD230" s="8">
        <v>1</v>
      </c>
      <c r="GE230" s="8"/>
      <c r="GF230" s="8">
        <v>-179514182</v>
      </c>
      <c r="GG230" s="8">
        <v>2</v>
      </c>
      <c r="GH230" s="8">
        <v>1</v>
      </c>
      <c r="GI230" s="8">
        <v>-2</v>
      </c>
      <c r="GJ230" s="8">
        <v>0</v>
      </c>
      <c r="GK230" s="8">
        <v>0</v>
      </c>
      <c r="GL230" s="8">
        <f ca="1" t="shared" ref="GL230:GL253" si="148">ROUND(IF(AND(BH230=3,BI230=3,FS230&lt;&gt;0),P230,0),2)</f>
        <v>0</v>
      </c>
      <c r="GM230" s="8">
        <f ca="1" t="shared" ref="GM230:GM253" si="149">ROUND(O230+X230+Y230,2)+GX230</f>
        <v>0</v>
      </c>
      <c r="GN230" s="8">
        <f ca="1" t="shared" ref="GN230:GN253" si="150">IF(OR(BI230=0,BI230=1),GM230-GX230,0)</f>
        <v>0</v>
      </c>
      <c r="GO230" s="8">
        <f ca="1" t="shared" ref="GO230:GO253" si="151">IF(BI230=2,GM230-GX230,0)</f>
        <v>0</v>
      </c>
      <c r="GP230" s="8">
        <f ca="1" t="shared" ref="GP230:GP253" si="152">IF(BI230=4,GM230-GX230,0)</f>
        <v>0</v>
      </c>
      <c r="GQ230" s="8"/>
      <c r="GR230" s="8">
        <v>0</v>
      </c>
      <c r="GS230" s="8">
        <v>3</v>
      </c>
      <c r="GT230" s="8">
        <v>0</v>
      </c>
      <c r="GU230" s="8" t="s">
        <v>236</v>
      </c>
      <c r="GV230" s="8">
        <f t="shared" ref="GV230:GV253" si="153">ROUND((GT230),6)</f>
        <v>0</v>
      </c>
      <c r="GW230" s="8">
        <v>1</v>
      </c>
      <c r="GX230" s="8">
        <f t="shared" ref="GX230:GX253" si="154">ROUND(HC230*I230,2)</f>
        <v>0</v>
      </c>
      <c r="GY230" s="8"/>
      <c r="GZ230" s="8"/>
      <c r="HA230" s="8">
        <v>0</v>
      </c>
      <c r="HB230" s="8">
        <v>0</v>
      </c>
      <c r="HC230" s="8">
        <f t="shared" ref="HC230:HC235" si="155">GV230*GW230</f>
        <v>0</v>
      </c>
      <c r="HD230" s="8"/>
      <c r="HE230" s="8" t="s">
        <v>236</v>
      </c>
      <c r="HF230" s="8" t="s">
        <v>236</v>
      </c>
      <c r="HG230" s="8"/>
      <c r="HH230" s="8"/>
      <c r="HI230" s="8"/>
      <c r="HJ230" s="8"/>
      <c r="HK230" s="8"/>
      <c r="HL230" s="8"/>
      <c r="HM230" s="8" t="s">
        <v>236</v>
      </c>
      <c r="HN230" s="8" t="s">
        <v>517</v>
      </c>
      <c r="HO230" s="8" t="s">
        <v>518</v>
      </c>
      <c r="HP230" s="8" t="s">
        <v>516</v>
      </c>
      <c r="HQ230" s="8" t="s">
        <v>516</v>
      </c>
      <c r="HR230" s="8"/>
      <c r="HS230" s="8">
        <v>0</v>
      </c>
      <c r="HT230" s="8"/>
      <c r="HU230" s="8"/>
      <c r="HV230" s="8"/>
      <c r="HW230" s="8"/>
      <c r="HX230" s="8"/>
      <c r="HY230" s="8"/>
      <c r="HZ230" s="8"/>
      <c r="IA230" s="8"/>
      <c r="IB230" s="8"/>
      <c r="IC230" s="8"/>
      <c r="ID230" s="8"/>
      <c r="IE230" s="8"/>
      <c r="IF230" s="8"/>
      <c r="IG230" s="8"/>
      <c r="IH230" s="8"/>
      <c r="II230" s="8"/>
      <c r="IJ230" s="8"/>
      <c r="IK230" s="8">
        <v>0</v>
      </c>
      <c r="IL230" s="8"/>
      <c r="IM230" s="8"/>
      <c r="IN230" s="8"/>
      <c r="IO230" s="8"/>
      <c r="IP230" s="8"/>
      <c r="IQ230" s="8"/>
      <c r="IR230" s="8"/>
      <c r="IS230" s="8"/>
      <c r="IT230" s="8"/>
      <c r="IU230" s="8"/>
    </row>
    <row r="231" spans="1:245">
      <c r="A231">
        <v>17</v>
      </c>
      <c r="B231">
        <v>0</v>
      </c>
      <c r="C231">
        <f>ROW(SmtRes!A670)</f>
        <v>670</v>
      </c>
      <c r="D231">
        <f>ROW(EtalonRes!A900)</f>
        <v>900</v>
      </c>
      <c r="E231" t="s">
        <v>523</v>
      </c>
      <c r="F231" t="s">
        <v>512</v>
      </c>
      <c r="G231" t="s">
        <v>524</v>
      </c>
      <c r="H231" t="s">
        <v>514</v>
      </c>
      <c r="I231">
        <v>0</v>
      </c>
      <c r="J231">
        <v>0</v>
      </c>
      <c r="K231">
        <v>0</v>
      </c>
      <c r="L231">
        <v>0.003</v>
      </c>
      <c r="M231">
        <v>0</v>
      </c>
      <c r="N231">
        <f t="shared" si="134"/>
        <v>0.003</v>
      </c>
      <c r="O231">
        <f ca="1" t="shared" si="135"/>
        <v>0</v>
      </c>
      <c r="P231">
        <f ca="1">SUMIF(SmtRes!AQ670:SmtRes!AQ670,"=1",SmtRes!DF670:SmtRes!DF670)</f>
        <v>0</v>
      </c>
      <c r="Q231">
        <f ca="1">SUMIF(SmtRes!AQ670:SmtRes!AQ670,"=1",SmtRes!DG670:SmtRes!DG670)</f>
        <v>0</v>
      </c>
      <c r="R231">
        <f ca="1">SUMIF(SmtRes!AQ670:SmtRes!AQ670,"=1",SmtRes!DH670:SmtRes!DH670)</f>
        <v>0</v>
      </c>
      <c r="S231">
        <f ca="1">SUMIF(SmtRes!AQ670:SmtRes!AQ670,"=1",SmtRes!DI670:SmtRes!DI670)</f>
        <v>0</v>
      </c>
      <c r="T231">
        <f t="shared" si="136"/>
        <v>0</v>
      </c>
      <c r="U231">
        <f ca="1">SUMIF(SmtRes!AQ670:SmtRes!AQ670,"=1",SmtRes!CV670:SmtRes!CV670)</f>
        <v>0</v>
      </c>
      <c r="V231">
        <f ca="1">SUMIF(SmtRes!AQ670:SmtRes!AQ670,"=1",SmtRes!CW670:SmtRes!CW670)</f>
        <v>0</v>
      </c>
      <c r="W231">
        <f t="shared" si="137"/>
        <v>0</v>
      </c>
      <c r="X231">
        <f ca="1" t="shared" si="138"/>
        <v>0</v>
      </c>
      <c r="Y231">
        <f ca="1" t="shared" si="139"/>
        <v>0</v>
      </c>
      <c r="AA231">
        <v>85244033</v>
      </c>
      <c r="AB231">
        <f ca="1" t="shared" si="140"/>
        <v>116944.443</v>
      </c>
      <c r="AC231">
        <f>ROUND((0),6)</f>
        <v>0</v>
      </c>
      <c r="AD231">
        <f>ROUND((((0)-(0))+AE231),6)</f>
        <v>0</v>
      </c>
      <c r="AE231">
        <f>ROUND((0),6)</f>
        <v>0</v>
      </c>
      <c r="AF231">
        <f ca="1">ROUND((SUM(SmtRes!BT670:SmtRes!BT670)),6)</f>
        <v>116944.443</v>
      </c>
      <c r="AG231">
        <f t="shared" si="141"/>
        <v>0</v>
      </c>
      <c r="AH231">
        <f ca="1">(SUM(SmtRes!BU670:SmtRes!BU670))</f>
        <v>177.1</v>
      </c>
      <c r="AI231">
        <f>(0)</f>
        <v>0</v>
      </c>
      <c r="AJ231">
        <f t="shared" si="142"/>
        <v>0</v>
      </c>
      <c r="AK231">
        <v>101690.82</v>
      </c>
      <c r="AL231">
        <v>0</v>
      </c>
      <c r="AM231">
        <v>0</v>
      </c>
      <c r="AN231">
        <v>0</v>
      </c>
      <c r="AO231">
        <v>101690.82</v>
      </c>
      <c r="AP231">
        <v>0</v>
      </c>
      <c r="AQ231">
        <v>154</v>
      </c>
      <c r="AR231">
        <v>0</v>
      </c>
      <c r="AS231">
        <v>0</v>
      </c>
      <c r="AT231">
        <v>89</v>
      </c>
      <c r="AU231">
        <v>40</v>
      </c>
      <c r="AV231">
        <v>1</v>
      </c>
      <c r="AW231">
        <v>1</v>
      </c>
      <c r="AZ231">
        <v>1</v>
      </c>
      <c r="BA231">
        <v>1</v>
      </c>
      <c r="BB231">
        <v>1</v>
      </c>
      <c r="BC231">
        <v>1</v>
      </c>
      <c r="BD231" t="s">
        <v>236</v>
      </c>
      <c r="BE231" t="s">
        <v>236</v>
      </c>
      <c r="BF231" t="s">
        <v>236</v>
      </c>
      <c r="BG231" t="s">
        <v>236</v>
      </c>
      <c r="BH231">
        <v>0</v>
      </c>
      <c r="BI231">
        <v>1</v>
      </c>
      <c r="BJ231" t="s">
        <v>515</v>
      </c>
      <c r="BM231">
        <v>1003</v>
      </c>
      <c r="BN231">
        <v>0</v>
      </c>
      <c r="BO231" t="s">
        <v>236</v>
      </c>
      <c r="BP231">
        <v>0</v>
      </c>
      <c r="BQ231">
        <v>2</v>
      </c>
      <c r="BR231">
        <v>0</v>
      </c>
      <c r="BS231">
        <v>1</v>
      </c>
      <c r="BT231">
        <v>1</v>
      </c>
      <c r="BU231">
        <v>1</v>
      </c>
      <c r="BV231">
        <v>1</v>
      </c>
      <c r="BW231">
        <v>1</v>
      </c>
      <c r="BX231">
        <v>1</v>
      </c>
      <c r="BY231" t="s">
        <v>236</v>
      </c>
      <c r="BZ231">
        <v>89</v>
      </c>
      <c r="CA231">
        <v>40</v>
      </c>
      <c r="CB231" t="s">
        <v>236</v>
      </c>
      <c r="CE231">
        <v>0</v>
      </c>
      <c r="CF231">
        <v>0</v>
      </c>
      <c r="CG231">
        <v>0</v>
      </c>
      <c r="CH231">
        <v>14</v>
      </c>
      <c r="CI231">
        <v>0</v>
      </c>
      <c r="CJ231">
        <v>0</v>
      </c>
      <c r="CK231">
        <v>0</v>
      </c>
      <c r="CL231">
        <v>0</v>
      </c>
      <c r="CM231">
        <v>0</v>
      </c>
      <c r="CN231" t="s">
        <v>421</v>
      </c>
      <c r="CO231">
        <v>0</v>
      </c>
      <c r="CP231">
        <f ca="1" t="shared" si="143"/>
        <v>0</v>
      </c>
      <c r="CQ231">
        <f ca="1">SUMIF(SmtRes!AQ670:SmtRes!AQ670,"=1",SmtRes!AA670:SmtRes!AA670)</f>
        <v>0</v>
      </c>
      <c r="CR231">
        <f ca="1">SUMIF(SmtRes!AQ670:SmtRes!AQ670,"=1",SmtRes!AB670:SmtRes!AB670)</f>
        <v>0</v>
      </c>
      <c r="CS231">
        <f ca="1">SUMIF(SmtRes!AQ670:SmtRes!AQ670,"=1",SmtRes!AC670:SmtRes!AC670)</f>
        <v>0</v>
      </c>
      <c r="CT231">
        <f ca="1">SUMIF(SmtRes!AQ670:SmtRes!AQ670,"=1",SmtRes!AD670:SmtRes!AD670)</f>
        <v>660.33</v>
      </c>
      <c r="CU231">
        <f t="shared" si="144"/>
        <v>0</v>
      </c>
      <c r="CV231">
        <f ca="1">SUMIF(SmtRes!AQ670:SmtRes!AQ670,"=1",SmtRes!BU670:SmtRes!BU670)</f>
        <v>177.1</v>
      </c>
      <c r="CW231">
        <f ca="1">SUMIF(SmtRes!AQ670:SmtRes!AQ670,"=1",SmtRes!BV670:SmtRes!BV670)</f>
        <v>0</v>
      </c>
      <c r="CX231">
        <f t="shared" si="145"/>
        <v>0</v>
      </c>
      <c r="CY231">
        <f ca="1" t="shared" si="146"/>
        <v>0</v>
      </c>
      <c r="CZ231">
        <f ca="1" t="shared" si="147"/>
        <v>0</v>
      </c>
      <c r="DB231">
        <v>74</v>
      </c>
      <c r="DC231" t="s">
        <v>236</v>
      </c>
      <c r="DD231" t="s">
        <v>236</v>
      </c>
      <c r="DE231" t="s">
        <v>422</v>
      </c>
      <c r="DF231" t="s">
        <v>422</v>
      </c>
      <c r="DG231" t="s">
        <v>422</v>
      </c>
      <c r="DH231" t="s">
        <v>236</v>
      </c>
      <c r="DI231" t="s">
        <v>422</v>
      </c>
      <c r="DJ231" t="s">
        <v>422</v>
      </c>
      <c r="DK231" t="s">
        <v>236</v>
      </c>
      <c r="DL231" t="s">
        <v>236</v>
      </c>
      <c r="DM231" t="s">
        <v>236</v>
      </c>
      <c r="DN231">
        <v>0</v>
      </c>
      <c r="DO231">
        <v>0</v>
      </c>
      <c r="DP231">
        <v>1</v>
      </c>
      <c r="DQ231">
        <v>1</v>
      </c>
      <c r="DU231">
        <v>1007</v>
      </c>
      <c r="DV231" t="s">
        <v>514</v>
      </c>
      <c r="DW231" t="s">
        <v>514</v>
      </c>
      <c r="DX231">
        <v>100</v>
      </c>
      <c r="DZ231" t="s">
        <v>236</v>
      </c>
      <c r="EA231" t="s">
        <v>236</v>
      </c>
      <c r="EB231" t="s">
        <v>236</v>
      </c>
      <c r="EC231" t="s">
        <v>236</v>
      </c>
      <c r="EE231">
        <v>82815128</v>
      </c>
      <c r="EF231">
        <v>2</v>
      </c>
      <c r="EG231" t="s">
        <v>269</v>
      </c>
      <c r="EH231">
        <v>1</v>
      </c>
      <c r="EI231" t="s">
        <v>431</v>
      </c>
      <c r="EJ231">
        <v>1</v>
      </c>
      <c r="EK231">
        <v>1003</v>
      </c>
      <c r="EL231" t="s">
        <v>516</v>
      </c>
      <c r="EM231" t="s">
        <v>433</v>
      </c>
      <c r="EO231" t="s">
        <v>425</v>
      </c>
      <c r="EQ231">
        <v>131072</v>
      </c>
      <c r="ER231">
        <v>0</v>
      </c>
      <c r="ES231">
        <v>0</v>
      </c>
      <c r="ET231">
        <v>0</v>
      </c>
      <c r="EU231">
        <v>0</v>
      </c>
      <c r="EV231">
        <v>0</v>
      </c>
      <c r="EW231">
        <v>154</v>
      </c>
      <c r="EX231">
        <v>0</v>
      </c>
      <c r="EY231">
        <v>0</v>
      </c>
      <c r="FQ231">
        <v>0</v>
      </c>
      <c r="FR231">
        <v>0</v>
      </c>
      <c r="FS231">
        <v>0</v>
      </c>
      <c r="FX231">
        <v>89</v>
      </c>
      <c r="FY231">
        <v>40</v>
      </c>
      <c r="GA231" t="s">
        <v>236</v>
      </c>
      <c r="GD231">
        <v>1</v>
      </c>
      <c r="GF231">
        <v>-179514182</v>
      </c>
      <c r="GG231">
        <v>2</v>
      </c>
      <c r="GH231">
        <v>1</v>
      </c>
      <c r="GI231">
        <v>-2</v>
      </c>
      <c r="GJ231">
        <v>0</v>
      </c>
      <c r="GK231">
        <v>0</v>
      </c>
      <c r="GL231">
        <f ca="1" t="shared" si="148"/>
        <v>0</v>
      </c>
      <c r="GM231">
        <f ca="1" t="shared" si="149"/>
        <v>0</v>
      </c>
      <c r="GN231">
        <f ca="1" t="shared" si="150"/>
        <v>0</v>
      </c>
      <c r="GO231">
        <f ca="1" t="shared" si="151"/>
        <v>0</v>
      </c>
      <c r="GP231">
        <f ca="1" t="shared" si="152"/>
        <v>0</v>
      </c>
      <c r="GR231">
        <v>0</v>
      </c>
      <c r="GS231">
        <v>3</v>
      </c>
      <c r="GT231">
        <v>0</v>
      </c>
      <c r="GU231" t="s">
        <v>236</v>
      </c>
      <c r="GV231">
        <f t="shared" si="153"/>
        <v>0</v>
      </c>
      <c r="GW231">
        <v>1</v>
      </c>
      <c r="GX231">
        <f t="shared" si="154"/>
        <v>0</v>
      </c>
      <c r="HA231">
        <v>0</v>
      </c>
      <c r="HB231">
        <v>0</v>
      </c>
      <c r="HC231">
        <f t="shared" si="155"/>
        <v>0</v>
      </c>
      <c r="HE231" t="s">
        <v>236</v>
      </c>
      <c r="HF231" t="s">
        <v>236</v>
      </c>
      <c r="HM231" t="s">
        <v>236</v>
      </c>
      <c r="HN231" t="s">
        <v>517</v>
      </c>
      <c r="HO231" t="s">
        <v>518</v>
      </c>
      <c r="HP231" t="s">
        <v>516</v>
      </c>
      <c r="HQ231" t="s">
        <v>516</v>
      </c>
      <c r="HS231">
        <v>0</v>
      </c>
      <c r="IK231">
        <v>0</v>
      </c>
    </row>
    <row r="232" spans="1:255">
      <c r="A232" s="8">
        <v>17</v>
      </c>
      <c r="B232" s="8">
        <v>0</v>
      </c>
      <c r="C232" s="8">
        <f>ROW(SmtRes!A671)</f>
        <v>671</v>
      </c>
      <c r="D232" s="8">
        <f>ROW(EtalonRes!A901)</f>
        <v>901</v>
      </c>
      <c r="E232" s="8" t="s">
        <v>525</v>
      </c>
      <c r="F232" s="8" t="s">
        <v>519</v>
      </c>
      <c r="G232" s="8" t="s">
        <v>526</v>
      </c>
      <c r="H232" s="8" t="s">
        <v>514</v>
      </c>
      <c r="I232" s="8">
        <v>0</v>
      </c>
      <c r="J232" s="8">
        <v>0</v>
      </c>
      <c r="K232" s="8">
        <v>0</v>
      </c>
      <c r="L232" s="8">
        <v>0.003</v>
      </c>
      <c r="M232" s="8">
        <v>0</v>
      </c>
      <c r="N232" s="8">
        <f t="shared" si="134"/>
        <v>0.003</v>
      </c>
      <c r="O232" s="8">
        <f ca="1" t="shared" si="135"/>
        <v>0</v>
      </c>
      <c r="P232" s="8">
        <f ca="1">SUMIF(SmtRes!AQ671:SmtRes!AQ671,"=1",SmtRes!DF671:SmtRes!DF671)</f>
        <v>0</v>
      </c>
      <c r="Q232" s="8">
        <f ca="1">SUMIF(SmtRes!AQ671:SmtRes!AQ671,"=1",SmtRes!DG671:SmtRes!DG671)</f>
        <v>0</v>
      </c>
      <c r="R232" s="8">
        <f ca="1">SUMIF(SmtRes!AQ671:SmtRes!AQ671,"=1",SmtRes!DH671:SmtRes!DH671)</f>
        <v>0</v>
      </c>
      <c r="S232" s="8">
        <f ca="1">SUMIF(SmtRes!AQ671:SmtRes!AQ671,"=1",SmtRes!DI671:SmtRes!DI671)</f>
        <v>0</v>
      </c>
      <c r="T232" s="8">
        <f t="shared" si="136"/>
        <v>0</v>
      </c>
      <c r="U232" s="8">
        <f ca="1">SUMIF(SmtRes!AQ671:SmtRes!AQ671,"=1",SmtRes!CV671:SmtRes!CV671)</f>
        <v>0</v>
      </c>
      <c r="V232" s="8">
        <f ca="1">SUMIF(SmtRes!AQ671:SmtRes!AQ671,"=1",SmtRes!CW671:SmtRes!CW671)</f>
        <v>0</v>
      </c>
      <c r="W232" s="8">
        <f t="shared" si="137"/>
        <v>0</v>
      </c>
      <c r="X232" s="8">
        <f ca="1" t="shared" si="138"/>
        <v>0</v>
      </c>
      <c r="Y232" s="8">
        <f ca="1" t="shared" si="139"/>
        <v>0</v>
      </c>
      <c r="Z232" s="8"/>
      <c r="AA232" s="8">
        <v>85244098</v>
      </c>
      <c r="AB232" s="8">
        <f ca="1" t="shared" si="140"/>
        <v>70764.5646</v>
      </c>
      <c r="AC232" s="8">
        <f>ROUND((0),6)</f>
        <v>0</v>
      </c>
      <c r="AD232" s="8">
        <f>ROUND((((0)-(0))+AE232),6)</f>
        <v>0</v>
      </c>
      <c r="AE232" s="8">
        <f>ROUND((0),6)</f>
        <v>0</v>
      </c>
      <c r="AF232" s="8">
        <f ca="1">ROUND((SUM(SmtRes!BT671:SmtRes!BT671)),6)</f>
        <v>70764.5646</v>
      </c>
      <c r="AG232" s="8">
        <f t="shared" si="141"/>
        <v>0</v>
      </c>
      <c r="AH232" s="8">
        <f ca="1">(SUM(SmtRes!BU671:SmtRes!BU671))</f>
        <v>111.78</v>
      </c>
      <c r="AI232" s="8">
        <f>(0)</f>
        <v>0</v>
      </c>
      <c r="AJ232" s="8">
        <f t="shared" si="142"/>
        <v>0</v>
      </c>
      <c r="AK232" s="8">
        <v>61534.404</v>
      </c>
      <c r="AL232" s="8">
        <v>0</v>
      </c>
      <c r="AM232" s="8">
        <v>0</v>
      </c>
      <c r="AN232" s="8">
        <v>0</v>
      </c>
      <c r="AO232" s="8">
        <v>61534.404</v>
      </c>
      <c r="AP232" s="8">
        <v>0</v>
      </c>
      <c r="AQ232" s="8">
        <v>97.2</v>
      </c>
      <c r="AR232" s="8">
        <v>0</v>
      </c>
      <c r="AS232" s="8">
        <v>0</v>
      </c>
      <c r="AT232" s="8">
        <v>89</v>
      </c>
      <c r="AU232" s="8">
        <v>40</v>
      </c>
      <c r="AV232" s="8">
        <v>1</v>
      </c>
      <c r="AW232" s="8">
        <v>1</v>
      </c>
      <c r="AX232" s="8"/>
      <c r="AY232" s="8"/>
      <c r="AZ232" s="8">
        <v>1</v>
      </c>
      <c r="BA232" s="8">
        <v>1</v>
      </c>
      <c r="BB232" s="8">
        <v>1</v>
      </c>
      <c r="BC232" s="8">
        <v>1</v>
      </c>
      <c r="BD232" s="8" t="s">
        <v>236</v>
      </c>
      <c r="BE232" s="8" t="s">
        <v>236</v>
      </c>
      <c r="BF232" s="8" t="s">
        <v>236</v>
      </c>
      <c r="BG232" s="8" t="s">
        <v>236</v>
      </c>
      <c r="BH232" s="8">
        <v>0</v>
      </c>
      <c r="BI232" s="8">
        <v>1</v>
      </c>
      <c r="BJ232" s="8" t="s">
        <v>521</v>
      </c>
      <c r="BK232" s="8"/>
      <c r="BL232" s="8"/>
      <c r="BM232" s="8">
        <v>1003</v>
      </c>
      <c r="BN232" s="8">
        <v>0</v>
      </c>
      <c r="BO232" s="8" t="s">
        <v>236</v>
      </c>
      <c r="BP232" s="8">
        <v>0</v>
      </c>
      <c r="BQ232" s="8">
        <v>2</v>
      </c>
      <c r="BR232" s="8">
        <v>0</v>
      </c>
      <c r="BS232" s="8">
        <v>1</v>
      </c>
      <c r="BT232" s="8">
        <v>1</v>
      </c>
      <c r="BU232" s="8">
        <v>1</v>
      </c>
      <c r="BV232" s="8">
        <v>1</v>
      </c>
      <c r="BW232" s="8">
        <v>1</v>
      </c>
      <c r="BX232" s="8">
        <v>1</v>
      </c>
      <c r="BY232" s="8" t="s">
        <v>236</v>
      </c>
      <c r="BZ232" s="8">
        <v>89</v>
      </c>
      <c r="CA232" s="8">
        <v>40</v>
      </c>
      <c r="CB232" s="8" t="s">
        <v>236</v>
      </c>
      <c r="CC232" s="8"/>
      <c r="CD232" s="8"/>
      <c r="CE232" s="8">
        <v>0</v>
      </c>
      <c r="CF232" s="8">
        <v>0</v>
      </c>
      <c r="CG232" s="8">
        <v>0</v>
      </c>
      <c r="CH232" s="8">
        <v>15</v>
      </c>
      <c r="CI232" s="8">
        <v>0</v>
      </c>
      <c r="CJ232" s="8">
        <v>0</v>
      </c>
      <c r="CK232" s="8">
        <v>0</v>
      </c>
      <c r="CL232" s="8">
        <v>0</v>
      </c>
      <c r="CM232" s="8">
        <v>0</v>
      </c>
      <c r="CN232" s="8" t="s">
        <v>421</v>
      </c>
      <c r="CO232" s="8">
        <v>0</v>
      </c>
      <c r="CP232" s="8">
        <f ca="1" t="shared" si="143"/>
        <v>0</v>
      </c>
      <c r="CQ232" s="8">
        <f ca="1">SUMIF(SmtRes!AQ671:SmtRes!AQ671,"=1",SmtRes!AA671:SmtRes!AA671)</f>
        <v>0</v>
      </c>
      <c r="CR232" s="8">
        <f ca="1">SUMIF(SmtRes!AQ671:SmtRes!AQ671,"=1",SmtRes!AB671:SmtRes!AB671)</f>
        <v>0</v>
      </c>
      <c r="CS232" s="8">
        <f ca="1">SUMIF(SmtRes!AQ671:SmtRes!AQ671,"=1",SmtRes!AC671:SmtRes!AC671)</f>
        <v>0</v>
      </c>
      <c r="CT232" s="8">
        <f ca="1">SUMIF(SmtRes!AQ671:SmtRes!AQ671,"=1",SmtRes!AD671:SmtRes!AD671)</f>
        <v>633.07</v>
      </c>
      <c r="CU232" s="8">
        <f t="shared" si="144"/>
        <v>0</v>
      </c>
      <c r="CV232" s="8">
        <f ca="1">SUMIF(SmtRes!AQ671:SmtRes!AQ671,"=1",SmtRes!BU671:SmtRes!BU671)</f>
        <v>111.78</v>
      </c>
      <c r="CW232" s="8">
        <f ca="1">SUMIF(SmtRes!AQ671:SmtRes!AQ671,"=1",SmtRes!BV671:SmtRes!BV671)</f>
        <v>0</v>
      </c>
      <c r="CX232" s="8">
        <f t="shared" si="145"/>
        <v>0</v>
      </c>
      <c r="CY232" s="8">
        <f ca="1" t="shared" si="146"/>
        <v>0</v>
      </c>
      <c r="CZ232" s="8">
        <f ca="1" t="shared" si="147"/>
        <v>0</v>
      </c>
      <c r="DA232" s="8"/>
      <c r="DB232" s="8">
        <v>75</v>
      </c>
      <c r="DC232" s="8" t="s">
        <v>236</v>
      </c>
      <c r="DD232" s="8" t="s">
        <v>236</v>
      </c>
      <c r="DE232" s="8" t="s">
        <v>422</v>
      </c>
      <c r="DF232" s="8" t="s">
        <v>422</v>
      </c>
      <c r="DG232" s="8" t="s">
        <v>422</v>
      </c>
      <c r="DH232" s="8" t="s">
        <v>236</v>
      </c>
      <c r="DI232" s="8" t="s">
        <v>422</v>
      </c>
      <c r="DJ232" s="8" t="s">
        <v>422</v>
      </c>
      <c r="DK232" s="8" t="s">
        <v>236</v>
      </c>
      <c r="DL232" s="8" t="s">
        <v>236</v>
      </c>
      <c r="DM232" s="8" t="s">
        <v>236</v>
      </c>
      <c r="DN232" s="8">
        <v>0</v>
      </c>
      <c r="DO232" s="8">
        <v>0</v>
      </c>
      <c r="DP232" s="8">
        <v>1</v>
      </c>
      <c r="DQ232" s="8">
        <v>1</v>
      </c>
      <c r="DR232" s="8"/>
      <c r="DS232" s="8"/>
      <c r="DT232" s="8"/>
      <c r="DU232" s="8">
        <v>1007</v>
      </c>
      <c r="DV232" s="8" t="s">
        <v>514</v>
      </c>
      <c r="DW232" s="8" t="s">
        <v>514</v>
      </c>
      <c r="DX232" s="8">
        <v>100</v>
      </c>
      <c r="DY232" s="8"/>
      <c r="DZ232" s="8" t="s">
        <v>236</v>
      </c>
      <c r="EA232" s="8" t="s">
        <v>236</v>
      </c>
      <c r="EB232" s="8" t="s">
        <v>236</v>
      </c>
      <c r="EC232" s="8" t="s">
        <v>236</v>
      </c>
      <c r="ED232" s="8"/>
      <c r="EE232" s="8">
        <v>82815128</v>
      </c>
      <c r="EF232" s="8">
        <v>2</v>
      </c>
      <c r="EG232" s="8" t="s">
        <v>269</v>
      </c>
      <c r="EH232" s="8">
        <v>1</v>
      </c>
      <c r="EI232" s="8" t="s">
        <v>431</v>
      </c>
      <c r="EJ232" s="8">
        <v>1</v>
      </c>
      <c r="EK232" s="8">
        <v>1003</v>
      </c>
      <c r="EL232" s="8" t="s">
        <v>516</v>
      </c>
      <c r="EM232" s="8" t="s">
        <v>433</v>
      </c>
      <c r="EN232" s="8"/>
      <c r="EO232" s="8" t="s">
        <v>425</v>
      </c>
      <c r="EP232" s="8"/>
      <c r="EQ232" s="8">
        <v>131072</v>
      </c>
      <c r="ER232" s="8">
        <v>0</v>
      </c>
      <c r="ES232" s="8">
        <v>0</v>
      </c>
      <c r="ET232" s="8">
        <v>0</v>
      </c>
      <c r="EU232" s="8">
        <v>0</v>
      </c>
      <c r="EV232" s="8">
        <v>0</v>
      </c>
      <c r="EW232" s="8">
        <v>97.2</v>
      </c>
      <c r="EX232" s="8">
        <v>0</v>
      </c>
      <c r="EY232" s="8">
        <v>0</v>
      </c>
      <c r="EZ232" s="8"/>
      <c r="FA232" s="8"/>
      <c r="FB232" s="8"/>
      <c r="FC232" s="8"/>
      <c r="FD232" s="8"/>
      <c r="FE232" s="8"/>
      <c r="FF232" s="8"/>
      <c r="FG232" s="8"/>
      <c r="FH232" s="8"/>
      <c r="FI232" s="8"/>
      <c r="FJ232" s="8"/>
      <c r="FK232" s="8"/>
      <c r="FL232" s="8"/>
      <c r="FM232" s="8"/>
      <c r="FN232" s="8"/>
      <c r="FO232" s="8"/>
      <c r="FP232" s="8"/>
      <c r="FQ232" s="8">
        <v>0</v>
      </c>
      <c r="FR232" s="8">
        <v>0</v>
      </c>
      <c r="FS232" s="8">
        <v>0</v>
      </c>
      <c r="FT232" s="8"/>
      <c r="FU232" s="8"/>
      <c r="FV232" s="8"/>
      <c r="FW232" s="8"/>
      <c r="FX232" s="8">
        <v>89</v>
      </c>
      <c r="FY232" s="8">
        <v>40</v>
      </c>
      <c r="FZ232" s="8"/>
      <c r="GA232" s="8" t="s">
        <v>236</v>
      </c>
      <c r="GB232" s="8"/>
      <c r="GC232" s="8"/>
      <c r="GD232" s="8">
        <v>1</v>
      </c>
      <c r="GE232" s="8"/>
      <c r="GF232" s="8">
        <v>-1673785635</v>
      </c>
      <c r="GG232" s="8">
        <v>2</v>
      </c>
      <c r="GH232" s="8">
        <v>1</v>
      </c>
      <c r="GI232" s="8">
        <v>-2</v>
      </c>
      <c r="GJ232" s="8">
        <v>0</v>
      </c>
      <c r="GK232" s="8">
        <v>0</v>
      </c>
      <c r="GL232" s="8">
        <f ca="1" t="shared" si="148"/>
        <v>0</v>
      </c>
      <c r="GM232" s="8">
        <f ca="1" t="shared" si="149"/>
        <v>0</v>
      </c>
      <c r="GN232" s="8">
        <f ca="1" t="shared" si="150"/>
        <v>0</v>
      </c>
      <c r="GO232" s="8">
        <f ca="1" t="shared" si="151"/>
        <v>0</v>
      </c>
      <c r="GP232" s="8">
        <f ca="1" t="shared" si="152"/>
        <v>0</v>
      </c>
      <c r="GQ232" s="8"/>
      <c r="GR232" s="8">
        <v>0</v>
      </c>
      <c r="GS232" s="8">
        <v>3</v>
      </c>
      <c r="GT232" s="8">
        <v>0</v>
      </c>
      <c r="GU232" s="8" t="s">
        <v>236</v>
      </c>
      <c r="GV232" s="8">
        <f t="shared" si="153"/>
        <v>0</v>
      </c>
      <c r="GW232" s="8">
        <v>1</v>
      </c>
      <c r="GX232" s="8">
        <f t="shared" si="154"/>
        <v>0</v>
      </c>
      <c r="GY232" s="8"/>
      <c r="GZ232" s="8"/>
      <c r="HA232" s="8">
        <v>0</v>
      </c>
      <c r="HB232" s="8">
        <v>0</v>
      </c>
      <c r="HC232" s="8">
        <f t="shared" si="155"/>
        <v>0</v>
      </c>
      <c r="HD232" s="8"/>
      <c r="HE232" s="8" t="s">
        <v>236</v>
      </c>
      <c r="HF232" s="8" t="s">
        <v>236</v>
      </c>
      <c r="HG232" s="8"/>
      <c r="HH232" s="8"/>
      <c r="HI232" s="8"/>
      <c r="HJ232" s="8"/>
      <c r="HK232" s="8"/>
      <c r="HL232" s="8"/>
      <c r="HM232" s="8" t="s">
        <v>236</v>
      </c>
      <c r="HN232" s="8" t="s">
        <v>517</v>
      </c>
      <c r="HO232" s="8" t="s">
        <v>518</v>
      </c>
      <c r="HP232" s="8" t="s">
        <v>516</v>
      </c>
      <c r="HQ232" s="8" t="s">
        <v>516</v>
      </c>
      <c r="HR232" s="8"/>
      <c r="HS232" s="8">
        <v>0</v>
      </c>
      <c r="HT232" s="8"/>
      <c r="HU232" s="8"/>
      <c r="HV232" s="8"/>
      <c r="HW232" s="8"/>
      <c r="HX232" s="8"/>
      <c r="HY232" s="8"/>
      <c r="HZ232" s="8"/>
      <c r="IA232" s="8"/>
      <c r="IB232" s="8"/>
      <c r="IC232" s="8"/>
      <c r="ID232" s="8"/>
      <c r="IE232" s="8"/>
      <c r="IF232" s="8"/>
      <c r="IG232" s="8"/>
      <c r="IH232" s="8"/>
      <c r="II232" s="8"/>
      <c r="IJ232" s="8"/>
      <c r="IK232" s="8">
        <v>0</v>
      </c>
      <c r="IL232" s="8"/>
      <c r="IM232" s="8"/>
      <c r="IN232" s="8"/>
      <c r="IO232" s="8"/>
      <c r="IP232" s="8"/>
      <c r="IQ232" s="8"/>
      <c r="IR232" s="8"/>
      <c r="IS232" s="8"/>
      <c r="IT232" s="8"/>
      <c r="IU232" s="8"/>
    </row>
    <row r="233" spans="1:245">
      <c r="A233">
        <v>17</v>
      </c>
      <c r="B233">
        <v>0</v>
      </c>
      <c r="C233">
        <f>ROW(SmtRes!A672)</f>
        <v>672</v>
      </c>
      <c r="D233">
        <f>ROW(EtalonRes!A902)</f>
        <v>902</v>
      </c>
      <c r="E233" t="s">
        <v>525</v>
      </c>
      <c r="F233" t="s">
        <v>519</v>
      </c>
      <c r="G233" t="s">
        <v>526</v>
      </c>
      <c r="H233" t="s">
        <v>514</v>
      </c>
      <c r="I233">
        <v>0</v>
      </c>
      <c r="J233">
        <v>0</v>
      </c>
      <c r="K233">
        <v>0</v>
      </c>
      <c r="L233">
        <v>0.003</v>
      </c>
      <c r="M233">
        <v>0</v>
      </c>
      <c r="N233">
        <f t="shared" si="134"/>
        <v>0.003</v>
      </c>
      <c r="O233">
        <f ca="1" t="shared" si="135"/>
        <v>0</v>
      </c>
      <c r="P233">
        <f ca="1">SUMIF(SmtRes!AQ672:SmtRes!AQ672,"=1",SmtRes!DF672:SmtRes!DF672)</f>
        <v>0</v>
      </c>
      <c r="Q233">
        <f ca="1">SUMIF(SmtRes!AQ672:SmtRes!AQ672,"=1",SmtRes!DG672:SmtRes!DG672)</f>
        <v>0</v>
      </c>
      <c r="R233">
        <f ca="1">SUMIF(SmtRes!AQ672:SmtRes!AQ672,"=1",SmtRes!DH672:SmtRes!DH672)</f>
        <v>0</v>
      </c>
      <c r="S233">
        <f ca="1">SUMIF(SmtRes!AQ672:SmtRes!AQ672,"=1",SmtRes!DI672:SmtRes!DI672)</f>
        <v>0</v>
      </c>
      <c r="T233">
        <f t="shared" si="136"/>
        <v>0</v>
      </c>
      <c r="U233">
        <f ca="1">SUMIF(SmtRes!AQ672:SmtRes!AQ672,"=1",SmtRes!CV672:SmtRes!CV672)</f>
        <v>0</v>
      </c>
      <c r="V233">
        <f ca="1">SUMIF(SmtRes!AQ672:SmtRes!AQ672,"=1",SmtRes!CW672:SmtRes!CW672)</f>
        <v>0</v>
      </c>
      <c r="W233">
        <f t="shared" si="137"/>
        <v>0</v>
      </c>
      <c r="X233">
        <f ca="1" t="shared" si="138"/>
        <v>0</v>
      </c>
      <c r="Y233">
        <f ca="1" t="shared" si="139"/>
        <v>0</v>
      </c>
      <c r="AA233">
        <v>85244033</v>
      </c>
      <c r="AB233">
        <f ca="1" t="shared" si="140"/>
        <v>70764.5646</v>
      </c>
      <c r="AC233">
        <f>ROUND((0),6)</f>
        <v>0</v>
      </c>
      <c r="AD233">
        <f>ROUND((((0)-(0))+AE233),6)</f>
        <v>0</v>
      </c>
      <c r="AE233">
        <f>ROUND((0),6)</f>
        <v>0</v>
      </c>
      <c r="AF233">
        <f ca="1">ROUND((SUM(SmtRes!BT672:SmtRes!BT672)),6)</f>
        <v>70764.5646</v>
      </c>
      <c r="AG233">
        <f t="shared" si="141"/>
        <v>0</v>
      </c>
      <c r="AH233">
        <f ca="1">(SUM(SmtRes!BU672:SmtRes!BU672))</f>
        <v>111.78</v>
      </c>
      <c r="AI233">
        <f>(0)</f>
        <v>0</v>
      </c>
      <c r="AJ233">
        <f t="shared" si="142"/>
        <v>0</v>
      </c>
      <c r="AK233">
        <v>61534.404</v>
      </c>
      <c r="AL233">
        <v>0</v>
      </c>
      <c r="AM233">
        <v>0</v>
      </c>
      <c r="AN233">
        <v>0</v>
      </c>
      <c r="AO233">
        <v>61534.404</v>
      </c>
      <c r="AP233">
        <v>0</v>
      </c>
      <c r="AQ233">
        <v>97.2</v>
      </c>
      <c r="AR233">
        <v>0</v>
      </c>
      <c r="AS233">
        <v>0</v>
      </c>
      <c r="AT233">
        <v>89</v>
      </c>
      <c r="AU233">
        <v>40</v>
      </c>
      <c r="AV233">
        <v>1</v>
      </c>
      <c r="AW233">
        <v>1</v>
      </c>
      <c r="AZ233">
        <v>1</v>
      </c>
      <c r="BA233">
        <v>1</v>
      </c>
      <c r="BB233">
        <v>1</v>
      </c>
      <c r="BC233">
        <v>1</v>
      </c>
      <c r="BD233" t="s">
        <v>236</v>
      </c>
      <c r="BE233" t="s">
        <v>236</v>
      </c>
      <c r="BF233" t="s">
        <v>236</v>
      </c>
      <c r="BG233" t="s">
        <v>236</v>
      </c>
      <c r="BH233">
        <v>0</v>
      </c>
      <c r="BI233">
        <v>1</v>
      </c>
      <c r="BJ233" t="s">
        <v>521</v>
      </c>
      <c r="BM233">
        <v>1003</v>
      </c>
      <c r="BN233">
        <v>0</v>
      </c>
      <c r="BO233" t="s">
        <v>236</v>
      </c>
      <c r="BP233">
        <v>0</v>
      </c>
      <c r="BQ233">
        <v>2</v>
      </c>
      <c r="BR233">
        <v>0</v>
      </c>
      <c r="BS233">
        <v>1</v>
      </c>
      <c r="BT233">
        <v>1</v>
      </c>
      <c r="BU233">
        <v>1</v>
      </c>
      <c r="BV233">
        <v>1</v>
      </c>
      <c r="BW233">
        <v>1</v>
      </c>
      <c r="BX233">
        <v>1</v>
      </c>
      <c r="BY233" t="s">
        <v>236</v>
      </c>
      <c r="BZ233">
        <v>89</v>
      </c>
      <c r="CA233">
        <v>40</v>
      </c>
      <c r="CB233" t="s">
        <v>236</v>
      </c>
      <c r="CE233">
        <v>0</v>
      </c>
      <c r="CF233">
        <v>0</v>
      </c>
      <c r="CG233">
        <v>0</v>
      </c>
      <c r="CH233">
        <v>15</v>
      </c>
      <c r="CI233">
        <v>0</v>
      </c>
      <c r="CJ233">
        <v>0</v>
      </c>
      <c r="CK233">
        <v>0</v>
      </c>
      <c r="CL233">
        <v>0</v>
      </c>
      <c r="CM233">
        <v>0</v>
      </c>
      <c r="CN233" t="s">
        <v>421</v>
      </c>
      <c r="CO233">
        <v>0</v>
      </c>
      <c r="CP233">
        <f ca="1" t="shared" si="143"/>
        <v>0</v>
      </c>
      <c r="CQ233">
        <f ca="1">SUMIF(SmtRes!AQ672:SmtRes!AQ672,"=1",SmtRes!AA672:SmtRes!AA672)</f>
        <v>0</v>
      </c>
      <c r="CR233">
        <f ca="1">SUMIF(SmtRes!AQ672:SmtRes!AQ672,"=1",SmtRes!AB672:SmtRes!AB672)</f>
        <v>0</v>
      </c>
      <c r="CS233">
        <f ca="1">SUMIF(SmtRes!AQ672:SmtRes!AQ672,"=1",SmtRes!AC672:SmtRes!AC672)</f>
        <v>0</v>
      </c>
      <c r="CT233">
        <f ca="1">SUMIF(SmtRes!AQ672:SmtRes!AQ672,"=1",SmtRes!AD672:SmtRes!AD672)</f>
        <v>633.07</v>
      </c>
      <c r="CU233">
        <f t="shared" si="144"/>
        <v>0</v>
      </c>
      <c r="CV233">
        <f ca="1">SUMIF(SmtRes!AQ672:SmtRes!AQ672,"=1",SmtRes!BU672:SmtRes!BU672)</f>
        <v>111.78</v>
      </c>
      <c r="CW233">
        <f ca="1">SUMIF(SmtRes!AQ672:SmtRes!AQ672,"=1",SmtRes!BV672:SmtRes!BV672)</f>
        <v>0</v>
      </c>
      <c r="CX233">
        <f t="shared" si="145"/>
        <v>0</v>
      </c>
      <c r="CY233">
        <f ca="1" t="shared" si="146"/>
        <v>0</v>
      </c>
      <c r="CZ233">
        <f ca="1" t="shared" si="147"/>
        <v>0</v>
      </c>
      <c r="DB233">
        <v>76</v>
      </c>
      <c r="DC233" t="s">
        <v>236</v>
      </c>
      <c r="DD233" t="s">
        <v>236</v>
      </c>
      <c r="DE233" t="s">
        <v>422</v>
      </c>
      <c r="DF233" t="s">
        <v>422</v>
      </c>
      <c r="DG233" t="s">
        <v>422</v>
      </c>
      <c r="DH233" t="s">
        <v>236</v>
      </c>
      <c r="DI233" t="s">
        <v>422</v>
      </c>
      <c r="DJ233" t="s">
        <v>422</v>
      </c>
      <c r="DK233" t="s">
        <v>236</v>
      </c>
      <c r="DL233" t="s">
        <v>236</v>
      </c>
      <c r="DM233" t="s">
        <v>236</v>
      </c>
      <c r="DN233">
        <v>0</v>
      </c>
      <c r="DO233">
        <v>0</v>
      </c>
      <c r="DP233">
        <v>1</v>
      </c>
      <c r="DQ233">
        <v>1</v>
      </c>
      <c r="DU233">
        <v>1007</v>
      </c>
      <c r="DV233" t="s">
        <v>514</v>
      </c>
      <c r="DW233" t="s">
        <v>514</v>
      </c>
      <c r="DX233">
        <v>100</v>
      </c>
      <c r="DZ233" t="s">
        <v>236</v>
      </c>
      <c r="EA233" t="s">
        <v>236</v>
      </c>
      <c r="EB233" t="s">
        <v>236</v>
      </c>
      <c r="EC233" t="s">
        <v>236</v>
      </c>
      <c r="EE233">
        <v>82815128</v>
      </c>
      <c r="EF233">
        <v>2</v>
      </c>
      <c r="EG233" t="s">
        <v>269</v>
      </c>
      <c r="EH233">
        <v>1</v>
      </c>
      <c r="EI233" t="s">
        <v>431</v>
      </c>
      <c r="EJ233">
        <v>1</v>
      </c>
      <c r="EK233">
        <v>1003</v>
      </c>
      <c r="EL233" t="s">
        <v>516</v>
      </c>
      <c r="EM233" t="s">
        <v>433</v>
      </c>
      <c r="EO233" t="s">
        <v>425</v>
      </c>
      <c r="EQ233">
        <v>131072</v>
      </c>
      <c r="ER233">
        <v>0</v>
      </c>
      <c r="ES233">
        <v>0</v>
      </c>
      <c r="ET233">
        <v>0</v>
      </c>
      <c r="EU233">
        <v>0</v>
      </c>
      <c r="EV233">
        <v>0</v>
      </c>
      <c r="EW233">
        <v>97.2</v>
      </c>
      <c r="EX233">
        <v>0</v>
      </c>
      <c r="EY233">
        <v>0</v>
      </c>
      <c r="FQ233">
        <v>0</v>
      </c>
      <c r="FR233">
        <v>0</v>
      </c>
      <c r="FS233">
        <v>0</v>
      </c>
      <c r="FX233">
        <v>89</v>
      </c>
      <c r="FY233">
        <v>40</v>
      </c>
      <c r="GA233" t="s">
        <v>236</v>
      </c>
      <c r="GD233">
        <v>1</v>
      </c>
      <c r="GF233">
        <v>-1673785635</v>
      </c>
      <c r="GG233">
        <v>2</v>
      </c>
      <c r="GH233">
        <v>1</v>
      </c>
      <c r="GI233">
        <v>-2</v>
      </c>
      <c r="GJ233">
        <v>0</v>
      </c>
      <c r="GK233">
        <v>0</v>
      </c>
      <c r="GL233">
        <f ca="1" t="shared" si="148"/>
        <v>0</v>
      </c>
      <c r="GM233">
        <f ca="1" t="shared" si="149"/>
        <v>0</v>
      </c>
      <c r="GN233">
        <f ca="1" t="shared" si="150"/>
        <v>0</v>
      </c>
      <c r="GO233">
        <f ca="1" t="shared" si="151"/>
        <v>0</v>
      </c>
      <c r="GP233">
        <f ca="1" t="shared" si="152"/>
        <v>0</v>
      </c>
      <c r="GR233">
        <v>0</v>
      </c>
      <c r="GS233">
        <v>3</v>
      </c>
      <c r="GT233">
        <v>0</v>
      </c>
      <c r="GU233" t="s">
        <v>236</v>
      </c>
      <c r="GV233">
        <f t="shared" si="153"/>
        <v>0</v>
      </c>
      <c r="GW233">
        <v>1</v>
      </c>
      <c r="GX233">
        <f t="shared" si="154"/>
        <v>0</v>
      </c>
      <c r="HA233">
        <v>0</v>
      </c>
      <c r="HB233">
        <v>0</v>
      </c>
      <c r="HC233">
        <f t="shared" si="155"/>
        <v>0</v>
      </c>
      <c r="HE233" t="s">
        <v>236</v>
      </c>
      <c r="HF233" t="s">
        <v>236</v>
      </c>
      <c r="HM233" t="s">
        <v>236</v>
      </c>
      <c r="HN233" t="s">
        <v>517</v>
      </c>
      <c r="HO233" t="s">
        <v>518</v>
      </c>
      <c r="HP233" t="s">
        <v>516</v>
      </c>
      <c r="HQ233" t="s">
        <v>516</v>
      </c>
      <c r="HS233">
        <v>0</v>
      </c>
      <c r="IK233">
        <v>0</v>
      </c>
    </row>
    <row r="234" spans="1:255">
      <c r="A234" s="8">
        <v>17</v>
      </c>
      <c r="B234" s="8">
        <v>0</v>
      </c>
      <c r="C234" s="8">
        <f>ROW(SmtRes!A681)</f>
        <v>681</v>
      </c>
      <c r="D234" s="8">
        <f>ROW(EtalonRes!A910)</f>
        <v>910</v>
      </c>
      <c r="E234" s="8" t="s">
        <v>527</v>
      </c>
      <c r="F234" s="8" t="s">
        <v>528</v>
      </c>
      <c r="G234" s="8" t="s">
        <v>529</v>
      </c>
      <c r="H234" s="8" t="s">
        <v>530</v>
      </c>
      <c r="I234" s="8">
        <v>0</v>
      </c>
      <c r="J234" s="8">
        <v>0</v>
      </c>
      <c r="K234" s="8">
        <v>0</v>
      </c>
      <c r="L234" s="8">
        <v>0.2</v>
      </c>
      <c r="M234" s="8">
        <v>0</v>
      </c>
      <c r="N234" s="8">
        <f t="shared" si="134"/>
        <v>0.2</v>
      </c>
      <c r="O234" s="8">
        <f ca="1" t="shared" si="135"/>
        <v>0</v>
      </c>
      <c r="P234" s="8">
        <f ca="1">SUMIF(SmtRes!AQ673:SmtRes!AQ681,"=1",SmtRes!DF673:SmtRes!DF681)</f>
        <v>0</v>
      </c>
      <c r="Q234" s="8">
        <f ca="1">SUMIF(SmtRes!AQ673:SmtRes!AQ681,"=1",SmtRes!DG673:SmtRes!DG681)</f>
        <v>0</v>
      </c>
      <c r="R234" s="8">
        <f ca="1">SUMIF(SmtRes!AQ673:SmtRes!AQ681,"=1",SmtRes!DH673:SmtRes!DH681)</f>
        <v>0</v>
      </c>
      <c r="S234" s="8">
        <f ca="1">SUMIF(SmtRes!AQ673:SmtRes!AQ681,"=1",SmtRes!DI673:SmtRes!DI681)</f>
        <v>0</v>
      </c>
      <c r="T234" s="8">
        <f t="shared" si="136"/>
        <v>0</v>
      </c>
      <c r="U234" s="8">
        <f ca="1">SUMIF(SmtRes!AQ673:SmtRes!AQ681,"=1",SmtRes!CV673:SmtRes!CV681)</f>
        <v>0</v>
      </c>
      <c r="V234" s="8">
        <f ca="1">SUMIF(SmtRes!AQ673:SmtRes!AQ681,"=1",SmtRes!CW673:SmtRes!CW681)</f>
        <v>0</v>
      </c>
      <c r="W234" s="8">
        <f t="shared" si="137"/>
        <v>0</v>
      </c>
      <c r="X234" s="8">
        <f ca="1" t="shared" si="138"/>
        <v>0</v>
      </c>
      <c r="Y234" s="8">
        <f ca="1" t="shared" si="139"/>
        <v>0</v>
      </c>
      <c r="Z234" s="8"/>
      <c r="AA234" s="8">
        <v>85244098</v>
      </c>
      <c r="AB234" s="8">
        <f ca="1" t="shared" si="140"/>
        <v>8950.958505</v>
      </c>
      <c r="AC234" s="8">
        <f ca="1">ROUND((SUM(SmtRes!BQ673:SmtRes!BQ681)),6)</f>
        <v>1944.5114</v>
      </c>
      <c r="AD234" s="8">
        <f ca="1">ROUND((((SUM(SmtRes!BR673:SmtRes!BR681))-(SUM(SmtRes!BS673:SmtRes!BS681)))+AE234),6)</f>
        <v>426.22979</v>
      </c>
      <c r="AE234" s="8">
        <f ca="1">ROUND((SUM(SmtRes!BS673:SmtRes!BS681)),6)</f>
        <v>284.386375</v>
      </c>
      <c r="AF234" s="8">
        <f ca="1">ROUND((SUM(SmtRes!BT673:SmtRes!BT681)),6)</f>
        <v>6580.217315</v>
      </c>
      <c r="AG234" s="8">
        <f t="shared" si="141"/>
        <v>0</v>
      </c>
      <c r="AH234" s="8">
        <f ca="1">(SUM(SmtRes!BU673:SmtRes!BU681))</f>
        <v>8.2915</v>
      </c>
      <c r="AI234" s="8">
        <f ca="1">(SUM(SmtRes!BV673:SmtRes!BV681))</f>
        <v>0.299</v>
      </c>
      <c r="AJ234" s="8">
        <f t="shared" si="142"/>
        <v>0</v>
      </c>
      <c r="AK234" s="8">
        <v>8284.3666</v>
      </c>
      <c r="AL234" s="8">
        <v>1944.5114</v>
      </c>
      <c r="AM234" s="8">
        <v>370.6346</v>
      </c>
      <c r="AN234" s="8">
        <v>247.2925</v>
      </c>
      <c r="AO234" s="8">
        <v>5721.9281</v>
      </c>
      <c r="AP234" s="8">
        <v>0</v>
      </c>
      <c r="AQ234" s="8">
        <v>7.21</v>
      </c>
      <c r="AR234" s="8">
        <v>0.26</v>
      </c>
      <c r="AS234" s="8">
        <v>0</v>
      </c>
      <c r="AT234" s="8">
        <v>97</v>
      </c>
      <c r="AU234" s="8">
        <v>51</v>
      </c>
      <c r="AV234" s="8">
        <v>1</v>
      </c>
      <c r="AW234" s="8">
        <v>1</v>
      </c>
      <c r="AX234" s="8"/>
      <c r="AY234" s="8"/>
      <c r="AZ234" s="8">
        <v>1</v>
      </c>
      <c r="BA234" s="8">
        <v>1</v>
      </c>
      <c r="BB234" s="8">
        <v>1</v>
      </c>
      <c r="BC234" s="8">
        <v>1</v>
      </c>
      <c r="BD234" s="8" t="s">
        <v>236</v>
      </c>
      <c r="BE234" s="8" t="s">
        <v>236</v>
      </c>
      <c r="BF234" s="8" t="s">
        <v>236</v>
      </c>
      <c r="BG234" s="8" t="s">
        <v>236</v>
      </c>
      <c r="BH234" s="8">
        <v>0</v>
      </c>
      <c r="BI234" s="8">
        <v>2</v>
      </c>
      <c r="BJ234" s="8" t="s">
        <v>531</v>
      </c>
      <c r="BK234" s="8"/>
      <c r="BL234" s="8"/>
      <c r="BM234" s="8">
        <v>108001</v>
      </c>
      <c r="BN234" s="8">
        <v>0</v>
      </c>
      <c r="BO234" s="8" t="s">
        <v>236</v>
      </c>
      <c r="BP234" s="8">
        <v>0</v>
      </c>
      <c r="BQ234" s="8">
        <v>3</v>
      </c>
      <c r="BR234" s="8">
        <v>0</v>
      </c>
      <c r="BS234" s="8">
        <v>1</v>
      </c>
      <c r="BT234" s="8">
        <v>1</v>
      </c>
      <c r="BU234" s="8">
        <v>1</v>
      </c>
      <c r="BV234" s="8">
        <v>1</v>
      </c>
      <c r="BW234" s="8">
        <v>1</v>
      </c>
      <c r="BX234" s="8">
        <v>1</v>
      </c>
      <c r="BY234" s="8" t="s">
        <v>236</v>
      </c>
      <c r="BZ234" s="8">
        <v>97</v>
      </c>
      <c r="CA234" s="8">
        <v>51</v>
      </c>
      <c r="CB234" s="8" t="s">
        <v>236</v>
      </c>
      <c r="CC234" s="8"/>
      <c r="CD234" s="8"/>
      <c r="CE234" s="8">
        <v>0</v>
      </c>
      <c r="CF234" s="8">
        <v>0</v>
      </c>
      <c r="CG234" s="8">
        <v>0</v>
      </c>
      <c r="CH234" s="8">
        <v>16</v>
      </c>
      <c r="CI234" s="8">
        <v>0</v>
      </c>
      <c r="CJ234" s="8">
        <v>0</v>
      </c>
      <c r="CK234" s="8">
        <v>0</v>
      </c>
      <c r="CL234" s="8">
        <v>0</v>
      </c>
      <c r="CM234" s="8">
        <v>0</v>
      </c>
      <c r="CN234" s="8" t="s">
        <v>421</v>
      </c>
      <c r="CO234" s="8">
        <v>0</v>
      </c>
      <c r="CP234" s="8">
        <f ca="1" t="shared" si="143"/>
        <v>0</v>
      </c>
      <c r="CQ234" s="8">
        <f ca="1">SUMIF(SmtRes!AQ673:SmtRes!AQ681,"=1",SmtRes!AA673:SmtRes!AA681)</f>
        <v>1260.84</v>
      </c>
      <c r="CR234" s="8">
        <f ca="1">SUMIF(SmtRes!AQ673:SmtRes!AQ681,"=1",SmtRes!AB673:SmtRes!AB681)</f>
        <v>2302.6</v>
      </c>
      <c r="CS234" s="8">
        <f ca="1">SUMIF(SmtRes!AQ673:SmtRes!AQ681,"=1",SmtRes!AC673:SmtRes!AC681)</f>
        <v>1902.25</v>
      </c>
      <c r="CT234" s="8">
        <f ca="1">SUMIF(SmtRes!AQ673:SmtRes!AQ681,"=1",SmtRes!AD673:SmtRes!AD681)</f>
        <v>793.61</v>
      </c>
      <c r="CU234" s="8">
        <f t="shared" si="144"/>
        <v>0</v>
      </c>
      <c r="CV234" s="8">
        <f ca="1">SUMIF(SmtRes!AQ673:SmtRes!AQ681,"=1",SmtRes!BU673:SmtRes!BU681)</f>
        <v>8.2915</v>
      </c>
      <c r="CW234" s="8">
        <f ca="1">SUMIF(SmtRes!AQ673:SmtRes!AQ681,"=1",SmtRes!BV673:SmtRes!BV681)</f>
        <v>0.299</v>
      </c>
      <c r="CX234" s="8">
        <f t="shared" si="145"/>
        <v>0</v>
      </c>
      <c r="CY234" s="8">
        <f ca="1" t="shared" si="146"/>
        <v>0</v>
      </c>
      <c r="CZ234" s="8">
        <f ca="1" t="shared" si="147"/>
        <v>0</v>
      </c>
      <c r="DA234" s="8"/>
      <c r="DB234" s="8">
        <v>77</v>
      </c>
      <c r="DC234" s="8" t="s">
        <v>236</v>
      </c>
      <c r="DD234" s="8" t="s">
        <v>236</v>
      </c>
      <c r="DE234" s="8" t="s">
        <v>422</v>
      </c>
      <c r="DF234" s="8" t="s">
        <v>422</v>
      </c>
      <c r="DG234" s="8" t="s">
        <v>422</v>
      </c>
      <c r="DH234" s="8" t="s">
        <v>236</v>
      </c>
      <c r="DI234" s="8" t="s">
        <v>422</v>
      </c>
      <c r="DJ234" s="8" t="s">
        <v>422</v>
      </c>
      <c r="DK234" s="8" t="s">
        <v>236</v>
      </c>
      <c r="DL234" s="8" t="s">
        <v>236</v>
      </c>
      <c r="DM234" s="8" t="s">
        <v>236</v>
      </c>
      <c r="DN234" s="8">
        <v>0</v>
      </c>
      <c r="DO234" s="8">
        <v>0</v>
      </c>
      <c r="DP234" s="8">
        <v>1</v>
      </c>
      <c r="DQ234" s="8">
        <v>1</v>
      </c>
      <c r="DR234" s="8"/>
      <c r="DS234" s="8"/>
      <c r="DT234" s="8"/>
      <c r="DU234" s="8">
        <v>1013</v>
      </c>
      <c r="DV234" s="8" t="s">
        <v>530</v>
      </c>
      <c r="DW234" s="8" t="s">
        <v>530</v>
      </c>
      <c r="DX234" s="8">
        <v>1</v>
      </c>
      <c r="DY234" s="8"/>
      <c r="DZ234" s="8" t="s">
        <v>236</v>
      </c>
      <c r="EA234" s="8" t="s">
        <v>236</v>
      </c>
      <c r="EB234" s="8" t="s">
        <v>236</v>
      </c>
      <c r="EC234" s="8" t="s">
        <v>236</v>
      </c>
      <c r="ED234" s="8"/>
      <c r="EE234" s="8">
        <v>82815029</v>
      </c>
      <c r="EF234" s="8">
        <v>3</v>
      </c>
      <c r="EG234" s="8" t="s">
        <v>324</v>
      </c>
      <c r="EH234" s="8">
        <v>0</v>
      </c>
      <c r="EI234" s="8" t="s">
        <v>236</v>
      </c>
      <c r="EJ234" s="8">
        <v>2</v>
      </c>
      <c r="EK234" s="8">
        <v>108001</v>
      </c>
      <c r="EL234" s="8" t="s">
        <v>325</v>
      </c>
      <c r="EM234" s="8" t="s">
        <v>326</v>
      </c>
      <c r="EN234" s="8"/>
      <c r="EO234" s="8" t="s">
        <v>425</v>
      </c>
      <c r="EP234" s="8"/>
      <c r="EQ234" s="8">
        <v>131072</v>
      </c>
      <c r="ER234" s="8">
        <v>0</v>
      </c>
      <c r="ES234" s="8">
        <v>0</v>
      </c>
      <c r="ET234" s="8">
        <v>0</v>
      </c>
      <c r="EU234" s="8">
        <v>0</v>
      </c>
      <c r="EV234" s="8">
        <v>0</v>
      </c>
      <c r="EW234" s="8">
        <v>7.21</v>
      </c>
      <c r="EX234" s="8">
        <v>0.26</v>
      </c>
      <c r="EY234" s="8">
        <v>0</v>
      </c>
      <c r="EZ234" s="8"/>
      <c r="FA234" s="8"/>
      <c r="FB234" s="8"/>
      <c r="FC234" s="8"/>
      <c r="FD234" s="8"/>
      <c r="FE234" s="8"/>
      <c r="FF234" s="8"/>
      <c r="FG234" s="8"/>
      <c r="FH234" s="8"/>
      <c r="FI234" s="8"/>
      <c r="FJ234" s="8"/>
      <c r="FK234" s="8"/>
      <c r="FL234" s="8"/>
      <c r="FM234" s="8"/>
      <c r="FN234" s="8"/>
      <c r="FO234" s="8"/>
      <c r="FP234" s="8"/>
      <c r="FQ234" s="8">
        <v>0</v>
      </c>
      <c r="FR234" s="8">
        <v>0</v>
      </c>
      <c r="FS234" s="8">
        <v>0</v>
      </c>
      <c r="FT234" s="8"/>
      <c r="FU234" s="8"/>
      <c r="FV234" s="8"/>
      <c r="FW234" s="8"/>
      <c r="FX234" s="8">
        <v>97</v>
      </c>
      <c r="FY234" s="8">
        <v>51</v>
      </c>
      <c r="FZ234" s="8"/>
      <c r="GA234" s="8" t="s">
        <v>236</v>
      </c>
      <c r="GB234" s="8"/>
      <c r="GC234" s="8"/>
      <c r="GD234" s="8">
        <v>1</v>
      </c>
      <c r="GE234" s="8"/>
      <c r="GF234" s="8">
        <v>601053359</v>
      </c>
      <c r="GG234" s="8">
        <v>2</v>
      </c>
      <c r="GH234" s="8">
        <v>1</v>
      </c>
      <c r="GI234" s="8">
        <v>-2</v>
      </c>
      <c r="GJ234" s="8">
        <v>0</v>
      </c>
      <c r="GK234" s="8">
        <v>0</v>
      </c>
      <c r="GL234" s="8">
        <f ca="1" t="shared" si="148"/>
        <v>0</v>
      </c>
      <c r="GM234" s="8">
        <f ca="1" t="shared" si="149"/>
        <v>0</v>
      </c>
      <c r="GN234" s="8">
        <f ca="1" t="shared" si="150"/>
        <v>0</v>
      </c>
      <c r="GO234" s="8">
        <f ca="1" t="shared" si="151"/>
        <v>0</v>
      </c>
      <c r="GP234" s="8">
        <f ca="1" t="shared" si="152"/>
        <v>0</v>
      </c>
      <c r="GQ234" s="8"/>
      <c r="GR234" s="8">
        <v>0</v>
      </c>
      <c r="GS234" s="8">
        <v>3</v>
      </c>
      <c r="GT234" s="8">
        <v>0</v>
      </c>
      <c r="GU234" s="8" t="s">
        <v>236</v>
      </c>
      <c r="GV234" s="8">
        <f t="shared" si="153"/>
        <v>0</v>
      </c>
      <c r="GW234" s="8">
        <v>1</v>
      </c>
      <c r="GX234" s="8">
        <f t="shared" si="154"/>
        <v>0</v>
      </c>
      <c r="GY234" s="8"/>
      <c r="GZ234" s="8"/>
      <c r="HA234" s="8">
        <v>0</v>
      </c>
      <c r="HB234" s="8">
        <v>0</v>
      </c>
      <c r="HC234" s="8">
        <f t="shared" si="155"/>
        <v>0</v>
      </c>
      <c r="HD234" s="8"/>
      <c r="HE234" s="8" t="s">
        <v>236</v>
      </c>
      <c r="HF234" s="8" t="s">
        <v>236</v>
      </c>
      <c r="HG234" s="8"/>
      <c r="HH234" s="8"/>
      <c r="HI234" s="8"/>
      <c r="HJ234" s="8"/>
      <c r="HK234" s="8"/>
      <c r="HL234" s="8"/>
      <c r="HM234" s="8" t="s">
        <v>236</v>
      </c>
      <c r="HN234" s="8" t="s">
        <v>135</v>
      </c>
      <c r="HO234" s="8" t="s">
        <v>137</v>
      </c>
      <c r="HP234" s="8" t="s">
        <v>325</v>
      </c>
      <c r="HQ234" s="8" t="s">
        <v>325</v>
      </c>
      <c r="HR234" s="8"/>
      <c r="HS234" s="8">
        <v>0</v>
      </c>
      <c r="HT234" s="8"/>
      <c r="HU234" s="8"/>
      <c r="HV234" s="8"/>
      <c r="HW234" s="8"/>
      <c r="HX234" s="8"/>
      <c r="HY234" s="8"/>
      <c r="HZ234" s="8"/>
      <c r="IA234" s="8"/>
      <c r="IB234" s="8"/>
      <c r="IC234" s="8"/>
      <c r="ID234" s="8"/>
      <c r="IE234" s="8"/>
      <c r="IF234" s="8"/>
      <c r="IG234" s="8"/>
      <c r="IH234" s="8"/>
      <c r="II234" s="8"/>
      <c r="IJ234" s="8"/>
      <c r="IK234" s="8">
        <v>0</v>
      </c>
      <c r="IL234" s="8"/>
      <c r="IM234" s="8"/>
      <c r="IN234" s="8"/>
      <c r="IO234" s="8"/>
      <c r="IP234" s="8"/>
      <c r="IQ234" s="8"/>
      <c r="IR234" s="8"/>
      <c r="IS234" s="8"/>
      <c r="IT234" s="8"/>
      <c r="IU234" s="8"/>
    </row>
    <row r="235" spans="1:245">
      <c r="A235">
        <v>17</v>
      </c>
      <c r="B235">
        <v>0</v>
      </c>
      <c r="C235">
        <f>ROW(SmtRes!A690)</f>
        <v>690</v>
      </c>
      <c r="D235">
        <f>ROW(EtalonRes!A918)</f>
        <v>918</v>
      </c>
      <c r="E235" t="s">
        <v>527</v>
      </c>
      <c r="F235" t="s">
        <v>528</v>
      </c>
      <c r="G235" t="s">
        <v>529</v>
      </c>
      <c r="H235" t="s">
        <v>530</v>
      </c>
      <c r="I235">
        <v>0</v>
      </c>
      <c r="J235">
        <v>0</v>
      </c>
      <c r="K235">
        <v>0</v>
      </c>
      <c r="L235">
        <v>0.2</v>
      </c>
      <c r="M235">
        <v>0</v>
      </c>
      <c r="N235">
        <f t="shared" si="134"/>
        <v>0.2</v>
      </c>
      <c r="O235">
        <f ca="1" t="shared" si="135"/>
        <v>0</v>
      </c>
      <c r="P235">
        <f ca="1">SUMIF(SmtRes!AQ682:SmtRes!AQ690,"=1",SmtRes!DF682:SmtRes!DF690)</f>
        <v>0</v>
      </c>
      <c r="Q235">
        <f ca="1">SUMIF(SmtRes!AQ682:SmtRes!AQ690,"=1",SmtRes!DG682:SmtRes!DG690)</f>
        <v>0</v>
      </c>
      <c r="R235">
        <f ca="1">SUMIF(SmtRes!AQ682:SmtRes!AQ690,"=1",SmtRes!DH682:SmtRes!DH690)</f>
        <v>0</v>
      </c>
      <c r="S235">
        <f ca="1">SUMIF(SmtRes!AQ682:SmtRes!AQ690,"=1",SmtRes!DI682:SmtRes!DI690)</f>
        <v>0</v>
      </c>
      <c r="T235">
        <f t="shared" si="136"/>
        <v>0</v>
      </c>
      <c r="U235">
        <f ca="1">SUMIF(SmtRes!AQ682:SmtRes!AQ690,"=1",SmtRes!CV682:SmtRes!CV690)</f>
        <v>0</v>
      </c>
      <c r="V235">
        <f ca="1">SUMIF(SmtRes!AQ682:SmtRes!AQ690,"=1",SmtRes!CW682:SmtRes!CW690)</f>
        <v>0</v>
      </c>
      <c r="W235">
        <f t="shared" si="137"/>
        <v>0</v>
      </c>
      <c r="X235">
        <f ca="1" t="shared" si="138"/>
        <v>0</v>
      </c>
      <c r="Y235">
        <f ca="1" t="shared" si="139"/>
        <v>0</v>
      </c>
      <c r="AA235">
        <v>85244033</v>
      </c>
      <c r="AB235">
        <f ca="1" t="shared" si="140"/>
        <v>8950.958505</v>
      </c>
      <c r="AC235">
        <f ca="1">ROUND((SUM(SmtRes!BQ682:SmtRes!BQ690)),6)</f>
        <v>1944.5114</v>
      </c>
      <c r="AD235">
        <f ca="1">ROUND((((SUM(SmtRes!BR682:SmtRes!BR690))-(SUM(SmtRes!BS682:SmtRes!BS690)))+AE235),6)</f>
        <v>426.22979</v>
      </c>
      <c r="AE235">
        <f ca="1">ROUND((SUM(SmtRes!BS682:SmtRes!BS690)),6)</f>
        <v>284.386375</v>
      </c>
      <c r="AF235">
        <f ca="1">ROUND((SUM(SmtRes!BT682:SmtRes!BT690)),6)</f>
        <v>6580.217315</v>
      </c>
      <c r="AG235">
        <f t="shared" si="141"/>
        <v>0</v>
      </c>
      <c r="AH235">
        <f ca="1">(SUM(SmtRes!BU682:SmtRes!BU690))</f>
        <v>8.2915</v>
      </c>
      <c r="AI235">
        <f ca="1">(SUM(SmtRes!BV682:SmtRes!BV690))</f>
        <v>0.299</v>
      </c>
      <c r="AJ235">
        <f t="shared" si="142"/>
        <v>0</v>
      </c>
      <c r="AK235">
        <v>8284.3666</v>
      </c>
      <c r="AL235">
        <v>1944.5114</v>
      </c>
      <c r="AM235">
        <v>370.6346</v>
      </c>
      <c r="AN235">
        <v>247.2925</v>
      </c>
      <c r="AO235">
        <v>5721.9281</v>
      </c>
      <c r="AP235">
        <v>0</v>
      </c>
      <c r="AQ235">
        <v>7.21</v>
      </c>
      <c r="AR235">
        <v>0.26</v>
      </c>
      <c r="AS235">
        <v>0</v>
      </c>
      <c r="AT235">
        <v>97</v>
      </c>
      <c r="AU235">
        <v>51</v>
      </c>
      <c r="AV235">
        <v>1</v>
      </c>
      <c r="AW235">
        <v>1</v>
      </c>
      <c r="AZ235">
        <v>1</v>
      </c>
      <c r="BA235">
        <v>1</v>
      </c>
      <c r="BB235">
        <v>1</v>
      </c>
      <c r="BC235">
        <v>1</v>
      </c>
      <c r="BD235" t="s">
        <v>236</v>
      </c>
      <c r="BE235" t="s">
        <v>236</v>
      </c>
      <c r="BF235" t="s">
        <v>236</v>
      </c>
      <c r="BG235" t="s">
        <v>236</v>
      </c>
      <c r="BH235">
        <v>0</v>
      </c>
      <c r="BI235">
        <v>2</v>
      </c>
      <c r="BJ235" t="s">
        <v>531</v>
      </c>
      <c r="BM235">
        <v>108001</v>
      </c>
      <c r="BN235">
        <v>0</v>
      </c>
      <c r="BO235" t="s">
        <v>236</v>
      </c>
      <c r="BP235">
        <v>0</v>
      </c>
      <c r="BQ235">
        <v>3</v>
      </c>
      <c r="BR235">
        <v>0</v>
      </c>
      <c r="BS235">
        <v>1</v>
      </c>
      <c r="BT235">
        <v>1</v>
      </c>
      <c r="BU235">
        <v>1</v>
      </c>
      <c r="BV235">
        <v>1</v>
      </c>
      <c r="BW235">
        <v>1</v>
      </c>
      <c r="BX235">
        <v>1</v>
      </c>
      <c r="BY235" t="s">
        <v>236</v>
      </c>
      <c r="BZ235">
        <v>97</v>
      </c>
      <c r="CA235">
        <v>51</v>
      </c>
      <c r="CB235" t="s">
        <v>236</v>
      </c>
      <c r="CE235">
        <v>0</v>
      </c>
      <c r="CF235">
        <v>0</v>
      </c>
      <c r="CG235">
        <v>0</v>
      </c>
      <c r="CH235">
        <v>16</v>
      </c>
      <c r="CI235">
        <v>0</v>
      </c>
      <c r="CJ235">
        <v>0</v>
      </c>
      <c r="CK235">
        <v>0</v>
      </c>
      <c r="CL235">
        <v>0</v>
      </c>
      <c r="CM235">
        <v>0</v>
      </c>
      <c r="CN235" t="s">
        <v>421</v>
      </c>
      <c r="CO235">
        <v>0</v>
      </c>
      <c r="CP235">
        <f ca="1" t="shared" si="143"/>
        <v>0</v>
      </c>
      <c r="CQ235">
        <f ca="1">SUMIF(SmtRes!AQ682:SmtRes!AQ690,"=1",SmtRes!AA682:SmtRes!AA690)</f>
        <v>1260.84</v>
      </c>
      <c r="CR235">
        <f ca="1">SUMIF(SmtRes!AQ682:SmtRes!AQ690,"=1",SmtRes!AB682:SmtRes!AB690)</f>
        <v>2302.6</v>
      </c>
      <c r="CS235">
        <f ca="1">SUMIF(SmtRes!AQ682:SmtRes!AQ690,"=1",SmtRes!AC682:SmtRes!AC690)</f>
        <v>1902.25</v>
      </c>
      <c r="CT235">
        <f ca="1">SUMIF(SmtRes!AQ682:SmtRes!AQ690,"=1",SmtRes!AD682:SmtRes!AD690)</f>
        <v>793.61</v>
      </c>
      <c r="CU235">
        <f t="shared" si="144"/>
        <v>0</v>
      </c>
      <c r="CV235">
        <f ca="1">SUMIF(SmtRes!AQ682:SmtRes!AQ690,"=1",SmtRes!BU682:SmtRes!BU690)</f>
        <v>8.2915</v>
      </c>
      <c r="CW235">
        <f ca="1">SUMIF(SmtRes!AQ682:SmtRes!AQ690,"=1",SmtRes!BV682:SmtRes!BV690)</f>
        <v>0.299</v>
      </c>
      <c r="CX235">
        <f t="shared" si="145"/>
        <v>0</v>
      </c>
      <c r="CY235">
        <f ca="1" t="shared" si="146"/>
        <v>0</v>
      </c>
      <c r="CZ235">
        <f ca="1" t="shared" si="147"/>
        <v>0</v>
      </c>
      <c r="DB235">
        <v>78</v>
      </c>
      <c r="DC235" t="s">
        <v>236</v>
      </c>
      <c r="DD235" t="s">
        <v>236</v>
      </c>
      <c r="DE235" t="s">
        <v>422</v>
      </c>
      <c r="DF235" t="s">
        <v>422</v>
      </c>
      <c r="DG235" t="s">
        <v>422</v>
      </c>
      <c r="DH235" t="s">
        <v>236</v>
      </c>
      <c r="DI235" t="s">
        <v>422</v>
      </c>
      <c r="DJ235" t="s">
        <v>422</v>
      </c>
      <c r="DK235" t="s">
        <v>236</v>
      </c>
      <c r="DL235" t="s">
        <v>236</v>
      </c>
      <c r="DM235" t="s">
        <v>236</v>
      </c>
      <c r="DN235">
        <v>0</v>
      </c>
      <c r="DO235">
        <v>0</v>
      </c>
      <c r="DP235">
        <v>1</v>
      </c>
      <c r="DQ235">
        <v>1</v>
      </c>
      <c r="DU235">
        <v>1013</v>
      </c>
      <c r="DV235" t="s">
        <v>530</v>
      </c>
      <c r="DW235" t="s">
        <v>530</v>
      </c>
      <c r="DX235">
        <v>1</v>
      </c>
      <c r="DZ235" t="s">
        <v>236</v>
      </c>
      <c r="EA235" t="s">
        <v>236</v>
      </c>
      <c r="EB235" t="s">
        <v>236</v>
      </c>
      <c r="EC235" t="s">
        <v>236</v>
      </c>
      <c r="EE235">
        <v>82815029</v>
      </c>
      <c r="EF235">
        <v>3</v>
      </c>
      <c r="EG235" t="s">
        <v>324</v>
      </c>
      <c r="EH235">
        <v>0</v>
      </c>
      <c r="EI235" t="s">
        <v>236</v>
      </c>
      <c r="EJ235">
        <v>2</v>
      </c>
      <c r="EK235">
        <v>108001</v>
      </c>
      <c r="EL235" t="s">
        <v>325</v>
      </c>
      <c r="EM235" t="s">
        <v>326</v>
      </c>
      <c r="EO235" t="s">
        <v>425</v>
      </c>
      <c r="EQ235">
        <v>131072</v>
      </c>
      <c r="ER235">
        <v>0</v>
      </c>
      <c r="ES235">
        <v>0</v>
      </c>
      <c r="ET235">
        <v>0</v>
      </c>
      <c r="EU235">
        <v>0</v>
      </c>
      <c r="EV235">
        <v>0</v>
      </c>
      <c r="EW235">
        <v>7.21</v>
      </c>
      <c r="EX235">
        <v>0.26</v>
      </c>
      <c r="EY235">
        <v>0</v>
      </c>
      <c r="FQ235">
        <v>0</v>
      </c>
      <c r="FR235">
        <v>0</v>
      </c>
      <c r="FS235">
        <v>0</v>
      </c>
      <c r="FX235">
        <v>97</v>
      </c>
      <c r="FY235">
        <v>51</v>
      </c>
      <c r="GA235" t="s">
        <v>236</v>
      </c>
      <c r="GD235">
        <v>1</v>
      </c>
      <c r="GF235">
        <v>601053359</v>
      </c>
      <c r="GG235">
        <v>2</v>
      </c>
      <c r="GH235">
        <v>1</v>
      </c>
      <c r="GI235">
        <v>-2</v>
      </c>
      <c r="GJ235">
        <v>0</v>
      </c>
      <c r="GK235">
        <v>0</v>
      </c>
      <c r="GL235">
        <f ca="1" t="shared" si="148"/>
        <v>0</v>
      </c>
      <c r="GM235">
        <f ca="1" t="shared" si="149"/>
        <v>0</v>
      </c>
      <c r="GN235">
        <f ca="1" t="shared" si="150"/>
        <v>0</v>
      </c>
      <c r="GO235">
        <f ca="1" t="shared" si="151"/>
        <v>0</v>
      </c>
      <c r="GP235">
        <f ca="1" t="shared" si="152"/>
        <v>0</v>
      </c>
      <c r="GR235">
        <v>0</v>
      </c>
      <c r="GS235">
        <v>3</v>
      </c>
      <c r="GT235">
        <v>0</v>
      </c>
      <c r="GU235" t="s">
        <v>236</v>
      </c>
      <c r="GV235">
        <f t="shared" si="153"/>
        <v>0</v>
      </c>
      <c r="GW235">
        <v>1</v>
      </c>
      <c r="GX235">
        <f t="shared" si="154"/>
        <v>0</v>
      </c>
      <c r="HA235">
        <v>0</v>
      </c>
      <c r="HB235">
        <v>0</v>
      </c>
      <c r="HC235">
        <f t="shared" si="155"/>
        <v>0</v>
      </c>
      <c r="HE235" t="s">
        <v>236</v>
      </c>
      <c r="HF235" t="s">
        <v>236</v>
      </c>
      <c r="HM235" t="s">
        <v>236</v>
      </c>
      <c r="HN235" t="s">
        <v>135</v>
      </c>
      <c r="HO235" t="s">
        <v>137</v>
      </c>
      <c r="HP235" t="s">
        <v>325</v>
      </c>
      <c r="HQ235" t="s">
        <v>325</v>
      </c>
      <c r="HS235">
        <v>0</v>
      </c>
      <c r="IK235">
        <v>0</v>
      </c>
    </row>
    <row r="236" spans="1:255">
      <c r="A236" s="8">
        <v>18</v>
      </c>
      <c r="B236" s="8">
        <v>0</v>
      </c>
      <c r="C236" s="8">
        <v>680</v>
      </c>
      <c r="D236" s="8"/>
      <c r="E236" s="8" t="s">
        <v>532</v>
      </c>
      <c r="F236" s="8" t="s">
        <v>327</v>
      </c>
      <c r="G236" s="8" t="s">
        <v>328</v>
      </c>
      <c r="H236" s="8" t="s">
        <v>64</v>
      </c>
      <c r="I236" s="8">
        <f>J236</f>
        <v>2</v>
      </c>
      <c r="J236" s="8">
        <v>2</v>
      </c>
      <c r="K236" s="8">
        <v>2</v>
      </c>
      <c r="L236" s="8">
        <v>0.4</v>
      </c>
      <c r="M236" s="8">
        <v>0</v>
      </c>
      <c r="N236" s="8">
        <f t="shared" si="134"/>
        <v>0.4</v>
      </c>
      <c r="O236" s="8">
        <f ca="1">ROUND(P236,2)</f>
        <v>0</v>
      </c>
      <c r="P236" s="8">
        <f ca="1">ROUND(ROUND(ROUND(SUMIF(SmtRes!AQ682:SmtRes!AQ690,"=1",SmtRes!CU682:SmtRes!CU690),2),2)*I236/100,2)</f>
        <v>0</v>
      </c>
      <c r="Q236" s="8">
        <f>ROUND(CR236*I236,2)</f>
        <v>0</v>
      </c>
      <c r="R236" s="8">
        <f>ROUND(CS236*I236,2)</f>
        <v>0</v>
      </c>
      <c r="S236" s="8">
        <f>ROUND(CT236*I236,2)</f>
        <v>0</v>
      </c>
      <c r="T236" s="8">
        <f t="shared" si="136"/>
        <v>0</v>
      </c>
      <c r="U236" s="8">
        <f>ROUND(CV236*I236,7)</f>
        <v>0</v>
      </c>
      <c r="V236" s="8">
        <f>ROUND(CW236*I236,7)</f>
        <v>0</v>
      </c>
      <c r="W236" s="8">
        <f t="shared" si="137"/>
        <v>0</v>
      </c>
      <c r="X236" s="8">
        <f t="shared" si="138"/>
        <v>0</v>
      </c>
      <c r="Y236" s="8">
        <f t="shared" si="139"/>
        <v>0</v>
      </c>
      <c r="Z236" s="8"/>
      <c r="AA236" s="8">
        <v>85244098</v>
      </c>
      <c r="AB236" s="8">
        <f t="shared" si="140"/>
        <v>0</v>
      </c>
      <c r="AC236" s="8">
        <f>ROUND((ES236),6)</f>
        <v>0</v>
      </c>
      <c r="AD236" s="8">
        <f>ROUND((((ET236)-(EU236))+AE236),6)</f>
        <v>0</v>
      </c>
      <c r="AE236" s="8">
        <f t="shared" ref="AE236:AF239" si="156">ROUND((EU236),6)</f>
        <v>0</v>
      </c>
      <c r="AF236" s="8">
        <f t="shared" si="156"/>
        <v>0</v>
      </c>
      <c r="AG236" s="8">
        <f t="shared" si="141"/>
        <v>0</v>
      </c>
      <c r="AH236" s="8">
        <f t="shared" ref="AH236:AI239" si="157">(EW236)</f>
        <v>0</v>
      </c>
      <c r="AI236" s="8">
        <f t="shared" si="157"/>
        <v>0</v>
      </c>
      <c r="AJ236" s="8">
        <f t="shared" si="142"/>
        <v>0</v>
      </c>
      <c r="AK236" s="8">
        <v>0</v>
      </c>
      <c r="AL236" s="8">
        <v>0</v>
      </c>
      <c r="AM236" s="8">
        <v>0</v>
      </c>
      <c r="AN236" s="8">
        <v>0</v>
      </c>
      <c r="AO236" s="8">
        <v>0</v>
      </c>
      <c r="AP236" s="8">
        <v>0</v>
      </c>
      <c r="AQ236" s="8">
        <v>0</v>
      </c>
      <c r="AR236" s="8">
        <v>0</v>
      </c>
      <c r="AS236" s="8">
        <v>0</v>
      </c>
      <c r="AT236" s="8">
        <v>97</v>
      </c>
      <c r="AU236" s="8">
        <v>51</v>
      </c>
      <c r="AV236" s="8">
        <v>1</v>
      </c>
      <c r="AW236" s="8">
        <v>1</v>
      </c>
      <c r="AX236" s="8"/>
      <c r="AY236" s="8"/>
      <c r="AZ236" s="8">
        <v>1</v>
      </c>
      <c r="BA236" s="8">
        <v>1</v>
      </c>
      <c r="BB236" s="8">
        <v>1</v>
      </c>
      <c r="BC236" s="8">
        <v>1</v>
      </c>
      <c r="BD236" s="8" t="s">
        <v>236</v>
      </c>
      <c r="BE236" s="8" t="s">
        <v>236</v>
      </c>
      <c r="BF236" s="8" t="s">
        <v>236</v>
      </c>
      <c r="BG236" s="8" t="s">
        <v>236</v>
      </c>
      <c r="BH236" s="8">
        <v>3</v>
      </c>
      <c r="BI236" s="8">
        <v>2</v>
      </c>
      <c r="BJ236" s="8" t="s">
        <v>236</v>
      </c>
      <c r="BK236" s="8"/>
      <c r="BL236" s="8"/>
      <c r="BM236" s="8">
        <v>108001</v>
      </c>
      <c r="BN236" s="8">
        <v>0</v>
      </c>
      <c r="BO236" s="8" t="s">
        <v>236</v>
      </c>
      <c r="BP236" s="8">
        <v>0</v>
      </c>
      <c r="BQ236" s="8">
        <v>3</v>
      </c>
      <c r="BR236" s="8">
        <v>0</v>
      </c>
      <c r="BS236" s="8">
        <v>1</v>
      </c>
      <c r="BT236" s="8">
        <v>1</v>
      </c>
      <c r="BU236" s="8">
        <v>1</v>
      </c>
      <c r="BV236" s="8">
        <v>1</v>
      </c>
      <c r="BW236" s="8">
        <v>1</v>
      </c>
      <c r="BX236" s="8">
        <v>1</v>
      </c>
      <c r="BY236" s="8" t="s">
        <v>236</v>
      </c>
      <c r="BZ236" s="8">
        <v>97</v>
      </c>
      <c r="CA236" s="8">
        <v>51</v>
      </c>
      <c r="CB236" s="8" t="s">
        <v>236</v>
      </c>
      <c r="CC236" s="8"/>
      <c r="CD236" s="8"/>
      <c r="CE236" s="8">
        <v>0</v>
      </c>
      <c r="CF236" s="8">
        <v>0</v>
      </c>
      <c r="CG236" s="8">
        <v>0</v>
      </c>
      <c r="CH236" s="8">
        <v>16</v>
      </c>
      <c r="CI236" s="8">
        <v>1</v>
      </c>
      <c r="CJ236" s="8">
        <v>0</v>
      </c>
      <c r="CK236" s="8">
        <v>0</v>
      </c>
      <c r="CL236" s="8">
        <v>0</v>
      </c>
      <c r="CM236" s="8">
        <v>0</v>
      </c>
      <c r="CN236" s="8" t="s">
        <v>236</v>
      </c>
      <c r="CO236" s="8">
        <v>0</v>
      </c>
      <c r="CP236" s="8">
        <f t="shared" ref="CP236:CZ236" si="158">0</f>
        <v>0</v>
      </c>
      <c r="CQ236" s="8">
        <f t="shared" si="158"/>
        <v>0</v>
      </c>
      <c r="CR236" s="8">
        <f t="shared" si="158"/>
        <v>0</v>
      </c>
      <c r="CS236" s="8">
        <f t="shared" si="158"/>
        <v>0</v>
      </c>
      <c r="CT236" s="8">
        <f t="shared" si="158"/>
        <v>0</v>
      </c>
      <c r="CU236" s="8">
        <f t="shared" si="158"/>
        <v>0</v>
      </c>
      <c r="CV236" s="8">
        <f t="shared" si="158"/>
        <v>0</v>
      </c>
      <c r="CW236" s="8">
        <f t="shared" si="158"/>
        <v>0</v>
      </c>
      <c r="CX236" s="8">
        <f t="shared" si="158"/>
        <v>0</v>
      </c>
      <c r="CY236" s="8">
        <f t="shared" si="158"/>
        <v>0</v>
      </c>
      <c r="CZ236" s="8">
        <f t="shared" si="158"/>
        <v>0</v>
      </c>
      <c r="DA236" s="8"/>
      <c r="DB236" s="8"/>
      <c r="DC236" s="8" t="s">
        <v>236</v>
      </c>
      <c r="DD236" s="8" t="s">
        <v>236</v>
      </c>
      <c r="DE236" s="8" t="s">
        <v>236</v>
      </c>
      <c r="DF236" s="8" t="s">
        <v>236</v>
      </c>
      <c r="DG236" s="8" t="s">
        <v>236</v>
      </c>
      <c r="DH236" s="8" t="s">
        <v>236</v>
      </c>
      <c r="DI236" s="8" t="s">
        <v>236</v>
      </c>
      <c r="DJ236" s="8" t="s">
        <v>236</v>
      </c>
      <c r="DK236" s="8" t="s">
        <v>236</v>
      </c>
      <c r="DL236" s="8" t="s">
        <v>236</v>
      </c>
      <c r="DM236" s="8" t="s">
        <v>236</v>
      </c>
      <c r="DN236" s="8">
        <v>0</v>
      </c>
      <c r="DO236" s="8">
        <v>0</v>
      </c>
      <c r="DP236" s="8">
        <v>1</v>
      </c>
      <c r="DQ236" s="8">
        <v>1</v>
      </c>
      <c r="DR236" s="8"/>
      <c r="DS236" s="8"/>
      <c r="DT236" s="8"/>
      <c r="DU236" s="8">
        <v>1013</v>
      </c>
      <c r="DV236" s="8" t="s">
        <v>64</v>
      </c>
      <c r="DW236" s="8" t="s">
        <v>64</v>
      </c>
      <c r="DX236" s="8">
        <v>1</v>
      </c>
      <c r="DY236" s="8"/>
      <c r="DZ236" s="8" t="s">
        <v>236</v>
      </c>
      <c r="EA236" s="8" t="s">
        <v>236</v>
      </c>
      <c r="EB236" s="8" t="s">
        <v>236</v>
      </c>
      <c r="EC236" s="8" t="s">
        <v>236</v>
      </c>
      <c r="ED236" s="8"/>
      <c r="EE236" s="8">
        <v>82815029</v>
      </c>
      <c r="EF236" s="8">
        <v>3</v>
      </c>
      <c r="EG236" s="8" t="s">
        <v>324</v>
      </c>
      <c r="EH236" s="8">
        <v>0</v>
      </c>
      <c r="EI236" s="8" t="s">
        <v>236</v>
      </c>
      <c r="EJ236" s="8">
        <v>2</v>
      </c>
      <c r="EK236" s="8">
        <v>108001</v>
      </c>
      <c r="EL236" s="8" t="s">
        <v>325</v>
      </c>
      <c r="EM236" s="8" t="s">
        <v>326</v>
      </c>
      <c r="EN236" s="8"/>
      <c r="EO236" s="8" t="s">
        <v>236</v>
      </c>
      <c r="EP236" s="8"/>
      <c r="EQ236" s="8">
        <v>0</v>
      </c>
      <c r="ER236" s="8">
        <v>0</v>
      </c>
      <c r="ES236" s="8">
        <v>0</v>
      </c>
      <c r="ET236" s="8">
        <v>0</v>
      </c>
      <c r="EU236" s="8">
        <v>0</v>
      </c>
      <c r="EV236" s="8">
        <v>0</v>
      </c>
      <c r="EW236" s="8">
        <v>0</v>
      </c>
      <c r="EX236" s="8">
        <v>0</v>
      </c>
      <c r="EY236" s="8"/>
      <c r="EZ236" s="8"/>
      <c r="FA236" s="8"/>
      <c r="FB236" s="8"/>
      <c r="FC236" s="8"/>
      <c r="FD236" s="8"/>
      <c r="FE236" s="8"/>
      <c r="FF236" s="8"/>
      <c r="FG236" s="8"/>
      <c r="FH236" s="8"/>
      <c r="FI236" s="8"/>
      <c r="FJ236" s="8"/>
      <c r="FK236" s="8"/>
      <c r="FL236" s="8"/>
      <c r="FM236" s="8"/>
      <c r="FN236" s="8"/>
      <c r="FO236" s="8"/>
      <c r="FP236" s="8"/>
      <c r="FQ236" s="8">
        <v>0</v>
      </c>
      <c r="FR236" s="8">
        <v>0</v>
      </c>
      <c r="FS236" s="8">
        <v>0</v>
      </c>
      <c r="FT236" s="8"/>
      <c r="FU236" s="8"/>
      <c r="FV236" s="8"/>
      <c r="FW236" s="8"/>
      <c r="FX236" s="8">
        <v>97</v>
      </c>
      <c r="FY236" s="8">
        <v>51</v>
      </c>
      <c r="FZ236" s="8"/>
      <c r="GA236" s="8" t="s">
        <v>236</v>
      </c>
      <c r="GB236" s="8"/>
      <c r="GC236" s="8"/>
      <c r="GD236" s="8">
        <v>1</v>
      </c>
      <c r="GE236" s="8"/>
      <c r="GF236" s="8">
        <v>274903907</v>
      </c>
      <c r="GG236" s="8">
        <v>2</v>
      </c>
      <c r="GH236" s="8">
        <v>1</v>
      </c>
      <c r="GI236" s="8">
        <v>-2</v>
      </c>
      <c r="GJ236" s="8">
        <v>0</v>
      </c>
      <c r="GK236" s="8">
        <v>0</v>
      </c>
      <c r="GL236" s="8">
        <f ca="1" t="shared" si="148"/>
        <v>0</v>
      </c>
      <c r="GM236" s="8">
        <f ca="1" t="shared" si="149"/>
        <v>0</v>
      </c>
      <c r="GN236" s="8">
        <f ca="1" t="shared" si="150"/>
        <v>0</v>
      </c>
      <c r="GO236" s="8">
        <f ca="1" t="shared" si="151"/>
        <v>0</v>
      </c>
      <c r="GP236" s="8">
        <f ca="1" t="shared" si="152"/>
        <v>0</v>
      </c>
      <c r="GQ236" s="8"/>
      <c r="GR236" s="8">
        <v>0</v>
      </c>
      <c r="GS236" s="8">
        <v>3</v>
      </c>
      <c r="GT236" s="8">
        <v>0</v>
      </c>
      <c r="GU236" s="8" t="s">
        <v>236</v>
      </c>
      <c r="GV236" s="8">
        <f t="shared" si="153"/>
        <v>0</v>
      </c>
      <c r="GW236" s="8">
        <v>1</v>
      </c>
      <c r="GX236" s="8">
        <f t="shared" si="154"/>
        <v>0</v>
      </c>
      <c r="GY236" s="8"/>
      <c r="GZ236" s="8"/>
      <c r="HA236" s="8">
        <v>0</v>
      </c>
      <c r="HB236" s="8">
        <v>0</v>
      </c>
      <c r="HC236" s="8">
        <f>0</f>
        <v>0</v>
      </c>
      <c r="HD236" s="8"/>
      <c r="HE236" s="8" t="s">
        <v>236</v>
      </c>
      <c r="HF236" s="8" t="s">
        <v>236</v>
      </c>
      <c r="HG236" s="8"/>
      <c r="HH236" s="8"/>
      <c r="HI236" s="8"/>
      <c r="HJ236" s="8"/>
      <c r="HK236" s="8"/>
      <c r="HL236" s="8"/>
      <c r="HM236" s="8" t="s">
        <v>236</v>
      </c>
      <c r="HN236" s="8" t="s">
        <v>135</v>
      </c>
      <c r="HO236" s="8" t="s">
        <v>137</v>
      </c>
      <c r="HP236" s="8" t="s">
        <v>325</v>
      </c>
      <c r="HQ236" s="8" t="s">
        <v>325</v>
      </c>
      <c r="HR236" s="8"/>
      <c r="HS236" s="8">
        <v>0</v>
      </c>
      <c r="HT236" s="8"/>
      <c r="HU236" s="8"/>
      <c r="HV236" s="8"/>
      <c r="HW236" s="8"/>
      <c r="HX236" s="8"/>
      <c r="HY236" s="8"/>
      <c r="HZ236" s="8"/>
      <c r="IA236" s="8"/>
      <c r="IB236" s="8"/>
      <c r="IC236" s="8"/>
      <c r="ID236" s="8"/>
      <c r="IE236" s="8"/>
      <c r="IF236" s="8"/>
      <c r="IG236" s="8"/>
      <c r="IH236" s="8"/>
      <c r="II236" s="8"/>
      <c r="IJ236" s="8"/>
      <c r="IK236" s="8">
        <v>0</v>
      </c>
      <c r="IL236" s="8"/>
      <c r="IM236" s="8"/>
      <c r="IN236" s="8"/>
      <c r="IO236" s="8"/>
      <c r="IP236" s="8"/>
      <c r="IQ236" s="8"/>
      <c r="IR236" s="8"/>
      <c r="IS236" s="8"/>
      <c r="IT236" s="8"/>
      <c r="IU236" s="8"/>
    </row>
    <row r="237" spans="1:245">
      <c r="A237">
        <v>18</v>
      </c>
      <c r="B237">
        <v>0</v>
      </c>
      <c r="C237">
        <v>689</v>
      </c>
      <c r="E237" t="s">
        <v>532</v>
      </c>
      <c r="F237" t="s">
        <v>327</v>
      </c>
      <c r="G237" t="s">
        <v>328</v>
      </c>
      <c r="H237" t="s">
        <v>64</v>
      </c>
      <c r="I237">
        <f>J237</f>
        <v>2</v>
      </c>
      <c r="J237">
        <v>2</v>
      </c>
      <c r="K237">
        <v>2</v>
      </c>
      <c r="L237">
        <v>0.4</v>
      </c>
      <c r="M237">
        <v>0</v>
      </c>
      <c r="N237">
        <f t="shared" si="134"/>
        <v>0.4</v>
      </c>
      <c r="O237">
        <f ca="1">ROUND(P237,2)</f>
        <v>0</v>
      </c>
      <c r="P237">
        <f ca="1">ROUND(ROUND(ROUND(SUMIF(SmtRes!AQ682:SmtRes!AQ690,"=1",SmtRes!CU682:SmtRes!CU690),2),2)*I237/100,2)</f>
        <v>0</v>
      </c>
      <c r="Q237">
        <f>ROUND(CR237*I237,2)</f>
        <v>0</v>
      </c>
      <c r="R237">
        <f>ROUND(CS237*I237,2)</f>
        <v>0</v>
      </c>
      <c r="S237">
        <f>ROUND(CT237*I237,2)</f>
        <v>0</v>
      </c>
      <c r="T237">
        <f t="shared" si="136"/>
        <v>0</v>
      </c>
      <c r="U237">
        <f>ROUND(CV237*I237,7)</f>
        <v>0</v>
      </c>
      <c r="V237">
        <f>ROUND(CW237*I237,7)</f>
        <v>0</v>
      </c>
      <c r="W237">
        <f t="shared" si="137"/>
        <v>0</v>
      </c>
      <c r="X237">
        <f t="shared" si="138"/>
        <v>0</v>
      </c>
      <c r="Y237">
        <f t="shared" si="139"/>
        <v>0</v>
      </c>
      <c r="AA237">
        <v>85244033</v>
      </c>
      <c r="AB237">
        <f t="shared" si="140"/>
        <v>0</v>
      </c>
      <c r="AC237">
        <f>ROUND((ES237),6)</f>
        <v>0</v>
      </c>
      <c r="AD237">
        <f>ROUND((((ET237)-(EU237))+AE237),6)</f>
        <v>0</v>
      </c>
      <c r="AE237">
        <f t="shared" si="156"/>
        <v>0</v>
      </c>
      <c r="AF237">
        <f t="shared" si="156"/>
        <v>0</v>
      </c>
      <c r="AG237">
        <f t="shared" si="141"/>
        <v>0</v>
      </c>
      <c r="AH237">
        <f t="shared" si="157"/>
        <v>0</v>
      </c>
      <c r="AI237">
        <f t="shared" si="157"/>
        <v>0</v>
      </c>
      <c r="AJ237">
        <f t="shared" si="142"/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97</v>
      </c>
      <c r="AU237">
        <v>51</v>
      </c>
      <c r="AV237">
        <v>1</v>
      </c>
      <c r="AW237">
        <v>1</v>
      </c>
      <c r="AZ237">
        <v>1</v>
      </c>
      <c r="BA237">
        <v>1</v>
      </c>
      <c r="BB237">
        <v>1</v>
      </c>
      <c r="BC237">
        <v>1</v>
      </c>
      <c r="BD237" t="s">
        <v>236</v>
      </c>
      <c r="BE237" t="s">
        <v>236</v>
      </c>
      <c r="BF237" t="s">
        <v>236</v>
      </c>
      <c r="BG237" t="s">
        <v>236</v>
      </c>
      <c r="BH237">
        <v>3</v>
      </c>
      <c r="BI237">
        <v>2</v>
      </c>
      <c r="BJ237" t="s">
        <v>236</v>
      </c>
      <c r="BM237">
        <v>108001</v>
      </c>
      <c r="BN237">
        <v>0</v>
      </c>
      <c r="BO237" t="s">
        <v>236</v>
      </c>
      <c r="BP237">
        <v>0</v>
      </c>
      <c r="BQ237">
        <v>3</v>
      </c>
      <c r="BR237">
        <v>0</v>
      </c>
      <c r="BS237">
        <v>1</v>
      </c>
      <c r="BT237">
        <v>1</v>
      </c>
      <c r="BU237">
        <v>1</v>
      </c>
      <c r="BV237">
        <v>1</v>
      </c>
      <c r="BW237">
        <v>1</v>
      </c>
      <c r="BX237">
        <v>1</v>
      </c>
      <c r="BY237" t="s">
        <v>236</v>
      </c>
      <c r="BZ237">
        <v>97</v>
      </c>
      <c r="CA237">
        <v>51</v>
      </c>
      <c r="CB237" t="s">
        <v>236</v>
      </c>
      <c r="CE237">
        <v>0</v>
      </c>
      <c r="CF237">
        <v>0</v>
      </c>
      <c r="CG237">
        <v>0</v>
      </c>
      <c r="CH237">
        <v>16</v>
      </c>
      <c r="CI237">
        <v>1</v>
      </c>
      <c r="CJ237">
        <v>0</v>
      </c>
      <c r="CK237">
        <v>0</v>
      </c>
      <c r="CL237">
        <v>0</v>
      </c>
      <c r="CM237">
        <v>0</v>
      </c>
      <c r="CN237" t="s">
        <v>236</v>
      </c>
      <c r="CO237">
        <v>0</v>
      </c>
      <c r="CP237">
        <f t="shared" ref="CP237:CZ237" si="159">0</f>
        <v>0</v>
      </c>
      <c r="CQ237">
        <f t="shared" si="159"/>
        <v>0</v>
      </c>
      <c r="CR237">
        <f t="shared" si="159"/>
        <v>0</v>
      </c>
      <c r="CS237">
        <f t="shared" si="159"/>
        <v>0</v>
      </c>
      <c r="CT237">
        <f t="shared" si="159"/>
        <v>0</v>
      </c>
      <c r="CU237">
        <f t="shared" si="159"/>
        <v>0</v>
      </c>
      <c r="CV237">
        <f t="shared" si="159"/>
        <v>0</v>
      </c>
      <c r="CW237">
        <f t="shared" si="159"/>
        <v>0</v>
      </c>
      <c r="CX237">
        <f t="shared" si="159"/>
        <v>0</v>
      </c>
      <c r="CY237">
        <f t="shared" si="159"/>
        <v>0</v>
      </c>
      <c r="CZ237">
        <f t="shared" si="159"/>
        <v>0</v>
      </c>
      <c r="DC237" t="s">
        <v>236</v>
      </c>
      <c r="DD237" t="s">
        <v>236</v>
      </c>
      <c r="DE237" t="s">
        <v>236</v>
      </c>
      <c r="DF237" t="s">
        <v>236</v>
      </c>
      <c r="DG237" t="s">
        <v>236</v>
      </c>
      <c r="DH237" t="s">
        <v>236</v>
      </c>
      <c r="DI237" t="s">
        <v>236</v>
      </c>
      <c r="DJ237" t="s">
        <v>236</v>
      </c>
      <c r="DK237" t="s">
        <v>236</v>
      </c>
      <c r="DL237" t="s">
        <v>236</v>
      </c>
      <c r="DM237" t="s">
        <v>236</v>
      </c>
      <c r="DN237">
        <v>0</v>
      </c>
      <c r="DO237">
        <v>0</v>
      </c>
      <c r="DP237">
        <v>1</v>
      </c>
      <c r="DQ237">
        <v>1</v>
      </c>
      <c r="DU237">
        <v>1013</v>
      </c>
      <c r="DV237" t="s">
        <v>64</v>
      </c>
      <c r="DW237" t="s">
        <v>64</v>
      </c>
      <c r="DX237">
        <v>1</v>
      </c>
      <c r="DZ237" t="s">
        <v>236</v>
      </c>
      <c r="EA237" t="s">
        <v>236</v>
      </c>
      <c r="EB237" t="s">
        <v>236</v>
      </c>
      <c r="EC237" t="s">
        <v>236</v>
      </c>
      <c r="EE237">
        <v>82815029</v>
      </c>
      <c r="EF237">
        <v>3</v>
      </c>
      <c r="EG237" t="s">
        <v>324</v>
      </c>
      <c r="EH237">
        <v>0</v>
      </c>
      <c r="EI237" t="s">
        <v>236</v>
      </c>
      <c r="EJ237">
        <v>2</v>
      </c>
      <c r="EK237">
        <v>108001</v>
      </c>
      <c r="EL237" t="s">
        <v>325</v>
      </c>
      <c r="EM237" t="s">
        <v>326</v>
      </c>
      <c r="EO237" t="s">
        <v>236</v>
      </c>
      <c r="EQ237">
        <v>0</v>
      </c>
      <c r="ER237">
        <v>0</v>
      </c>
      <c r="ES237">
        <v>0</v>
      </c>
      <c r="ET237">
        <v>0</v>
      </c>
      <c r="EU237">
        <v>0</v>
      </c>
      <c r="EV237">
        <v>0</v>
      </c>
      <c r="EW237">
        <v>0</v>
      </c>
      <c r="EX237">
        <v>0</v>
      </c>
      <c r="FQ237">
        <v>0</v>
      </c>
      <c r="FR237">
        <v>0</v>
      </c>
      <c r="FS237">
        <v>0</v>
      </c>
      <c r="FX237">
        <v>97</v>
      </c>
      <c r="FY237">
        <v>51</v>
      </c>
      <c r="GA237" t="s">
        <v>236</v>
      </c>
      <c r="GD237">
        <v>1</v>
      </c>
      <c r="GF237">
        <v>274903907</v>
      </c>
      <c r="GG237">
        <v>2</v>
      </c>
      <c r="GH237">
        <v>1</v>
      </c>
      <c r="GI237">
        <v>-2</v>
      </c>
      <c r="GJ237">
        <v>0</v>
      </c>
      <c r="GK237">
        <v>0</v>
      </c>
      <c r="GL237">
        <f ca="1" t="shared" si="148"/>
        <v>0</v>
      </c>
      <c r="GM237">
        <f ca="1" t="shared" si="149"/>
        <v>0</v>
      </c>
      <c r="GN237">
        <f ca="1" t="shared" si="150"/>
        <v>0</v>
      </c>
      <c r="GO237">
        <f ca="1" t="shared" si="151"/>
        <v>0</v>
      </c>
      <c r="GP237">
        <f ca="1" t="shared" si="152"/>
        <v>0</v>
      </c>
      <c r="GR237">
        <v>0</v>
      </c>
      <c r="GS237">
        <v>3</v>
      </c>
      <c r="GT237">
        <v>0</v>
      </c>
      <c r="GU237" t="s">
        <v>236</v>
      </c>
      <c r="GV237">
        <f t="shared" si="153"/>
        <v>0</v>
      </c>
      <c r="GW237">
        <v>1</v>
      </c>
      <c r="GX237">
        <f t="shared" si="154"/>
        <v>0</v>
      </c>
      <c r="HA237">
        <v>0</v>
      </c>
      <c r="HB237">
        <v>0</v>
      </c>
      <c r="HC237">
        <f>0</f>
        <v>0</v>
      </c>
      <c r="HE237" t="s">
        <v>236</v>
      </c>
      <c r="HF237" t="s">
        <v>236</v>
      </c>
      <c r="HM237" t="s">
        <v>236</v>
      </c>
      <c r="HN237" t="s">
        <v>135</v>
      </c>
      <c r="HO237" t="s">
        <v>137</v>
      </c>
      <c r="HP237" t="s">
        <v>325</v>
      </c>
      <c r="HQ237" t="s">
        <v>325</v>
      </c>
      <c r="HS237">
        <v>0</v>
      </c>
      <c r="IK237">
        <v>0</v>
      </c>
    </row>
    <row r="238" spans="1:255">
      <c r="A238" s="8">
        <v>18</v>
      </c>
      <c r="B238" s="8">
        <v>0</v>
      </c>
      <c r="C238" s="8">
        <v>681</v>
      </c>
      <c r="D238" s="8"/>
      <c r="E238" s="8" t="s">
        <v>533</v>
      </c>
      <c r="F238" s="8" t="s">
        <v>534</v>
      </c>
      <c r="G238" s="8" t="s">
        <v>535</v>
      </c>
      <c r="H238" s="8" t="s">
        <v>536</v>
      </c>
      <c r="I238" s="8">
        <f>I234*J238</f>
        <v>0</v>
      </c>
      <c r="J238" s="8">
        <v>35</v>
      </c>
      <c r="K238" s="8">
        <v>35</v>
      </c>
      <c r="L238" s="8">
        <v>7</v>
      </c>
      <c r="M238" s="8">
        <v>0</v>
      </c>
      <c r="N238" s="8">
        <f t="shared" si="134"/>
        <v>7</v>
      </c>
      <c r="O238" s="8">
        <f>ROUND(CP238,2)</f>
        <v>0</v>
      </c>
      <c r="P238" s="8">
        <f>ROUND(CQ238*I238,2)</f>
        <v>0</v>
      </c>
      <c r="Q238" s="8">
        <f>ROUND(CR238*I238,2)</f>
        <v>0</v>
      </c>
      <c r="R238" s="8">
        <f>ROUND(CS238*I238,2)</f>
        <v>0</v>
      </c>
      <c r="S238" s="8">
        <f>ROUND(CT238*I238,2)</f>
        <v>0</v>
      </c>
      <c r="T238" s="8">
        <f t="shared" si="136"/>
        <v>0</v>
      </c>
      <c r="U238" s="8">
        <f>ROUND(CV238*I238,7)</f>
        <v>0</v>
      </c>
      <c r="V238" s="8">
        <f>ROUND(CW238*I238,7)</f>
        <v>0</v>
      </c>
      <c r="W238" s="8">
        <f t="shared" si="137"/>
        <v>0</v>
      </c>
      <c r="X238" s="8">
        <f t="shared" si="138"/>
        <v>0</v>
      </c>
      <c r="Y238" s="8">
        <f t="shared" si="139"/>
        <v>0</v>
      </c>
      <c r="Z238" s="8"/>
      <c r="AA238" s="8">
        <v>85244098</v>
      </c>
      <c r="AB238" s="8">
        <f t="shared" si="140"/>
        <v>235.1</v>
      </c>
      <c r="AC238" s="8">
        <f>ROUND((ES238),6)</f>
        <v>235.1</v>
      </c>
      <c r="AD238" s="8">
        <f>ROUND((((ET238)-(EU238))+AE238),6)</f>
        <v>0</v>
      </c>
      <c r="AE238" s="8">
        <f t="shared" si="156"/>
        <v>0</v>
      </c>
      <c r="AF238" s="8">
        <f t="shared" si="156"/>
        <v>0</v>
      </c>
      <c r="AG238" s="8">
        <f t="shared" si="141"/>
        <v>0</v>
      </c>
      <c r="AH238" s="8">
        <f t="shared" si="157"/>
        <v>0</v>
      </c>
      <c r="AI238" s="8">
        <f t="shared" si="157"/>
        <v>0</v>
      </c>
      <c r="AJ238" s="8">
        <f t="shared" si="142"/>
        <v>0</v>
      </c>
      <c r="AK238" s="8">
        <v>235.1</v>
      </c>
      <c r="AL238" s="8">
        <v>235.1</v>
      </c>
      <c r="AM238" s="8">
        <v>0</v>
      </c>
      <c r="AN238" s="8">
        <v>0</v>
      </c>
      <c r="AO238" s="8">
        <v>0</v>
      </c>
      <c r="AP238" s="8">
        <v>0</v>
      </c>
      <c r="AQ238" s="8">
        <v>0</v>
      </c>
      <c r="AR238" s="8">
        <v>0</v>
      </c>
      <c r="AS238" s="8">
        <v>0</v>
      </c>
      <c r="AT238" s="8">
        <v>97</v>
      </c>
      <c r="AU238" s="8">
        <v>51</v>
      </c>
      <c r="AV238" s="8">
        <v>1</v>
      </c>
      <c r="AW238" s="8">
        <v>1</v>
      </c>
      <c r="AX238" s="8"/>
      <c r="AY238" s="8"/>
      <c r="AZ238" s="8">
        <v>1</v>
      </c>
      <c r="BA238" s="8">
        <v>1</v>
      </c>
      <c r="BB238" s="8">
        <v>1</v>
      </c>
      <c r="BC238" s="8">
        <v>1</v>
      </c>
      <c r="BD238" s="8" t="s">
        <v>236</v>
      </c>
      <c r="BE238" s="8" t="s">
        <v>236</v>
      </c>
      <c r="BF238" s="8" t="s">
        <v>236</v>
      </c>
      <c r="BG238" s="8" t="s">
        <v>236</v>
      </c>
      <c r="BH238" s="8">
        <v>3</v>
      </c>
      <c r="BI238" s="8">
        <v>2</v>
      </c>
      <c r="BJ238" s="8" t="s">
        <v>236</v>
      </c>
      <c r="BK238" s="8"/>
      <c r="BL238" s="8"/>
      <c r="BM238" s="8">
        <v>108001</v>
      </c>
      <c r="BN238" s="8">
        <v>0</v>
      </c>
      <c r="BO238" s="8" t="s">
        <v>236</v>
      </c>
      <c r="BP238" s="8">
        <v>0</v>
      </c>
      <c r="BQ238" s="8">
        <v>3</v>
      </c>
      <c r="BR238" s="8">
        <v>0</v>
      </c>
      <c r="BS238" s="8">
        <v>1</v>
      </c>
      <c r="BT238" s="8">
        <v>1</v>
      </c>
      <c r="BU238" s="8">
        <v>1</v>
      </c>
      <c r="BV238" s="8">
        <v>1</v>
      </c>
      <c r="BW238" s="8">
        <v>1</v>
      </c>
      <c r="BX238" s="8">
        <v>1</v>
      </c>
      <c r="BY238" s="8" t="s">
        <v>236</v>
      </c>
      <c r="BZ238" s="8">
        <v>97</v>
      </c>
      <c r="CA238" s="8">
        <v>51</v>
      </c>
      <c r="CB238" s="8" t="s">
        <v>236</v>
      </c>
      <c r="CC238" s="8"/>
      <c r="CD238" s="8"/>
      <c r="CE238" s="8">
        <v>0</v>
      </c>
      <c r="CF238" s="8">
        <v>0</v>
      </c>
      <c r="CG238" s="8">
        <v>0</v>
      </c>
      <c r="CH238" s="8">
        <v>16</v>
      </c>
      <c r="CI238" s="8">
        <v>2</v>
      </c>
      <c r="CJ238" s="8">
        <v>0</v>
      </c>
      <c r="CK238" s="8">
        <v>0</v>
      </c>
      <c r="CL238" s="8">
        <v>0</v>
      </c>
      <c r="CM238" s="8">
        <v>0</v>
      </c>
      <c r="CN238" s="8" t="s">
        <v>236</v>
      </c>
      <c r="CO238" s="8">
        <v>0</v>
      </c>
      <c r="CP238" s="8">
        <f>(P238+Q238+S238+R238)</f>
        <v>0</v>
      </c>
      <c r="CQ238" s="8">
        <f>ROUND(AL238,2)</f>
        <v>235.1</v>
      </c>
      <c r="CR238" s="8">
        <f>ROUND(AM238,2)</f>
        <v>0</v>
      </c>
      <c r="CS238" s="8">
        <f>ROUND(AN238*BS238,2)</f>
        <v>0</v>
      </c>
      <c r="CT238" s="8">
        <f>ROUND(AO238*BA238,2)</f>
        <v>0</v>
      </c>
      <c r="CU238" s="8">
        <f t="shared" ref="CU238:CX239" si="160">AG238</f>
        <v>0</v>
      </c>
      <c r="CV238" s="8">
        <f t="shared" si="160"/>
        <v>0</v>
      </c>
      <c r="CW238" s="8">
        <f t="shared" si="160"/>
        <v>0</v>
      </c>
      <c r="CX238" s="8">
        <f t="shared" si="160"/>
        <v>0</v>
      </c>
      <c r="CY238" s="8">
        <f>(((S238+R238)*AT238)/100)</f>
        <v>0</v>
      </c>
      <c r="CZ238" s="8">
        <f>(((S238+R238)*AU238)/100)</f>
        <v>0</v>
      </c>
      <c r="DA238" s="8"/>
      <c r="DB238" s="8"/>
      <c r="DC238" s="8" t="s">
        <v>236</v>
      </c>
      <c r="DD238" s="8" t="s">
        <v>236</v>
      </c>
      <c r="DE238" s="8" t="s">
        <v>236</v>
      </c>
      <c r="DF238" s="8" t="s">
        <v>236</v>
      </c>
      <c r="DG238" s="8" t="s">
        <v>236</v>
      </c>
      <c r="DH238" s="8" t="s">
        <v>236</v>
      </c>
      <c r="DI238" s="8" t="s">
        <v>236</v>
      </c>
      <c r="DJ238" s="8" t="s">
        <v>236</v>
      </c>
      <c r="DK238" s="8" t="s">
        <v>236</v>
      </c>
      <c r="DL238" s="8" t="s">
        <v>236</v>
      </c>
      <c r="DM238" s="8" t="s">
        <v>236</v>
      </c>
      <c r="DN238" s="8">
        <v>0</v>
      </c>
      <c r="DO238" s="8">
        <v>0</v>
      </c>
      <c r="DP238" s="8">
        <v>1</v>
      </c>
      <c r="DQ238" s="8">
        <v>1</v>
      </c>
      <c r="DR238" s="8"/>
      <c r="DS238" s="8"/>
      <c r="DT238" s="8"/>
      <c r="DU238" s="8">
        <v>1003</v>
      </c>
      <c r="DV238" s="8" t="s">
        <v>536</v>
      </c>
      <c r="DW238" s="8" t="s">
        <v>536</v>
      </c>
      <c r="DX238" s="8">
        <v>1</v>
      </c>
      <c r="DY238" s="8"/>
      <c r="DZ238" s="8" t="s">
        <v>236</v>
      </c>
      <c r="EA238" s="8" t="s">
        <v>236</v>
      </c>
      <c r="EB238" s="8" t="s">
        <v>236</v>
      </c>
      <c r="EC238" s="8" t="s">
        <v>236</v>
      </c>
      <c r="ED238" s="8"/>
      <c r="EE238" s="8">
        <v>82815029</v>
      </c>
      <c r="EF238" s="8">
        <v>3</v>
      </c>
      <c r="EG238" s="8" t="s">
        <v>324</v>
      </c>
      <c r="EH238" s="8">
        <v>0</v>
      </c>
      <c r="EI238" s="8" t="s">
        <v>236</v>
      </c>
      <c r="EJ238" s="8">
        <v>2</v>
      </c>
      <c r="EK238" s="8">
        <v>108001</v>
      </c>
      <c r="EL238" s="8" t="s">
        <v>325</v>
      </c>
      <c r="EM238" s="8" t="s">
        <v>326</v>
      </c>
      <c r="EN238" s="8"/>
      <c r="EO238" s="8" t="s">
        <v>236</v>
      </c>
      <c r="EP238" s="8"/>
      <c r="EQ238" s="8">
        <v>0</v>
      </c>
      <c r="ER238" s="8">
        <v>235.1</v>
      </c>
      <c r="ES238" s="8">
        <v>235.1</v>
      </c>
      <c r="ET238" s="8">
        <v>0</v>
      </c>
      <c r="EU238" s="8">
        <v>0</v>
      </c>
      <c r="EV238" s="8">
        <v>0</v>
      </c>
      <c r="EW238" s="8">
        <v>0</v>
      </c>
      <c r="EX238" s="8">
        <v>0</v>
      </c>
      <c r="EY238" s="8"/>
      <c r="EZ238" s="8">
        <v>5</v>
      </c>
      <c r="FA238" s="8"/>
      <c r="FB238" s="8"/>
      <c r="FC238" s="8">
        <v>1</v>
      </c>
      <c r="FD238" s="8">
        <v>18</v>
      </c>
      <c r="FE238" s="8"/>
      <c r="FF238" s="8">
        <v>273.01</v>
      </c>
      <c r="FG238" s="8"/>
      <c r="FH238" s="8"/>
      <c r="FI238" s="8"/>
      <c r="FJ238" s="8"/>
      <c r="FK238" s="8"/>
      <c r="FL238" s="8"/>
      <c r="FM238" s="8"/>
      <c r="FN238" s="8"/>
      <c r="FO238" s="8"/>
      <c r="FP238" s="8"/>
      <c r="FQ238" s="8">
        <v>0</v>
      </c>
      <c r="FR238" s="8">
        <v>0</v>
      </c>
      <c r="FS238" s="8">
        <v>0</v>
      </c>
      <c r="FT238" s="8"/>
      <c r="FU238" s="8"/>
      <c r="FV238" s="8"/>
      <c r="FW238" s="8"/>
      <c r="FX238" s="8">
        <v>97</v>
      </c>
      <c r="FY238" s="8">
        <v>51</v>
      </c>
      <c r="FZ238" s="8"/>
      <c r="GA238" s="8" t="s">
        <v>537</v>
      </c>
      <c r="GB238" s="8"/>
      <c r="GC238" s="8"/>
      <c r="GD238" s="8">
        <v>1</v>
      </c>
      <c r="GE238" s="8"/>
      <c r="GF238" s="8">
        <v>-1234687318</v>
      </c>
      <c r="GG238" s="8">
        <v>2</v>
      </c>
      <c r="GH238" s="8">
        <v>3</v>
      </c>
      <c r="GI238" s="8">
        <v>-2</v>
      </c>
      <c r="GJ238" s="8">
        <v>0</v>
      </c>
      <c r="GK238" s="8">
        <v>0</v>
      </c>
      <c r="GL238" s="8">
        <f t="shared" si="148"/>
        <v>0</v>
      </c>
      <c r="GM238" s="8">
        <f t="shared" si="149"/>
        <v>0</v>
      </c>
      <c r="GN238" s="8">
        <f t="shared" si="150"/>
        <v>0</v>
      </c>
      <c r="GO238" s="8">
        <f t="shared" si="151"/>
        <v>0</v>
      </c>
      <c r="GP238" s="8">
        <f t="shared" si="152"/>
        <v>0</v>
      </c>
      <c r="GQ238" s="8"/>
      <c r="GR238" s="8">
        <v>1</v>
      </c>
      <c r="GS238" s="8">
        <v>1</v>
      </c>
      <c r="GT238" s="8">
        <v>0</v>
      </c>
      <c r="GU238" s="8" t="s">
        <v>236</v>
      </c>
      <c r="GV238" s="8">
        <f t="shared" si="153"/>
        <v>0</v>
      </c>
      <c r="GW238" s="8">
        <v>1</v>
      </c>
      <c r="GX238" s="8">
        <f t="shared" si="154"/>
        <v>0</v>
      </c>
      <c r="GY238" s="8"/>
      <c r="GZ238" s="8"/>
      <c r="HA238" s="8">
        <v>0</v>
      </c>
      <c r="HB238" s="8">
        <v>0</v>
      </c>
      <c r="HC238" s="8">
        <f>GV238*GW238</f>
        <v>0</v>
      </c>
      <c r="HD238" s="8"/>
      <c r="HE238" s="8" t="s">
        <v>69</v>
      </c>
      <c r="HF238" s="8" t="s">
        <v>426</v>
      </c>
      <c r="HG238" s="8">
        <f>ROUND(ROUND(AL238,2)*I238,2)</f>
        <v>0</v>
      </c>
      <c r="HH238" s="8"/>
      <c r="HI238" s="8"/>
      <c r="HJ238" s="8"/>
      <c r="HK238" s="8"/>
      <c r="HL238" s="8"/>
      <c r="HM238" s="8" t="s">
        <v>236</v>
      </c>
      <c r="HN238" s="8" t="s">
        <v>135</v>
      </c>
      <c r="HO238" s="8" t="s">
        <v>137</v>
      </c>
      <c r="HP238" s="8" t="s">
        <v>325</v>
      </c>
      <c r="HQ238" s="8" t="s">
        <v>325</v>
      </c>
      <c r="HR238" s="8"/>
      <c r="HS238" s="8">
        <v>0</v>
      </c>
      <c r="HT238" s="8"/>
      <c r="HU238" s="8"/>
      <c r="HV238" s="8"/>
      <c r="HW238" s="8"/>
      <c r="HX238" s="8"/>
      <c r="HY238" s="8"/>
      <c r="HZ238" s="8"/>
      <c r="IA238" s="8"/>
      <c r="IB238" s="8"/>
      <c r="IC238" s="8"/>
      <c r="ID238" s="8"/>
      <c r="IE238" s="8"/>
      <c r="IF238" s="8"/>
      <c r="IG238" s="8"/>
      <c r="IH238" s="8"/>
      <c r="II238" s="8"/>
      <c r="IJ238" s="8"/>
      <c r="IK238" s="8">
        <v>0</v>
      </c>
      <c r="IL238" s="8"/>
      <c r="IM238" s="8"/>
      <c r="IN238" s="8"/>
      <c r="IO238" s="8"/>
      <c r="IP238" s="8"/>
      <c r="IQ238" s="8"/>
      <c r="IR238" s="8"/>
      <c r="IS238" s="8"/>
      <c r="IT238" s="8"/>
      <c r="IU238" s="8"/>
    </row>
    <row r="239" spans="1:245">
      <c r="A239">
        <v>18</v>
      </c>
      <c r="B239">
        <v>0</v>
      </c>
      <c r="C239">
        <v>690</v>
      </c>
      <c r="E239" t="s">
        <v>533</v>
      </c>
      <c r="F239" t="s">
        <v>534</v>
      </c>
      <c r="G239" t="s">
        <v>535</v>
      </c>
      <c r="H239" t="s">
        <v>536</v>
      </c>
      <c r="I239">
        <f>I235*J239</f>
        <v>0</v>
      </c>
      <c r="J239">
        <v>35</v>
      </c>
      <c r="K239">
        <v>35</v>
      </c>
      <c r="L239">
        <v>7</v>
      </c>
      <c r="M239">
        <v>0</v>
      </c>
      <c r="N239">
        <f t="shared" si="134"/>
        <v>7</v>
      </c>
      <c r="O239">
        <f>ROUND(CP239,2)</f>
        <v>0</v>
      </c>
      <c r="P239">
        <f>ROUND(CQ239*I239,2)</f>
        <v>0</v>
      </c>
      <c r="Q239">
        <f>ROUND(CR239*I239,2)</f>
        <v>0</v>
      </c>
      <c r="R239">
        <f>ROUND(CS239*I239,2)</f>
        <v>0</v>
      </c>
      <c r="S239">
        <f>ROUND(CT239*I239,2)</f>
        <v>0</v>
      </c>
      <c r="T239">
        <f t="shared" si="136"/>
        <v>0</v>
      </c>
      <c r="U239">
        <f>ROUND(CV239*I239,7)</f>
        <v>0</v>
      </c>
      <c r="V239">
        <f>ROUND(CW239*I239,7)</f>
        <v>0</v>
      </c>
      <c r="W239">
        <f t="shared" si="137"/>
        <v>0</v>
      </c>
      <c r="X239">
        <f t="shared" si="138"/>
        <v>0</v>
      </c>
      <c r="Y239">
        <f t="shared" si="139"/>
        <v>0</v>
      </c>
      <c r="AA239">
        <v>85244033</v>
      </c>
      <c r="AB239">
        <f t="shared" si="140"/>
        <v>235.1</v>
      </c>
      <c r="AC239">
        <f>ROUND((ES239),6)</f>
        <v>235.1</v>
      </c>
      <c r="AD239">
        <f>ROUND((((ET239)-(EU239))+AE239),6)</f>
        <v>0</v>
      </c>
      <c r="AE239">
        <f t="shared" si="156"/>
        <v>0</v>
      </c>
      <c r="AF239">
        <f t="shared" si="156"/>
        <v>0</v>
      </c>
      <c r="AG239">
        <f t="shared" si="141"/>
        <v>0</v>
      </c>
      <c r="AH239">
        <f t="shared" si="157"/>
        <v>0</v>
      </c>
      <c r="AI239">
        <f t="shared" si="157"/>
        <v>0</v>
      </c>
      <c r="AJ239">
        <f t="shared" si="142"/>
        <v>0</v>
      </c>
      <c r="AK239">
        <v>235.1</v>
      </c>
      <c r="AL239">
        <v>235.1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97</v>
      </c>
      <c r="AU239">
        <v>51</v>
      </c>
      <c r="AV239">
        <v>1</v>
      </c>
      <c r="AW239">
        <v>1</v>
      </c>
      <c r="AZ239">
        <v>1</v>
      </c>
      <c r="BA239">
        <v>1</v>
      </c>
      <c r="BB239">
        <v>1</v>
      </c>
      <c r="BC239">
        <v>1</v>
      </c>
      <c r="BD239" t="s">
        <v>236</v>
      </c>
      <c r="BE239" t="s">
        <v>236</v>
      </c>
      <c r="BF239" t="s">
        <v>236</v>
      </c>
      <c r="BG239" t="s">
        <v>236</v>
      </c>
      <c r="BH239">
        <v>3</v>
      </c>
      <c r="BI239">
        <v>2</v>
      </c>
      <c r="BJ239" t="s">
        <v>236</v>
      </c>
      <c r="BM239">
        <v>108001</v>
      </c>
      <c r="BN239">
        <v>0</v>
      </c>
      <c r="BO239" t="s">
        <v>236</v>
      </c>
      <c r="BP239">
        <v>0</v>
      </c>
      <c r="BQ239">
        <v>3</v>
      </c>
      <c r="BR239">
        <v>0</v>
      </c>
      <c r="BS239">
        <v>1</v>
      </c>
      <c r="BT239">
        <v>1</v>
      </c>
      <c r="BU239">
        <v>1</v>
      </c>
      <c r="BV239">
        <v>1</v>
      </c>
      <c r="BW239">
        <v>1</v>
      </c>
      <c r="BX239">
        <v>1</v>
      </c>
      <c r="BY239" t="s">
        <v>236</v>
      </c>
      <c r="BZ239">
        <v>97</v>
      </c>
      <c r="CA239">
        <v>51</v>
      </c>
      <c r="CB239" t="s">
        <v>236</v>
      </c>
      <c r="CE239">
        <v>0</v>
      </c>
      <c r="CF239">
        <v>0</v>
      </c>
      <c r="CG239">
        <v>0</v>
      </c>
      <c r="CH239">
        <v>16</v>
      </c>
      <c r="CI239">
        <v>2</v>
      </c>
      <c r="CJ239">
        <v>0</v>
      </c>
      <c r="CK239">
        <v>0</v>
      </c>
      <c r="CL239">
        <v>0</v>
      </c>
      <c r="CM239">
        <v>0</v>
      </c>
      <c r="CN239" t="s">
        <v>236</v>
      </c>
      <c r="CO239">
        <v>0</v>
      </c>
      <c r="CP239">
        <f>(P239+Q239+S239+R239)</f>
        <v>0</v>
      </c>
      <c r="CQ239">
        <f>ROUND(AL239,2)</f>
        <v>235.1</v>
      </c>
      <c r="CR239">
        <f>ROUND(AM239,2)</f>
        <v>0</v>
      </c>
      <c r="CS239">
        <f>ROUND(AN239*BS239,2)</f>
        <v>0</v>
      </c>
      <c r="CT239">
        <f>ROUND(AO239*BA239,2)</f>
        <v>0</v>
      </c>
      <c r="CU239">
        <f t="shared" si="160"/>
        <v>0</v>
      </c>
      <c r="CV239">
        <f t="shared" si="160"/>
        <v>0</v>
      </c>
      <c r="CW239">
        <f t="shared" si="160"/>
        <v>0</v>
      </c>
      <c r="CX239">
        <f t="shared" si="160"/>
        <v>0</v>
      </c>
      <c r="CY239">
        <f>(((S239+R239)*AT239)/100)</f>
        <v>0</v>
      </c>
      <c r="CZ239">
        <f>(((S239+R239)*AU239)/100)</f>
        <v>0</v>
      </c>
      <c r="DC239" t="s">
        <v>236</v>
      </c>
      <c r="DD239" t="s">
        <v>236</v>
      </c>
      <c r="DE239" t="s">
        <v>236</v>
      </c>
      <c r="DF239" t="s">
        <v>236</v>
      </c>
      <c r="DG239" t="s">
        <v>236</v>
      </c>
      <c r="DH239" t="s">
        <v>236</v>
      </c>
      <c r="DI239" t="s">
        <v>236</v>
      </c>
      <c r="DJ239" t="s">
        <v>236</v>
      </c>
      <c r="DK239" t="s">
        <v>236</v>
      </c>
      <c r="DL239" t="s">
        <v>236</v>
      </c>
      <c r="DM239" t="s">
        <v>236</v>
      </c>
      <c r="DN239">
        <v>0</v>
      </c>
      <c r="DO239">
        <v>0</v>
      </c>
      <c r="DP239">
        <v>1</v>
      </c>
      <c r="DQ239">
        <v>1</v>
      </c>
      <c r="DU239">
        <v>1003</v>
      </c>
      <c r="DV239" t="s">
        <v>536</v>
      </c>
      <c r="DW239" t="s">
        <v>536</v>
      </c>
      <c r="DX239">
        <v>1</v>
      </c>
      <c r="DZ239" t="s">
        <v>236</v>
      </c>
      <c r="EA239" t="s">
        <v>236</v>
      </c>
      <c r="EB239" t="s">
        <v>236</v>
      </c>
      <c r="EC239" t="s">
        <v>236</v>
      </c>
      <c r="EE239">
        <v>82815029</v>
      </c>
      <c r="EF239">
        <v>3</v>
      </c>
      <c r="EG239" t="s">
        <v>324</v>
      </c>
      <c r="EH239">
        <v>0</v>
      </c>
      <c r="EI239" t="s">
        <v>236</v>
      </c>
      <c r="EJ239">
        <v>2</v>
      </c>
      <c r="EK239">
        <v>108001</v>
      </c>
      <c r="EL239" t="s">
        <v>325</v>
      </c>
      <c r="EM239" t="s">
        <v>326</v>
      </c>
      <c r="EO239" t="s">
        <v>236</v>
      </c>
      <c r="EQ239">
        <v>0</v>
      </c>
      <c r="ER239">
        <v>235.1</v>
      </c>
      <c r="ES239">
        <v>235.1</v>
      </c>
      <c r="ET239">
        <v>0</v>
      </c>
      <c r="EU239">
        <v>0</v>
      </c>
      <c r="EV239">
        <v>0</v>
      </c>
      <c r="EW239">
        <v>0</v>
      </c>
      <c r="EX239">
        <v>0</v>
      </c>
      <c r="EZ239">
        <v>5</v>
      </c>
      <c r="FC239">
        <v>1</v>
      </c>
      <c r="FD239">
        <v>18</v>
      </c>
      <c r="FF239">
        <v>273.01</v>
      </c>
      <c r="FQ239">
        <v>0</v>
      </c>
      <c r="FR239">
        <v>0</v>
      </c>
      <c r="FS239">
        <v>0</v>
      </c>
      <c r="FX239">
        <v>97</v>
      </c>
      <c r="FY239">
        <v>51</v>
      </c>
      <c r="GA239" t="s">
        <v>537</v>
      </c>
      <c r="GD239">
        <v>1</v>
      </c>
      <c r="GF239">
        <v>-1234687318</v>
      </c>
      <c r="GG239">
        <v>2</v>
      </c>
      <c r="GH239">
        <v>3</v>
      </c>
      <c r="GI239">
        <v>-2</v>
      </c>
      <c r="GJ239">
        <v>0</v>
      </c>
      <c r="GK239">
        <v>0</v>
      </c>
      <c r="GL239">
        <f t="shared" si="148"/>
        <v>0</v>
      </c>
      <c r="GM239">
        <f t="shared" si="149"/>
        <v>0</v>
      </c>
      <c r="GN239">
        <f t="shared" si="150"/>
        <v>0</v>
      </c>
      <c r="GO239">
        <f t="shared" si="151"/>
        <v>0</v>
      </c>
      <c r="GP239">
        <f t="shared" si="152"/>
        <v>0</v>
      </c>
      <c r="GR239">
        <v>1</v>
      </c>
      <c r="GS239">
        <v>1</v>
      </c>
      <c r="GT239">
        <v>0</v>
      </c>
      <c r="GU239" t="s">
        <v>236</v>
      </c>
      <c r="GV239">
        <f t="shared" si="153"/>
        <v>0</v>
      </c>
      <c r="GW239">
        <v>1</v>
      </c>
      <c r="GX239">
        <f t="shared" si="154"/>
        <v>0</v>
      </c>
      <c r="HA239">
        <v>0</v>
      </c>
      <c r="HB239">
        <v>0</v>
      </c>
      <c r="HC239">
        <f>GV239*GW239</f>
        <v>0</v>
      </c>
      <c r="HE239" t="s">
        <v>69</v>
      </c>
      <c r="HF239" t="s">
        <v>426</v>
      </c>
      <c r="HG239">
        <f>ROUND(ROUND(AL239,2)*I239,2)</f>
        <v>0</v>
      </c>
      <c r="HM239" t="s">
        <v>236</v>
      </c>
      <c r="HN239" t="s">
        <v>135</v>
      </c>
      <c r="HO239" t="s">
        <v>137</v>
      </c>
      <c r="HP239" t="s">
        <v>325</v>
      </c>
      <c r="HQ239" t="s">
        <v>325</v>
      </c>
      <c r="HS239">
        <v>0</v>
      </c>
      <c r="IK239">
        <v>0</v>
      </c>
    </row>
    <row r="240" spans="1:255">
      <c r="A240" s="8">
        <v>17</v>
      </c>
      <c r="B240" s="8">
        <v>0</v>
      </c>
      <c r="C240" s="8">
        <f>ROW(SmtRes!A699)</f>
        <v>699</v>
      </c>
      <c r="D240" s="8">
        <f>ROW(EtalonRes!A927)</f>
        <v>927</v>
      </c>
      <c r="E240" s="8" t="s">
        <v>538</v>
      </c>
      <c r="F240" s="8" t="s">
        <v>539</v>
      </c>
      <c r="G240" s="8" t="s">
        <v>540</v>
      </c>
      <c r="H240" s="8" t="s">
        <v>488</v>
      </c>
      <c r="I240" s="8">
        <v>0</v>
      </c>
      <c r="J240" s="8">
        <v>0</v>
      </c>
      <c r="K240" s="8">
        <v>0</v>
      </c>
      <c r="L240" s="8">
        <v>0.16</v>
      </c>
      <c r="M240" s="8">
        <v>0</v>
      </c>
      <c r="N240" s="8">
        <f t="shared" si="134"/>
        <v>0.16</v>
      </c>
      <c r="O240" s="8">
        <f ca="1">ROUND(CP240,2)</f>
        <v>0</v>
      </c>
      <c r="P240" s="8">
        <f ca="1">SUMIF(SmtRes!AQ691:SmtRes!AQ699,"=1",SmtRes!DF691:SmtRes!DF699)</f>
        <v>0</v>
      </c>
      <c r="Q240" s="8">
        <f ca="1">SUMIF(SmtRes!AQ691:SmtRes!AQ699,"=1",SmtRes!DG691:SmtRes!DG699)</f>
        <v>0</v>
      </c>
      <c r="R240" s="8">
        <f ca="1">SUMIF(SmtRes!AQ691:SmtRes!AQ699,"=1",SmtRes!DH691:SmtRes!DH699)</f>
        <v>0</v>
      </c>
      <c r="S240" s="8">
        <f ca="1">SUMIF(SmtRes!AQ691:SmtRes!AQ699,"=1",SmtRes!DI691:SmtRes!DI699)</f>
        <v>0</v>
      </c>
      <c r="T240" s="8">
        <f t="shared" si="136"/>
        <v>0</v>
      </c>
      <c r="U240" s="8">
        <f ca="1">SUMIF(SmtRes!AQ691:SmtRes!AQ699,"=1",SmtRes!CV691:SmtRes!CV699)</f>
        <v>0</v>
      </c>
      <c r="V240" s="8">
        <f ca="1">SUMIF(SmtRes!AQ691:SmtRes!AQ699,"=1",SmtRes!CW691:SmtRes!CW699)</f>
        <v>0</v>
      </c>
      <c r="W240" s="8">
        <f t="shared" si="137"/>
        <v>0</v>
      </c>
      <c r="X240" s="8">
        <f ca="1" t="shared" si="138"/>
        <v>0</v>
      </c>
      <c r="Y240" s="8">
        <f ca="1" t="shared" si="139"/>
        <v>0</v>
      </c>
      <c r="Z240" s="8"/>
      <c r="AA240" s="8">
        <v>85244098</v>
      </c>
      <c r="AB240" s="8">
        <f ca="1" t="shared" si="140"/>
        <v>18310.83145</v>
      </c>
      <c r="AC240" s="8">
        <f ca="1">ROUND((SUM(SmtRes!BQ691:SmtRes!BQ699)),6)</f>
        <v>1963.187</v>
      </c>
      <c r="AD240" s="8">
        <f ca="1">ROUND((((SUM(SmtRes!BR691:SmtRes!BR699))-(SUM(SmtRes!BS691:SmtRes!BS699)))+AE240),6)</f>
        <v>376.2432</v>
      </c>
      <c r="AE240" s="8">
        <f ca="1">ROUND((SUM(SmtRes!BS691:SmtRes!BS699)),6)</f>
        <v>218.75875</v>
      </c>
      <c r="AF240" s="8">
        <f ca="1">ROUND((SUM(SmtRes!BT691:SmtRes!BT699)),6)</f>
        <v>15971.40125</v>
      </c>
      <c r="AG240" s="8">
        <f t="shared" si="141"/>
        <v>0</v>
      </c>
      <c r="AH240" s="8">
        <f ca="1">(SUM(SmtRes!BU691:SmtRes!BU699))</f>
        <v>20.125</v>
      </c>
      <c r="AI240" s="8">
        <f ca="1">(SUM(SmtRes!BV691:SmtRes!BV699))</f>
        <v>0.23</v>
      </c>
      <c r="AJ240" s="8">
        <f t="shared" si="142"/>
        <v>0</v>
      </c>
      <c r="AK240" s="8">
        <v>16368.755</v>
      </c>
      <c r="AL240" s="8">
        <v>1963.187</v>
      </c>
      <c r="AM240" s="8">
        <v>327.168</v>
      </c>
      <c r="AN240" s="8">
        <v>190.225</v>
      </c>
      <c r="AO240" s="8">
        <v>13888.175</v>
      </c>
      <c r="AP240" s="8">
        <v>0</v>
      </c>
      <c r="AQ240" s="8">
        <v>17.5</v>
      </c>
      <c r="AR240" s="8">
        <v>0.2</v>
      </c>
      <c r="AS240" s="8">
        <v>0</v>
      </c>
      <c r="AT240" s="8">
        <v>97</v>
      </c>
      <c r="AU240" s="8">
        <v>51</v>
      </c>
      <c r="AV240" s="8">
        <v>1</v>
      </c>
      <c r="AW240" s="8">
        <v>1</v>
      </c>
      <c r="AX240" s="8"/>
      <c r="AY240" s="8"/>
      <c r="AZ240" s="8">
        <v>1</v>
      </c>
      <c r="BA240" s="8">
        <v>1</v>
      </c>
      <c r="BB240" s="8">
        <v>1</v>
      </c>
      <c r="BC240" s="8">
        <v>1</v>
      </c>
      <c r="BD240" s="8" t="s">
        <v>236</v>
      </c>
      <c r="BE240" s="8" t="s">
        <v>236</v>
      </c>
      <c r="BF240" s="8" t="s">
        <v>236</v>
      </c>
      <c r="BG240" s="8" t="s">
        <v>236</v>
      </c>
      <c r="BH240" s="8">
        <v>0</v>
      </c>
      <c r="BI240" s="8">
        <v>2</v>
      </c>
      <c r="BJ240" s="8" t="s">
        <v>541</v>
      </c>
      <c r="BK240" s="8"/>
      <c r="BL240" s="8"/>
      <c r="BM240" s="8">
        <v>108001</v>
      </c>
      <c r="BN240" s="8">
        <v>0</v>
      </c>
      <c r="BO240" s="8" t="s">
        <v>236</v>
      </c>
      <c r="BP240" s="8">
        <v>0</v>
      </c>
      <c r="BQ240" s="8">
        <v>3</v>
      </c>
      <c r="BR240" s="8">
        <v>0</v>
      </c>
      <c r="BS240" s="8">
        <v>1</v>
      </c>
      <c r="BT240" s="8">
        <v>1</v>
      </c>
      <c r="BU240" s="8">
        <v>1</v>
      </c>
      <c r="BV240" s="8">
        <v>1</v>
      </c>
      <c r="BW240" s="8">
        <v>1</v>
      </c>
      <c r="BX240" s="8">
        <v>1</v>
      </c>
      <c r="BY240" s="8" t="s">
        <v>236</v>
      </c>
      <c r="BZ240" s="8">
        <v>97</v>
      </c>
      <c r="CA240" s="8">
        <v>51</v>
      </c>
      <c r="CB240" s="8" t="s">
        <v>236</v>
      </c>
      <c r="CC240" s="8"/>
      <c r="CD240" s="8"/>
      <c r="CE240" s="8">
        <v>0</v>
      </c>
      <c r="CF240" s="8">
        <v>0</v>
      </c>
      <c r="CG240" s="8">
        <v>0</v>
      </c>
      <c r="CH240" s="8">
        <v>17</v>
      </c>
      <c r="CI240" s="8">
        <v>0</v>
      </c>
      <c r="CJ240" s="8">
        <v>0</v>
      </c>
      <c r="CK240" s="8">
        <v>0</v>
      </c>
      <c r="CL240" s="8">
        <v>0</v>
      </c>
      <c r="CM240" s="8">
        <v>0</v>
      </c>
      <c r="CN240" s="8" t="s">
        <v>421</v>
      </c>
      <c r="CO240" s="8">
        <v>0</v>
      </c>
      <c r="CP240" s="8">
        <f ca="1">(P240+Q240+S240+R240)</f>
        <v>0</v>
      </c>
      <c r="CQ240" s="8">
        <f ca="1">SUMIF(SmtRes!AQ691:SmtRes!AQ699,"=1",SmtRes!AA691:SmtRes!AA699)</f>
        <v>1260.84</v>
      </c>
      <c r="CR240" s="8">
        <f ca="1">SUMIF(SmtRes!AQ691:SmtRes!AQ699,"=1",SmtRes!AB691:SmtRes!AB699)</f>
        <v>2302.6</v>
      </c>
      <c r="CS240" s="8">
        <f ca="1">SUMIF(SmtRes!AQ691:SmtRes!AQ699,"=1",SmtRes!AC691:SmtRes!AC699)</f>
        <v>1902.25</v>
      </c>
      <c r="CT240" s="8">
        <f ca="1">SUMIF(SmtRes!AQ691:SmtRes!AQ699,"=1",SmtRes!AD691:SmtRes!AD699)</f>
        <v>793.61</v>
      </c>
      <c r="CU240" s="8">
        <f>AG240</f>
        <v>0</v>
      </c>
      <c r="CV240" s="8">
        <f ca="1">SUMIF(SmtRes!AQ691:SmtRes!AQ699,"=1",SmtRes!BU691:SmtRes!BU699)</f>
        <v>20.125</v>
      </c>
      <c r="CW240" s="8">
        <f ca="1">SUMIF(SmtRes!AQ691:SmtRes!AQ699,"=1",SmtRes!BV691:SmtRes!BV699)</f>
        <v>0.23</v>
      </c>
      <c r="CX240" s="8">
        <f>AJ240</f>
        <v>0</v>
      </c>
      <c r="CY240" s="8">
        <f ca="1">(((S240+R240)*AT240)/100)</f>
        <v>0</v>
      </c>
      <c r="CZ240" s="8">
        <f ca="1">(((S240+R240)*AU240)/100)</f>
        <v>0</v>
      </c>
      <c r="DA240" s="8"/>
      <c r="DB240" s="8">
        <v>79</v>
      </c>
      <c r="DC240" s="8" t="s">
        <v>236</v>
      </c>
      <c r="DD240" s="8" t="s">
        <v>236</v>
      </c>
      <c r="DE240" s="8" t="s">
        <v>422</v>
      </c>
      <c r="DF240" s="8" t="s">
        <v>422</v>
      </c>
      <c r="DG240" s="8" t="s">
        <v>422</v>
      </c>
      <c r="DH240" s="8" t="s">
        <v>236</v>
      </c>
      <c r="DI240" s="8" t="s">
        <v>422</v>
      </c>
      <c r="DJ240" s="8" t="s">
        <v>422</v>
      </c>
      <c r="DK240" s="8" t="s">
        <v>236</v>
      </c>
      <c r="DL240" s="8" t="s">
        <v>236</v>
      </c>
      <c r="DM240" s="8" t="s">
        <v>236</v>
      </c>
      <c r="DN240" s="8">
        <v>0</v>
      </c>
      <c r="DO240" s="8">
        <v>0</v>
      </c>
      <c r="DP240" s="8">
        <v>1</v>
      </c>
      <c r="DQ240" s="8">
        <v>1</v>
      </c>
      <c r="DR240" s="8"/>
      <c r="DS240" s="8"/>
      <c r="DT240" s="8"/>
      <c r="DU240" s="8">
        <v>1003</v>
      </c>
      <c r="DV240" s="8" t="s">
        <v>488</v>
      </c>
      <c r="DW240" s="8" t="s">
        <v>488</v>
      </c>
      <c r="DX240" s="8">
        <v>100</v>
      </c>
      <c r="DY240" s="8"/>
      <c r="DZ240" s="8" t="s">
        <v>236</v>
      </c>
      <c r="EA240" s="8" t="s">
        <v>236</v>
      </c>
      <c r="EB240" s="8" t="s">
        <v>236</v>
      </c>
      <c r="EC240" s="8" t="s">
        <v>236</v>
      </c>
      <c r="ED240" s="8"/>
      <c r="EE240" s="8">
        <v>82815029</v>
      </c>
      <c r="EF240" s="8">
        <v>3</v>
      </c>
      <c r="EG240" s="8" t="s">
        <v>324</v>
      </c>
      <c r="EH240" s="8">
        <v>0</v>
      </c>
      <c r="EI240" s="8" t="s">
        <v>236</v>
      </c>
      <c r="EJ240" s="8">
        <v>2</v>
      </c>
      <c r="EK240" s="8">
        <v>108001</v>
      </c>
      <c r="EL240" s="8" t="s">
        <v>325</v>
      </c>
      <c r="EM240" s="8" t="s">
        <v>326</v>
      </c>
      <c r="EN240" s="8"/>
      <c r="EO240" s="8" t="s">
        <v>425</v>
      </c>
      <c r="EP240" s="8"/>
      <c r="EQ240" s="8">
        <v>131072</v>
      </c>
      <c r="ER240" s="8">
        <v>0</v>
      </c>
      <c r="ES240" s="8">
        <v>0</v>
      </c>
      <c r="ET240" s="8">
        <v>0</v>
      </c>
      <c r="EU240" s="8">
        <v>0</v>
      </c>
      <c r="EV240" s="8">
        <v>0</v>
      </c>
      <c r="EW240" s="8">
        <v>17.5</v>
      </c>
      <c r="EX240" s="8">
        <v>0.2</v>
      </c>
      <c r="EY240" s="8">
        <v>0</v>
      </c>
      <c r="EZ240" s="8"/>
      <c r="FA240" s="8"/>
      <c r="FB240" s="8"/>
      <c r="FC240" s="8"/>
      <c r="FD240" s="8"/>
      <c r="FE240" s="8"/>
      <c r="FF240" s="8"/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>
        <v>0</v>
      </c>
      <c r="FR240" s="8">
        <v>0</v>
      </c>
      <c r="FS240" s="8">
        <v>0</v>
      </c>
      <c r="FT240" s="8"/>
      <c r="FU240" s="8"/>
      <c r="FV240" s="8"/>
      <c r="FW240" s="8"/>
      <c r="FX240" s="8">
        <v>97</v>
      </c>
      <c r="FY240" s="8">
        <v>51</v>
      </c>
      <c r="FZ240" s="8"/>
      <c r="GA240" s="8" t="s">
        <v>236</v>
      </c>
      <c r="GB240" s="8"/>
      <c r="GC240" s="8"/>
      <c r="GD240" s="8">
        <v>1</v>
      </c>
      <c r="GE240" s="8"/>
      <c r="GF240" s="8">
        <v>-1440968319</v>
      </c>
      <c r="GG240" s="8">
        <v>2</v>
      </c>
      <c r="GH240" s="8">
        <v>1</v>
      </c>
      <c r="GI240" s="8">
        <v>-2</v>
      </c>
      <c r="GJ240" s="8">
        <v>0</v>
      </c>
      <c r="GK240" s="8">
        <v>0</v>
      </c>
      <c r="GL240" s="8">
        <f ca="1" t="shared" si="148"/>
        <v>0</v>
      </c>
      <c r="GM240" s="8">
        <f ca="1" t="shared" si="149"/>
        <v>0</v>
      </c>
      <c r="GN240" s="8">
        <f ca="1" t="shared" si="150"/>
        <v>0</v>
      </c>
      <c r="GO240" s="8">
        <f ca="1" t="shared" si="151"/>
        <v>0</v>
      </c>
      <c r="GP240" s="8">
        <f ca="1" t="shared" si="152"/>
        <v>0</v>
      </c>
      <c r="GQ240" s="8"/>
      <c r="GR240" s="8">
        <v>0</v>
      </c>
      <c r="GS240" s="8">
        <v>3</v>
      </c>
      <c r="GT240" s="8">
        <v>0</v>
      </c>
      <c r="GU240" s="8" t="s">
        <v>236</v>
      </c>
      <c r="GV240" s="8">
        <f t="shared" si="153"/>
        <v>0</v>
      </c>
      <c r="GW240" s="8">
        <v>1</v>
      </c>
      <c r="GX240" s="8">
        <f t="shared" si="154"/>
        <v>0</v>
      </c>
      <c r="GY240" s="8"/>
      <c r="GZ240" s="8"/>
      <c r="HA240" s="8">
        <v>0</v>
      </c>
      <c r="HB240" s="8">
        <v>0</v>
      </c>
      <c r="HC240" s="8">
        <f>GV240*GW240</f>
        <v>0</v>
      </c>
      <c r="HD240" s="8"/>
      <c r="HE240" s="8" t="s">
        <v>236</v>
      </c>
      <c r="HF240" s="8" t="s">
        <v>236</v>
      </c>
      <c r="HG240" s="8"/>
      <c r="HH240" s="8"/>
      <c r="HI240" s="8"/>
      <c r="HJ240" s="8"/>
      <c r="HK240" s="8"/>
      <c r="HL240" s="8"/>
      <c r="HM240" s="8" t="s">
        <v>236</v>
      </c>
      <c r="HN240" s="8" t="s">
        <v>135</v>
      </c>
      <c r="HO240" s="8" t="s">
        <v>137</v>
      </c>
      <c r="HP240" s="8" t="s">
        <v>325</v>
      </c>
      <c r="HQ240" s="8" t="s">
        <v>325</v>
      </c>
      <c r="HR240" s="8"/>
      <c r="HS240" s="8">
        <v>0</v>
      </c>
      <c r="HT240" s="8"/>
      <c r="HU240" s="8"/>
      <c r="HV240" s="8"/>
      <c r="HW240" s="8"/>
      <c r="HX240" s="8"/>
      <c r="HY240" s="8"/>
      <c r="HZ240" s="8"/>
      <c r="IA240" s="8"/>
      <c r="IB240" s="8"/>
      <c r="IC240" s="8"/>
      <c r="ID240" s="8"/>
      <c r="IE240" s="8"/>
      <c r="IF240" s="8"/>
      <c r="IG240" s="8"/>
      <c r="IH240" s="8"/>
      <c r="II240" s="8"/>
      <c r="IJ240" s="8"/>
      <c r="IK240" s="8">
        <v>0</v>
      </c>
      <c r="IL240" s="8"/>
      <c r="IM240" s="8"/>
      <c r="IN240" s="8"/>
      <c r="IO240" s="8"/>
      <c r="IP240" s="8"/>
      <c r="IQ240" s="8"/>
      <c r="IR240" s="8"/>
      <c r="IS240" s="8"/>
      <c r="IT240" s="8"/>
      <c r="IU240" s="8"/>
    </row>
    <row r="241" spans="1:245">
      <c r="A241">
        <v>17</v>
      </c>
      <c r="B241">
        <v>0</v>
      </c>
      <c r="C241">
        <f>ROW(SmtRes!A708)</f>
        <v>708</v>
      </c>
      <c r="D241">
        <f>ROW(EtalonRes!A936)</f>
        <v>936</v>
      </c>
      <c r="E241" t="s">
        <v>538</v>
      </c>
      <c r="F241" t="s">
        <v>539</v>
      </c>
      <c r="G241" t="s">
        <v>540</v>
      </c>
      <c r="H241" t="s">
        <v>488</v>
      </c>
      <c r="I241">
        <v>0</v>
      </c>
      <c r="J241">
        <v>0</v>
      </c>
      <c r="K241">
        <v>0</v>
      </c>
      <c r="L241">
        <v>0.16</v>
      </c>
      <c r="M241">
        <v>0</v>
      </c>
      <c r="N241">
        <f t="shared" si="134"/>
        <v>0.16</v>
      </c>
      <c r="O241">
        <f ca="1">ROUND(CP241,2)</f>
        <v>0</v>
      </c>
      <c r="P241">
        <f ca="1">SUMIF(SmtRes!AQ700:SmtRes!AQ708,"=1",SmtRes!DF700:SmtRes!DF708)</f>
        <v>0</v>
      </c>
      <c r="Q241">
        <f ca="1">SUMIF(SmtRes!AQ700:SmtRes!AQ708,"=1",SmtRes!DG700:SmtRes!DG708)</f>
        <v>0</v>
      </c>
      <c r="R241">
        <f ca="1">SUMIF(SmtRes!AQ700:SmtRes!AQ708,"=1",SmtRes!DH700:SmtRes!DH708)</f>
        <v>0</v>
      </c>
      <c r="S241">
        <f ca="1">SUMIF(SmtRes!AQ700:SmtRes!AQ708,"=1",SmtRes!DI700:SmtRes!DI708)</f>
        <v>0</v>
      </c>
      <c r="T241">
        <f t="shared" si="136"/>
        <v>0</v>
      </c>
      <c r="U241">
        <f ca="1">SUMIF(SmtRes!AQ700:SmtRes!AQ708,"=1",SmtRes!CV700:SmtRes!CV708)</f>
        <v>0</v>
      </c>
      <c r="V241">
        <f ca="1">SUMIF(SmtRes!AQ700:SmtRes!AQ708,"=1",SmtRes!CW700:SmtRes!CW708)</f>
        <v>0</v>
      </c>
      <c r="W241">
        <f t="shared" si="137"/>
        <v>0</v>
      </c>
      <c r="X241">
        <f ca="1" t="shared" si="138"/>
        <v>0</v>
      </c>
      <c r="Y241">
        <f ca="1" t="shared" si="139"/>
        <v>0</v>
      </c>
      <c r="AA241">
        <v>85244033</v>
      </c>
      <c r="AB241">
        <f ca="1" t="shared" si="140"/>
        <v>18310.83145</v>
      </c>
      <c r="AC241">
        <f ca="1">ROUND((SUM(SmtRes!BQ700:SmtRes!BQ708)),6)</f>
        <v>1963.187</v>
      </c>
      <c r="AD241">
        <f ca="1">ROUND((((SUM(SmtRes!BR700:SmtRes!BR708))-(SUM(SmtRes!BS700:SmtRes!BS708)))+AE241),6)</f>
        <v>376.2432</v>
      </c>
      <c r="AE241">
        <f ca="1">ROUND((SUM(SmtRes!BS700:SmtRes!BS708)),6)</f>
        <v>218.75875</v>
      </c>
      <c r="AF241">
        <f ca="1">ROUND((SUM(SmtRes!BT700:SmtRes!BT708)),6)</f>
        <v>15971.40125</v>
      </c>
      <c r="AG241">
        <f t="shared" si="141"/>
        <v>0</v>
      </c>
      <c r="AH241">
        <f ca="1">(SUM(SmtRes!BU700:SmtRes!BU708))</f>
        <v>20.125</v>
      </c>
      <c r="AI241">
        <f ca="1">(SUM(SmtRes!BV700:SmtRes!BV708))</f>
        <v>0.23</v>
      </c>
      <c r="AJ241">
        <f t="shared" si="142"/>
        <v>0</v>
      </c>
      <c r="AK241">
        <v>16368.755</v>
      </c>
      <c r="AL241">
        <v>1963.187</v>
      </c>
      <c r="AM241">
        <v>327.168</v>
      </c>
      <c r="AN241">
        <v>190.225</v>
      </c>
      <c r="AO241">
        <v>13888.175</v>
      </c>
      <c r="AP241">
        <v>0</v>
      </c>
      <c r="AQ241">
        <v>17.5</v>
      </c>
      <c r="AR241">
        <v>0.2</v>
      </c>
      <c r="AS241">
        <v>0</v>
      </c>
      <c r="AT241">
        <v>97</v>
      </c>
      <c r="AU241">
        <v>51</v>
      </c>
      <c r="AV241">
        <v>1</v>
      </c>
      <c r="AW241">
        <v>1</v>
      </c>
      <c r="AZ241">
        <v>1</v>
      </c>
      <c r="BA241">
        <v>1</v>
      </c>
      <c r="BB241">
        <v>1</v>
      </c>
      <c r="BC241">
        <v>1</v>
      </c>
      <c r="BD241" t="s">
        <v>236</v>
      </c>
      <c r="BE241" t="s">
        <v>236</v>
      </c>
      <c r="BF241" t="s">
        <v>236</v>
      </c>
      <c r="BG241" t="s">
        <v>236</v>
      </c>
      <c r="BH241">
        <v>0</v>
      </c>
      <c r="BI241">
        <v>2</v>
      </c>
      <c r="BJ241" t="s">
        <v>541</v>
      </c>
      <c r="BM241">
        <v>108001</v>
      </c>
      <c r="BN241">
        <v>0</v>
      </c>
      <c r="BO241" t="s">
        <v>236</v>
      </c>
      <c r="BP241">
        <v>0</v>
      </c>
      <c r="BQ241">
        <v>3</v>
      </c>
      <c r="BR241">
        <v>0</v>
      </c>
      <c r="BS241">
        <v>1</v>
      </c>
      <c r="BT241">
        <v>1</v>
      </c>
      <c r="BU241">
        <v>1</v>
      </c>
      <c r="BV241">
        <v>1</v>
      </c>
      <c r="BW241">
        <v>1</v>
      </c>
      <c r="BX241">
        <v>1</v>
      </c>
      <c r="BY241" t="s">
        <v>236</v>
      </c>
      <c r="BZ241">
        <v>97</v>
      </c>
      <c r="CA241">
        <v>51</v>
      </c>
      <c r="CB241" t="s">
        <v>236</v>
      </c>
      <c r="CE241">
        <v>0</v>
      </c>
      <c r="CF241">
        <v>0</v>
      </c>
      <c r="CG241">
        <v>0</v>
      </c>
      <c r="CH241">
        <v>17</v>
      </c>
      <c r="CI241">
        <v>0</v>
      </c>
      <c r="CJ241">
        <v>0</v>
      </c>
      <c r="CK241">
        <v>0</v>
      </c>
      <c r="CL241">
        <v>0</v>
      </c>
      <c r="CM241">
        <v>0</v>
      </c>
      <c r="CN241" t="s">
        <v>421</v>
      </c>
      <c r="CO241">
        <v>0</v>
      </c>
      <c r="CP241">
        <f ca="1">(P241+Q241+S241+R241)</f>
        <v>0</v>
      </c>
      <c r="CQ241">
        <f ca="1">SUMIF(SmtRes!AQ700:SmtRes!AQ708,"=1",SmtRes!AA700:SmtRes!AA708)</f>
        <v>1260.84</v>
      </c>
      <c r="CR241">
        <f ca="1">SUMIF(SmtRes!AQ700:SmtRes!AQ708,"=1",SmtRes!AB700:SmtRes!AB708)</f>
        <v>2302.6</v>
      </c>
      <c r="CS241">
        <f ca="1">SUMIF(SmtRes!AQ700:SmtRes!AQ708,"=1",SmtRes!AC700:SmtRes!AC708)</f>
        <v>1902.25</v>
      </c>
      <c r="CT241">
        <f ca="1">SUMIF(SmtRes!AQ700:SmtRes!AQ708,"=1",SmtRes!AD700:SmtRes!AD708)</f>
        <v>793.61</v>
      </c>
      <c r="CU241">
        <f>AG241</f>
        <v>0</v>
      </c>
      <c r="CV241">
        <f ca="1">SUMIF(SmtRes!AQ700:SmtRes!AQ708,"=1",SmtRes!BU700:SmtRes!BU708)</f>
        <v>20.125</v>
      </c>
      <c r="CW241">
        <f ca="1">SUMIF(SmtRes!AQ700:SmtRes!AQ708,"=1",SmtRes!BV700:SmtRes!BV708)</f>
        <v>0.23</v>
      </c>
      <c r="CX241">
        <f>AJ241</f>
        <v>0</v>
      </c>
      <c r="CY241">
        <f ca="1">(((S241+R241)*AT241)/100)</f>
        <v>0</v>
      </c>
      <c r="CZ241">
        <f ca="1">(((S241+R241)*AU241)/100)</f>
        <v>0</v>
      </c>
      <c r="DB241">
        <v>80</v>
      </c>
      <c r="DC241" t="s">
        <v>236</v>
      </c>
      <c r="DD241" t="s">
        <v>236</v>
      </c>
      <c r="DE241" t="s">
        <v>422</v>
      </c>
      <c r="DF241" t="s">
        <v>422</v>
      </c>
      <c r="DG241" t="s">
        <v>422</v>
      </c>
      <c r="DH241" t="s">
        <v>236</v>
      </c>
      <c r="DI241" t="s">
        <v>422</v>
      </c>
      <c r="DJ241" t="s">
        <v>422</v>
      </c>
      <c r="DK241" t="s">
        <v>236</v>
      </c>
      <c r="DL241" t="s">
        <v>236</v>
      </c>
      <c r="DM241" t="s">
        <v>236</v>
      </c>
      <c r="DN241">
        <v>0</v>
      </c>
      <c r="DO241">
        <v>0</v>
      </c>
      <c r="DP241">
        <v>1</v>
      </c>
      <c r="DQ241">
        <v>1</v>
      </c>
      <c r="DU241">
        <v>1003</v>
      </c>
      <c r="DV241" t="s">
        <v>488</v>
      </c>
      <c r="DW241" t="s">
        <v>488</v>
      </c>
      <c r="DX241">
        <v>100</v>
      </c>
      <c r="DZ241" t="s">
        <v>236</v>
      </c>
      <c r="EA241" t="s">
        <v>236</v>
      </c>
      <c r="EB241" t="s">
        <v>236</v>
      </c>
      <c r="EC241" t="s">
        <v>236</v>
      </c>
      <c r="EE241">
        <v>82815029</v>
      </c>
      <c r="EF241">
        <v>3</v>
      </c>
      <c r="EG241" t="s">
        <v>324</v>
      </c>
      <c r="EH241">
        <v>0</v>
      </c>
      <c r="EI241" t="s">
        <v>236</v>
      </c>
      <c r="EJ241">
        <v>2</v>
      </c>
      <c r="EK241">
        <v>108001</v>
      </c>
      <c r="EL241" t="s">
        <v>325</v>
      </c>
      <c r="EM241" t="s">
        <v>326</v>
      </c>
      <c r="EO241" t="s">
        <v>425</v>
      </c>
      <c r="EQ241">
        <v>131072</v>
      </c>
      <c r="ER241">
        <v>0</v>
      </c>
      <c r="ES241">
        <v>0</v>
      </c>
      <c r="ET241">
        <v>0</v>
      </c>
      <c r="EU241">
        <v>0</v>
      </c>
      <c r="EV241">
        <v>0</v>
      </c>
      <c r="EW241">
        <v>17.5</v>
      </c>
      <c r="EX241">
        <v>0.2</v>
      </c>
      <c r="EY241">
        <v>0</v>
      </c>
      <c r="FQ241">
        <v>0</v>
      </c>
      <c r="FR241">
        <v>0</v>
      </c>
      <c r="FS241">
        <v>0</v>
      </c>
      <c r="FX241">
        <v>97</v>
      </c>
      <c r="FY241">
        <v>51</v>
      </c>
      <c r="GA241" t="s">
        <v>236</v>
      </c>
      <c r="GD241">
        <v>1</v>
      </c>
      <c r="GF241">
        <v>-1440968319</v>
      </c>
      <c r="GG241">
        <v>2</v>
      </c>
      <c r="GH241">
        <v>1</v>
      </c>
      <c r="GI241">
        <v>-2</v>
      </c>
      <c r="GJ241">
        <v>0</v>
      </c>
      <c r="GK241">
        <v>0</v>
      </c>
      <c r="GL241">
        <f ca="1" t="shared" si="148"/>
        <v>0</v>
      </c>
      <c r="GM241">
        <f ca="1" t="shared" si="149"/>
        <v>0</v>
      </c>
      <c r="GN241">
        <f ca="1" t="shared" si="150"/>
        <v>0</v>
      </c>
      <c r="GO241">
        <f ca="1" t="shared" si="151"/>
        <v>0</v>
      </c>
      <c r="GP241">
        <f ca="1" t="shared" si="152"/>
        <v>0</v>
      </c>
      <c r="GR241">
        <v>0</v>
      </c>
      <c r="GS241">
        <v>3</v>
      </c>
      <c r="GT241">
        <v>0</v>
      </c>
      <c r="GU241" t="s">
        <v>236</v>
      </c>
      <c r="GV241">
        <f t="shared" si="153"/>
        <v>0</v>
      </c>
      <c r="GW241">
        <v>1</v>
      </c>
      <c r="GX241">
        <f t="shared" si="154"/>
        <v>0</v>
      </c>
      <c r="HA241">
        <v>0</v>
      </c>
      <c r="HB241">
        <v>0</v>
      </c>
      <c r="HC241">
        <f>GV241*GW241</f>
        <v>0</v>
      </c>
      <c r="HE241" t="s">
        <v>236</v>
      </c>
      <c r="HF241" t="s">
        <v>236</v>
      </c>
      <c r="HM241" t="s">
        <v>236</v>
      </c>
      <c r="HN241" t="s">
        <v>135</v>
      </c>
      <c r="HO241" t="s">
        <v>137</v>
      </c>
      <c r="HP241" t="s">
        <v>325</v>
      </c>
      <c r="HQ241" t="s">
        <v>325</v>
      </c>
      <c r="HS241">
        <v>0</v>
      </c>
      <c r="IK241">
        <v>0</v>
      </c>
    </row>
    <row r="242" spans="1:255">
      <c r="A242" s="8">
        <v>18</v>
      </c>
      <c r="B242" s="8">
        <v>0</v>
      </c>
      <c r="C242" s="8">
        <v>698</v>
      </c>
      <c r="D242" s="8"/>
      <c r="E242" s="8" t="s">
        <v>542</v>
      </c>
      <c r="F242" s="8" t="s">
        <v>327</v>
      </c>
      <c r="G242" s="8" t="s">
        <v>328</v>
      </c>
      <c r="H242" s="8" t="s">
        <v>64</v>
      </c>
      <c r="I242" s="8">
        <f>J242</f>
        <v>2</v>
      </c>
      <c r="J242" s="8">
        <v>2</v>
      </c>
      <c r="K242" s="8">
        <v>2</v>
      </c>
      <c r="L242" s="8">
        <v>0.32</v>
      </c>
      <c r="M242" s="8">
        <v>0</v>
      </c>
      <c r="N242" s="8">
        <f t="shared" si="134"/>
        <v>0.32</v>
      </c>
      <c r="O242" s="8">
        <f ca="1">ROUND(P242,2)</f>
        <v>0</v>
      </c>
      <c r="P242" s="8">
        <f ca="1">ROUND(ROUND(ROUND(SUMIF(SmtRes!AQ700:SmtRes!AQ708,"=1",SmtRes!CU700:SmtRes!CU708),2),2)*I242/100,2)</f>
        <v>0</v>
      </c>
      <c r="Q242" s="8">
        <f>ROUND(CR242*I242,2)</f>
        <v>0</v>
      </c>
      <c r="R242" s="8">
        <f>ROUND(CS242*I242,2)</f>
        <v>0</v>
      </c>
      <c r="S242" s="8">
        <f>ROUND(CT242*I242,2)</f>
        <v>0</v>
      </c>
      <c r="T242" s="8">
        <f t="shared" si="136"/>
        <v>0</v>
      </c>
      <c r="U242" s="8">
        <f>ROUND(CV242*I242,7)</f>
        <v>0</v>
      </c>
      <c r="V242" s="8">
        <f>ROUND(CW242*I242,7)</f>
        <v>0</v>
      </c>
      <c r="W242" s="8">
        <f t="shared" si="137"/>
        <v>0</v>
      </c>
      <c r="X242" s="8">
        <f t="shared" si="138"/>
        <v>0</v>
      </c>
      <c r="Y242" s="8">
        <f t="shared" si="139"/>
        <v>0</v>
      </c>
      <c r="Z242" s="8"/>
      <c r="AA242" s="8">
        <v>85244098</v>
      </c>
      <c r="AB242" s="8">
        <f t="shared" si="140"/>
        <v>0</v>
      </c>
      <c r="AC242" s="8">
        <f>ROUND((ES242),6)</f>
        <v>0</v>
      </c>
      <c r="AD242" s="8">
        <f>ROUND((((ET242)-(EU242))+AE242),6)</f>
        <v>0</v>
      </c>
      <c r="AE242" s="8">
        <f t="shared" ref="AE242:AF245" si="161">ROUND((EU242),6)</f>
        <v>0</v>
      </c>
      <c r="AF242" s="8">
        <f t="shared" si="161"/>
        <v>0</v>
      </c>
      <c r="AG242" s="8">
        <f t="shared" si="141"/>
        <v>0</v>
      </c>
      <c r="AH242" s="8">
        <f t="shared" ref="AH242:AI245" si="162">(EW242)</f>
        <v>0</v>
      </c>
      <c r="AI242" s="8">
        <f t="shared" si="162"/>
        <v>0</v>
      </c>
      <c r="AJ242" s="8">
        <f t="shared" si="142"/>
        <v>0</v>
      </c>
      <c r="AK242" s="8">
        <v>0</v>
      </c>
      <c r="AL242" s="8">
        <v>0</v>
      </c>
      <c r="AM242" s="8">
        <v>0</v>
      </c>
      <c r="AN242" s="8">
        <v>0</v>
      </c>
      <c r="AO242" s="8">
        <v>0</v>
      </c>
      <c r="AP242" s="8">
        <v>0</v>
      </c>
      <c r="AQ242" s="8">
        <v>0</v>
      </c>
      <c r="AR242" s="8">
        <v>0</v>
      </c>
      <c r="AS242" s="8">
        <v>0</v>
      </c>
      <c r="AT242" s="8">
        <v>97</v>
      </c>
      <c r="AU242" s="8">
        <v>51</v>
      </c>
      <c r="AV242" s="8">
        <v>1</v>
      </c>
      <c r="AW242" s="8">
        <v>1</v>
      </c>
      <c r="AX242" s="8"/>
      <c r="AY242" s="8"/>
      <c r="AZ242" s="8">
        <v>1</v>
      </c>
      <c r="BA242" s="8">
        <v>1</v>
      </c>
      <c r="BB242" s="8">
        <v>1</v>
      </c>
      <c r="BC242" s="8">
        <v>1</v>
      </c>
      <c r="BD242" s="8" t="s">
        <v>236</v>
      </c>
      <c r="BE242" s="8" t="s">
        <v>236</v>
      </c>
      <c r="BF242" s="8" t="s">
        <v>236</v>
      </c>
      <c r="BG242" s="8" t="s">
        <v>236</v>
      </c>
      <c r="BH242" s="8">
        <v>3</v>
      </c>
      <c r="BI242" s="8">
        <v>2</v>
      </c>
      <c r="BJ242" s="8" t="s">
        <v>236</v>
      </c>
      <c r="BK242" s="8"/>
      <c r="BL242" s="8"/>
      <c r="BM242" s="8">
        <v>108001</v>
      </c>
      <c r="BN242" s="8">
        <v>0</v>
      </c>
      <c r="BO242" s="8" t="s">
        <v>236</v>
      </c>
      <c r="BP242" s="8">
        <v>0</v>
      </c>
      <c r="BQ242" s="8">
        <v>3</v>
      </c>
      <c r="BR242" s="8">
        <v>0</v>
      </c>
      <c r="BS242" s="8">
        <v>1</v>
      </c>
      <c r="BT242" s="8">
        <v>1</v>
      </c>
      <c r="BU242" s="8">
        <v>1</v>
      </c>
      <c r="BV242" s="8">
        <v>1</v>
      </c>
      <c r="BW242" s="8">
        <v>1</v>
      </c>
      <c r="BX242" s="8">
        <v>1</v>
      </c>
      <c r="BY242" s="8" t="s">
        <v>236</v>
      </c>
      <c r="BZ242" s="8">
        <v>97</v>
      </c>
      <c r="CA242" s="8">
        <v>51</v>
      </c>
      <c r="CB242" s="8" t="s">
        <v>236</v>
      </c>
      <c r="CC242" s="8"/>
      <c r="CD242" s="8"/>
      <c r="CE242" s="8">
        <v>0</v>
      </c>
      <c r="CF242" s="8">
        <v>0</v>
      </c>
      <c r="CG242" s="8">
        <v>0</v>
      </c>
      <c r="CH242" s="8">
        <v>17</v>
      </c>
      <c r="CI242" s="8">
        <v>1</v>
      </c>
      <c r="CJ242" s="8">
        <v>0</v>
      </c>
      <c r="CK242" s="8">
        <v>0</v>
      </c>
      <c r="CL242" s="8">
        <v>0</v>
      </c>
      <c r="CM242" s="8">
        <v>0</v>
      </c>
      <c r="CN242" s="8" t="s">
        <v>236</v>
      </c>
      <c r="CO242" s="8">
        <v>0</v>
      </c>
      <c r="CP242" s="8">
        <f t="shared" ref="CP242:CZ242" si="163">0</f>
        <v>0</v>
      </c>
      <c r="CQ242" s="8">
        <f t="shared" si="163"/>
        <v>0</v>
      </c>
      <c r="CR242" s="8">
        <f t="shared" si="163"/>
        <v>0</v>
      </c>
      <c r="CS242" s="8">
        <f t="shared" si="163"/>
        <v>0</v>
      </c>
      <c r="CT242" s="8">
        <f t="shared" si="163"/>
        <v>0</v>
      </c>
      <c r="CU242" s="8">
        <f t="shared" si="163"/>
        <v>0</v>
      </c>
      <c r="CV242" s="8">
        <f t="shared" si="163"/>
        <v>0</v>
      </c>
      <c r="CW242" s="8">
        <f t="shared" si="163"/>
        <v>0</v>
      </c>
      <c r="CX242" s="8">
        <f t="shared" si="163"/>
        <v>0</v>
      </c>
      <c r="CY242" s="8">
        <f t="shared" si="163"/>
        <v>0</v>
      </c>
      <c r="CZ242" s="8">
        <f t="shared" si="163"/>
        <v>0</v>
      </c>
      <c r="DA242" s="8"/>
      <c r="DB242" s="8"/>
      <c r="DC242" s="8" t="s">
        <v>236</v>
      </c>
      <c r="DD242" s="8" t="s">
        <v>236</v>
      </c>
      <c r="DE242" s="8" t="s">
        <v>236</v>
      </c>
      <c r="DF242" s="8" t="s">
        <v>236</v>
      </c>
      <c r="DG242" s="8" t="s">
        <v>236</v>
      </c>
      <c r="DH242" s="8" t="s">
        <v>236</v>
      </c>
      <c r="DI242" s="8" t="s">
        <v>236</v>
      </c>
      <c r="DJ242" s="8" t="s">
        <v>236</v>
      </c>
      <c r="DK242" s="8" t="s">
        <v>236</v>
      </c>
      <c r="DL242" s="8" t="s">
        <v>236</v>
      </c>
      <c r="DM242" s="8" t="s">
        <v>236</v>
      </c>
      <c r="DN242" s="8">
        <v>0</v>
      </c>
      <c r="DO242" s="8">
        <v>0</v>
      </c>
      <c r="DP242" s="8">
        <v>1</v>
      </c>
      <c r="DQ242" s="8">
        <v>1</v>
      </c>
      <c r="DR242" s="8"/>
      <c r="DS242" s="8"/>
      <c r="DT242" s="8"/>
      <c r="DU242" s="8">
        <v>1013</v>
      </c>
      <c r="DV242" s="8" t="s">
        <v>64</v>
      </c>
      <c r="DW242" s="8" t="s">
        <v>64</v>
      </c>
      <c r="DX242" s="8">
        <v>1</v>
      </c>
      <c r="DY242" s="8"/>
      <c r="DZ242" s="8" t="s">
        <v>236</v>
      </c>
      <c r="EA242" s="8" t="s">
        <v>236</v>
      </c>
      <c r="EB242" s="8" t="s">
        <v>236</v>
      </c>
      <c r="EC242" s="8" t="s">
        <v>236</v>
      </c>
      <c r="ED242" s="8"/>
      <c r="EE242" s="8">
        <v>82815029</v>
      </c>
      <c r="EF242" s="8">
        <v>3</v>
      </c>
      <c r="EG242" s="8" t="s">
        <v>324</v>
      </c>
      <c r="EH242" s="8">
        <v>0</v>
      </c>
      <c r="EI242" s="8" t="s">
        <v>236</v>
      </c>
      <c r="EJ242" s="8">
        <v>2</v>
      </c>
      <c r="EK242" s="8">
        <v>108001</v>
      </c>
      <c r="EL242" s="8" t="s">
        <v>325</v>
      </c>
      <c r="EM242" s="8" t="s">
        <v>326</v>
      </c>
      <c r="EN242" s="8"/>
      <c r="EO242" s="8" t="s">
        <v>236</v>
      </c>
      <c r="EP242" s="8"/>
      <c r="EQ242" s="8">
        <v>0</v>
      </c>
      <c r="ER242" s="8">
        <v>0</v>
      </c>
      <c r="ES242" s="8">
        <v>0</v>
      </c>
      <c r="ET242" s="8">
        <v>0</v>
      </c>
      <c r="EU242" s="8">
        <v>0</v>
      </c>
      <c r="EV242" s="8">
        <v>0</v>
      </c>
      <c r="EW242" s="8">
        <v>0</v>
      </c>
      <c r="EX242" s="8">
        <v>0</v>
      </c>
      <c r="EY242" s="8"/>
      <c r="EZ242" s="8"/>
      <c r="FA242" s="8"/>
      <c r="FB242" s="8"/>
      <c r="FC242" s="8"/>
      <c r="FD242" s="8"/>
      <c r="FE242" s="8"/>
      <c r="FF242" s="8"/>
      <c r="FG242" s="8"/>
      <c r="FH242" s="8"/>
      <c r="FI242" s="8"/>
      <c r="FJ242" s="8"/>
      <c r="FK242" s="8"/>
      <c r="FL242" s="8"/>
      <c r="FM242" s="8"/>
      <c r="FN242" s="8"/>
      <c r="FO242" s="8"/>
      <c r="FP242" s="8"/>
      <c r="FQ242" s="8">
        <v>0</v>
      </c>
      <c r="FR242" s="8">
        <v>0</v>
      </c>
      <c r="FS242" s="8">
        <v>0</v>
      </c>
      <c r="FT242" s="8"/>
      <c r="FU242" s="8"/>
      <c r="FV242" s="8"/>
      <c r="FW242" s="8"/>
      <c r="FX242" s="8">
        <v>97</v>
      </c>
      <c r="FY242" s="8">
        <v>51</v>
      </c>
      <c r="FZ242" s="8"/>
      <c r="GA242" s="8" t="s">
        <v>236</v>
      </c>
      <c r="GB242" s="8"/>
      <c r="GC242" s="8"/>
      <c r="GD242" s="8">
        <v>1</v>
      </c>
      <c r="GE242" s="8"/>
      <c r="GF242" s="8">
        <v>274903907</v>
      </c>
      <c r="GG242" s="8">
        <v>2</v>
      </c>
      <c r="GH242" s="8">
        <v>1</v>
      </c>
      <c r="GI242" s="8">
        <v>-2</v>
      </c>
      <c r="GJ242" s="8">
        <v>0</v>
      </c>
      <c r="GK242" s="8">
        <v>0</v>
      </c>
      <c r="GL242" s="8">
        <f ca="1" t="shared" si="148"/>
        <v>0</v>
      </c>
      <c r="GM242" s="8">
        <f ca="1" t="shared" si="149"/>
        <v>0</v>
      </c>
      <c r="GN242" s="8">
        <f ca="1" t="shared" si="150"/>
        <v>0</v>
      </c>
      <c r="GO242" s="8">
        <f ca="1" t="shared" si="151"/>
        <v>0</v>
      </c>
      <c r="GP242" s="8">
        <f ca="1" t="shared" si="152"/>
        <v>0</v>
      </c>
      <c r="GQ242" s="8"/>
      <c r="GR242" s="8">
        <v>0</v>
      </c>
      <c r="GS242" s="8">
        <v>3</v>
      </c>
      <c r="GT242" s="8">
        <v>0</v>
      </c>
      <c r="GU242" s="8" t="s">
        <v>236</v>
      </c>
      <c r="GV242" s="8">
        <f t="shared" si="153"/>
        <v>0</v>
      </c>
      <c r="GW242" s="8">
        <v>1</v>
      </c>
      <c r="GX242" s="8">
        <f t="shared" si="154"/>
        <v>0</v>
      </c>
      <c r="GY242" s="8"/>
      <c r="GZ242" s="8"/>
      <c r="HA242" s="8">
        <v>0</v>
      </c>
      <c r="HB242" s="8">
        <v>0</v>
      </c>
      <c r="HC242" s="8">
        <f>0</f>
        <v>0</v>
      </c>
      <c r="HD242" s="8"/>
      <c r="HE242" s="8" t="s">
        <v>236</v>
      </c>
      <c r="HF242" s="8" t="s">
        <v>236</v>
      </c>
      <c r="HG242" s="8"/>
      <c r="HH242" s="8"/>
      <c r="HI242" s="8"/>
      <c r="HJ242" s="8"/>
      <c r="HK242" s="8"/>
      <c r="HL242" s="8"/>
      <c r="HM242" s="8" t="s">
        <v>236</v>
      </c>
      <c r="HN242" s="8" t="s">
        <v>135</v>
      </c>
      <c r="HO242" s="8" t="s">
        <v>137</v>
      </c>
      <c r="HP242" s="8" t="s">
        <v>325</v>
      </c>
      <c r="HQ242" s="8" t="s">
        <v>325</v>
      </c>
      <c r="HR242" s="8"/>
      <c r="HS242" s="8">
        <v>0</v>
      </c>
      <c r="HT242" s="8"/>
      <c r="HU242" s="8"/>
      <c r="HV242" s="8"/>
      <c r="HW242" s="8"/>
      <c r="HX242" s="8"/>
      <c r="HY242" s="8"/>
      <c r="HZ242" s="8"/>
      <c r="IA242" s="8"/>
      <c r="IB242" s="8"/>
      <c r="IC242" s="8"/>
      <c r="ID242" s="8"/>
      <c r="IE242" s="8"/>
      <c r="IF242" s="8"/>
      <c r="IG242" s="8"/>
      <c r="IH242" s="8"/>
      <c r="II242" s="8"/>
      <c r="IJ242" s="8"/>
      <c r="IK242" s="8">
        <v>0</v>
      </c>
      <c r="IL242" s="8"/>
      <c r="IM242" s="8"/>
      <c r="IN242" s="8"/>
      <c r="IO242" s="8"/>
      <c r="IP242" s="8"/>
      <c r="IQ242" s="8"/>
      <c r="IR242" s="8"/>
      <c r="IS242" s="8"/>
      <c r="IT242" s="8"/>
      <c r="IU242" s="8"/>
    </row>
    <row r="243" spans="1:245">
      <c r="A243">
        <v>18</v>
      </c>
      <c r="B243">
        <v>0</v>
      </c>
      <c r="C243">
        <v>707</v>
      </c>
      <c r="E243" t="s">
        <v>542</v>
      </c>
      <c r="F243" t="s">
        <v>327</v>
      </c>
      <c r="G243" t="s">
        <v>328</v>
      </c>
      <c r="H243" t="s">
        <v>64</v>
      </c>
      <c r="I243">
        <f>J243</f>
        <v>2</v>
      </c>
      <c r="J243">
        <v>2</v>
      </c>
      <c r="K243">
        <v>2</v>
      </c>
      <c r="L243">
        <v>0.32</v>
      </c>
      <c r="M243">
        <v>0</v>
      </c>
      <c r="N243">
        <f t="shared" si="134"/>
        <v>0.32</v>
      </c>
      <c r="O243">
        <f ca="1">ROUND(P243,2)</f>
        <v>0</v>
      </c>
      <c r="P243">
        <f ca="1">ROUND(ROUND(ROUND(SUMIF(SmtRes!AQ700:SmtRes!AQ708,"=1",SmtRes!CU700:SmtRes!CU708),2),2)*I243/100,2)</f>
        <v>0</v>
      </c>
      <c r="Q243">
        <f>ROUND(CR243*I243,2)</f>
        <v>0</v>
      </c>
      <c r="R243">
        <f>ROUND(CS243*I243,2)</f>
        <v>0</v>
      </c>
      <c r="S243">
        <f>ROUND(CT243*I243,2)</f>
        <v>0</v>
      </c>
      <c r="T243">
        <f t="shared" si="136"/>
        <v>0</v>
      </c>
      <c r="U243">
        <f>ROUND(CV243*I243,7)</f>
        <v>0</v>
      </c>
      <c r="V243">
        <f>ROUND(CW243*I243,7)</f>
        <v>0</v>
      </c>
      <c r="W243">
        <f t="shared" si="137"/>
        <v>0</v>
      </c>
      <c r="X243">
        <f t="shared" si="138"/>
        <v>0</v>
      </c>
      <c r="Y243">
        <f t="shared" si="139"/>
        <v>0</v>
      </c>
      <c r="AA243">
        <v>85244033</v>
      </c>
      <c r="AB243">
        <f t="shared" si="140"/>
        <v>0</v>
      </c>
      <c r="AC243">
        <f>ROUND((ES243),6)</f>
        <v>0</v>
      </c>
      <c r="AD243">
        <f>ROUND((((ET243)-(EU243))+AE243),6)</f>
        <v>0</v>
      </c>
      <c r="AE243">
        <f t="shared" si="161"/>
        <v>0</v>
      </c>
      <c r="AF243">
        <f t="shared" si="161"/>
        <v>0</v>
      </c>
      <c r="AG243">
        <f t="shared" si="141"/>
        <v>0</v>
      </c>
      <c r="AH243">
        <f t="shared" si="162"/>
        <v>0</v>
      </c>
      <c r="AI243">
        <f t="shared" si="162"/>
        <v>0</v>
      </c>
      <c r="AJ243">
        <f t="shared" si="142"/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97</v>
      </c>
      <c r="AU243">
        <v>51</v>
      </c>
      <c r="AV243">
        <v>1</v>
      </c>
      <c r="AW243">
        <v>1</v>
      </c>
      <c r="AZ243">
        <v>1</v>
      </c>
      <c r="BA243">
        <v>1</v>
      </c>
      <c r="BB243">
        <v>1</v>
      </c>
      <c r="BC243">
        <v>1</v>
      </c>
      <c r="BD243" t="s">
        <v>236</v>
      </c>
      <c r="BE243" t="s">
        <v>236</v>
      </c>
      <c r="BF243" t="s">
        <v>236</v>
      </c>
      <c r="BG243" t="s">
        <v>236</v>
      </c>
      <c r="BH243">
        <v>3</v>
      </c>
      <c r="BI243">
        <v>2</v>
      </c>
      <c r="BJ243" t="s">
        <v>236</v>
      </c>
      <c r="BM243">
        <v>108001</v>
      </c>
      <c r="BN243">
        <v>0</v>
      </c>
      <c r="BO243" t="s">
        <v>236</v>
      </c>
      <c r="BP243">
        <v>0</v>
      </c>
      <c r="BQ243">
        <v>3</v>
      </c>
      <c r="BR243">
        <v>0</v>
      </c>
      <c r="BS243">
        <v>1</v>
      </c>
      <c r="BT243">
        <v>1</v>
      </c>
      <c r="BU243">
        <v>1</v>
      </c>
      <c r="BV243">
        <v>1</v>
      </c>
      <c r="BW243">
        <v>1</v>
      </c>
      <c r="BX243">
        <v>1</v>
      </c>
      <c r="BY243" t="s">
        <v>236</v>
      </c>
      <c r="BZ243">
        <v>97</v>
      </c>
      <c r="CA243">
        <v>51</v>
      </c>
      <c r="CB243" t="s">
        <v>236</v>
      </c>
      <c r="CE243">
        <v>0</v>
      </c>
      <c r="CF243">
        <v>0</v>
      </c>
      <c r="CG243">
        <v>0</v>
      </c>
      <c r="CH243">
        <v>17</v>
      </c>
      <c r="CI243">
        <v>1</v>
      </c>
      <c r="CJ243">
        <v>0</v>
      </c>
      <c r="CK243">
        <v>0</v>
      </c>
      <c r="CL243">
        <v>0</v>
      </c>
      <c r="CM243">
        <v>0</v>
      </c>
      <c r="CN243" t="s">
        <v>236</v>
      </c>
      <c r="CO243">
        <v>0</v>
      </c>
      <c r="CP243">
        <f t="shared" ref="CP243:CZ243" si="164">0</f>
        <v>0</v>
      </c>
      <c r="CQ243">
        <f t="shared" si="164"/>
        <v>0</v>
      </c>
      <c r="CR243">
        <f t="shared" si="164"/>
        <v>0</v>
      </c>
      <c r="CS243">
        <f t="shared" si="164"/>
        <v>0</v>
      </c>
      <c r="CT243">
        <f t="shared" si="164"/>
        <v>0</v>
      </c>
      <c r="CU243">
        <f t="shared" si="164"/>
        <v>0</v>
      </c>
      <c r="CV243">
        <f t="shared" si="164"/>
        <v>0</v>
      </c>
      <c r="CW243">
        <f t="shared" si="164"/>
        <v>0</v>
      </c>
      <c r="CX243">
        <f t="shared" si="164"/>
        <v>0</v>
      </c>
      <c r="CY243">
        <f t="shared" si="164"/>
        <v>0</v>
      </c>
      <c r="CZ243">
        <f t="shared" si="164"/>
        <v>0</v>
      </c>
      <c r="DC243" t="s">
        <v>236</v>
      </c>
      <c r="DD243" t="s">
        <v>236</v>
      </c>
      <c r="DE243" t="s">
        <v>236</v>
      </c>
      <c r="DF243" t="s">
        <v>236</v>
      </c>
      <c r="DG243" t="s">
        <v>236</v>
      </c>
      <c r="DH243" t="s">
        <v>236</v>
      </c>
      <c r="DI243" t="s">
        <v>236</v>
      </c>
      <c r="DJ243" t="s">
        <v>236</v>
      </c>
      <c r="DK243" t="s">
        <v>236</v>
      </c>
      <c r="DL243" t="s">
        <v>236</v>
      </c>
      <c r="DM243" t="s">
        <v>236</v>
      </c>
      <c r="DN243">
        <v>0</v>
      </c>
      <c r="DO243">
        <v>0</v>
      </c>
      <c r="DP243">
        <v>1</v>
      </c>
      <c r="DQ243">
        <v>1</v>
      </c>
      <c r="DU243">
        <v>1013</v>
      </c>
      <c r="DV243" t="s">
        <v>64</v>
      </c>
      <c r="DW243" t="s">
        <v>64</v>
      </c>
      <c r="DX243">
        <v>1</v>
      </c>
      <c r="DZ243" t="s">
        <v>236</v>
      </c>
      <c r="EA243" t="s">
        <v>236</v>
      </c>
      <c r="EB243" t="s">
        <v>236</v>
      </c>
      <c r="EC243" t="s">
        <v>236</v>
      </c>
      <c r="EE243">
        <v>82815029</v>
      </c>
      <c r="EF243">
        <v>3</v>
      </c>
      <c r="EG243" t="s">
        <v>324</v>
      </c>
      <c r="EH243">
        <v>0</v>
      </c>
      <c r="EI243" t="s">
        <v>236</v>
      </c>
      <c r="EJ243">
        <v>2</v>
      </c>
      <c r="EK243">
        <v>108001</v>
      </c>
      <c r="EL243" t="s">
        <v>325</v>
      </c>
      <c r="EM243" t="s">
        <v>326</v>
      </c>
      <c r="EO243" t="s">
        <v>236</v>
      </c>
      <c r="EQ243">
        <v>0</v>
      </c>
      <c r="ER243">
        <v>0</v>
      </c>
      <c r="ES243">
        <v>0</v>
      </c>
      <c r="ET243">
        <v>0</v>
      </c>
      <c r="EU243">
        <v>0</v>
      </c>
      <c r="EV243">
        <v>0</v>
      </c>
      <c r="EW243">
        <v>0</v>
      </c>
      <c r="EX243">
        <v>0</v>
      </c>
      <c r="FQ243">
        <v>0</v>
      </c>
      <c r="FR243">
        <v>0</v>
      </c>
      <c r="FS243">
        <v>0</v>
      </c>
      <c r="FX243">
        <v>97</v>
      </c>
      <c r="FY243">
        <v>51</v>
      </c>
      <c r="GA243" t="s">
        <v>236</v>
      </c>
      <c r="GD243">
        <v>1</v>
      </c>
      <c r="GF243">
        <v>274903907</v>
      </c>
      <c r="GG243">
        <v>2</v>
      </c>
      <c r="GH243">
        <v>1</v>
      </c>
      <c r="GI243">
        <v>-2</v>
      </c>
      <c r="GJ243">
        <v>0</v>
      </c>
      <c r="GK243">
        <v>0</v>
      </c>
      <c r="GL243">
        <f ca="1" t="shared" si="148"/>
        <v>0</v>
      </c>
      <c r="GM243">
        <f ca="1" t="shared" si="149"/>
        <v>0</v>
      </c>
      <c r="GN243">
        <f ca="1" t="shared" si="150"/>
        <v>0</v>
      </c>
      <c r="GO243">
        <f ca="1" t="shared" si="151"/>
        <v>0</v>
      </c>
      <c r="GP243">
        <f ca="1" t="shared" si="152"/>
        <v>0</v>
      </c>
      <c r="GR243">
        <v>0</v>
      </c>
      <c r="GS243">
        <v>3</v>
      </c>
      <c r="GT243">
        <v>0</v>
      </c>
      <c r="GU243" t="s">
        <v>236</v>
      </c>
      <c r="GV243">
        <f t="shared" si="153"/>
        <v>0</v>
      </c>
      <c r="GW243">
        <v>1</v>
      </c>
      <c r="GX243">
        <f t="shared" si="154"/>
        <v>0</v>
      </c>
      <c r="HA243">
        <v>0</v>
      </c>
      <c r="HB243">
        <v>0</v>
      </c>
      <c r="HC243">
        <f>0</f>
        <v>0</v>
      </c>
      <c r="HE243" t="s">
        <v>236</v>
      </c>
      <c r="HF243" t="s">
        <v>236</v>
      </c>
      <c r="HM243" t="s">
        <v>236</v>
      </c>
      <c r="HN243" t="s">
        <v>135</v>
      </c>
      <c r="HO243" t="s">
        <v>137</v>
      </c>
      <c r="HP243" t="s">
        <v>325</v>
      </c>
      <c r="HQ243" t="s">
        <v>325</v>
      </c>
      <c r="HS243">
        <v>0</v>
      </c>
      <c r="IK243">
        <v>0</v>
      </c>
    </row>
    <row r="244" spans="1:255">
      <c r="A244" s="8">
        <v>18</v>
      </c>
      <c r="B244" s="8">
        <v>0</v>
      </c>
      <c r="C244" s="8">
        <v>699</v>
      </c>
      <c r="D244" s="8"/>
      <c r="E244" s="8" t="s">
        <v>543</v>
      </c>
      <c r="F244" s="8" t="s">
        <v>534</v>
      </c>
      <c r="G244" s="8" t="s">
        <v>544</v>
      </c>
      <c r="H244" s="8" t="s">
        <v>236</v>
      </c>
      <c r="I244" s="8">
        <f>I240*J244</f>
        <v>0</v>
      </c>
      <c r="J244" s="8">
        <v>100</v>
      </c>
      <c r="K244" s="8">
        <v>100</v>
      </c>
      <c r="L244" s="8">
        <v>16</v>
      </c>
      <c r="M244" s="8">
        <v>0</v>
      </c>
      <c r="N244" s="8">
        <f t="shared" si="134"/>
        <v>16</v>
      </c>
      <c r="O244" s="8">
        <f>ROUND(CP244,2)</f>
        <v>0</v>
      </c>
      <c r="P244" s="8">
        <f>ROUND(CQ244*I244,2)</f>
        <v>0</v>
      </c>
      <c r="Q244" s="8">
        <f>ROUND(CR244*I244,2)</f>
        <v>0</v>
      </c>
      <c r="R244" s="8">
        <f>ROUND(CS244*I244,2)</f>
        <v>0</v>
      </c>
      <c r="S244" s="8">
        <f>ROUND(CT244*I244,2)</f>
        <v>0</v>
      </c>
      <c r="T244" s="8">
        <f t="shared" si="136"/>
        <v>0</v>
      </c>
      <c r="U244" s="8">
        <f>ROUND(CV244*I244,7)</f>
        <v>0</v>
      </c>
      <c r="V244" s="8">
        <f>ROUND(CW244*I244,7)</f>
        <v>0</v>
      </c>
      <c r="W244" s="8">
        <f t="shared" si="137"/>
        <v>0</v>
      </c>
      <c r="X244" s="8">
        <f t="shared" si="138"/>
        <v>0</v>
      </c>
      <c r="Y244" s="8">
        <f t="shared" si="139"/>
        <v>0</v>
      </c>
      <c r="Z244" s="8"/>
      <c r="AA244" s="8">
        <v>85244098</v>
      </c>
      <c r="AB244" s="8">
        <f t="shared" si="140"/>
        <v>78.37</v>
      </c>
      <c r="AC244" s="8">
        <f>ROUND((ES244),6)</f>
        <v>78.37</v>
      </c>
      <c r="AD244" s="8">
        <f>ROUND((((ET244)-(EU244))+AE244),6)</f>
        <v>0</v>
      </c>
      <c r="AE244" s="8">
        <f t="shared" si="161"/>
        <v>0</v>
      </c>
      <c r="AF244" s="8">
        <f t="shared" si="161"/>
        <v>0</v>
      </c>
      <c r="AG244" s="8">
        <f t="shared" si="141"/>
        <v>0</v>
      </c>
      <c r="AH244" s="8">
        <f t="shared" si="162"/>
        <v>0</v>
      </c>
      <c r="AI244" s="8">
        <f t="shared" si="162"/>
        <v>0</v>
      </c>
      <c r="AJ244" s="8">
        <f t="shared" si="142"/>
        <v>0</v>
      </c>
      <c r="AK244" s="8">
        <v>78.37</v>
      </c>
      <c r="AL244" s="8">
        <v>78.37</v>
      </c>
      <c r="AM244" s="8">
        <v>0</v>
      </c>
      <c r="AN244" s="8">
        <v>0</v>
      </c>
      <c r="AO244" s="8">
        <v>0</v>
      </c>
      <c r="AP244" s="8">
        <v>0</v>
      </c>
      <c r="AQ244" s="8">
        <v>0</v>
      </c>
      <c r="AR244" s="8">
        <v>0</v>
      </c>
      <c r="AS244" s="8">
        <v>0</v>
      </c>
      <c r="AT244" s="8">
        <v>97</v>
      </c>
      <c r="AU244" s="8">
        <v>51</v>
      </c>
      <c r="AV244" s="8">
        <v>1</v>
      </c>
      <c r="AW244" s="8">
        <v>1</v>
      </c>
      <c r="AX244" s="8"/>
      <c r="AY244" s="8"/>
      <c r="AZ244" s="8">
        <v>1</v>
      </c>
      <c r="BA244" s="8">
        <v>1</v>
      </c>
      <c r="BB244" s="8">
        <v>1</v>
      </c>
      <c r="BC244" s="8">
        <v>1</v>
      </c>
      <c r="BD244" s="8" t="s">
        <v>236</v>
      </c>
      <c r="BE244" s="8" t="s">
        <v>236</v>
      </c>
      <c r="BF244" s="8" t="s">
        <v>236</v>
      </c>
      <c r="BG244" s="8" t="s">
        <v>236</v>
      </c>
      <c r="BH244" s="8">
        <v>3</v>
      </c>
      <c r="BI244" s="8">
        <v>2</v>
      </c>
      <c r="BJ244" s="8" t="s">
        <v>236</v>
      </c>
      <c r="BK244" s="8"/>
      <c r="BL244" s="8"/>
      <c r="BM244" s="8">
        <v>108001</v>
      </c>
      <c r="BN244" s="8">
        <v>0</v>
      </c>
      <c r="BO244" s="8" t="s">
        <v>236</v>
      </c>
      <c r="BP244" s="8">
        <v>0</v>
      </c>
      <c r="BQ244" s="8">
        <v>3</v>
      </c>
      <c r="BR244" s="8">
        <v>0</v>
      </c>
      <c r="BS244" s="8">
        <v>1</v>
      </c>
      <c r="BT244" s="8">
        <v>1</v>
      </c>
      <c r="BU244" s="8">
        <v>1</v>
      </c>
      <c r="BV244" s="8">
        <v>1</v>
      </c>
      <c r="BW244" s="8">
        <v>1</v>
      </c>
      <c r="BX244" s="8">
        <v>1</v>
      </c>
      <c r="BY244" s="8" t="s">
        <v>236</v>
      </c>
      <c r="BZ244" s="8">
        <v>97</v>
      </c>
      <c r="CA244" s="8">
        <v>51</v>
      </c>
      <c r="CB244" s="8" t="s">
        <v>236</v>
      </c>
      <c r="CC244" s="8"/>
      <c r="CD244" s="8"/>
      <c r="CE244" s="8">
        <v>0</v>
      </c>
      <c r="CF244" s="8">
        <v>0</v>
      </c>
      <c r="CG244" s="8">
        <v>0</v>
      </c>
      <c r="CH244" s="8">
        <v>17</v>
      </c>
      <c r="CI244" s="8">
        <v>2</v>
      </c>
      <c r="CJ244" s="8">
        <v>0</v>
      </c>
      <c r="CK244" s="8">
        <v>0</v>
      </c>
      <c r="CL244" s="8">
        <v>0</v>
      </c>
      <c r="CM244" s="8">
        <v>0</v>
      </c>
      <c r="CN244" s="8" t="s">
        <v>236</v>
      </c>
      <c r="CO244" s="8">
        <v>0</v>
      </c>
      <c r="CP244" s="8">
        <f>(P244+Q244+S244+R244)</f>
        <v>0</v>
      </c>
      <c r="CQ244" s="8">
        <f>ROUND(AL244,2)</f>
        <v>78.37</v>
      </c>
      <c r="CR244" s="8">
        <f>ROUND(AM244,2)</f>
        <v>0</v>
      </c>
      <c r="CS244" s="8">
        <f>ROUND(AN244*BS244,2)</f>
        <v>0</v>
      </c>
      <c r="CT244" s="8">
        <f>ROUND(AO244*BA244,2)</f>
        <v>0</v>
      </c>
      <c r="CU244" s="8">
        <f t="shared" ref="CU244:CX245" si="165">AG244</f>
        <v>0</v>
      </c>
      <c r="CV244" s="8">
        <f t="shared" si="165"/>
        <v>0</v>
      </c>
      <c r="CW244" s="8">
        <f t="shared" si="165"/>
        <v>0</v>
      </c>
      <c r="CX244" s="8">
        <f t="shared" si="165"/>
        <v>0</v>
      </c>
      <c r="CY244" s="8">
        <f>(((S244+R244)*AT244)/100)</f>
        <v>0</v>
      </c>
      <c r="CZ244" s="8">
        <f>(((S244+R244)*AU244)/100)</f>
        <v>0</v>
      </c>
      <c r="DA244" s="8"/>
      <c r="DB244" s="8"/>
      <c r="DC244" s="8" t="s">
        <v>236</v>
      </c>
      <c r="DD244" s="8" t="s">
        <v>236</v>
      </c>
      <c r="DE244" s="8" t="s">
        <v>236</v>
      </c>
      <c r="DF244" s="8" t="s">
        <v>236</v>
      </c>
      <c r="DG244" s="8" t="s">
        <v>236</v>
      </c>
      <c r="DH244" s="8" t="s">
        <v>236</v>
      </c>
      <c r="DI244" s="8" t="s">
        <v>236</v>
      </c>
      <c r="DJ244" s="8" t="s">
        <v>236</v>
      </c>
      <c r="DK244" s="8" t="s">
        <v>236</v>
      </c>
      <c r="DL244" s="8" t="s">
        <v>236</v>
      </c>
      <c r="DM244" s="8" t="s">
        <v>236</v>
      </c>
      <c r="DN244" s="8">
        <v>0</v>
      </c>
      <c r="DO244" s="8">
        <v>0</v>
      </c>
      <c r="DP244" s="8">
        <v>1</v>
      </c>
      <c r="DQ244" s="8">
        <v>1</v>
      </c>
      <c r="DR244" s="8"/>
      <c r="DS244" s="8"/>
      <c r="DT244" s="8"/>
      <c r="DU244" s="8"/>
      <c r="DV244" s="8"/>
      <c r="DW244" s="8"/>
      <c r="DX244" s="8"/>
      <c r="DY244" s="8"/>
      <c r="DZ244" s="8" t="s">
        <v>236</v>
      </c>
      <c r="EA244" s="8" t="s">
        <v>236</v>
      </c>
      <c r="EB244" s="8" t="s">
        <v>236</v>
      </c>
      <c r="EC244" s="8" t="s">
        <v>236</v>
      </c>
      <c r="ED244" s="8"/>
      <c r="EE244" s="8">
        <v>82815029</v>
      </c>
      <c r="EF244" s="8">
        <v>3</v>
      </c>
      <c r="EG244" s="8" t="s">
        <v>324</v>
      </c>
      <c r="EH244" s="8">
        <v>0</v>
      </c>
      <c r="EI244" s="8" t="s">
        <v>236</v>
      </c>
      <c r="EJ244" s="8">
        <v>2</v>
      </c>
      <c r="EK244" s="8">
        <v>108001</v>
      </c>
      <c r="EL244" s="8" t="s">
        <v>325</v>
      </c>
      <c r="EM244" s="8" t="s">
        <v>326</v>
      </c>
      <c r="EN244" s="8"/>
      <c r="EO244" s="8" t="s">
        <v>236</v>
      </c>
      <c r="EP244" s="8"/>
      <c r="EQ244" s="8">
        <v>0</v>
      </c>
      <c r="ER244" s="8">
        <v>78.37</v>
      </c>
      <c r="ES244" s="8">
        <v>78.37</v>
      </c>
      <c r="ET244" s="8">
        <v>0</v>
      </c>
      <c r="EU244" s="8">
        <v>0</v>
      </c>
      <c r="EV244" s="8">
        <v>0</v>
      </c>
      <c r="EW244" s="8">
        <v>0</v>
      </c>
      <c r="EX244" s="8">
        <v>0</v>
      </c>
      <c r="EY244" s="8"/>
      <c r="EZ244" s="8">
        <v>5</v>
      </c>
      <c r="FA244" s="8"/>
      <c r="FB244" s="8"/>
      <c r="FC244" s="8">
        <v>1</v>
      </c>
      <c r="FD244" s="8">
        <v>18</v>
      </c>
      <c r="FE244" s="8"/>
      <c r="FF244" s="8">
        <v>91</v>
      </c>
      <c r="FG244" s="8"/>
      <c r="FH244" s="8"/>
      <c r="FI244" s="8"/>
      <c r="FJ244" s="8"/>
      <c r="FK244" s="8"/>
      <c r="FL244" s="8"/>
      <c r="FM244" s="8"/>
      <c r="FN244" s="8"/>
      <c r="FO244" s="8"/>
      <c r="FP244" s="8"/>
      <c r="FQ244" s="8">
        <v>0</v>
      </c>
      <c r="FR244" s="8">
        <v>0</v>
      </c>
      <c r="FS244" s="8">
        <v>0</v>
      </c>
      <c r="FT244" s="8"/>
      <c r="FU244" s="8"/>
      <c r="FV244" s="8"/>
      <c r="FW244" s="8"/>
      <c r="FX244" s="8">
        <v>97</v>
      </c>
      <c r="FY244" s="8">
        <v>51</v>
      </c>
      <c r="FZ244" s="8"/>
      <c r="GA244" s="8" t="s">
        <v>545</v>
      </c>
      <c r="GB244" s="8"/>
      <c r="GC244" s="8"/>
      <c r="GD244" s="8">
        <v>1</v>
      </c>
      <c r="GE244" s="8"/>
      <c r="GF244" s="8">
        <v>1617180093</v>
      </c>
      <c r="GG244" s="8">
        <v>2</v>
      </c>
      <c r="GH244" s="8">
        <v>3</v>
      </c>
      <c r="GI244" s="8">
        <v>-2</v>
      </c>
      <c r="GJ244" s="8">
        <v>0</v>
      </c>
      <c r="GK244" s="8">
        <v>0</v>
      </c>
      <c r="GL244" s="8">
        <f t="shared" si="148"/>
        <v>0</v>
      </c>
      <c r="GM244" s="8">
        <f t="shared" si="149"/>
        <v>0</v>
      </c>
      <c r="GN244" s="8">
        <f t="shared" si="150"/>
        <v>0</v>
      </c>
      <c r="GO244" s="8">
        <f t="shared" si="151"/>
        <v>0</v>
      </c>
      <c r="GP244" s="8">
        <f t="shared" si="152"/>
        <v>0</v>
      </c>
      <c r="GQ244" s="8"/>
      <c r="GR244" s="8">
        <v>1</v>
      </c>
      <c r="GS244" s="8">
        <v>1</v>
      </c>
      <c r="GT244" s="8">
        <v>0</v>
      </c>
      <c r="GU244" s="8" t="s">
        <v>236</v>
      </c>
      <c r="GV244" s="8">
        <f t="shared" si="153"/>
        <v>0</v>
      </c>
      <c r="GW244" s="8">
        <v>1</v>
      </c>
      <c r="GX244" s="8">
        <f t="shared" si="154"/>
        <v>0</v>
      </c>
      <c r="GY244" s="8"/>
      <c r="GZ244" s="8"/>
      <c r="HA244" s="8">
        <v>0</v>
      </c>
      <c r="HB244" s="8">
        <v>0</v>
      </c>
      <c r="HC244" s="8">
        <f>GV244*GW244</f>
        <v>0</v>
      </c>
      <c r="HD244" s="8"/>
      <c r="HE244" s="8" t="s">
        <v>69</v>
      </c>
      <c r="HF244" s="8" t="s">
        <v>426</v>
      </c>
      <c r="HG244" s="8">
        <f>ROUND(ROUND(AL244,2)*I244,2)</f>
        <v>0</v>
      </c>
      <c r="HH244" s="8"/>
      <c r="HI244" s="8"/>
      <c r="HJ244" s="8"/>
      <c r="HK244" s="8"/>
      <c r="HL244" s="8"/>
      <c r="HM244" s="8" t="s">
        <v>236</v>
      </c>
      <c r="HN244" s="8" t="s">
        <v>135</v>
      </c>
      <c r="HO244" s="8" t="s">
        <v>137</v>
      </c>
      <c r="HP244" s="8" t="s">
        <v>325</v>
      </c>
      <c r="HQ244" s="8" t="s">
        <v>325</v>
      </c>
      <c r="HR244" s="8"/>
      <c r="HS244" s="8">
        <v>0</v>
      </c>
      <c r="HT244" s="8"/>
      <c r="HU244" s="8"/>
      <c r="HV244" s="8"/>
      <c r="HW244" s="8"/>
      <c r="HX244" s="8"/>
      <c r="HY244" s="8"/>
      <c r="HZ244" s="8"/>
      <c r="IA244" s="8"/>
      <c r="IB244" s="8"/>
      <c r="IC244" s="8"/>
      <c r="ID244" s="8"/>
      <c r="IE244" s="8"/>
      <c r="IF244" s="8"/>
      <c r="IG244" s="8"/>
      <c r="IH244" s="8"/>
      <c r="II244" s="8"/>
      <c r="IJ244" s="8"/>
      <c r="IK244" s="8">
        <v>0</v>
      </c>
      <c r="IL244" s="8"/>
      <c r="IM244" s="8"/>
      <c r="IN244" s="8"/>
      <c r="IO244" s="8"/>
      <c r="IP244" s="8"/>
      <c r="IQ244" s="8"/>
      <c r="IR244" s="8"/>
      <c r="IS244" s="8"/>
      <c r="IT244" s="8"/>
      <c r="IU244" s="8"/>
    </row>
    <row r="245" spans="1:245">
      <c r="A245">
        <v>18</v>
      </c>
      <c r="B245">
        <v>0</v>
      </c>
      <c r="C245">
        <v>708</v>
      </c>
      <c r="E245" t="s">
        <v>543</v>
      </c>
      <c r="F245" t="s">
        <v>534</v>
      </c>
      <c r="G245" t="s">
        <v>544</v>
      </c>
      <c r="H245" t="s">
        <v>236</v>
      </c>
      <c r="I245">
        <f>I241*J245</f>
        <v>0</v>
      </c>
      <c r="J245">
        <v>100</v>
      </c>
      <c r="K245">
        <v>100</v>
      </c>
      <c r="L245">
        <v>16</v>
      </c>
      <c r="M245">
        <v>0</v>
      </c>
      <c r="N245">
        <f t="shared" si="134"/>
        <v>16</v>
      </c>
      <c r="O245">
        <f>ROUND(CP245,2)</f>
        <v>0</v>
      </c>
      <c r="P245">
        <f>ROUND(CQ245*I245,2)</f>
        <v>0</v>
      </c>
      <c r="Q245">
        <f>ROUND(CR245*I245,2)</f>
        <v>0</v>
      </c>
      <c r="R245">
        <f>ROUND(CS245*I245,2)</f>
        <v>0</v>
      </c>
      <c r="S245">
        <f>ROUND(CT245*I245,2)</f>
        <v>0</v>
      </c>
      <c r="T245">
        <f t="shared" si="136"/>
        <v>0</v>
      </c>
      <c r="U245">
        <f>ROUND(CV245*I245,7)</f>
        <v>0</v>
      </c>
      <c r="V245">
        <f>ROUND(CW245*I245,7)</f>
        <v>0</v>
      </c>
      <c r="W245">
        <f t="shared" si="137"/>
        <v>0</v>
      </c>
      <c r="X245">
        <f t="shared" si="138"/>
        <v>0</v>
      </c>
      <c r="Y245">
        <f t="shared" si="139"/>
        <v>0</v>
      </c>
      <c r="AA245">
        <v>85244033</v>
      </c>
      <c r="AB245">
        <f t="shared" si="140"/>
        <v>78.37</v>
      </c>
      <c r="AC245">
        <f>ROUND((ES245),6)</f>
        <v>78.37</v>
      </c>
      <c r="AD245">
        <f>ROUND((((ET245)-(EU245))+AE245),6)</f>
        <v>0</v>
      </c>
      <c r="AE245">
        <f t="shared" si="161"/>
        <v>0</v>
      </c>
      <c r="AF245">
        <f t="shared" si="161"/>
        <v>0</v>
      </c>
      <c r="AG245">
        <f t="shared" si="141"/>
        <v>0</v>
      </c>
      <c r="AH245">
        <f t="shared" si="162"/>
        <v>0</v>
      </c>
      <c r="AI245">
        <f t="shared" si="162"/>
        <v>0</v>
      </c>
      <c r="AJ245">
        <f t="shared" si="142"/>
        <v>0</v>
      </c>
      <c r="AK245">
        <v>78.37</v>
      </c>
      <c r="AL245">
        <v>78.37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97</v>
      </c>
      <c r="AU245">
        <v>51</v>
      </c>
      <c r="AV245">
        <v>1</v>
      </c>
      <c r="AW245">
        <v>1</v>
      </c>
      <c r="AZ245">
        <v>1</v>
      </c>
      <c r="BA245">
        <v>1</v>
      </c>
      <c r="BB245">
        <v>1</v>
      </c>
      <c r="BC245">
        <v>1</v>
      </c>
      <c r="BD245" t="s">
        <v>236</v>
      </c>
      <c r="BE245" t="s">
        <v>236</v>
      </c>
      <c r="BF245" t="s">
        <v>236</v>
      </c>
      <c r="BG245" t="s">
        <v>236</v>
      </c>
      <c r="BH245">
        <v>3</v>
      </c>
      <c r="BI245">
        <v>2</v>
      </c>
      <c r="BJ245" t="s">
        <v>236</v>
      </c>
      <c r="BM245">
        <v>108001</v>
      </c>
      <c r="BN245">
        <v>0</v>
      </c>
      <c r="BO245" t="s">
        <v>236</v>
      </c>
      <c r="BP245">
        <v>0</v>
      </c>
      <c r="BQ245">
        <v>3</v>
      </c>
      <c r="BR245">
        <v>0</v>
      </c>
      <c r="BS245">
        <v>1</v>
      </c>
      <c r="BT245">
        <v>1</v>
      </c>
      <c r="BU245">
        <v>1</v>
      </c>
      <c r="BV245">
        <v>1</v>
      </c>
      <c r="BW245">
        <v>1</v>
      </c>
      <c r="BX245">
        <v>1</v>
      </c>
      <c r="BY245" t="s">
        <v>236</v>
      </c>
      <c r="BZ245">
        <v>97</v>
      </c>
      <c r="CA245">
        <v>51</v>
      </c>
      <c r="CB245" t="s">
        <v>236</v>
      </c>
      <c r="CE245">
        <v>0</v>
      </c>
      <c r="CF245">
        <v>0</v>
      </c>
      <c r="CG245">
        <v>0</v>
      </c>
      <c r="CH245">
        <v>17</v>
      </c>
      <c r="CI245">
        <v>2</v>
      </c>
      <c r="CJ245">
        <v>0</v>
      </c>
      <c r="CK245">
        <v>0</v>
      </c>
      <c r="CL245">
        <v>0</v>
      </c>
      <c r="CM245">
        <v>0</v>
      </c>
      <c r="CN245" t="s">
        <v>236</v>
      </c>
      <c r="CO245">
        <v>0</v>
      </c>
      <c r="CP245">
        <f>(P245+Q245+S245+R245)</f>
        <v>0</v>
      </c>
      <c r="CQ245">
        <f>ROUND(AL245,2)</f>
        <v>78.37</v>
      </c>
      <c r="CR245">
        <f>ROUND(AM245,2)</f>
        <v>0</v>
      </c>
      <c r="CS245">
        <f>ROUND(AN245*BS245,2)</f>
        <v>0</v>
      </c>
      <c r="CT245">
        <f>ROUND(AO245*BA245,2)</f>
        <v>0</v>
      </c>
      <c r="CU245">
        <f t="shared" si="165"/>
        <v>0</v>
      </c>
      <c r="CV245">
        <f t="shared" si="165"/>
        <v>0</v>
      </c>
      <c r="CW245">
        <f t="shared" si="165"/>
        <v>0</v>
      </c>
      <c r="CX245">
        <f t="shared" si="165"/>
        <v>0</v>
      </c>
      <c r="CY245">
        <f>(((S245+R245)*AT245)/100)</f>
        <v>0</v>
      </c>
      <c r="CZ245">
        <f>(((S245+R245)*AU245)/100)</f>
        <v>0</v>
      </c>
      <c r="DC245" t="s">
        <v>236</v>
      </c>
      <c r="DD245" t="s">
        <v>236</v>
      </c>
      <c r="DE245" t="s">
        <v>236</v>
      </c>
      <c r="DF245" t="s">
        <v>236</v>
      </c>
      <c r="DG245" t="s">
        <v>236</v>
      </c>
      <c r="DH245" t="s">
        <v>236</v>
      </c>
      <c r="DI245" t="s">
        <v>236</v>
      </c>
      <c r="DJ245" t="s">
        <v>236</v>
      </c>
      <c r="DK245" t="s">
        <v>236</v>
      </c>
      <c r="DL245" t="s">
        <v>236</v>
      </c>
      <c r="DM245" t="s">
        <v>236</v>
      </c>
      <c r="DN245">
        <v>0</v>
      </c>
      <c r="DO245">
        <v>0</v>
      </c>
      <c r="DP245">
        <v>1</v>
      </c>
      <c r="DQ245">
        <v>1</v>
      </c>
      <c r="DZ245" t="s">
        <v>236</v>
      </c>
      <c r="EA245" t="s">
        <v>236</v>
      </c>
      <c r="EB245" t="s">
        <v>236</v>
      </c>
      <c r="EC245" t="s">
        <v>236</v>
      </c>
      <c r="EE245">
        <v>82815029</v>
      </c>
      <c r="EF245">
        <v>3</v>
      </c>
      <c r="EG245" t="s">
        <v>324</v>
      </c>
      <c r="EH245">
        <v>0</v>
      </c>
      <c r="EI245" t="s">
        <v>236</v>
      </c>
      <c r="EJ245">
        <v>2</v>
      </c>
      <c r="EK245">
        <v>108001</v>
      </c>
      <c r="EL245" t="s">
        <v>325</v>
      </c>
      <c r="EM245" t="s">
        <v>326</v>
      </c>
      <c r="EO245" t="s">
        <v>236</v>
      </c>
      <c r="EQ245">
        <v>0</v>
      </c>
      <c r="ER245">
        <v>78.37</v>
      </c>
      <c r="ES245">
        <v>78.37</v>
      </c>
      <c r="ET245">
        <v>0</v>
      </c>
      <c r="EU245">
        <v>0</v>
      </c>
      <c r="EV245">
        <v>0</v>
      </c>
      <c r="EW245">
        <v>0</v>
      </c>
      <c r="EX245">
        <v>0</v>
      </c>
      <c r="EZ245">
        <v>5</v>
      </c>
      <c r="FC245">
        <v>1</v>
      </c>
      <c r="FD245">
        <v>18</v>
      </c>
      <c r="FF245">
        <v>91</v>
      </c>
      <c r="FQ245">
        <v>0</v>
      </c>
      <c r="FR245">
        <v>0</v>
      </c>
      <c r="FS245">
        <v>0</v>
      </c>
      <c r="FX245">
        <v>97</v>
      </c>
      <c r="FY245">
        <v>51</v>
      </c>
      <c r="GA245" t="s">
        <v>545</v>
      </c>
      <c r="GD245">
        <v>1</v>
      </c>
      <c r="GF245">
        <v>1617180093</v>
      </c>
      <c r="GG245">
        <v>2</v>
      </c>
      <c r="GH245">
        <v>3</v>
      </c>
      <c r="GI245">
        <v>-2</v>
      </c>
      <c r="GJ245">
        <v>0</v>
      </c>
      <c r="GK245">
        <v>0</v>
      </c>
      <c r="GL245">
        <f t="shared" si="148"/>
        <v>0</v>
      </c>
      <c r="GM245">
        <f t="shared" si="149"/>
        <v>0</v>
      </c>
      <c r="GN245">
        <f t="shared" si="150"/>
        <v>0</v>
      </c>
      <c r="GO245">
        <f t="shared" si="151"/>
        <v>0</v>
      </c>
      <c r="GP245">
        <f t="shared" si="152"/>
        <v>0</v>
      </c>
      <c r="GR245">
        <v>1</v>
      </c>
      <c r="GS245">
        <v>1</v>
      </c>
      <c r="GT245">
        <v>0</v>
      </c>
      <c r="GU245" t="s">
        <v>236</v>
      </c>
      <c r="GV245">
        <f t="shared" si="153"/>
        <v>0</v>
      </c>
      <c r="GW245">
        <v>1</v>
      </c>
      <c r="GX245">
        <f t="shared" si="154"/>
        <v>0</v>
      </c>
      <c r="HA245">
        <v>0</v>
      </c>
      <c r="HB245">
        <v>0</v>
      </c>
      <c r="HC245">
        <f>GV245*GW245</f>
        <v>0</v>
      </c>
      <c r="HE245" t="s">
        <v>69</v>
      </c>
      <c r="HF245" t="s">
        <v>426</v>
      </c>
      <c r="HG245">
        <f>ROUND(ROUND(AL245,2)*I245,2)</f>
        <v>0</v>
      </c>
      <c r="HM245" t="s">
        <v>236</v>
      </c>
      <c r="HN245" t="s">
        <v>135</v>
      </c>
      <c r="HO245" t="s">
        <v>137</v>
      </c>
      <c r="HP245" t="s">
        <v>325</v>
      </c>
      <c r="HQ245" t="s">
        <v>325</v>
      </c>
      <c r="HS245">
        <v>0</v>
      </c>
      <c r="IK245">
        <v>0</v>
      </c>
    </row>
    <row r="246" spans="1:255">
      <c r="A246" s="8">
        <v>17</v>
      </c>
      <c r="B246" s="8">
        <v>0</v>
      </c>
      <c r="C246" s="8">
        <f>ROW(SmtRes!A717)</f>
        <v>717</v>
      </c>
      <c r="D246" s="8">
        <f>ROW(EtalonRes!A944)</f>
        <v>944</v>
      </c>
      <c r="E246" s="8" t="s">
        <v>546</v>
      </c>
      <c r="F246" s="8" t="s">
        <v>547</v>
      </c>
      <c r="G246" s="8" t="s">
        <v>548</v>
      </c>
      <c r="H246" s="8" t="s">
        <v>488</v>
      </c>
      <c r="I246" s="8">
        <v>0</v>
      </c>
      <c r="J246" s="8">
        <v>0</v>
      </c>
      <c r="K246" s="8">
        <v>0</v>
      </c>
      <c r="L246" s="8">
        <v>0.03</v>
      </c>
      <c r="M246" s="8">
        <v>0</v>
      </c>
      <c r="N246" s="8">
        <f t="shared" si="134"/>
        <v>0.03</v>
      </c>
      <c r="O246" s="8">
        <f ca="1">ROUND(CP246,2)</f>
        <v>0</v>
      </c>
      <c r="P246" s="8">
        <f ca="1">SUMIF(SmtRes!AQ709:SmtRes!AQ717,"=1",SmtRes!DF709:SmtRes!DF717)</f>
        <v>0</v>
      </c>
      <c r="Q246" s="8">
        <f ca="1">SUMIF(SmtRes!AQ709:SmtRes!AQ717,"=1",SmtRes!DG709:SmtRes!DG717)</f>
        <v>0</v>
      </c>
      <c r="R246" s="8">
        <f ca="1">SUMIF(SmtRes!AQ709:SmtRes!AQ717,"=1",SmtRes!DH709:SmtRes!DH717)</f>
        <v>0</v>
      </c>
      <c r="S246" s="8">
        <f ca="1">SUMIF(SmtRes!AQ709:SmtRes!AQ717,"=1",SmtRes!DI709:SmtRes!DI717)</f>
        <v>0</v>
      </c>
      <c r="T246" s="8">
        <f t="shared" si="136"/>
        <v>0</v>
      </c>
      <c r="U246" s="8">
        <f ca="1">SUMIF(SmtRes!AQ709:SmtRes!AQ717,"=1",SmtRes!CV709:SmtRes!CV717)</f>
        <v>0</v>
      </c>
      <c r="V246" s="8">
        <f ca="1">SUMIF(SmtRes!AQ709:SmtRes!AQ717,"=1",SmtRes!CW709:SmtRes!CW717)</f>
        <v>0</v>
      </c>
      <c r="W246" s="8">
        <f t="shared" si="137"/>
        <v>0</v>
      </c>
      <c r="X246" s="8">
        <f ca="1" t="shared" si="138"/>
        <v>0</v>
      </c>
      <c r="Y246" s="8">
        <f ca="1" t="shared" si="139"/>
        <v>0</v>
      </c>
      <c r="Z246" s="8"/>
      <c r="AA246" s="8">
        <v>85244098</v>
      </c>
      <c r="AB246" s="8">
        <f ca="1" t="shared" si="140"/>
        <v>17421.776305</v>
      </c>
      <c r="AC246" s="8">
        <f ca="1">ROUND((SUM(SmtRes!BQ709:SmtRes!BQ717)),6)</f>
        <v>1916.498</v>
      </c>
      <c r="AD246" s="8">
        <f ca="1">ROUND((((SUM(SmtRes!BR709:SmtRes!BR717))-(SUM(SmtRes!BS709:SmtRes!BS717)))+AE246),6)</f>
        <v>446.528555</v>
      </c>
      <c r="AE246" s="8">
        <f ca="1">ROUND((SUM(SmtRes!BS709:SmtRes!BS717)),6)</f>
        <v>284.386375</v>
      </c>
      <c r="AF246" s="8">
        <f ca="1">ROUND((SUM(SmtRes!BT709:SmtRes!BT717)),6)</f>
        <v>15058.74975</v>
      </c>
      <c r="AG246" s="8">
        <f t="shared" si="141"/>
        <v>0</v>
      </c>
      <c r="AH246" s="8">
        <f ca="1">(SUM(SmtRes!BU709:SmtRes!BU717))</f>
        <v>18.975</v>
      </c>
      <c r="AI246" s="8">
        <f ca="1">(SUM(SmtRes!BV709:SmtRes!BV717))</f>
        <v>0.299</v>
      </c>
      <c r="AJ246" s="8">
        <f t="shared" si="142"/>
        <v>0</v>
      </c>
      <c r="AK246" s="8">
        <v>15646.6412</v>
      </c>
      <c r="AL246" s="8">
        <v>1916.498</v>
      </c>
      <c r="AM246" s="8">
        <v>388.2857</v>
      </c>
      <c r="AN246" s="8">
        <v>247.2925</v>
      </c>
      <c r="AO246" s="8">
        <v>13094.565</v>
      </c>
      <c r="AP246" s="8">
        <v>0</v>
      </c>
      <c r="AQ246" s="8">
        <v>16.5</v>
      </c>
      <c r="AR246" s="8">
        <v>0.26</v>
      </c>
      <c r="AS246" s="8">
        <v>0</v>
      </c>
      <c r="AT246" s="8">
        <v>97</v>
      </c>
      <c r="AU246" s="8">
        <v>51</v>
      </c>
      <c r="AV246" s="8">
        <v>1</v>
      </c>
      <c r="AW246" s="8">
        <v>1</v>
      </c>
      <c r="AX246" s="8"/>
      <c r="AY246" s="8"/>
      <c r="AZ246" s="8">
        <v>1</v>
      </c>
      <c r="BA246" s="8">
        <v>1</v>
      </c>
      <c r="BB246" s="8">
        <v>1</v>
      </c>
      <c r="BC246" s="8">
        <v>1</v>
      </c>
      <c r="BD246" s="8" t="s">
        <v>236</v>
      </c>
      <c r="BE246" s="8" t="s">
        <v>236</v>
      </c>
      <c r="BF246" s="8" t="s">
        <v>236</v>
      </c>
      <c r="BG246" s="8" t="s">
        <v>236</v>
      </c>
      <c r="BH246" s="8">
        <v>0</v>
      </c>
      <c r="BI246" s="8">
        <v>2</v>
      </c>
      <c r="BJ246" s="8" t="s">
        <v>549</v>
      </c>
      <c r="BK246" s="8"/>
      <c r="BL246" s="8"/>
      <c r="BM246" s="8">
        <v>108001</v>
      </c>
      <c r="BN246" s="8">
        <v>0</v>
      </c>
      <c r="BO246" s="8" t="s">
        <v>236</v>
      </c>
      <c r="BP246" s="8">
        <v>0</v>
      </c>
      <c r="BQ246" s="8">
        <v>3</v>
      </c>
      <c r="BR246" s="8">
        <v>0</v>
      </c>
      <c r="BS246" s="8">
        <v>1</v>
      </c>
      <c r="BT246" s="8">
        <v>1</v>
      </c>
      <c r="BU246" s="8">
        <v>1</v>
      </c>
      <c r="BV246" s="8">
        <v>1</v>
      </c>
      <c r="BW246" s="8">
        <v>1</v>
      </c>
      <c r="BX246" s="8">
        <v>1</v>
      </c>
      <c r="BY246" s="8" t="s">
        <v>236</v>
      </c>
      <c r="BZ246" s="8">
        <v>97</v>
      </c>
      <c r="CA246" s="8">
        <v>51</v>
      </c>
      <c r="CB246" s="8" t="s">
        <v>236</v>
      </c>
      <c r="CC246" s="8"/>
      <c r="CD246" s="8"/>
      <c r="CE246" s="8">
        <v>0</v>
      </c>
      <c r="CF246" s="8">
        <v>0</v>
      </c>
      <c r="CG246" s="8">
        <v>0</v>
      </c>
      <c r="CH246" s="8">
        <v>18</v>
      </c>
      <c r="CI246" s="8">
        <v>0</v>
      </c>
      <c r="CJ246" s="8">
        <v>0</v>
      </c>
      <c r="CK246" s="8">
        <v>0</v>
      </c>
      <c r="CL246" s="8">
        <v>0</v>
      </c>
      <c r="CM246" s="8">
        <v>0</v>
      </c>
      <c r="CN246" s="8" t="s">
        <v>421</v>
      </c>
      <c r="CO246" s="8">
        <v>0</v>
      </c>
      <c r="CP246" s="8">
        <f ca="1">(P246+Q246+S246+R246)</f>
        <v>0</v>
      </c>
      <c r="CQ246" s="8">
        <f ca="1">SUMIF(SmtRes!AQ709:SmtRes!AQ717,"=1",SmtRes!AA709:SmtRes!AA717)</f>
        <v>1260.84</v>
      </c>
      <c r="CR246" s="8">
        <f ca="1">SUMIF(SmtRes!AQ709:SmtRes!AQ717,"=1",SmtRes!AB709:SmtRes!AB717)</f>
        <v>2302.6</v>
      </c>
      <c r="CS246" s="8">
        <f ca="1">SUMIF(SmtRes!AQ709:SmtRes!AQ717,"=1",SmtRes!AC709:SmtRes!AC717)</f>
        <v>1902.25</v>
      </c>
      <c r="CT246" s="8">
        <f ca="1">SUMIF(SmtRes!AQ709:SmtRes!AQ717,"=1",SmtRes!AD709:SmtRes!AD717)</f>
        <v>793.61</v>
      </c>
      <c r="CU246" s="8">
        <f>AG246</f>
        <v>0</v>
      </c>
      <c r="CV246" s="8">
        <f ca="1">SUMIF(SmtRes!AQ709:SmtRes!AQ717,"=1",SmtRes!BU709:SmtRes!BU717)</f>
        <v>18.975</v>
      </c>
      <c r="CW246" s="8">
        <f ca="1">SUMIF(SmtRes!AQ709:SmtRes!AQ717,"=1",SmtRes!BV709:SmtRes!BV717)</f>
        <v>0.299</v>
      </c>
      <c r="CX246" s="8">
        <f>AJ246</f>
        <v>0</v>
      </c>
      <c r="CY246" s="8">
        <f ca="1">(((S246+R246)*AT246)/100)</f>
        <v>0</v>
      </c>
      <c r="CZ246" s="8">
        <f ca="1">(((S246+R246)*AU246)/100)</f>
        <v>0</v>
      </c>
      <c r="DA246" s="8"/>
      <c r="DB246" s="8">
        <v>81</v>
      </c>
      <c r="DC246" s="8" t="s">
        <v>236</v>
      </c>
      <c r="DD246" s="8" t="s">
        <v>236</v>
      </c>
      <c r="DE246" s="8" t="s">
        <v>422</v>
      </c>
      <c r="DF246" s="8" t="s">
        <v>422</v>
      </c>
      <c r="DG246" s="8" t="s">
        <v>422</v>
      </c>
      <c r="DH246" s="8" t="s">
        <v>236</v>
      </c>
      <c r="DI246" s="8" t="s">
        <v>422</v>
      </c>
      <c r="DJ246" s="8" t="s">
        <v>422</v>
      </c>
      <c r="DK246" s="8" t="s">
        <v>236</v>
      </c>
      <c r="DL246" s="8" t="s">
        <v>236</v>
      </c>
      <c r="DM246" s="8" t="s">
        <v>236</v>
      </c>
      <c r="DN246" s="8">
        <v>0</v>
      </c>
      <c r="DO246" s="8">
        <v>0</v>
      </c>
      <c r="DP246" s="8">
        <v>1</v>
      </c>
      <c r="DQ246" s="8">
        <v>1</v>
      </c>
      <c r="DR246" s="8"/>
      <c r="DS246" s="8"/>
      <c r="DT246" s="8"/>
      <c r="DU246" s="8">
        <v>1003</v>
      </c>
      <c r="DV246" s="8" t="s">
        <v>488</v>
      </c>
      <c r="DW246" s="8" t="s">
        <v>488</v>
      </c>
      <c r="DX246" s="8">
        <v>100</v>
      </c>
      <c r="DY246" s="8"/>
      <c r="DZ246" s="8" t="s">
        <v>236</v>
      </c>
      <c r="EA246" s="8" t="s">
        <v>236</v>
      </c>
      <c r="EB246" s="8" t="s">
        <v>236</v>
      </c>
      <c r="EC246" s="8" t="s">
        <v>236</v>
      </c>
      <c r="ED246" s="8"/>
      <c r="EE246" s="8">
        <v>82815029</v>
      </c>
      <c r="EF246" s="8">
        <v>3</v>
      </c>
      <c r="EG246" s="8" t="s">
        <v>324</v>
      </c>
      <c r="EH246" s="8">
        <v>0</v>
      </c>
      <c r="EI246" s="8" t="s">
        <v>236</v>
      </c>
      <c r="EJ246" s="8">
        <v>2</v>
      </c>
      <c r="EK246" s="8">
        <v>108001</v>
      </c>
      <c r="EL246" s="8" t="s">
        <v>325</v>
      </c>
      <c r="EM246" s="8" t="s">
        <v>326</v>
      </c>
      <c r="EN246" s="8"/>
      <c r="EO246" s="8" t="s">
        <v>425</v>
      </c>
      <c r="EP246" s="8"/>
      <c r="EQ246" s="8">
        <v>131072</v>
      </c>
      <c r="ER246" s="8">
        <v>0</v>
      </c>
      <c r="ES246" s="8">
        <v>0</v>
      </c>
      <c r="ET246" s="8">
        <v>0</v>
      </c>
      <c r="EU246" s="8">
        <v>0</v>
      </c>
      <c r="EV246" s="8">
        <v>0</v>
      </c>
      <c r="EW246" s="8">
        <v>16.5</v>
      </c>
      <c r="EX246" s="8">
        <v>0.26</v>
      </c>
      <c r="EY246" s="8">
        <v>0</v>
      </c>
      <c r="EZ246" s="8"/>
      <c r="FA246" s="8"/>
      <c r="FB246" s="8"/>
      <c r="FC246" s="8"/>
      <c r="FD246" s="8"/>
      <c r="FE246" s="8"/>
      <c r="FF246" s="8"/>
      <c r="FG246" s="8"/>
      <c r="FH246" s="8"/>
      <c r="FI246" s="8"/>
      <c r="FJ246" s="8"/>
      <c r="FK246" s="8"/>
      <c r="FL246" s="8"/>
      <c r="FM246" s="8"/>
      <c r="FN246" s="8"/>
      <c r="FO246" s="8"/>
      <c r="FP246" s="8"/>
      <c r="FQ246" s="8">
        <v>0</v>
      </c>
      <c r="FR246" s="8">
        <v>0</v>
      </c>
      <c r="FS246" s="8">
        <v>0</v>
      </c>
      <c r="FT246" s="8"/>
      <c r="FU246" s="8"/>
      <c r="FV246" s="8"/>
      <c r="FW246" s="8"/>
      <c r="FX246" s="8">
        <v>97</v>
      </c>
      <c r="FY246" s="8">
        <v>51</v>
      </c>
      <c r="FZ246" s="8"/>
      <c r="GA246" s="8" t="s">
        <v>236</v>
      </c>
      <c r="GB246" s="8"/>
      <c r="GC246" s="8"/>
      <c r="GD246" s="8">
        <v>1</v>
      </c>
      <c r="GE246" s="8"/>
      <c r="GF246" s="8">
        <v>-1815355656</v>
      </c>
      <c r="GG246" s="8">
        <v>2</v>
      </c>
      <c r="GH246" s="8">
        <v>1</v>
      </c>
      <c r="GI246" s="8">
        <v>-2</v>
      </c>
      <c r="GJ246" s="8">
        <v>0</v>
      </c>
      <c r="GK246" s="8">
        <v>0</v>
      </c>
      <c r="GL246" s="8">
        <f ca="1" t="shared" si="148"/>
        <v>0</v>
      </c>
      <c r="GM246" s="8">
        <f ca="1" t="shared" si="149"/>
        <v>0</v>
      </c>
      <c r="GN246" s="8">
        <f ca="1" t="shared" si="150"/>
        <v>0</v>
      </c>
      <c r="GO246" s="8">
        <f ca="1" t="shared" si="151"/>
        <v>0</v>
      </c>
      <c r="GP246" s="8">
        <f ca="1" t="shared" si="152"/>
        <v>0</v>
      </c>
      <c r="GQ246" s="8"/>
      <c r="GR246" s="8">
        <v>0</v>
      </c>
      <c r="GS246" s="8">
        <v>3</v>
      </c>
      <c r="GT246" s="8">
        <v>0</v>
      </c>
      <c r="GU246" s="8" t="s">
        <v>236</v>
      </c>
      <c r="GV246" s="8">
        <f t="shared" si="153"/>
        <v>0</v>
      </c>
      <c r="GW246" s="8">
        <v>1</v>
      </c>
      <c r="GX246" s="8">
        <f t="shared" si="154"/>
        <v>0</v>
      </c>
      <c r="GY246" s="8"/>
      <c r="GZ246" s="8"/>
      <c r="HA246" s="8">
        <v>0</v>
      </c>
      <c r="HB246" s="8">
        <v>0</v>
      </c>
      <c r="HC246" s="8">
        <f>GV246*GW246</f>
        <v>0</v>
      </c>
      <c r="HD246" s="8"/>
      <c r="HE246" s="8" t="s">
        <v>236</v>
      </c>
      <c r="HF246" s="8" t="s">
        <v>236</v>
      </c>
      <c r="HG246" s="8"/>
      <c r="HH246" s="8"/>
      <c r="HI246" s="8"/>
      <c r="HJ246" s="8"/>
      <c r="HK246" s="8"/>
      <c r="HL246" s="8"/>
      <c r="HM246" s="8" t="s">
        <v>236</v>
      </c>
      <c r="HN246" s="8" t="s">
        <v>135</v>
      </c>
      <c r="HO246" s="8" t="s">
        <v>137</v>
      </c>
      <c r="HP246" s="8" t="s">
        <v>325</v>
      </c>
      <c r="HQ246" s="8" t="s">
        <v>325</v>
      </c>
      <c r="HR246" s="8"/>
      <c r="HS246" s="8">
        <v>0</v>
      </c>
      <c r="HT246" s="8"/>
      <c r="HU246" s="8"/>
      <c r="HV246" s="8"/>
      <c r="HW246" s="8"/>
      <c r="HX246" s="8"/>
      <c r="HY246" s="8"/>
      <c r="HZ246" s="8"/>
      <c r="IA246" s="8"/>
      <c r="IB246" s="8"/>
      <c r="IC246" s="8"/>
      <c r="ID246" s="8"/>
      <c r="IE246" s="8"/>
      <c r="IF246" s="8"/>
      <c r="IG246" s="8"/>
      <c r="IH246" s="8"/>
      <c r="II246" s="8"/>
      <c r="IJ246" s="8"/>
      <c r="IK246" s="8">
        <v>0</v>
      </c>
      <c r="IL246" s="8"/>
      <c r="IM246" s="8"/>
      <c r="IN246" s="8"/>
      <c r="IO246" s="8"/>
      <c r="IP246" s="8"/>
      <c r="IQ246" s="8"/>
      <c r="IR246" s="8"/>
      <c r="IS246" s="8"/>
      <c r="IT246" s="8"/>
      <c r="IU246" s="8"/>
    </row>
    <row r="247" spans="1:245">
      <c r="A247">
        <v>17</v>
      </c>
      <c r="B247">
        <v>0</v>
      </c>
      <c r="C247">
        <f>ROW(SmtRes!A726)</f>
        <v>726</v>
      </c>
      <c r="D247">
        <f>ROW(EtalonRes!A952)</f>
        <v>952</v>
      </c>
      <c r="E247" t="s">
        <v>546</v>
      </c>
      <c r="F247" t="s">
        <v>547</v>
      </c>
      <c r="G247" t="s">
        <v>548</v>
      </c>
      <c r="H247" t="s">
        <v>488</v>
      </c>
      <c r="I247">
        <v>0</v>
      </c>
      <c r="J247">
        <v>0</v>
      </c>
      <c r="K247">
        <v>0</v>
      </c>
      <c r="L247">
        <v>0.03</v>
      </c>
      <c r="M247">
        <v>0</v>
      </c>
      <c r="N247">
        <f t="shared" si="134"/>
        <v>0.03</v>
      </c>
      <c r="O247">
        <f ca="1">ROUND(CP247,2)</f>
        <v>0</v>
      </c>
      <c r="P247">
        <f ca="1">SUMIF(SmtRes!AQ718:SmtRes!AQ726,"=1",SmtRes!DF718:SmtRes!DF726)</f>
        <v>0</v>
      </c>
      <c r="Q247">
        <f ca="1">SUMIF(SmtRes!AQ718:SmtRes!AQ726,"=1",SmtRes!DG718:SmtRes!DG726)</f>
        <v>0</v>
      </c>
      <c r="R247">
        <f ca="1">SUMIF(SmtRes!AQ718:SmtRes!AQ726,"=1",SmtRes!DH718:SmtRes!DH726)</f>
        <v>0</v>
      </c>
      <c r="S247">
        <f ca="1">SUMIF(SmtRes!AQ718:SmtRes!AQ726,"=1",SmtRes!DI718:SmtRes!DI726)</f>
        <v>0</v>
      </c>
      <c r="T247">
        <f t="shared" si="136"/>
        <v>0</v>
      </c>
      <c r="U247">
        <f ca="1">SUMIF(SmtRes!AQ718:SmtRes!AQ726,"=1",SmtRes!CV718:SmtRes!CV726)</f>
        <v>0</v>
      </c>
      <c r="V247">
        <f ca="1">SUMIF(SmtRes!AQ718:SmtRes!AQ726,"=1",SmtRes!CW718:SmtRes!CW726)</f>
        <v>0</v>
      </c>
      <c r="W247">
        <f t="shared" si="137"/>
        <v>0</v>
      </c>
      <c r="X247">
        <f ca="1" t="shared" si="138"/>
        <v>0</v>
      </c>
      <c r="Y247">
        <f ca="1" t="shared" si="139"/>
        <v>0</v>
      </c>
      <c r="AA247">
        <v>85244033</v>
      </c>
      <c r="AB247">
        <f ca="1" t="shared" si="140"/>
        <v>17421.776305</v>
      </c>
      <c r="AC247">
        <f ca="1">ROUND((SUM(SmtRes!BQ718:SmtRes!BQ726)),6)</f>
        <v>1916.498</v>
      </c>
      <c r="AD247">
        <f ca="1">ROUND((((SUM(SmtRes!BR718:SmtRes!BR726))-(SUM(SmtRes!BS718:SmtRes!BS726)))+AE247),6)</f>
        <v>446.528555</v>
      </c>
      <c r="AE247">
        <f ca="1">ROUND((SUM(SmtRes!BS718:SmtRes!BS726)),6)</f>
        <v>284.386375</v>
      </c>
      <c r="AF247">
        <f ca="1">ROUND((SUM(SmtRes!BT718:SmtRes!BT726)),6)</f>
        <v>15058.74975</v>
      </c>
      <c r="AG247">
        <f t="shared" si="141"/>
        <v>0</v>
      </c>
      <c r="AH247">
        <f ca="1">(SUM(SmtRes!BU718:SmtRes!BU726))</f>
        <v>18.975</v>
      </c>
      <c r="AI247">
        <f ca="1">(SUM(SmtRes!BV718:SmtRes!BV726))</f>
        <v>0.299</v>
      </c>
      <c r="AJ247">
        <f t="shared" si="142"/>
        <v>0</v>
      </c>
      <c r="AK247">
        <v>15646.6412</v>
      </c>
      <c r="AL247">
        <v>1916.498</v>
      </c>
      <c r="AM247">
        <v>388.2857</v>
      </c>
      <c r="AN247">
        <v>247.2925</v>
      </c>
      <c r="AO247">
        <v>13094.565</v>
      </c>
      <c r="AP247">
        <v>0</v>
      </c>
      <c r="AQ247">
        <v>16.5</v>
      </c>
      <c r="AR247">
        <v>0.26</v>
      </c>
      <c r="AS247">
        <v>0</v>
      </c>
      <c r="AT247">
        <v>97</v>
      </c>
      <c r="AU247">
        <v>51</v>
      </c>
      <c r="AV247">
        <v>1</v>
      </c>
      <c r="AW247">
        <v>1</v>
      </c>
      <c r="AZ247">
        <v>1</v>
      </c>
      <c r="BA247">
        <v>1</v>
      </c>
      <c r="BB247">
        <v>1</v>
      </c>
      <c r="BC247">
        <v>1</v>
      </c>
      <c r="BD247" t="s">
        <v>236</v>
      </c>
      <c r="BE247" t="s">
        <v>236</v>
      </c>
      <c r="BF247" t="s">
        <v>236</v>
      </c>
      <c r="BG247" t="s">
        <v>236</v>
      </c>
      <c r="BH247">
        <v>0</v>
      </c>
      <c r="BI247">
        <v>2</v>
      </c>
      <c r="BJ247" t="s">
        <v>549</v>
      </c>
      <c r="BM247">
        <v>108001</v>
      </c>
      <c r="BN247">
        <v>0</v>
      </c>
      <c r="BO247" t="s">
        <v>236</v>
      </c>
      <c r="BP247">
        <v>0</v>
      </c>
      <c r="BQ247">
        <v>3</v>
      </c>
      <c r="BR247">
        <v>0</v>
      </c>
      <c r="BS247">
        <v>1</v>
      </c>
      <c r="BT247">
        <v>1</v>
      </c>
      <c r="BU247">
        <v>1</v>
      </c>
      <c r="BV247">
        <v>1</v>
      </c>
      <c r="BW247">
        <v>1</v>
      </c>
      <c r="BX247">
        <v>1</v>
      </c>
      <c r="BY247" t="s">
        <v>236</v>
      </c>
      <c r="BZ247">
        <v>97</v>
      </c>
      <c r="CA247">
        <v>51</v>
      </c>
      <c r="CB247" t="s">
        <v>236</v>
      </c>
      <c r="CE247">
        <v>0</v>
      </c>
      <c r="CF247">
        <v>0</v>
      </c>
      <c r="CG247">
        <v>0</v>
      </c>
      <c r="CH247">
        <v>18</v>
      </c>
      <c r="CI247">
        <v>0</v>
      </c>
      <c r="CJ247">
        <v>0</v>
      </c>
      <c r="CK247">
        <v>0</v>
      </c>
      <c r="CL247">
        <v>0</v>
      </c>
      <c r="CM247">
        <v>0</v>
      </c>
      <c r="CN247" t="s">
        <v>421</v>
      </c>
      <c r="CO247">
        <v>0</v>
      </c>
      <c r="CP247">
        <f ca="1">(P247+Q247+S247+R247)</f>
        <v>0</v>
      </c>
      <c r="CQ247">
        <f ca="1">SUMIF(SmtRes!AQ718:SmtRes!AQ726,"=1",SmtRes!AA718:SmtRes!AA726)</f>
        <v>1260.84</v>
      </c>
      <c r="CR247">
        <f ca="1">SUMIF(SmtRes!AQ718:SmtRes!AQ726,"=1",SmtRes!AB718:SmtRes!AB726)</f>
        <v>2302.6</v>
      </c>
      <c r="CS247">
        <f ca="1">SUMIF(SmtRes!AQ718:SmtRes!AQ726,"=1",SmtRes!AC718:SmtRes!AC726)</f>
        <v>1902.25</v>
      </c>
      <c r="CT247">
        <f ca="1">SUMIF(SmtRes!AQ718:SmtRes!AQ726,"=1",SmtRes!AD718:SmtRes!AD726)</f>
        <v>793.61</v>
      </c>
      <c r="CU247">
        <f>AG247</f>
        <v>0</v>
      </c>
      <c r="CV247">
        <f ca="1">SUMIF(SmtRes!AQ718:SmtRes!AQ726,"=1",SmtRes!BU718:SmtRes!BU726)</f>
        <v>18.975</v>
      </c>
      <c r="CW247">
        <f ca="1">SUMIF(SmtRes!AQ718:SmtRes!AQ726,"=1",SmtRes!BV718:SmtRes!BV726)</f>
        <v>0.299</v>
      </c>
      <c r="CX247">
        <f>AJ247</f>
        <v>0</v>
      </c>
      <c r="CY247">
        <f ca="1">(((S247+R247)*AT247)/100)</f>
        <v>0</v>
      </c>
      <c r="CZ247">
        <f ca="1">(((S247+R247)*AU247)/100)</f>
        <v>0</v>
      </c>
      <c r="DB247">
        <v>82</v>
      </c>
      <c r="DC247" t="s">
        <v>236</v>
      </c>
      <c r="DD247" t="s">
        <v>236</v>
      </c>
      <c r="DE247" t="s">
        <v>422</v>
      </c>
      <c r="DF247" t="s">
        <v>422</v>
      </c>
      <c r="DG247" t="s">
        <v>422</v>
      </c>
      <c r="DH247" t="s">
        <v>236</v>
      </c>
      <c r="DI247" t="s">
        <v>422</v>
      </c>
      <c r="DJ247" t="s">
        <v>422</v>
      </c>
      <c r="DK247" t="s">
        <v>236</v>
      </c>
      <c r="DL247" t="s">
        <v>236</v>
      </c>
      <c r="DM247" t="s">
        <v>236</v>
      </c>
      <c r="DN247">
        <v>0</v>
      </c>
      <c r="DO247">
        <v>0</v>
      </c>
      <c r="DP247">
        <v>1</v>
      </c>
      <c r="DQ247">
        <v>1</v>
      </c>
      <c r="DU247">
        <v>1003</v>
      </c>
      <c r="DV247" t="s">
        <v>488</v>
      </c>
      <c r="DW247" t="s">
        <v>488</v>
      </c>
      <c r="DX247">
        <v>100</v>
      </c>
      <c r="DZ247" t="s">
        <v>236</v>
      </c>
      <c r="EA247" t="s">
        <v>236</v>
      </c>
      <c r="EB247" t="s">
        <v>236</v>
      </c>
      <c r="EC247" t="s">
        <v>236</v>
      </c>
      <c r="EE247">
        <v>82815029</v>
      </c>
      <c r="EF247">
        <v>3</v>
      </c>
      <c r="EG247" t="s">
        <v>324</v>
      </c>
      <c r="EH247">
        <v>0</v>
      </c>
      <c r="EI247" t="s">
        <v>236</v>
      </c>
      <c r="EJ247">
        <v>2</v>
      </c>
      <c r="EK247">
        <v>108001</v>
      </c>
      <c r="EL247" t="s">
        <v>325</v>
      </c>
      <c r="EM247" t="s">
        <v>326</v>
      </c>
      <c r="EO247" t="s">
        <v>425</v>
      </c>
      <c r="EQ247">
        <v>131072</v>
      </c>
      <c r="ER247">
        <v>0</v>
      </c>
      <c r="ES247">
        <v>0</v>
      </c>
      <c r="ET247">
        <v>0</v>
      </c>
      <c r="EU247">
        <v>0</v>
      </c>
      <c r="EV247">
        <v>0</v>
      </c>
      <c r="EW247">
        <v>16.5</v>
      </c>
      <c r="EX247">
        <v>0.26</v>
      </c>
      <c r="EY247">
        <v>0</v>
      </c>
      <c r="FQ247">
        <v>0</v>
      </c>
      <c r="FR247">
        <v>0</v>
      </c>
      <c r="FS247">
        <v>0</v>
      </c>
      <c r="FX247">
        <v>97</v>
      </c>
      <c r="FY247">
        <v>51</v>
      </c>
      <c r="GA247" t="s">
        <v>236</v>
      </c>
      <c r="GD247">
        <v>1</v>
      </c>
      <c r="GF247">
        <v>-1815355656</v>
      </c>
      <c r="GG247">
        <v>2</v>
      </c>
      <c r="GH247">
        <v>1</v>
      </c>
      <c r="GI247">
        <v>-2</v>
      </c>
      <c r="GJ247">
        <v>0</v>
      </c>
      <c r="GK247">
        <v>0</v>
      </c>
      <c r="GL247">
        <f ca="1" t="shared" si="148"/>
        <v>0</v>
      </c>
      <c r="GM247">
        <f ca="1" t="shared" si="149"/>
        <v>0</v>
      </c>
      <c r="GN247">
        <f ca="1" t="shared" si="150"/>
        <v>0</v>
      </c>
      <c r="GO247">
        <f ca="1" t="shared" si="151"/>
        <v>0</v>
      </c>
      <c r="GP247">
        <f ca="1" t="shared" si="152"/>
        <v>0</v>
      </c>
      <c r="GR247">
        <v>0</v>
      </c>
      <c r="GS247">
        <v>3</v>
      </c>
      <c r="GT247">
        <v>0</v>
      </c>
      <c r="GU247" t="s">
        <v>236</v>
      </c>
      <c r="GV247">
        <f t="shared" si="153"/>
        <v>0</v>
      </c>
      <c r="GW247">
        <v>1</v>
      </c>
      <c r="GX247">
        <f t="shared" si="154"/>
        <v>0</v>
      </c>
      <c r="HA247">
        <v>0</v>
      </c>
      <c r="HB247">
        <v>0</v>
      </c>
      <c r="HC247">
        <f>GV247*GW247</f>
        <v>0</v>
      </c>
      <c r="HE247" t="s">
        <v>236</v>
      </c>
      <c r="HF247" t="s">
        <v>236</v>
      </c>
      <c r="HM247" t="s">
        <v>236</v>
      </c>
      <c r="HN247" t="s">
        <v>135</v>
      </c>
      <c r="HO247" t="s">
        <v>137</v>
      </c>
      <c r="HP247" t="s">
        <v>325</v>
      </c>
      <c r="HQ247" t="s">
        <v>325</v>
      </c>
      <c r="HS247">
        <v>0</v>
      </c>
      <c r="IK247">
        <v>0</v>
      </c>
    </row>
    <row r="248" spans="1:255">
      <c r="A248" s="8">
        <v>18</v>
      </c>
      <c r="B248" s="8">
        <v>0</v>
      </c>
      <c r="C248" s="8">
        <v>716</v>
      </c>
      <c r="D248" s="8"/>
      <c r="E248" s="8" t="s">
        <v>550</v>
      </c>
      <c r="F248" s="8" t="s">
        <v>327</v>
      </c>
      <c r="G248" s="8" t="s">
        <v>328</v>
      </c>
      <c r="H248" s="8" t="s">
        <v>64</v>
      </c>
      <c r="I248" s="8">
        <f>J248</f>
        <v>2</v>
      </c>
      <c r="J248" s="8">
        <v>2</v>
      </c>
      <c r="K248" s="8">
        <v>2</v>
      </c>
      <c r="L248" s="8">
        <v>0.06</v>
      </c>
      <c r="M248" s="8">
        <v>0</v>
      </c>
      <c r="N248" s="8">
        <f t="shared" si="134"/>
        <v>0.06</v>
      </c>
      <c r="O248" s="8">
        <f ca="1">ROUND(P248,2)</f>
        <v>0</v>
      </c>
      <c r="P248" s="8">
        <f ca="1">ROUND(ROUND(ROUND(SUMIF(SmtRes!AQ718:SmtRes!AQ726,"=1",SmtRes!CU718:SmtRes!CU726),2),2)*I248/100,2)</f>
        <v>0</v>
      </c>
      <c r="Q248" s="8">
        <f>ROUND(CR248*I248,2)</f>
        <v>0</v>
      </c>
      <c r="R248" s="8">
        <f>ROUND(CS248*I248,2)</f>
        <v>0</v>
      </c>
      <c r="S248" s="8">
        <f>ROUND(CT248*I248,2)</f>
        <v>0</v>
      </c>
      <c r="T248" s="8">
        <f t="shared" si="136"/>
        <v>0</v>
      </c>
      <c r="U248" s="8">
        <f>ROUND(CV248*I248,7)</f>
        <v>0</v>
      </c>
      <c r="V248" s="8">
        <f>ROUND(CW248*I248,7)</f>
        <v>0</v>
      </c>
      <c r="W248" s="8">
        <f t="shared" si="137"/>
        <v>0</v>
      </c>
      <c r="X248" s="8">
        <f t="shared" si="138"/>
        <v>0</v>
      </c>
      <c r="Y248" s="8">
        <f t="shared" si="139"/>
        <v>0</v>
      </c>
      <c r="Z248" s="8"/>
      <c r="AA248" s="8">
        <v>85244098</v>
      </c>
      <c r="AB248" s="8">
        <f t="shared" si="140"/>
        <v>0</v>
      </c>
      <c r="AC248" s="8">
        <f>ROUND((ES248),6)</f>
        <v>0</v>
      </c>
      <c r="AD248" s="8">
        <f>ROUND((((ET248)-(EU248))+AE248),6)</f>
        <v>0</v>
      </c>
      <c r="AE248" s="8">
        <f t="shared" ref="AE248:AF251" si="166">ROUND((EU248),6)</f>
        <v>0</v>
      </c>
      <c r="AF248" s="8">
        <f t="shared" si="166"/>
        <v>0</v>
      </c>
      <c r="AG248" s="8">
        <f t="shared" si="141"/>
        <v>0</v>
      </c>
      <c r="AH248" s="8">
        <f t="shared" ref="AH248:AI251" si="167">(EW248)</f>
        <v>0</v>
      </c>
      <c r="AI248" s="8">
        <f t="shared" si="167"/>
        <v>0</v>
      </c>
      <c r="AJ248" s="8">
        <f t="shared" si="142"/>
        <v>0</v>
      </c>
      <c r="AK248" s="8">
        <v>0</v>
      </c>
      <c r="AL248" s="8">
        <v>0</v>
      </c>
      <c r="AM248" s="8">
        <v>0</v>
      </c>
      <c r="AN248" s="8">
        <v>0</v>
      </c>
      <c r="AO248" s="8">
        <v>0</v>
      </c>
      <c r="AP248" s="8">
        <v>0</v>
      </c>
      <c r="AQ248" s="8">
        <v>0</v>
      </c>
      <c r="AR248" s="8">
        <v>0</v>
      </c>
      <c r="AS248" s="8">
        <v>0</v>
      </c>
      <c r="AT248" s="8">
        <v>97</v>
      </c>
      <c r="AU248" s="8">
        <v>51</v>
      </c>
      <c r="AV248" s="8">
        <v>1</v>
      </c>
      <c r="AW248" s="8">
        <v>1</v>
      </c>
      <c r="AX248" s="8"/>
      <c r="AY248" s="8"/>
      <c r="AZ248" s="8">
        <v>1</v>
      </c>
      <c r="BA248" s="8">
        <v>1</v>
      </c>
      <c r="BB248" s="8">
        <v>1</v>
      </c>
      <c r="BC248" s="8">
        <v>1</v>
      </c>
      <c r="BD248" s="8" t="s">
        <v>236</v>
      </c>
      <c r="BE248" s="8" t="s">
        <v>236</v>
      </c>
      <c r="BF248" s="8" t="s">
        <v>236</v>
      </c>
      <c r="BG248" s="8" t="s">
        <v>236</v>
      </c>
      <c r="BH248" s="8">
        <v>3</v>
      </c>
      <c r="BI248" s="8">
        <v>2</v>
      </c>
      <c r="BJ248" s="8" t="s">
        <v>236</v>
      </c>
      <c r="BK248" s="8"/>
      <c r="BL248" s="8"/>
      <c r="BM248" s="8">
        <v>108001</v>
      </c>
      <c r="BN248" s="8">
        <v>0</v>
      </c>
      <c r="BO248" s="8" t="s">
        <v>236</v>
      </c>
      <c r="BP248" s="8">
        <v>0</v>
      </c>
      <c r="BQ248" s="8">
        <v>3</v>
      </c>
      <c r="BR248" s="8">
        <v>0</v>
      </c>
      <c r="BS248" s="8">
        <v>1</v>
      </c>
      <c r="BT248" s="8">
        <v>1</v>
      </c>
      <c r="BU248" s="8">
        <v>1</v>
      </c>
      <c r="BV248" s="8">
        <v>1</v>
      </c>
      <c r="BW248" s="8">
        <v>1</v>
      </c>
      <c r="BX248" s="8">
        <v>1</v>
      </c>
      <c r="BY248" s="8" t="s">
        <v>236</v>
      </c>
      <c r="BZ248" s="8">
        <v>97</v>
      </c>
      <c r="CA248" s="8">
        <v>51</v>
      </c>
      <c r="CB248" s="8" t="s">
        <v>236</v>
      </c>
      <c r="CC248" s="8"/>
      <c r="CD248" s="8"/>
      <c r="CE248" s="8">
        <v>0</v>
      </c>
      <c r="CF248" s="8">
        <v>0</v>
      </c>
      <c r="CG248" s="8">
        <v>0</v>
      </c>
      <c r="CH248" s="8">
        <v>18</v>
      </c>
      <c r="CI248" s="8">
        <v>1</v>
      </c>
      <c r="CJ248" s="8">
        <v>0</v>
      </c>
      <c r="CK248" s="8">
        <v>0</v>
      </c>
      <c r="CL248" s="8">
        <v>0</v>
      </c>
      <c r="CM248" s="8">
        <v>0</v>
      </c>
      <c r="CN248" s="8" t="s">
        <v>236</v>
      </c>
      <c r="CO248" s="8">
        <v>0</v>
      </c>
      <c r="CP248" s="8">
        <f t="shared" ref="CP248:CZ248" si="168">0</f>
        <v>0</v>
      </c>
      <c r="CQ248" s="8">
        <f t="shared" si="168"/>
        <v>0</v>
      </c>
      <c r="CR248" s="8">
        <f t="shared" si="168"/>
        <v>0</v>
      </c>
      <c r="CS248" s="8">
        <f t="shared" si="168"/>
        <v>0</v>
      </c>
      <c r="CT248" s="8">
        <f t="shared" si="168"/>
        <v>0</v>
      </c>
      <c r="CU248" s="8">
        <f t="shared" si="168"/>
        <v>0</v>
      </c>
      <c r="CV248" s="8">
        <f t="shared" si="168"/>
        <v>0</v>
      </c>
      <c r="CW248" s="8">
        <f t="shared" si="168"/>
        <v>0</v>
      </c>
      <c r="CX248" s="8">
        <f t="shared" si="168"/>
        <v>0</v>
      </c>
      <c r="CY248" s="8">
        <f t="shared" si="168"/>
        <v>0</v>
      </c>
      <c r="CZ248" s="8">
        <f t="shared" si="168"/>
        <v>0</v>
      </c>
      <c r="DA248" s="8"/>
      <c r="DB248" s="8"/>
      <c r="DC248" s="8" t="s">
        <v>236</v>
      </c>
      <c r="DD248" s="8" t="s">
        <v>236</v>
      </c>
      <c r="DE248" s="8" t="s">
        <v>236</v>
      </c>
      <c r="DF248" s="8" t="s">
        <v>236</v>
      </c>
      <c r="DG248" s="8" t="s">
        <v>236</v>
      </c>
      <c r="DH248" s="8" t="s">
        <v>236</v>
      </c>
      <c r="DI248" s="8" t="s">
        <v>236</v>
      </c>
      <c r="DJ248" s="8" t="s">
        <v>236</v>
      </c>
      <c r="DK248" s="8" t="s">
        <v>236</v>
      </c>
      <c r="DL248" s="8" t="s">
        <v>236</v>
      </c>
      <c r="DM248" s="8" t="s">
        <v>236</v>
      </c>
      <c r="DN248" s="8">
        <v>0</v>
      </c>
      <c r="DO248" s="8">
        <v>0</v>
      </c>
      <c r="DP248" s="8">
        <v>1</v>
      </c>
      <c r="DQ248" s="8">
        <v>1</v>
      </c>
      <c r="DR248" s="8"/>
      <c r="DS248" s="8"/>
      <c r="DT248" s="8"/>
      <c r="DU248" s="8">
        <v>1013</v>
      </c>
      <c r="DV248" s="8" t="s">
        <v>64</v>
      </c>
      <c r="DW248" s="8" t="s">
        <v>64</v>
      </c>
      <c r="DX248" s="8">
        <v>1</v>
      </c>
      <c r="DY248" s="8"/>
      <c r="DZ248" s="8" t="s">
        <v>236</v>
      </c>
      <c r="EA248" s="8" t="s">
        <v>236</v>
      </c>
      <c r="EB248" s="8" t="s">
        <v>236</v>
      </c>
      <c r="EC248" s="8" t="s">
        <v>236</v>
      </c>
      <c r="ED248" s="8"/>
      <c r="EE248" s="8">
        <v>82815029</v>
      </c>
      <c r="EF248" s="8">
        <v>3</v>
      </c>
      <c r="EG248" s="8" t="s">
        <v>324</v>
      </c>
      <c r="EH248" s="8">
        <v>0</v>
      </c>
      <c r="EI248" s="8" t="s">
        <v>236</v>
      </c>
      <c r="EJ248" s="8">
        <v>2</v>
      </c>
      <c r="EK248" s="8">
        <v>108001</v>
      </c>
      <c r="EL248" s="8" t="s">
        <v>325</v>
      </c>
      <c r="EM248" s="8" t="s">
        <v>326</v>
      </c>
      <c r="EN248" s="8"/>
      <c r="EO248" s="8" t="s">
        <v>236</v>
      </c>
      <c r="EP248" s="8"/>
      <c r="EQ248" s="8">
        <v>0</v>
      </c>
      <c r="ER248" s="8">
        <v>0</v>
      </c>
      <c r="ES248" s="8">
        <v>0</v>
      </c>
      <c r="ET248" s="8">
        <v>0</v>
      </c>
      <c r="EU248" s="8">
        <v>0</v>
      </c>
      <c r="EV248" s="8">
        <v>0</v>
      </c>
      <c r="EW248" s="8">
        <v>0</v>
      </c>
      <c r="EX248" s="8">
        <v>0</v>
      </c>
      <c r="EY248" s="8"/>
      <c r="EZ248" s="8"/>
      <c r="FA248" s="8"/>
      <c r="FB248" s="8"/>
      <c r="FC248" s="8"/>
      <c r="FD248" s="8"/>
      <c r="FE248" s="8"/>
      <c r="FF248" s="8"/>
      <c r="FG248" s="8"/>
      <c r="FH248" s="8"/>
      <c r="FI248" s="8"/>
      <c r="FJ248" s="8"/>
      <c r="FK248" s="8"/>
      <c r="FL248" s="8"/>
      <c r="FM248" s="8"/>
      <c r="FN248" s="8"/>
      <c r="FO248" s="8"/>
      <c r="FP248" s="8"/>
      <c r="FQ248" s="8">
        <v>0</v>
      </c>
      <c r="FR248" s="8">
        <v>0</v>
      </c>
      <c r="FS248" s="8">
        <v>0</v>
      </c>
      <c r="FT248" s="8"/>
      <c r="FU248" s="8"/>
      <c r="FV248" s="8"/>
      <c r="FW248" s="8"/>
      <c r="FX248" s="8">
        <v>97</v>
      </c>
      <c r="FY248" s="8">
        <v>51</v>
      </c>
      <c r="FZ248" s="8"/>
      <c r="GA248" s="8" t="s">
        <v>236</v>
      </c>
      <c r="GB248" s="8"/>
      <c r="GC248" s="8"/>
      <c r="GD248" s="8">
        <v>1</v>
      </c>
      <c r="GE248" s="8"/>
      <c r="GF248" s="8">
        <v>274903907</v>
      </c>
      <c r="GG248" s="8">
        <v>2</v>
      </c>
      <c r="GH248" s="8">
        <v>1</v>
      </c>
      <c r="GI248" s="8">
        <v>-2</v>
      </c>
      <c r="GJ248" s="8">
        <v>0</v>
      </c>
      <c r="GK248" s="8">
        <v>0</v>
      </c>
      <c r="GL248" s="8">
        <f ca="1" t="shared" si="148"/>
        <v>0</v>
      </c>
      <c r="GM248" s="8">
        <f ca="1" t="shared" si="149"/>
        <v>0</v>
      </c>
      <c r="GN248" s="8">
        <f ca="1" t="shared" si="150"/>
        <v>0</v>
      </c>
      <c r="GO248" s="8">
        <f ca="1" t="shared" si="151"/>
        <v>0</v>
      </c>
      <c r="GP248" s="8">
        <f ca="1" t="shared" si="152"/>
        <v>0</v>
      </c>
      <c r="GQ248" s="8"/>
      <c r="GR248" s="8">
        <v>0</v>
      </c>
      <c r="GS248" s="8">
        <v>3</v>
      </c>
      <c r="GT248" s="8">
        <v>0</v>
      </c>
      <c r="GU248" s="8" t="s">
        <v>236</v>
      </c>
      <c r="GV248" s="8">
        <f t="shared" si="153"/>
        <v>0</v>
      </c>
      <c r="GW248" s="8">
        <v>1</v>
      </c>
      <c r="GX248" s="8">
        <f t="shared" si="154"/>
        <v>0</v>
      </c>
      <c r="GY248" s="8"/>
      <c r="GZ248" s="8"/>
      <c r="HA248" s="8">
        <v>0</v>
      </c>
      <c r="HB248" s="8">
        <v>0</v>
      </c>
      <c r="HC248" s="8">
        <f>0</f>
        <v>0</v>
      </c>
      <c r="HD248" s="8"/>
      <c r="HE248" s="8" t="s">
        <v>236</v>
      </c>
      <c r="HF248" s="8" t="s">
        <v>236</v>
      </c>
      <c r="HG248" s="8"/>
      <c r="HH248" s="8"/>
      <c r="HI248" s="8"/>
      <c r="HJ248" s="8"/>
      <c r="HK248" s="8"/>
      <c r="HL248" s="8"/>
      <c r="HM248" s="8" t="s">
        <v>236</v>
      </c>
      <c r="HN248" s="8" t="s">
        <v>135</v>
      </c>
      <c r="HO248" s="8" t="s">
        <v>137</v>
      </c>
      <c r="HP248" s="8" t="s">
        <v>325</v>
      </c>
      <c r="HQ248" s="8" t="s">
        <v>325</v>
      </c>
      <c r="HR248" s="8"/>
      <c r="HS248" s="8">
        <v>0</v>
      </c>
      <c r="HT248" s="8"/>
      <c r="HU248" s="8"/>
      <c r="HV248" s="8"/>
      <c r="HW248" s="8"/>
      <c r="HX248" s="8"/>
      <c r="HY248" s="8"/>
      <c r="HZ248" s="8"/>
      <c r="IA248" s="8"/>
      <c r="IB248" s="8"/>
      <c r="IC248" s="8"/>
      <c r="ID248" s="8"/>
      <c r="IE248" s="8"/>
      <c r="IF248" s="8"/>
      <c r="IG248" s="8"/>
      <c r="IH248" s="8"/>
      <c r="II248" s="8"/>
      <c r="IJ248" s="8"/>
      <c r="IK248" s="8">
        <v>0</v>
      </c>
      <c r="IL248" s="8"/>
      <c r="IM248" s="8"/>
      <c r="IN248" s="8"/>
      <c r="IO248" s="8"/>
      <c r="IP248" s="8"/>
      <c r="IQ248" s="8"/>
      <c r="IR248" s="8"/>
      <c r="IS248" s="8"/>
      <c r="IT248" s="8"/>
      <c r="IU248" s="8"/>
    </row>
    <row r="249" spans="1:245">
      <c r="A249">
        <v>18</v>
      </c>
      <c r="B249">
        <v>0</v>
      </c>
      <c r="C249">
        <v>725</v>
      </c>
      <c r="E249" t="s">
        <v>550</v>
      </c>
      <c r="F249" t="s">
        <v>327</v>
      </c>
      <c r="G249" t="s">
        <v>328</v>
      </c>
      <c r="H249" t="s">
        <v>64</v>
      </c>
      <c r="I249">
        <f>J249</f>
        <v>2</v>
      </c>
      <c r="J249">
        <v>2</v>
      </c>
      <c r="K249">
        <v>2</v>
      </c>
      <c r="L249">
        <v>0.06</v>
      </c>
      <c r="M249">
        <v>0</v>
      </c>
      <c r="N249">
        <f t="shared" si="134"/>
        <v>0.06</v>
      </c>
      <c r="O249">
        <f ca="1">ROUND(P249,2)</f>
        <v>0</v>
      </c>
      <c r="P249">
        <f ca="1">ROUND(ROUND(ROUND(SUMIF(SmtRes!AQ718:SmtRes!AQ726,"=1",SmtRes!CU718:SmtRes!CU726),2),2)*I249/100,2)</f>
        <v>0</v>
      </c>
      <c r="Q249">
        <f>ROUND(CR249*I249,2)</f>
        <v>0</v>
      </c>
      <c r="R249">
        <f>ROUND(CS249*I249,2)</f>
        <v>0</v>
      </c>
      <c r="S249">
        <f>ROUND(CT249*I249,2)</f>
        <v>0</v>
      </c>
      <c r="T249">
        <f t="shared" si="136"/>
        <v>0</v>
      </c>
      <c r="U249">
        <f>ROUND(CV249*I249,7)</f>
        <v>0</v>
      </c>
      <c r="V249">
        <f>ROUND(CW249*I249,7)</f>
        <v>0</v>
      </c>
      <c r="W249">
        <f t="shared" si="137"/>
        <v>0</v>
      </c>
      <c r="X249">
        <f t="shared" si="138"/>
        <v>0</v>
      </c>
      <c r="Y249">
        <f t="shared" si="139"/>
        <v>0</v>
      </c>
      <c r="AA249">
        <v>85244033</v>
      </c>
      <c r="AB249">
        <f t="shared" si="140"/>
        <v>0</v>
      </c>
      <c r="AC249">
        <f>ROUND((ES249),6)</f>
        <v>0</v>
      </c>
      <c r="AD249">
        <f>ROUND((((ET249)-(EU249))+AE249),6)</f>
        <v>0</v>
      </c>
      <c r="AE249">
        <f t="shared" si="166"/>
        <v>0</v>
      </c>
      <c r="AF249">
        <f t="shared" si="166"/>
        <v>0</v>
      </c>
      <c r="AG249">
        <f t="shared" si="141"/>
        <v>0</v>
      </c>
      <c r="AH249">
        <f t="shared" si="167"/>
        <v>0</v>
      </c>
      <c r="AI249">
        <f t="shared" si="167"/>
        <v>0</v>
      </c>
      <c r="AJ249">
        <f t="shared" si="142"/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97</v>
      </c>
      <c r="AU249">
        <v>51</v>
      </c>
      <c r="AV249">
        <v>1</v>
      </c>
      <c r="AW249">
        <v>1</v>
      </c>
      <c r="AZ249">
        <v>1</v>
      </c>
      <c r="BA249">
        <v>1</v>
      </c>
      <c r="BB249">
        <v>1</v>
      </c>
      <c r="BC249">
        <v>1</v>
      </c>
      <c r="BD249" t="s">
        <v>236</v>
      </c>
      <c r="BE249" t="s">
        <v>236</v>
      </c>
      <c r="BF249" t="s">
        <v>236</v>
      </c>
      <c r="BG249" t="s">
        <v>236</v>
      </c>
      <c r="BH249">
        <v>3</v>
      </c>
      <c r="BI249">
        <v>2</v>
      </c>
      <c r="BJ249" t="s">
        <v>236</v>
      </c>
      <c r="BM249">
        <v>108001</v>
      </c>
      <c r="BN249">
        <v>0</v>
      </c>
      <c r="BO249" t="s">
        <v>236</v>
      </c>
      <c r="BP249">
        <v>0</v>
      </c>
      <c r="BQ249">
        <v>3</v>
      </c>
      <c r="BR249">
        <v>0</v>
      </c>
      <c r="BS249">
        <v>1</v>
      </c>
      <c r="BT249">
        <v>1</v>
      </c>
      <c r="BU249">
        <v>1</v>
      </c>
      <c r="BV249">
        <v>1</v>
      </c>
      <c r="BW249">
        <v>1</v>
      </c>
      <c r="BX249">
        <v>1</v>
      </c>
      <c r="BY249" t="s">
        <v>236</v>
      </c>
      <c r="BZ249">
        <v>97</v>
      </c>
      <c r="CA249">
        <v>51</v>
      </c>
      <c r="CB249" t="s">
        <v>236</v>
      </c>
      <c r="CE249">
        <v>0</v>
      </c>
      <c r="CF249">
        <v>0</v>
      </c>
      <c r="CG249">
        <v>0</v>
      </c>
      <c r="CH249">
        <v>18</v>
      </c>
      <c r="CI249">
        <v>1</v>
      </c>
      <c r="CJ249">
        <v>0</v>
      </c>
      <c r="CK249">
        <v>0</v>
      </c>
      <c r="CL249">
        <v>0</v>
      </c>
      <c r="CM249">
        <v>0</v>
      </c>
      <c r="CN249" t="s">
        <v>236</v>
      </c>
      <c r="CO249">
        <v>0</v>
      </c>
      <c r="CP249">
        <f t="shared" ref="CP249:CZ249" si="169">0</f>
        <v>0</v>
      </c>
      <c r="CQ249">
        <f t="shared" si="169"/>
        <v>0</v>
      </c>
      <c r="CR249">
        <f t="shared" si="169"/>
        <v>0</v>
      </c>
      <c r="CS249">
        <f t="shared" si="169"/>
        <v>0</v>
      </c>
      <c r="CT249">
        <f t="shared" si="169"/>
        <v>0</v>
      </c>
      <c r="CU249">
        <f t="shared" si="169"/>
        <v>0</v>
      </c>
      <c r="CV249">
        <f t="shared" si="169"/>
        <v>0</v>
      </c>
      <c r="CW249">
        <f t="shared" si="169"/>
        <v>0</v>
      </c>
      <c r="CX249">
        <f t="shared" si="169"/>
        <v>0</v>
      </c>
      <c r="CY249">
        <f t="shared" si="169"/>
        <v>0</v>
      </c>
      <c r="CZ249">
        <f t="shared" si="169"/>
        <v>0</v>
      </c>
      <c r="DC249" t="s">
        <v>236</v>
      </c>
      <c r="DD249" t="s">
        <v>236</v>
      </c>
      <c r="DE249" t="s">
        <v>236</v>
      </c>
      <c r="DF249" t="s">
        <v>236</v>
      </c>
      <c r="DG249" t="s">
        <v>236</v>
      </c>
      <c r="DH249" t="s">
        <v>236</v>
      </c>
      <c r="DI249" t="s">
        <v>236</v>
      </c>
      <c r="DJ249" t="s">
        <v>236</v>
      </c>
      <c r="DK249" t="s">
        <v>236</v>
      </c>
      <c r="DL249" t="s">
        <v>236</v>
      </c>
      <c r="DM249" t="s">
        <v>236</v>
      </c>
      <c r="DN249">
        <v>0</v>
      </c>
      <c r="DO249">
        <v>0</v>
      </c>
      <c r="DP249">
        <v>1</v>
      </c>
      <c r="DQ249">
        <v>1</v>
      </c>
      <c r="DU249">
        <v>1013</v>
      </c>
      <c r="DV249" t="s">
        <v>64</v>
      </c>
      <c r="DW249" t="s">
        <v>64</v>
      </c>
      <c r="DX249">
        <v>1</v>
      </c>
      <c r="DZ249" t="s">
        <v>236</v>
      </c>
      <c r="EA249" t="s">
        <v>236</v>
      </c>
      <c r="EB249" t="s">
        <v>236</v>
      </c>
      <c r="EC249" t="s">
        <v>236</v>
      </c>
      <c r="EE249">
        <v>82815029</v>
      </c>
      <c r="EF249">
        <v>3</v>
      </c>
      <c r="EG249" t="s">
        <v>324</v>
      </c>
      <c r="EH249">
        <v>0</v>
      </c>
      <c r="EI249" t="s">
        <v>236</v>
      </c>
      <c r="EJ249">
        <v>2</v>
      </c>
      <c r="EK249">
        <v>108001</v>
      </c>
      <c r="EL249" t="s">
        <v>325</v>
      </c>
      <c r="EM249" t="s">
        <v>326</v>
      </c>
      <c r="EO249" t="s">
        <v>236</v>
      </c>
      <c r="EQ249">
        <v>0</v>
      </c>
      <c r="ER249">
        <v>0</v>
      </c>
      <c r="ES249">
        <v>0</v>
      </c>
      <c r="ET249">
        <v>0</v>
      </c>
      <c r="EU249">
        <v>0</v>
      </c>
      <c r="EV249">
        <v>0</v>
      </c>
      <c r="EW249">
        <v>0</v>
      </c>
      <c r="EX249">
        <v>0</v>
      </c>
      <c r="FQ249">
        <v>0</v>
      </c>
      <c r="FR249">
        <v>0</v>
      </c>
      <c r="FS249">
        <v>0</v>
      </c>
      <c r="FX249">
        <v>97</v>
      </c>
      <c r="FY249">
        <v>51</v>
      </c>
      <c r="GA249" t="s">
        <v>236</v>
      </c>
      <c r="GD249">
        <v>1</v>
      </c>
      <c r="GF249">
        <v>274903907</v>
      </c>
      <c r="GG249">
        <v>2</v>
      </c>
      <c r="GH249">
        <v>1</v>
      </c>
      <c r="GI249">
        <v>-2</v>
      </c>
      <c r="GJ249">
        <v>0</v>
      </c>
      <c r="GK249">
        <v>0</v>
      </c>
      <c r="GL249">
        <f ca="1" t="shared" si="148"/>
        <v>0</v>
      </c>
      <c r="GM249">
        <f ca="1" t="shared" si="149"/>
        <v>0</v>
      </c>
      <c r="GN249">
        <f ca="1" t="shared" si="150"/>
        <v>0</v>
      </c>
      <c r="GO249">
        <f ca="1" t="shared" si="151"/>
        <v>0</v>
      </c>
      <c r="GP249">
        <f ca="1" t="shared" si="152"/>
        <v>0</v>
      </c>
      <c r="GR249">
        <v>0</v>
      </c>
      <c r="GS249">
        <v>3</v>
      </c>
      <c r="GT249">
        <v>0</v>
      </c>
      <c r="GU249" t="s">
        <v>236</v>
      </c>
      <c r="GV249">
        <f t="shared" si="153"/>
        <v>0</v>
      </c>
      <c r="GW249">
        <v>1</v>
      </c>
      <c r="GX249">
        <f t="shared" si="154"/>
        <v>0</v>
      </c>
      <c r="HA249">
        <v>0</v>
      </c>
      <c r="HB249">
        <v>0</v>
      </c>
      <c r="HC249">
        <f>0</f>
        <v>0</v>
      </c>
      <c r="HE249" t="s">
        <v>236</v>
      </c>
      <c r="HF249" t="s">
        <v>236</v>
      </c>
      <c r="HM249" t="s">
        <v>236</v>
      </c>
      <c r="HN249" t="s">
        <v>135</v>
      </c>
      <c r="HO249" t="s">
        <v>137</v>
      </c>
      <c r="HP249" t="s">
        <v>325</v>
      </c>
      <c r="HQ249" t="s">
        <v>325</v>
      </c>
      <c r="HS249">
        <v>0</v>
      </c>
      <c r="IK249">
        <v>0</v>
      </c>
    </row>
    <row r="250" spans="1:255">
      <c r="A250" s="8">
        <v>18</v>
      </c>
      <c r="B250" s="8">
        <v>0</v>
      </c>
      <c r="C250" s="8">
        <v>717</v>
      </c>
      <c r="D250" s="8"/>
      <c r="E250" s="8" t="s">
        <v>551</v>
      </c>
      <c r="F250" s="8" t="s">
        <v>534</v>
      </c>
      <c r="G250" s="8" t="s">
        <v>552</v>
      </c>
      <c r="H250" s="8" t="s">
        <v>536</v>
      </c>
      <c r="I250" s="8">
        <f>I246*J250</f>
        <v>0</v>
      </c>
      <c r="J250" s="8">
        <v>100</v>
      </c>
      <c r="K250" s="8">
        <v>100</v>
      </c>
      <c r="L250" s="8">
        <v>3</v>
      </c>
      <c r="M250" s="8">
        <v>0</v>
      </c>
      <c r="N250" s="8">
        <f t="shared" si="134"/>
        <v>3</v>
      </c>
      <c r="O250" s="8">
        <f>ROUND(CP250,2)</f>
        <v>0</v>
      </c>
      <c r="P250" s="8">
        <f>ROUND(CQ250*I250,2)</f>
        <v>0</v>
      </c>
      <c r="Q250" s="8">
        <f>ROUND(CR250*I250,2)</f>
        <v>0</v>
      </c>
      <c r="R250" s="8">
        <f>ROUND(CS250*I250,2)</f>
        <v>0</v>
      </c>
      <c r="S250" s="8">
        <f>ROUND(CT250*I250,2)</f>
        <v>0</v>
      </c>
      <c r="T250" s="8">
        <f t="shared" si="136"/>
        <v>0</v>
      </c>
      <c r="U250" s="8">
        <f>ROUND(CV250*I250,7)</f>
        <v>0</v>
      </c>
      <c r="V250" s="8">
        <f>ROUND(CW250*I250,7)</f>
        <v>0</v>
      </c>
      <c r="W250" s="8">
        <f t="shared" si="137"/>
        <v>0</v>
      </c>
      <c r="X250" s="8">
        <f t="shared" si="138"/>
        <v>0</v>
      </c>
      <c r="Y250" s="8">
        <f t="shared" si="139"/>
        <v>0</v>
      </c>
      <c r="Z250" s="8"/>
      <c r="AA250" s="8">
        <v>85244098</v>
      </c>
      <c r="AB250" s="8">
        <f t="shared" si="140"/>
        <v>130.61</v>
      </c>
      <c r="AC250" s="8">
        <f>ROUND((ES250),6)</f>
        <v>130.61</v>
      </c>
      <c r="AD250" s="8">
        <f>ROUND((((ET250)-(EU250))+AE250),6)</f>
        <v>0</v>
      </c>
      <c r="AE250" s="8">
        <f t="shared" si="166"/>
        <v>0</v>
      </c>
      <c r="AF250" s="8">
        <f t="shared" si="166"/>
        <v>0</v>
      </c>
      <c r="AG250" s="8">
        <f t="shared" si="141"/>
        <v>0</v>
      </c>
      <c r="AH250" s="8">
        <f t="shared" si="167"/>
        <v>0</v>
      </c>
      <c r="AI250" s="8">
        <f t="shared" si="167"/>
        <v>0</v>
      </c>
      <c r="AJ250" s="8">
        <f t="shared" si="142"/>
        <v>0</v>
      </c>
      <c r="AK250" s="8">
        <v>130.61</v>
      </c>
      <c r="AL250" s="8">
        <v>130.61</v>
      </c>
      <c r="AM250" s="8">
        <v>0</v>
      </c>
      <c r="AN250" s="8">
        <v>0</v>
      </c>
      <c r="AO250" s="8">
        <v>0</v>
      </c>
      <c r="AP250" s="8">
        <v>0</v>
      </c>
      <c r="AQ250" s="8">
        <v>0</v>
      </c>
      <c r="AR250" s="8">
        <v>0</v>
      </c>
      <c r="AS250" s="8">
        <v>0</v>
      </c>
      <c r="AT250" s="8">
        <v>97</v>
      </c>
      <c r="AU250" s="8">
        <v>51</v>
      </c>
      <c r="AV250" s="8">
        <v>1</v>
      </c>
      <c r="AW250" s="8">
        <v>1</v>
      </c>
      <c r="AX250" s="8"/>
      <c r="AY250" s="8"/>
      <c r="AZ250" s="8">
        <v>1</v>
      </c>
      <c r="BA250" s="8">
        <v>1</v>
      </c>
      <c r="BB250" s="8">
        <v>1</v>
      </c>
      <c r="BC250" s="8">
        <v>1</v>
      </c>
      <c r="BD250" s="8" t="s">
        <v>236</v>
      </c>
      <c r="BE250" s="8" t="s">
        <v>236</v>
      </c>
      <c r="BF250" s="8" t="s">
        <v>236</v>
      </c>
      <c r="BG250" s="8" t="s">
        <v>236</v>
      </c>
      <c r="BH250" s="8">
        <v>3</v>
      </c>
      <c r="BI250" s="8">
        <v>2</v>
      </c>
      <c r="BJ250" s="8" t="s">
        <v>236</v>
      </c>
      <c r="BK250" s="8"/>
      <c r="BL250" s="8"/>
      <c r="BM250" s="8">
        <v>108001</v>
      </c>
      <c r="BN250" s="8">
        <v>0</v>
      </c>
      <c r="BO250" s="8" t="s">
        <v>236</v>
      </c>
      <c r="BP250" s="8">
        <v>0</v>
      </c>
      <c r="BQ250" s="8">
        <v>3</v>
      </c>
      <c r="BR250" s="8">
        <v>0</v>
      </c>
      <c r="BS250" s="8">
        <v>1</v>
      </c>
      <c r="BT250" s="8">
        <v>1</v>
      </c>
      <c r="BU250" s="8">
        <v>1</v>
      </c>
      <c r="BV250" s="8">
        <v>1</v>
      </c>
      <c r="BW250" s="8">
        <v>1</v>
      </c>
      <c r="BX250" s="8">
        <v>1</v>
      </c>
      <c r="BY250" s="8" t="s">
        <v>236</v>
      </c>
      <c r="BZ250" s="8">
        <v>97</v>
      </c>
      <c r="CA250" s="8">
        <v>51</v>
      </c>
      <c r="CB250" s="8" t="s">
        <v>236</v>
      </c>
      <c r="CC250" s="8"/>
      <c r="CD250" s="8"/>
      <c r="CE250" s="8">
        <v>0</v>
      </c>
      <c r="CF250" s="8">
        <v>0</v>
      </c>
      <c r="CG250" s="8">
        <v>0</v>
      </c>
      <c r="CH250" s="8">
        <v>18</v>
      </c>
      <c r="CI250" s="8">
        <v>2</v>
      </c>
      <c r="CJ250" s="8">
        <v>0</v>
      </c>
      <c r="CK250" s="8">
        <v>0</v>
      </c>
      <c r="CL250" s="8">
        <v>0</v>
      </c>
      <c r="CM250" s="8">
        <v>0</v>
      </c>
      <c r="CN250" s="8" t="s">
        <v>236</v>
      </c>
      <c r="CO250" s="8">
        <v>0</v>
      </c>
      <c r="CP250" s="8">
        <f>(P250+Q250+S250+R250)</f>
        <v>0</v>
      </c>
      <c r="CQ250" s="8">
        <f>ROUND(AL250,2)</f>
        <v>130.61</v>
      </c>
      <c r="CR250" s="8">
        <f>ROUND(AM250,2)</f>
        <v>0</v>
      </c>
      <c r="CS250" s="8">
        <f>ROUND(AN250*BS250,2)</f>
        <v>0</v>
      </c>
      <c r="CT250" s="8">
        <f>ROUND(AO250*BA250,2)</f>
        <v>0</v>
      </c>
      <c r="CU250" s="8">
        <f t="shared" ref="CU250:CX251" si="170">AG250</f>
        <v>0</v>
      </c>
      <c r="CV250" s="8">
        <f t="shared" si="170"/>
        <v>0</v>
      </c>
      <c r="CW250" s="8">
        <f t="shared" si="170"/>
        <v>0</v>
      </c>
      <c r="CX250" s="8">
        <f t="shared" si="170"/>
        <v>0</v>
      </c>
      <c r="CY250" s="8">
        <f>(((S250+R250)*AT250)/100)</f>
        <v>0</v>
      </c>
      <c r="CZ250" s="8">
        <f>(((S250+R250)*AU250)/100)</f>
        <v>0</v>
      </c>
      <c r="DA250" s="8"/>
      <c r="DB250" s="8"/>
      <c r="DC250" s="8" t="s">
        <v>236</v>
      </c>
      <c r="DD250" s="8" t="s">
        <v>236</v>
      </c>
      <c r="DE250" s="8" t="s">
        <v>236</v>
      </c>
      <c r="DF250" s="8" t="s">
        <v>236</v>
      </c>
      <c r="DG250" s="8" t="s">
        <v>236</v>
      </c>
      <c r="DH250" s="8" t="s">
        <v>236</v>
      </c>
      <c r="DI250" s="8" t="s">
        <v>236</v>
      </c>
      <c r="DJ250" s="8" t="s">
        <v>236</v>
      </c>
      <c r="DK250" s="8" t="s">
        <v>236</v>
      </c>
      <c r="DL250" s="8" t="s">
        <v>236</v>
      </c>
      <c r="DM250" s="8" t="s">
        <v>236</v>
      </c>
      <c r="DN250" s="8">
        <v>0</v>
      </c>
      <c r="DO250" s="8">
        <v>0</v>
      </c>
      <c r="DP250" s="8">
        <v>1</v>
      </c>
      <c r="DQ250" s="8">
        <v>1</v>
      </c>
      <c r="DR250" s="8"/>
      <c r="DS250" s="8"/>
      <c r="DT250" s="8"/>
      <c r="DU250" s="8">
        <v>1003</v>
      </c>
      <c r="DV250" s="8" t="s">
        <v>536</v>
      </c>
      <c r="DW250" s="8" t="s">
        <v>536</v>
      </c>
      <c r="DX250" s="8">
        <v>1</v>
      </c>
      <c r="DY250" s="8"/>
      <c r="DZ250" s="8" t="s">
        <v>236</v>
      </c>
      <c r="EA250" s="8" t="s">
        <v>236</v>
      </c>
      <c r="EB250" s="8" t="s">
        <v>236</v>
      </c>
      <c r="EC250" s="8" t="s">
        <v>236</v>
      </c>
      <c r="ED250" s="8"/>
      <c r="EE250" s="8">
        <v>82815029</v>
      </c>
      <c r="EF250" s="8">
        <v>3</v>
      </c>
      <c r="EG250" s="8" t="s">
        <v>324</v>
      </c>
      <c r="EH250" s="8">
        <v>0</v>
      </c>
      <c r="EI250" s="8" t="s">
        <v>236</v>
      </c>
      <c r="EJ250" s="8">
        <v>2</v>
      </c>
      <c r="EK250" s="8">
        <v>108001</v>
      </c>
      <c r="EL250" s="8" t="s">
        <v>325</v>
      </c>
      <c r="EM250" s="8" t="s">
        <v>326</v>
      </c>
      <c r="EN250" s="8"/>
      <c r="EO250" s="8" t="s">
        <v>236</v>
      </c>
      <c r="EP250" s="8"/>
      <c r="EQ250" s="8">
        <v>0</v>
      </c>
      <c r="ER250" s="8">
        <v>130.61</v>
      </c>
      <c r="ES250" s="8">
        <v>130.61</v>
      </c>
      <c r="ET250" s="8">
        <v>0</v>
      </c>
      <c r="EU250" s="8">
        <v>0</v>
      </c>
      <c r="EV250" s="8">
        <v>0</v>
      </c>
      <c r="EW250" s="8">
        <v>0</v>
      </c>
      <c r="EX250" s="8">
        <v>0</v>
      </c>
      <c r="EY250" s="8"/>
      <c r="EZ250" s="8">
        <v>5</v>
      </c>
      <c r="FA250" s="8"/>
      <c r="FB250" s="8"/>
      <c r="FC250" s="8">
        <v>1</v>
      </c>
      <c r="FD250" s="8">
        <v>18</v>
      </c>
      <c r="FE250" s="8"/>
      <c r="FF250" s="8">
        <v>151.67</v>
      </c>
      <c r="FG250" s="8"/>
      <c r="FH250" s="8"/>
      <c r="FI250" s="8"/>
      <c r="FJ250" s="8"/>
      <c r="FK250" s="8"/>
      <c r="FL250" s="8"/>
      <c r="FM250" s="8"/>
      <c r="FN250" s="8"/>
      <c r="FO250" s="8"/>
      <c r="FP250" s="8"/>
      <c r="FQ250" s="8">
        <v>0</v>
      </c>
      <c r="FR250" s="8">
        <v>0</v>
      </c>
      <c r="FS250" s="8">
        <v>0</v>
      </c>
      <c r="FT250" s="8"/>
      <c r="FU250" s="8"/>
      <c r="FV250" s="8"/>
      <c r="FW250" s="8"/>
      <c r="FX250" s="8">
        <v>97</v>
      </c>
      <c r="FY250" s="8">
        <v>51</v>
      </c>
      <c r="FZ250" s="8"/>
      <c r="GA250" s="8" t="s">
        <v>553</v>
      </c>
      <c r="GB250" s="8"/>
      <c r="GC250" s="8"/>
      <c r="GD250" s="8">
        <v>1</v>
      </c>
      <c r="GE250" s="8"/>
      <c r="GF250" s="8">
        <v>470591167</v>
      </c>
      <c r="GG250" s="8">
        <v>2</v>
      </c>
      <c r="GH250" s="8">
        <v>3</v>
      </c>
      <c r="GI250" s="8">
        <v>-2</v>
      </c>
      <c r="GJ250" s="8">
        <v>0</v>
      </c>
      <c r="GK250" s="8">
        <v>0</v>
      </c>
      <c r="GL250" s="8">
        <f t="shared" si="148"/>
        <v>0</v>
      </c>
      <c r="GM250" s="8">
        <f t="shared" si="149"/>
        <v>0</v>
      </c>
      <c r="GN250" s="8">
        <f t="shared" si="150"/>
        <v>0</v>
      </c>
      <c r="GO250" s="8">
        <f t="shared" si="151"/>
        <v>0</v>
      </c>
      <c r="GP250" s="8">
        <f t="shared" si="152"/>
        <v>0</v>
      </c>
      <c r="GQ250" s="8"/>
      <c r="GR250" s="8">
        <v>1</v>
      </c>
      <c r="GS250" s="8">
        <v>1</v>
      </c>
      <c r="GT250" s="8">
        <v>0</v>
      </c>
      <c r="GU250" s="8" t="s">
        <v>236</v>
      </c>
      <c r="GV250" s="8">
        <f t="shared" si="153"/>
        <v>0</v>
      </c>
      <c r="GW250" s="8">
        <v>1</v>
      </c>
      <c r="GX250" s="8">
        <f t="shared" si="154"/>
        <v>0</v>
      </c>
      <c r="GY250" s="8"/>
      <c r="GZ250" s="8"/>
      <c r="HA250" s="8">
        <v>0</v>
      </c>
      <c r="HB250" s="8">
        <v>0</v>
      </c>
      <c r="HC250" s="8">
        <f>GV250*GW250</f>
        <v>0</v>
      </c>
      <c r="HD250" s="8"/>
      <c r="HE250" s="8" t="s">
        <v>69</v>
      </c>
      <c r="HF250" s="8" t="s">
        <v>426</v>
      </c>
      <c r="HG250" s="8">
        <f>ROUND(ROUND(AL250,2)*I250,2)</f>
        <v>0</v>
      </c>
      <c r="HH250" s="8"/>
      <c r="HI250" s="8"/>
      <c r="HJ250" s="8"/>
      <c r="HK250" s="8"/>
      <c r="HL250" s="8"/>
      <c r="HM250" s="8" t="s">
        <v>236</v>
      </c>
      <c r="HN250" s="8" t="s">
        <v>135</v>
      </c>
      <c r="HO250" s="8" t="s">
        <v>137</v>
      </c>
      <c r="HP250" s="8" t="s">
        <v>325</v>
      </c>
      <c r="HQ250" s="8" t="s">
        <v>325</v>
      </c>
      <c r="HR250" s="8"/>
      <c r="HS250" s="8">
        <v>0</v>
      </c>
      <c r="HT250" s="8"/>
      <c r="HU250" s="8"/>
      <c r="HV250" s="8"/>
      <c r="HW250" s="8"/>
      <c r="HX250" s="8"/>
      <c r="HY250" s="8"/>
      <c r="HZ250" s="8"/>
      <c r="IA250" s="8"/>
      <c r="IB250" s="8"/>
      <c r="IC250" s="8"/>
      <c r="ID250" s="8"/>
      <c r="IE250" s="8"/>
      <c r="IF250" s="8"/>
      <c r="IG250" s="8"/>
      <c r="IH250" s="8"/>
      <c r="II250" s="8"/>
      <c r="IJ250" s="8"/>
      <c r="IK250" s="8">
        <v>0</v>
      </c>
      <c r="IL250" s="8"/>
      <c r="IM250" s="8"/>
      <c r="IN250" s="8"/>
      <c r="IO250" s="8"/>
      <c r="IP250" s="8"/>
      <c r="IQ250" s="8"/>
      <c r="IR250" s="8"/>
      <c r="IS250" s="8"/>
      <c r="IT250" s="8"/>
      <c r="IU250" s="8"/>
    </row>
    <row r="251" spans="1:245">
      <c r="A251">
        <v>18</v>
      </c>
      <c r="B251">
        <v>0</v>
      </c>
      <c r="C251">
        <v>726</v>
      </c>
      <c r="E251" t="s">
        <v>551</v>
      </c>
      <c r="F251" t="s">
        <v>534</v>
      </c>
      <c r="G251" t="s">
        <v>552</v>
      </c>
      <c r="H251" t="s">
        <v>536</v>
      </c>
      <c r="I251">
        <f>I247*J251</f>
        <v>0</v>
      </c>
      <c r="J251">
        <v>100</v>
      </c>
      <c r="K251">
        <v>100</v>
      </c>
      <c r="L251">
        <v>3</v>
      </c>
      <c r="M251">
        <v>0</v>
      </c>
      <c r="N251">
        <f t="shared" si="134"/>
        <v>3</v>
      </c>
      <c r="O251">
        <f>ROUND(CP251,2)</f>
        <v>0</v>
      </c>
      <c r="P251">
        <f>ROUND(CQ251*I251,2)</f>
        <v>0</v>
      </c>
      <c r="Q251">
        <f>ROUND(CR251*I251,2)</f>
        <v>0</v>
      </c>
      <c r="R251">
        <f>ROUND(CS251*I251,2)</f>
        <v>0</v>
      </c>
      <c r="S251">
        <f>ROUND(CT251*I251,2)</f>
        <v>0</v>
      </c>
      <c r="T251">
        <f t="shared" si="136"/>
        <v>0</v>
      </c>
      <c r="U251">
        <f>ROUND(CV251*I251,7)</f>
        <v>0</v>
      </c>
      <c r="V251">
        <f>ROUND(CW251*I251,7)</f>
        <v>0</v>
      </c>
      <c r="W251">
        <f t="shared" si="137"/>
        <v>0</v>
      </c>
      <c r="X251">
        <f t="shared" si="138"/>
        <v>0</v>
      </c>
      <c r="Y251">
        <f t="shared" si="139"/>
        <v>0</v>
      </c>
      <c r="AA251">
        <v>85244033</v>
      </c>
      <c r="AB251">
        <f t="shared" si="140"/>
        <v>130.61</v>
      </c>
      <c r="AC251">
        <f>ROUND((ES251),6)</f>
        <v>130.61</v>
      </c>
      <c r="AD251">
        <f>ROUND((((ET251)-(EU251))+AE251),6)</f>
        <v>0</v>
      </c>
      <c r="AE251">
        <f t="shared" si="166"/>
        <v>0</v>
      </c>
      <c r="AF251">
        <f t="shared" si="166"/>
        <v>0</v>
      </c>
      <c r="AG251">
        <f t="shared" si="141"/>
        <v>0</v>
      </c>
      <c r="AH251">
        <f t="shared" si="167"/>
        <v>0</v>
      </c>
      <c r="AI251">
        <f t="shared" si="167"/>
        <v>0</v>
      </c>
      <c r="AJ251">
        <f t="shared" si="142"/>
        <v>0</v>
      </c>
      <c r="AK251">
        <v>130.61</v>
      </c>
      <c r="AL251">
        <v>130.61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97</v>
      </c>
      <c r="AU251">
        <v>51</v>
      </c>
      <c r="AV251">
        <v>1</v>
      </c>
      <c r="AW251">
        <v>1</v>
      </c>
      <c r="AZ251">
        <v>1</v>
      </c>
      <c r="BA251">
        <v>1</v>
      </c>
      <c r="BB251">
        <v>1</v>
      </c>
      <c r="BC251">
        <v>1</v>
      </c>
      <c r="BD251" t="s">
        <v>236</v>
      </c>
      <c r="BE251" t="s">
        <v>236</v>
      </c>
      <c r="BF251" t="s">
        <v>236</v>
      </c>
      <c r="BG251" t="s">
        <v>236</v>
      </c>
      <c r="BH251">
        <v>3</v>
      </c>
      <c r="BI251">
        <v>2</v>
      </c>
      <c r="BJ251" t="s">
        <v>236</v>
      </c>
      <c r="BM251">
        <v>108001</v>
      </c>
      <c r="BN251">
        <v>0</v>
      </c>
      <c r="BO251" t="s">
        <v>236</v>
      </c>
      <c r="BP251">
        <v>0</v>
      </c>
      <c r="BQ251">
        <v>3</v>
      </c>
      <c r="BR251">
        <v>0</v>
      </c>
      <c r="BS251">
        <v>1</v>
      </c>
      <c r="BT251">
        <v>1</v>
      </c>
      <c r="BU251">
        <v>1</v>
      </c>
      <c r="BV251">
        <v>1</v>
      </c>
      <c r="BW251">
        <v>1</v>
      </c>
      <c r="BX251">
        <v>1</v>
      </c>
      <c r="BY251" t="s">
        <v>236</v>
      </c>
      <c r="BZ251">
        <v>97</v>
      </c>
      <c r="CA251">
        <v>51</v>
      </c>
      <c r="CB251" t="s">
        <v>236</v>
      </c>
      <c r="CE251">
        <v>0</v>
      </c>
      <c r="CF251">
        <v>0</v>
      </c>
      <c r="CG251">
        <v>0</v>
      </c>
      <c r="CH251">
        <v>18</v>
      </c>
      <c r="CI251">
        <v>2</v>
      </c>
      <c r="CJ251">
        <v>0</v>
      </c>
      <c r="CK251">
        <v>0</v>
      </c>
      <c r="CL251">
        <v>0</v>
      </c>
      <c r="CM251">
        <v>0</v>
      </c>
      <c r="CN251" t="s">
        <v>236</v>
      </c>
      <c r="CO251">
        <v>0</v>
      </c>
      <c r="CP251">
        <f>(P251+Q251+S251+R251)</f>
        <v>0</v>
      </c>
      <c r="CQ251">
        <f>ROUND(AL251,2)</f>
        <v>130.61</v>
      </c>
      <c r="CR251">
        <f>ROUND(AM251,2)</f>
        <v>0</v>
      </c>
      <c r="CS251">
        <f>ROUND(AN251*BS251,2)</f>
        <v>0</v>
      </c>
      <c r="CT251">
        <f>ROUND(AO251*BA251,2)</f>
        <v>0</v>
      </c>
      <c r="CU251">
        <f t="shared" si="170"/>
        <v>0</v>
      </c>
      <c r="CV251">
        <f t="shared" si="170"/>
        <v>0</v>
      </c>
      <c r="CW251">
        <f t="shared" si="170"/>
        <v>0</v>
      </c>
      <c r="CX251">
        <f t="shared" si="170"/>
        <v>0</v>
      </c>
      <c r="CY251">
        <f>(((S251+R251)*AT251)/100)</f>
        <v>0</v>
      </c>
      <c r="CZ251">
        <f>(((S251+R251)*AU251)/100)</f>
        <v>0</v>
      </c>
      <c r="DC251" t="s">
        <v>236</v>
      </c>
      <c r="DD251" t="s">
        <v>236</v>
      </c>
      <c r="DE251" t="s">
        <v>236</v>
      </c>
      <c r="DF251" t="s">
        <v>236</v>
      </c>
      <c r="DG251" t="s">
        <v>236</v>
      </c>
      <c r="DH251" t="s">
        <v>236</v>
      </c>
      <c r="DI251" t="s">
        <v>236</v>
      </c>
      <c r="DJ251" t="s">
        <v>236</v>
      </c>
      <c r="DK251" t="s">
        <v>236</v>
      </c>
      <c r="DL251" t="s">
        <v>236</v>
      </c>
      <c r="DM251" t="s">
        <v>236</v>
      </c>
      <c r="DN251">
        <v>0</v>
      </c>
      <c r="DO251">
        <v>0</v>
      </c>
      <c r="DP251">
        <v>1</v>
      </c>
      <c r="DQ251">
        <v>1</v>
      </c>
      <c r="DU251">
        <v>1003</v>
      </c>
      <c r="DV251" t="s">
        <v>536</v>
      </c>
      <c r="DW251" t="s">
        <v>536</v>
      </c>
      <c r="DX251">
        <v>1</v>
      </c>
      <c r="DZ251" t="s">
        <v>236</v>
      </c>
      <c r="EA251" t="s">
        <v>236</v>
      </c>
      <c r="EB251" t="s">
        <v>236</v>
      </c>
      <c r="EC251" t="s">
        <v>236</v>
      </c>
      <c r="EE251">
        <v>82815029</v>
      </c>
      <c r="EF251">
        <v>3</v>
      </c>
      <c r="EG251" t="s">
        <v>324</v>
      </c>
      <c r="EH251">
        <v>0</v>
      </c>
      <c r="EI251" t="s">
        <v>236</v>
      </c>
      <c r="EJ251">
        <v>2</v>
      </c>
      <c r="EK251">
        <v>108001</v>
      </c>
      <c r="EL251" t="s">
        <v>325</v>
      </c>
      <c r="EM251" t="s">
        <v>326</v>
      </c>
      <c r="EO251" t="s">
        <v>236</v>
      </c>
      <c r="EQ251">
        <v>0</v>
      </c>
      <c r="ER251">
        <v>130.61</v>
      </c>
      <c r="ES251">
        <v>130.61</v>
      </c>
      <c r="ET251">
        <v>0</v>
      </c>
      <c r="EU251">
        <v>0</v>
      </c>
      <c r="EV251">
        <v>0</v>
      </c>
      <c r="EW251">
        <v>0</v>
      </c>
      <c r="EX251">
        <v>0</v>
      </c>
      <c r="EZ251">
        <v>5</v>
      </c>
      <c r="FC251">
        <v>1</v>
      </c>
      <c r="FD251">
        <v>18</v>
      </c>
      <c r="FF251">
        <v>151.67</v>
      </c>
      <c r="FQ251">
        <v>0</v>
      </c>
      <c r="FR251">
        <v>0</v>
      </c>
      <c r="FS251">
        <v>0</v>
      </c>
      <c r="FX251">
        <v>97</v>
      </c>
      <c r="FY251">
        <v>51</v>
      </c>
      <c r="GA251" t="s">
        <v>553</v>
      </c>
      <c r="GD251">
        <v>1</v>
      </c>
      <c r="GF251">
        <v>470591167</v>
      </c>
      <c r="GG251">
        <v>2</v>
      </c>
      <c r="GH251">
        <v>3</v>
      </c>
      <c r="GI251">
        <v>-2</v>
      </c>
      <c r="GJ251">
        <v>0</v>
      </c>
      <c r="GK251">
        <v>0</v>
      </c>
      <c r="GL251">
        <f t="shared" si="148"/>
        <v>0</v>
      </c>
      <c r="GM251">
        <f t="shared" si="149"/>
        <v>0</v>
      </c>
      <c r="GN251">
        <f t="shared" si="150"/>
        <v>0</v>
      </c>
      <c r="GO251">
        <f t="shared" si="151"/>
        <v>0</v>
      </c>
      <c r="GP251">
        <f t="shared" si="152"/>
        <v>0</v>
      </c>
      <c r="GR251">
        <v>1</v>
      </c>
      <c r="GS251">
        <v>1</v>
      </c>
      <c r="GT251">
        <v>0</v>
      </c>
      <c r="GU251" t="s">
        <v>236</v>
      </c>
      <c r="GV251">
        <f t="shared" si="153"/>
        <v>0</v>
      </c>
      <c r="GW251">
        <v>1</v>
      </c>
      <c r="GX251">
        <f t="shared" si="154"/>
        <v>0</v>
      </c>
      <c r="HA251">
        <v>0</v>
      </c>
      <c r="HB251">
        <v>0</v>
      </c>
      <c r="HC251">
        <f>GV251*GW251</f>
        <v>0</v>
      </c>
      <c r="HE251" t="s">
        <v>69</v>
      </c>
      <c r="HF251" t="s">
        <v>426</v>
      </c>
      <c r="HG251">
        <f>ROUND(ROUND(AL251,2)*I251,2)</f>
        <v>0</v>
      </c>
      <c r="HM251" t="s">
        <v>236</v>
      </c>
      <c r="HN251" t="s">
        <v>135</v>
      </c>
      <c r="HO251" t="s">
        <v>137</v>
      </c>
      <c r="HP251" t="s">
        <v>325</v>
      </c>
      <c r="HQ251" t="s">
        <v>325</v>
      </c>
      <c r="HS251">
        <v>0</v>
      </c>
      <c r="IK251">
        <v>0</v>
      </c>
    </row>
    <row r="252" spans="1:255">
      <c r="A252" s="8">
        <v>17</v>
      </c>
      <c r="B252" s="8">
        <v>0</v>
      </c>
      <c r="C252" s="8">
        <f>ROW(SmtRes!A733)</f>
        <v>733</v>
      </c>
      <c r="D252" s="8">
        <f>ROW(EtalonRes!A960)</f>
        <v>960</v>
      </c>
      <c r="E252" s="8" t="s">
        <v>554</v>
      </c>
      <c r="F252" s="8" t="s">
        <v>555</v>
      </c>
      <c r="G252" s="8" t="s">
        <v>556</v>
      </c>
      <c r="H252" s="8" t="s">
        <v>429</v>
      </c>
      <c r="I252" s="8">
        <v>0</v>
      </c>
      <c r="J252" s="8">
        <v>0</v>
      </c>
      <c r="K252" s="8">
        <v>0</v>
      </c>
      <c r="L252" s="8">
        <v>0.0031</v>
      </c>
      <c r="M252" s="8">
        <v>0</v>
      </c>
      <c r="N252" s="8">
        <f t="shared" si="134"/>
        <v>0.0031</v>
      </c>
      <c r="O252" s="8">
        <f ca="1">ROUND(CP252,2)</f>
        <v>0</v>
      </c>
      <c r="P252" s="8">
        <f ca="1">SUMIF(SmtRes!AQ727:SmtRes!AQ733,"=1",SmtRes!DF727:SmtRes!DF733)</f>
        <v>0</v>
      </c>
      <c r="Q252" s="8">
        <f ca="1">SUMIF(SmtRes!AQ727:SmtRes!AQ733,"=1",SmtRes!DG727:SmtRes!DG733)</f>
        <v>0</v>
      </c>
      <c r="R252" s="8">
        <f ca="1">SUMIF(SmtRes!AQ727:SmtRes!AQ733,"=1",SmtRes!DH727:SmtRes!DH733)</f>
        <v>0</v>
      </c>
      <c r="S252" s="8">
        <f ca="1">SUMIF(SmtRes!AQ727:SmtRes!AQ733,"=1",SmtRes!DI727:SmtRes!DI733)</f>
        <v>0</v>
      </c>
      <c r="T252" s="8">
        <f t="shared" si="136"/>
        <v>0</v>
      </c>
      <c r="U252" s="8">
        <f ca="1">SUMIF(SmtRes!AQ727:SmtRes!AQ733,"=1",SmtRes!CV727:SmtRes!CV733)</f>
        <v>0</v>
      </c>
      <c r="V252" s="8">
        <f ca="1">SUMIF(SmtRes!AQ727:SmtRes!AQ733,"=1",SmtRes!CW727:SmtRes!CW733)</f>
        <v>0</v>
      </c>
      <c r="W252" s="8">
        <f t="shared" si="137"/>
        <v>0</v>
      </c>
      <c r="X252" s="8">
        <f ca="1" t="shared" si="138"/>
        <v>0</v>
      </c>
      <c r="Y252" s="8">
        <f ca="1" t="shared" si="139"/>
        <v>0</v>
      </c>
      <c r="Z252" s="8"/>
      <c r="AA252" s="8">
        <v>85244098</v>
      </c>
      <c r="AB252" s="8">
        <f ca="1" t="shared" si="140"/>
        <v>4265.589255</v>
      </c>
      <c r="AC252" s="8">
        <f ca="1">ROUND((SUM(SmtRes!BQ727:SmtRes!BQ733)),6)</f>
        <v>78.78</v>
      </c>
      <c r="AD252" s="8">
        <f ca="1">ROUND((((SUM(SmtRes!BR727:SmtRes!BR733))-(SUM(SmtRes!BS727:SmtRes!BS733)))+AE252),6)</f>
        <v>46.29716</v>
      </c>
      <c r="AE252" s="8">
        <f ca="1">ROUND((SUM(SmtRes!BS727:SmtRes!BS733)),6)</f>
        <v>38.73568</v>
      </c>
      <c r="AF252" s="8">
        <f ca="1">ROUND((SUM(SmtRes!BT727:SmtRes!BT733)),6)</f>
        <v>4140.512095</v>
      </c>
      <c r="AG252" s="8">
        <f t="shared" si="141"/>
        <v>0</v>
      </c>
      <c r="AH252" s="8">
        <f ca="1">(SUM(SmtRes!BU727:SmtRes!BU733))</f>
        <v>4.4965</v>
      </c>
      <c r="AI252" s="8">
        <f ca="1">(SUM(SmtRes!BV727:SmtRes!BV733))</f>
        <v>0.046</v>
      </c>
      <c r="AJ252" s="8">
        <f t="shared" si="142"/>
        <v>0</v>
      </c>
      <c r="AK252" s="8">
        <v>3753.1669</v>
      </c>
      <c r="AL252" s="8">
        <v>78.78</v>
      </c>
      <c r="AM252" s="8">
        <v>40.2584</v>
      </c>
      <c r="AN252" s="8">
        <v>33.6832</v>
      </c>
      <c r="AO252" s="8">
        <v>3600.4453</v>
      </c>
      <c r="AP252" s="8">
        <v>0</v>
      </c>
      <c r="AQ252" s="8">
        <v>3.91</v>
      </c>
      <c r="AR252" s="8">
        <v>0.04</v>
      </c>
      <c r="AS252" s="8">
        <v>0</v>
      </c>
      <c r="AT252" s="8">
        <v>94</v>
      </c>
      <c r="AU252" s="8">
        <v>51</v>
      </c>
      <c r="AV252" s="8">
        <v>1</v>
      </c>
      <c r="AW252" s="8">
        <v>1</v>
      </c>
      <c r="AX252" s="8"/>
      <c r="AY252" s="8"/>
      <c r="AZ252" s="8">
        <v>1</v>
      </c>
      <c r="BA252" s="8">
        <v>1</v>
      </c>
      <c r="BB252" s="8">
        <v>1</v>
      </c>
      <c r="BC252" s="8">
        <v>1</v>
      </c>
      <c r="BD252" s="8" t="s">
        <v>236</v>
      </c>
      <c r="BE252" s="8" t="s">
        <v>236</v>
      </c>
      <c r="BF252" s="8" t="s">
        <v>236</v>
      </c>
      <c r="BG252" s="8" t="s">
        <v>236</v>
      </c>
      <c r="BH252" s="8">
        <v>0</v>
      </c>
      <c r="BI252" s="8">
        <v>1</v>
      </c>
      <c r="BJ252" s="8" t="s">
        <v>557</v>
      </c>
      <c r="BK252" s="8"/>
      <c r="BL252" s="8"/>
      <c r="BM252" s="8">
        <v>13001</v>
      </c>
      <c r="BN252" s="8">
        <v>0</v>
      </c>
      <c r="BO252" s="8" t="s">
        <v>236</v>
      </c>
      <c r="BP252" s="8">
        <v>0</v>
      </c>
      <c r="BQ252" s="8">
        <v>2</v>
      </c>
      <c r="BR252" s="8">
        <v>0</v>
      </c>
      <c r="BS252" s="8">
        <v>1</v>
      </c>
      <c r="BT252" s="8">
        <v>1</v>
      </c>
      <c r="BU252" s="8">
        <v>1</v>
      </c>
      <c r="BV252" s="8">
        <v>1</v>
      </c>
      <c r="BW252" s="8">
        <v>1</v>
      </c>
      <c r="BX252" s="8">
        <v>1</v>
      </c>
      <c r="BY252" s="8" t="s">
        <v>236</v>
      </c>
      <c r="BZ252" s="8">
        <v>94</v>
      </c>
      <c r="CA252" s="8">
        <v>51</v>
      </c>
      <c r="CB252" s="8" t="s">
        <v>236</v>
      </c>
      <c r="CC252" s="8"/>
      <c r="CD252" s="8"/>
      <c r="CE252" s="8">
        <v>0</v>
      </c>
      <c r="CF252" s="8">
        <v>0</v>
      </c>
      <c r="CG252" s="8">
        <v>0</v>
      </c>
      <c r="CH252" s="8">
        <v>19</v>
      </c>
      <c r="CI252" s="8">
        <v>0</v>
      </c>
      <c r="CJ252" s="8">
        <v>0</v>
      </c>
      <c r="CK252" s="8">
        <v>0</v>
      </c>
      <c r="CL252" s="8">
        <v>0</v>
      </c>
      <c r="CM252" s="8">
        <v>0</v>
      </c>
      <c r="CN252" s="8" t="s">
        <v>421</v>
      </c>
      <c r="CO252" s="8">
        <v>0</v>
      </c>
      <c r="CP252" s="8">
        <f ca="1">(P252+Q252+S252+R252)</f>
        <v>0</v>
      </c>
      <c r="CQ252" s="8">
        <f ca="1">SUMIF(SmtRes!AQ727:SmtRes!AQ733,"=1",SmtRes!AA727:SmtRes!AA733)</f>
        <v>86.66</v>
      </c>
      <c r="CR252" s="8">
        <f ca="1">SUMIF(SmtRes!AQ727:SmtRes!AQ733,"=1",SmtRes!AB727:SmtRes!AB733)</f>
        <v>2245.35</v>
      </c>
      <c r="CS252" s="8">
        <f ca="1">SUMIF(SmtRes!AQ727:SmtRes!AQ733,"=1",SmtRes!AC727:SmtRes!AC733)</f>
        <v>1744.74</v>
      </c>
      <c r="CT252" s="8">
        <f ca="1">SUMIF(SmtRes!AQ727:SmtRes!AQ733,"=1",SmtRes!AD727:SmtRes!AD733)</f>
        <v>920.83</v>
      </c>
      <c r="CU252" s="8">
        <f>AG252</f>
        <v>0</v>
      </c>
      <c r="CV252" s="8">
        <f ca="1">SUMIF(SmtRes!AQ727:SmtRes!AQ733,"=1",SmtRes!BU727:SmtRes!BU733)</f>
        <v>4.4965</v>
      </c>
      <c r="CW252" s="8">
        <f ca="1">SUMIF(SmtRes!AQ727:SmtRes!AQ733,"=1",SmtRes!BV727:SmtRes!BV733)</f>
        <v>0.046</v>
      </c>
      <c r="CX252" s="8">
        <f>AJ252</f>
        <v>0</v>
      </c>
      <c r="CY252" s="8">
        <f ca="1">(((S252+R252)*AT252)/100)</f>
        <v>0</v>
      </c>
      <c r="CZ252" s="8">
        <f ca="1">(((S252+R252)*AU252)/100)</f>
        <v>0</v>
      </c>
      <c r="DA252" s="8"/>
      <c r="DB252" s="8">
        <v>83</v>
      </c>
      <c r="DC252" s="8" t="s">
        <v>236</v>
      </c>
      <c r="DD252" s="8" t="s">
        <v>236</v>
      </c>
      <c r="DE252" s="8" t="s">
        <v>422</v>
      </c>
      <c r="DF252" s="8" t="s">
        <v>422</v>
      </c>
      <c r="DG252" s="8" t="s">
        <v>422</v>
      </c>
      <c r="DH252" s="8" t="s">
        <v>236</v>
      </c>
      <c r="DI252" s="8" t="s">
        <v>422</v>
      </c>
      <c r="DJ252" s="8" t="s">
        <v>422</v>
      </c>
      <c r="DK252" s="8" t="s">
        <v>236</v>
      </c>
      <c r="DL252" s="8" t="s">
        <v>236</v>
      </c>
      <c r="DM252" s="8" t="s">
        <v>236</v>
      </c>
      <c r="DN252" s="8">
        <v>0</v>
      </c>
      <c r="DO252" s="8">
        <v>0</v>
      </c>
      <c r="DP252" s="8">
        <v>1</v>
      </c>
      <c r="DQ252" s="8">
        <v>1</v>
      </c>
      <c r="DR252" s="8"/>
      <c r="DS252" s="8"/>
      <c r="DT252" s="8"/>
      <c r="DU252" s="8">
        <v>1005</v>
      </c>
      <c r="DV252" s="8" t="s">
        <v>429</v>
      </c>
      <c r="DW252" s="8" t="s">
        <v>429</v>
      </c>
      <c r="DX252" s="8">
        <v>100</v>
      </c>
      <c r="DY252" s="8"/>
      <c r="DZ252" s="8" t="s">
        <v>236</v>
      </c>
      <c r="EA252" s="8" t="s">
        <v>236</v>
      </c>
      <c r="EB252" s="8" t="s">
        <v>236</v>
      </c>
      <c r="EC252" s="8" t="s">
        <v>236</v>
      </c>
      <c r="ED252" s="8"/>
      <c r="EE252" s="8">
        <v>82815155</v>
      </c>
      <c r="EF252" s="8">
        <v>2</v>
      </c>
      <c r="EG252" s="8" t="s">
        <v>269</v>
      </c>
      <c r="EH252" s="8">
        <v>13</v>
      </c>
      <c r="EI252" s="8" t="s">
        <v>558</v>
      </c>
      <c r="EJ252" s="8">
        <v>1</v>
      </c>
      <c r="EK252" s="8">
        <v>13001</v>
      </c>
      <c r="EL252" s="8" t="s">
        <v>559</v>
      </c>
      <c r="EM252" s="8" t="s">
        <v>560</v>
      </c>
      <c r="EN252" s="8"/>
      <c r="EO252" s="8" t="s">
        <v>425</v>
      </c>
      <c r="EP252" s="8"/>
      <c r="EQ252" s="8">
        <v>131072</v>
      </c>
      <c r="ER252" s="8">
        <v>0</v>
      </c>
      <c r="ES252" s="8">
        <v>0</v>
      </c>
      <c r="ET252" s="8">
        <v>0</v>
      </c>
      <c r="EU252" s="8">
        <v>0</v>
      </c>
      <c r="EV252" s="8">
        <v>0</v>
      </c>
      <c r="EW252" s="8">
        <v>3.91</v>
      </c>
      <c r="EX252" s="8">
        <v>0.04</v>
      </c>
      <c r="EY252" s="8">
        <v>0</v>
      </c>
      <c r="EZ252" s="8"/>
      <c r="FA252" s="8"/>
      <c r="FB252" s="8"/>
      <c r="FC252" s="8"/>
      <c r="FD252" s="8"/>
      <c r="FE252" s="8"/>
      <c r="FF252" s="8"/>
      <c r="FG252" s="8"/>
      <c r="FH252" s="8"/>
      <c r="FI252" s="8"/>
      <c r="FJ252" s="8"/>
      <c r="FK252" s="8"/>
      <c r="FL252" s="8"/>
      <c r="FM252" s="8"/>
      <c r="FN252" s="8"/>
      <c r="FO252" s="8"/>
      <c r="FP252" s="8"/>
      <c r="FQ252" s="8">
        <v>0</v>
      </c>
      <c r="FR252" s="8">
        <v>0</v>
      </c>
      <c r="FS252" s="8">
        <v>0</v>
      </c>
      <c r="FT252" s="8"/>
      <c r="FU252" s="8"/>
      <c r="FV252" s="8"/>
      <c r="FW252" s="8"/>
      <c r="FX252" s="8">
        <v>94</v>
      </c>
      <c r="FY252" s="8">
        <v>51</v>
      </c>
      <c r="FZ252" s="8"/>
      <c r="GA252" s="8" t="s">
        <v>236</v>
      </c>
      <c r="GB252" s="8"/>
      <c r="GC252" s="8"/>
      <c r="GD252" s="8">
        <v>1</v>
      </c>
      <c r="GE252" s="8"/>
      <c r="GF252" s="8">
        <v>2022857605</v>
      </c>
      <c r="GG252" s="8">
        <v>2</v>
      </c>
      <c r="GH252" s="8">
        <v>1</v>
      </c>
      <c r="GI252" s="8">
        <v>-2</v>
      </c>
      <c r="GJ252" s="8">
        <v>0</v>
      </c>
      <c r="GK252" s="8">
        <v>0</v>
      </c>
      <c r="GL252" s="8">
        <f ca="1" t="shared" si="148"/>
        <v>0</v>
      </c>
      <c r="GM252" s="8">
        <f ca="1" t="shared" si="149"/>
        <v>0</v>
      </c>
      <c r="GN252" s="8">
        <f ca="1" t="shared" si="150"/>
        <v>0</v>
      </c>
      <c r="GO252" s="8">
        <f ca="1" t="shared" si="151"/>
        <v>0</v>
      </c>
      <c r="GP252" s="8">
        <f ca="1" t="shared" si="152"/>
        <v>0</v>
      </c>
      <c r="GQ252" s="8"/>
      <c r="GR252" s="8">
        <v>0</v>
      </c>
      <c r="GS252" s="8">
        <v>3</v>
      </c>
      <c r="GT252" s="8">
        <v>0</v>
      </c>
      <c r="GU252" s="8" t="s">
        <v>236</v>
      </c>
      <c r="GV252" s="8">
        <f t="shared" si="153"/>
        <v>0</v>
      </c>
      <c r="GW252" s="8">
        <v>1</v>
      </c>
      <c r="GX252" s="8">
        <f t="shared" si="154"/>
        <v>0</v>
      </c>
      <c r="GY252" s="8"/>
      <c r="GZ252" s="8"/>
      <c r="HA252" s="8">
        <v>0</v>
      </c>
      <c r="HB252" s="8">
        <v>0</v>
      </c>
      <c r="HC252" s="8">
        <f>GV252*GW252</f>
        <v>0</v>
      </c>
      <c r="HD252" s="8"/>
      <c r="HE252" s="8" t="s">
        <v>236</v>
      </c>
      <c r="HF252" s="8" t="s">
        <v>236</v>
      </c>
      <c r="HG252" s="8"/>
      <c r="HH252" s="8"/>
      <c r="HI252" s="8"/>
      <c r="HJ252" s="8"/>
      <c r="HK252" s="8"/>
      <c r="HL252" s="8"/>
      <c r="HM252" s="8" t="s">
        <v>236</v>
      </c>
      <c r="HN252" s="8" t="s">
        <v>561</v>
      </c>
      <c r="HO252" s="8" t="s">
        <v>562</v>
      </c>
      <c r="HP252" s="8" t="s">
        <v>558</v>
      </c>
      <c r="HQ252" s="8" t="s">
        <v>558</v>
      </c>
      <c r="HR252" s="8"/>
      <c r="HS252" s="8">
        <v>0</v>
      </c>
      <c r="HT252" s="8"/>
      <c r="HU252" s="8"/>
      <c r="HV252" s="8"/>
      <c r="HW252" s="8"/>
      <c r="HX252" s="8"/>
      <c r="HY252" s="8"/>
      <c r="HZ252" s="8"/>
      <c r="IA252" s="8"/>
      <c r="IB252" s="8"/>
      <c r="IC252" s="8"/>
      <c r="ID252" s="8"/>
      <c r="IE252" s="8"/>
      <c r="IF252" s="8"/>
      <c r="IG252" s="8"/>
      <c r="IH252" s="8"/>
      <c r="II252" s="8"/>
      <c r="IJ252" s="8"/>
      <c r="IK252" s="8">
        <v>0</v>
      </c>
      <c r="IL252" s="8"/>
      <c r="IM252" s="8"/>
      <c r="IN252" s="8"/>
      <c r="IO252" s="8"/>
      <c r="IP252" s="8"/>
      <c r="IQ252" s="8"/>
      <c r="IR252" s="8"/>
      <c r="IS252" s="8"/>
      <c r="IT252" s="8"/>
      <c r="IU252" s="8"/>
    </row>
    <row r="253" spans="1:245">
      <c r="A253">
        <v>17</v>
      </c>
      <c r="B253">
        <v>0</v>
      </c>
      <c r="C253">
        <f>ROW(SmtRes!A740)</f>
        <v>740</v>
      </c>
      <c r="D253">
        <f>ROW(EtalonRes!A968)</f>
        <v>968</v>
      </c>
      <c r="E253" t="s">
        <v>554</v>
      </c>
      <c r="F253" t="s">
        <v>555</v>
      </c>
      <c r="G253" t="s">
        <v>556</v>
      </c>
      <c r="H253" t="s">
        <v>429</v>
      </c>
      <c r="I253">
        <v>0</v>
      </c>
      <c r="J253">
        <v>0</v>
      </c>
      <c r="K253">
        <v>0</v>
      </c>
      <c r="L253">
        <v>0.0031</v>
      </c>
      <c r="M253">
        <v>0</v>
      </c>
      <c r="N253">
        <f t="shared" si="134"/>
        <v>0.0031</v>
      </c>
      <c r="O253">
        <f ca="1">ROUND(CP253,2)</f>
        <v>0</v>
      </c>
      <c r="P253">
        <f ca="1">SUMIF(SmtRes!AQ734:SmtRes!AQ740,"=1",SmtRes!DF734:SmtRes!DF740)</f>
        <v>0</v>
      </c>
      <c r="Q253">
        <f ca="1">SUMIF(SmtRes!AQ734:SmtRes!AQ740,"=1",SmtRes!DG734:SmtRes!DG740)</f>
        <v>0</v>
      </c>
      <c r="R253">
        <f ca="1">SUMIF(SmtRes!AQ734:SmtRes!AQ740,"=1",SmtRes!DH734:SmtRes!DH740)</f>
        <v>0</v>
      </c>
      <c r="S253">
        <f ca="1">SUMIF(SmtRes!AQ734:SmtRes!AQ740,"=1",SmtRes!DI734:SmtRes!DI740)</f>
        <v>0</v>
      </c>
      <c r="T253">
        <f t="shared" si="136"/>
        <v>0</v>
      </c>
      <c r="U253">
        <f ca="1">SUMIF(SmtRes!AQ734:SmtRes!AQ740,"=1",SmtRes!CV734:SmtRes!CV740)</f>
        <v>0</v>
      </c>
      <c r="V253">
        <f ca="1">SUMIF(SmtRes!AQ734:SmtRes!AQ740,"=1",SmtRes!CW734:SmtRes!CW740)</f>
        <v>0</v>
      </c>
      <c r="W253">
        <f t="shared" si="137"/>
        <v>0</v>
      </c>
      <c r="X253">
        <f ca="1" t="shared" si="138"/>
        <v>0</v>
      </c>
      <c r="Y253">
        <f ca="1" t="shared" si="139"/>
        <v>0</v>
      </c>
      <c r="AA253">
        <v>85244033</v>
      </c>
      <c r="AB253">
        <f ca="1" t="shared" si="140"/>
        <v>4265.589255</v>
      </c>
      <c r="AC253">
        <f ca="1">ROUND((SUM(SmtRes!BQ734:SmtRes!BQ740)),6)</f>
        <v>78.78</v>
      </c>
      <c r="AD253">
        <f ca="1">ROUND((((SUM(SmtRes!BR734:SmtRes!BR740))-(SUM(SmtRes!BS734:SmtRes!BS740)))+AE253),6)</f>
        <v>46.29716</v>
      </c>
      <c r="AE253">
        <f ca="1">ROUND((SUM(SmtRes!BS734:SmtRes!BS740)),6)</f>
        <v>38.73568</v>
      </c>
      <c r="AF253">
        <f ca="1">ROUND((SUM(SmtRes!BT734:SmtRes!BT740)),6)</f>
        <v>4140.512095</v>
      </c>
      <c r="AG253">
        <f t="shared" si="141"/>
        <v>0</v>
      </c>
      <c r="AH253">
        <f ca="1">(SUM(SmtRes!BU734:SmtRes!BU740))</f>
        <v>4.4965</v>
      </c>
      <c r="AI253">
        <f ca="1">(SUM(SmtRes!BV734:SmtRes!BV740))</f>
        <v>0.046</v>
      </c>
      <c r="AJ253">
        <f t="shared" si="142"/>
        <v>0</v>
      </c>
      <c r="AK253">
        <v>3753.1669</v>
      </c>
      <c r="AL253">
        <v>78.78</v>
      </c>
      <c r="AM253">
        <v>40.2584</v>
      </c>
      <c r="AN253">
        <v>33.6832</v>
      </c>
      <c r="AO253">
        <v>3600.4453</v>
      </c>
      <c r="AP253">
        <v>0</v>
      </c>
      <c r="AQ253">
        <v>3.91</v>
      </c>
      <c r="AR253">
        <v>0.04</v>
      </c>
      <c r="AS253">
        <v>0</v>
      </c>
      <c r="AT253">
        <v>94</v>
      </c>
      <c r="AU253">
        <v>51</v>
      </c>
      <c r="AV253">
        <v>1</v>
      </c>
      <c r="AW253">
        <v>1</v>
      </c>
      <c r="AZ253">
        <v>1</v>
      </c>
      <c r="BA253">
        <v>1</v>
      </c>
      <c r="BB253">
        <v>1</v>
      </c>
      <c r="BC253">
        <v>1</v>
      </c>
      <c r="BD253" t="s">
        <v>236</v>
      </c>
      <c r="BE253" t="s">
        <v>236</v>
      </c>
      <c r="BF253" t="s">
        <v>236</v>
      </c>
      <c r="BG253" t="s">
        <v>236</v>
      </c>
      <c r="BH253">
        <v>0</v>
      </c>
      <c r="BI253">
        <v>1</v>
      </c>
      <c r="BJ253" t="s">
        <v>557</v>
      </c>
      <c r="BM253">
        <v>13001</v>
      </c>
      <c r="BN253">
        <v>0</v>
      </c>
      <c r="BO253" t="s">
        <v>236</v>
      </c>
      <c r="BP253">
        <v>0</v>
      </c>
      <c r="BQ253">
        <v>2</v>
      </c>
      <c r="BR253">
        <v>0</v>
      </c>
      <c r="BS253">
        <v>1</v>
      </c>
      <c r="BT253">
        <v>1</v>
      </c>
      <c r="BU253">
        <v>1</v>
      </c>
      <c r="BV253">
        <v>1</v>
      </c>
      <c r="BW253">
        <v>1</v>
      </c>
      <c r="BX253">
        <v>1</v>
      </c>
      <c r="BY253" t="s">
        <v>236</v>
      </c>
      <c r="BZ253">
        <v>94</v>
      </c>
      <c r="CA253">
        <v>51</v>
      </c>
      <c r="CB253" t="s">
        <v>236</v>
      </c>
      <c r="CE253">
        <v>0</v>
      </c>
      <c r="CF253">
        <v>0</v>
      </c>
      <c r="CG253">
        <v>0</v>
      </c>
      <c r="CH253">
        <v>19</v>
      </c>
      <c r="CI253">
        <v>0</v>
      </c>
      <c r="CJ253">
        <v>0</v>
      </c>
      <c r="CK253">
        <v>0</v>
      </c>
      <c r="CL253">
        <v>0</v>
      </c>
      <c r="CM253">
        <v>0</v>
      </c>
      <c r="CN253" t="s">
        <v>421</v>
      </c>
      <c r="CO253">
        <v>0</v>
      </c>
      <c r="CP253">
        <f ca="1">(P253+Q253+S253+R253)</f>
        <v>0</v>
      </c>
      <c r="CQ253">
        <f ca="1">SUMIF(SmtRes!AQ734:SmtRes!AQ740,"=1",SmtRes!AA734:SmtRes!AA740)</f>
        <v>86.66</v>
      </c>
      <c r="CR253">
        <f ca="1">SUMIF(SmtRes!AQ734:SmtRes!AQ740,"=1",SmtRes!AB734:SmtRes!AB740)</f>
        <v>2245.35</v>
      </c>
      <c r="CS253">
        <f ca="1">SUMIF(SmtRes!AQ734:SmtRes!AQ740,"=1",SmtRes!AC734:SmtRes!AC740)</f>
        <v>1744.74</v>
      </c>
      <c r="CT253">
        <f ca="1">SUMIF(SmtRes!AQ734:SmtRes!AQ740,"=1",SmtRes!AD734:SmtRes!AD740)</f>
        <v>920.83</v>
      </c>
      <c r="CU253">
        <f>AG253</f>
        <v>0</v>
      </c>
      <c r="CV253">
        <f ca="1">SUMIF(SmtRes!AQ734:SmtRes!AQ740,"=1",SmtRes!BU734:SmtRes!BU740)</f>
        <v>4.4965</v>
      </c>
      <c r="CW253">
        <f ca="1">SUMIF(SmtRes!AQ734:SmtRes!AQ740,"=1",SmtRes!BV734:SmtRes!BV740)</f>
        <v>0.046</v>
      </c>
      <c r="CX253">
        <f>AJ253</f>
        <v>0</v>
      </c>
      <c r="CY253">
        <f ca="1">(((S253+R253)*AT253)/100)</f>
        <v>0</v>
      </c>
      <c r="CZ253">
        <f ca="1">(((S253+R253)*AU253)/100)</f>
        <v>0</v>
      </c>
      <c r="DB253">
        <v>84</v>
      </c>
      <c r="DC253" t="s">
        <v>236</v>
      </c>
      <c r="DD253" t="s">
        <v>236</v>
      </c>
      <c r="DE253" t="s">
        <v>422</v>
      </c>
      <c r="DF253" t="s">
        <v>422</v>
      </c>
      <c r="DG253" t="s">
        <v>422</v>
      </c>
      <c r="DH253" t="s">
        <v>236</v>
      </c>
      <c r="DI253" t="s">
        <v>422</v>
      </c>
      <c r="DJ253" t="s">
        <v>422</v>
      </c>
      <c r="DK253" t="s">
        <v>236</v>
      </c>
      <c r="DL253" t="s">
        <v>236</v>
      </c>
      <c r="DM253" t="s">
        <v>236</v>
      </c>
      <c r="DN253">
        <v>0</v>
      </c>
      <c r="DO253">
        <v>0</v>
      </c>
      <c r="DP253">
        <v>1</v>
      </c>
      <c r="DQ253">
        <v>1</v>
      </c>
      <c r="DU253">
        <v>1005</v>
      </c>
      <c r="DV253" t="s">
        <v>429</v>
      </c>
      <c r="DW253" t="s">
        <v>429</v>
      </c>
      <c r="DX253">
        <v>100</v>
      </c>
      <c r="DZ253" t="s">
        <v>236</v>
      </c>
      <c r="EA253" t="s">
        <v>236</v>
      </c>
      <c r="EB253" t="s">
        <v>236</v>
      </c>
      <c r="EC253" t="s">
        <v>236</v>
      </c>
      <c r="EE253">
        <v>82815155</v>
      </c>
      <c r="EF253">
        <v>2</v>
      </c>
      <c r="EG253" t="s">
        <v>269</v>
      </c>
      <c r="EH253">
        <v>13</v>
      </c>
      <c r="EI253" t="s">
        <v>558</v>
      </c>
      <c r="EJ253">
        <v>1</v>
      </c>
      <c r="EK253">
        <v>13001</v>
      </c>
      <c r="EL253" t="s">
        <v>559</v>
      </c>
      <c r="EM253" t="s">
        <v>560</v>
      </c>
      <c r="EO253" t="s">
        <v>425</v>
      </c>
      <c r="EQ253">
        <v>131072</v>
      </c>
      <c r="ER253">
        <v>0</v>
      </c>
      <c r="ES253">
        <v>0</v>
      </c>
      <c r="ET253">
        <v>0</v>
      </c>
      <c r="EU253">
        <v>0</v>
      </c>
      <c r="EV253">
        <v>0</v>
      </c>
      <c r="EW253">
        <v>3.91</v>
      </c>
      <c r="EX253">
        <v>0.04</v>
      </c>
      <c r="EY253">
        <v>0</v>
      </c>
      <c r="FQ253">
        <v>0</v>
      </c>
      <c r="FR253">
        <v>0</v>
      </c>
      <c r="FS253">
        <v>0</v>
      </c>
      <c r="FX253">
        <v>94</v>
      </c>
      <c r="FY253">
        <v>51</v>
      </c>
      <c r="GA253" t="s">
        <v>236</v>
      </c>
      <c r="GD253">
        <v>1</v>
      </c>
      <c r="GF253">
        <v>2022857605</v>
      </c>
      <c r="GG253">
        <v>2</v>
      </c>
      <c r="GH253">
        <v>1</v>
      </c>
      <c r="GI253">
        <v>-2</v>
      </c>
      <c r="GJ253">
        <v>0</v>
      </c>
      <c r="GK253">
        <v>0</v>
      </c>
      <c r="GL253">
        <f ca="1" t="shared" si="148"/>
        <v>0</v>
      </c>
      <c r="GM253">
        <f ca="1" t="shared" si="149"/>
        <v>0</v>
      </c>
      <c r="GN253">
        <f ca="1" t="shared" si="150"/>
        <v>0</v>
      </c>
      <c r="GO253">
        <f ca="1" t="shared" si="151"/>
        <v>0</v>
      </c>
      <c r="GP253">
        <f ca="1" t="shared" si="152"/>
        <v>0</v>
      </c>
      <c r="GR253">
        <v>0</v>
      </c>
      <c r="GS253">
        <v>3</v>
      </c>
      <c r="GT253">
        <v>0</v>
      </c>
      <c r="GU253" t="s">
        <v>236</v>
      </c>
      <c r="GV253">
        <f t="shared" si="153"/>
        <v>0</v>
      </c>
      <c r="GW253">
        <v>1</v>
      </c>
      <c r="GX253">
        <f t="shared" si="154"/>
        <v>0</v>
      </c>
      <c r="HA253">
        <v>0</v>
      </c>
      <c r="HB253">
        <v>0</v>
      </c>
      <c r="HC253">
        <f>GV253*GW253</f>
        <v>0</v>
      </c>
      <c r="HE253" t="s">
        <v>236</v>
      </c>
      <c r="HF253" t="s">
        <v>236</v>
      </c>
      <c r="HM253" t="s">
        <v>236</v>
      </c>
      <c r="HN253" t="s">
        <v>561</v>
      </c>
      <c r="HO253" t="s">
        <v>562</v>
      </c>
      <c r="HP253" t="s">
        <v>558</v>
      </c>
      <c r="HQ253" t="s">
        <v>558</v>
      </c>
      <c r="HS253">
        <v>0</v>
      </c>
      <c r="IK253">
        <v>0</v>
      </c>
    </row>
    <row r="255" spans="1:206">
      <c r="A255" s="7">
        <v>51</v>
      </c>
      <c r="B255" s="7">
        <f>B226</f>
        <v>0</v>
      </c>
      <c r="C255" s="7">
        <f>A226</f>
        <v>4</v>
      </c>
      <c r="D255" s="7">
        <f>ROW(A226)</f>
        <v>226</v>
      </c>
      <c r="E255" s="7"/>
      <c r="F255" s="7" t="str">
        <f>IF(F226&lt;&gt;"",F226,"")</f>
        <v>Новый раздел</v>
      </c>
      <c r="G255" s="7" t="str">
        <f>IF(G226&lt;&gt;"",G226,"")</f>
        <v>Заземление</v>
      </c>
      <c r="H255" s="7">
        <v>0</v>
      </c>
      <c r="I255" s="7"/>
      <c r="J255" s="7"/>
      <c r="K255" s="7"/>
      <c r="L255" s="7"/>
      <c r="M255" s="7"/>
      <c r="N255" s="7"/>
      <c r="O255" s="7">
        <f ca="1" t="shared" ref="O255:T255" si="171">ROUND(AB255,2)</f>
        <v>0</v>
      </c>
      <c r="P255" s="7">
        <f ca="1" t="shared" si="171"/>
        <v>0</v>
      </c>
      <c r="Q255" s="7">
        <f ca="1" t="shared" si="171"/>
        <v>0</v>
      </c>
      <c r="R255" s="7">
        <f ca="1" t="shared" si="171"/>
        <v>0</v>
      </c>
      <c r="S255" s="7">
        <f ca="1" t="shared" si="171"/>
        <v>0</v>
      </c>
      <c r="T255" s="7">
        <f t="shared" si="171"/>
        <v>0</v>
      </c>
      <c r="U255" s="7">
        <f ca="1">AH255</f>
        <v>0</v>
      </c>
      <c r="V255" s="7">
        <f ca="1">AI255</f>
        <v>0</v>
      </c>
      <c r="W255" s="7">
        <f>ROUND(AJ255,2)</f>
        <v>0</v>
      </c>
      <c r="X255" s="7">
        <f ca="1">ROUND(AK255,2)</f>
        <v>0</v>
      </c>
      <c r="Y255" s="7">
        <f ca="1">ROUND(AL255,2)</f>
        <v>0</v>
      </c>
      <c r="Z255" s="7"/>
      <c r="AA255" s="7"/>
      <c r="AB255" s="7">
        <f ca="1">ROUND(SUMIF(AA230:AA253,"=85244098",O230:O253),2)</f>
        <v>0</v>
      </c>
      <c r="AC255" s="7">
        <f ca="1">ROUND(SUMIF(AA230:AA253,"=85244098",P230:P253),2)</f>
        <v>0</v>
      </c>
      <c r="AD255" s="7">
        <f ca="1">ROUND(SUMIF(AA230:AA253,"=85244098",Q230:Q253),2)</f>
        <v>0</v>
      </c>
      <c r="AE255" s="7">
        <f ca="1">ROUND(SUMIF(AA230:AA253,"=85244098",R230:R253),2)</f>
        <v>0</v>
      </c>
      <c r="AF255" s="7">
        <f ca="1">ROUND(SUMIF(AA230:AA253,"=85244098",S230:S253),2)</f>
        <v>0</v>
      </c>
      <c r="AG255" s="7">
        <f>ROUND(SUMIF(AA230:AA253,"=85244098",T230:T253),2)</f>
        <v>0</v>
      </c>
      <c r="AH255" s="7">
        <f ca="1">SUMIF(AA230:AA253,"=85244098",U230:U253)</f>
        <v>0</v>
      </c>
      <c r="AI255" s="7">
        <f ca="1">SUMIF(AA230:AA253,"=85244098",V230:V253)</f>
        <v>0</v>
      </c>
      <c r="AJ255" s="7">
        <f>ROUND(SUMIF(AA230:AA253,"=85244098",W230:W253),2)</f>
        <v>0</v>
      </c>
      <c r="AK255" s="7">
        <f ca="1">ROUND(SUMIF(AA230:AA253,"=85244098",X230:X253),2)</f>
        <v>0</v>
      </c>
      <c r="AL255" s="7">
        <f ca="1">ROUND(SUMIF(AA230:AA253,"=85244098",Y230:Y253),2)</f>
        <v>0</v>
      </c>
      <c r="AM255" s="7"/>
      <c r="AN255" s="7"/>
      <c r="AO255" s="7">
        <f t="shared" ref="AO255:BD255" si="172">ROUND(BX255,2)</f>
        <v>0</v>
      </c>
      <c r="AP255" s="7">
        <f t="shared" si="172"/>
        <v>0</v>
      </c>
      <c r="AQ255" s="7">
        <f ca="1" t="shared" si="172"/>
        <v>0</v>
      </c>
      <c r="AR255" s="7">
        <f ca="1" t="shared" si="172"/>
        <v>0</v>
      </c>
      <c r="AS255" s="7">
        <f ca="1" t="shared" si="172"/>
        <v>0</v>
      </c>
      <c r="AT255" s="7">
        <f ca="1" t="shared" si="172"/>
        <v>0</v>
      </c>
      <c r="AU255" s="7">
        <f ca="1" t="shared" si="172"/>
        <v>0</v>
      </c>
      <c r="AV255" s="7">
        <f ca="1" t="shared" si="172"/>
        <v>0</v>
      </c>
      <c r="AW255" s="7">
        <f ca="1" t="shared" si="172"/>
        <v>0</v>
      </c>
      <c r="AX255" s="7">
        <f ca="1" t="shared" si="172"/>
        <v>0</v>
      </c>
      <c r="AY255" s="7">
        <f ca="1" t="shared" si="172"/>
        <v>0</v>
      </c>
      <c r="AZ255" s="7">
        <f ca="1" t="shared" si="172"/>
        <v>0</v>
      </c>
      <c r="BA255" s="7">
        <f t="shared" si="172"/>
        <v>0</v>
      </c>
      <c r="BB255" s="7">
        <f t="shared" si="172"/>
        <v>0</v>
      </c>
      <c r="BC255" s="7">
        <f t="shared" si="172"/>
        <v>0</v>
      </c>
      <c r="BD255" s="7">
        <f t="shared" si="172"/>
        <v>0</v>
      </c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>
        <f>ROUND(SUMIF(AA230:AA253,"=85244098",FQ230:FQ253),2)</f>
        <v>0</v>
      </c>
      <c r="BY255" s="7">
        <f>ROUND(SUMIF(AA230:AA253,"=85244098",FR230:FR253),2)</f>
        <v>0</v>
      </c>
      <c r="BZ255" s="7">
        <f ca="1">ROUND(SUMIF(AA230:AA253,"=85244098",GL230:GL253),2)</f>
        <v>0</v>
      </c>
      <c r="CA255" s="7">
        <f ca="1">ROUND(SUMIF(AA230:AA253,"=85244098",GM230:GM253),2)</f>
        <v>0</v>
      </c>
      <c r="CB255" s="7">
        <f ca="1">ROUND(SUMIF(AA230:AA253,"=85244098",GN230:GN253),2)</f>
        <v>0</v>
      </c>
      <c r="CC255" s="7">
        <f ca="1">ROUND(SUMIF(AA230:AA253,"=85244098",GO230:GO253),2)</f>
        <v>0</v>
      </c>
      <c r="CD255" s="7">
        <f ca="1">ROUND(SUMIF(AA230:AA253,"=85244098",GP230:GP253),2)</f>
        <v>0</v>
      </c>
      <c r="CE255" s="7">
        <f ca="1">AC255-BX255</f>
        <v>0</v>
      </c>
      <c r="CF255" s="7">
        <f ca="1">AC255-BY255</f>
        <v>0</v>
      </c>
      <c r="CG255" s="7">
        <f ca="1">BX255-BZ255</f>
        <v>0</v>
      </c>
      <c r="CH255" s="7">
        <f ca="1">AC255-BX255-BY255+BZ255</f>
        <v>0</v>
      </c>
      <c r="CI255" s="7">
        <f ca="1">BY255-BZ255</f>
        <v>0</v>
      </c>
      <c r="CJ255" s="7">
        <f>ROUND(SUMIF(AA230:AA253,"=85244098",GX230:GX253),2)</f>
        <v>0</v>
      </c>
      <c r="CK255" s="7">
        <f>ROUND(SUMIF(AA230:AA253,"=85244098",GY230:GY253),2)</f>
        <v>0</v>
      </c>
      <c r="CL255" s="7">
        <f>ROUND(SUMIF(AA230:AA253,"=85244098",GZ230:GZ253),2)</f>
        <v>0</v>
      </c>
      <c r="CM255" s="7">
        <f>ROUND(SUMIF(AA230:AA253,"=85244098",HD230:HD253),2)</f>
        <v>0</v>
      </c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  <c r="DD255" s="7"/>
      <c r="DE255" s="7"/>
      <c r="DF255" s="7"/>
      <c r="DG255" s="4">
        <f ca="1" t="shared" ref="DG255:DL255" si="173">ROUND(DT255,2)</f>
        <v>0</v>
      </c>
      <c r="DH255" s="4">
        <f ca="1" t="shared" si="173"/>
        <v>0</v>
      </c>
      <c r="DI255" s="4">
        <f ca="1" t="shared" si="173"/>
        <v>0</v>
      </c>
      <c r="DJ255" s="4">
        <f ca="1" t="shared" si="173"/>
        <v>0</v>
      </c>
      <c r="DK255" s="4">
        <f ca="1" t="shared" si="173"/>
        <v>0</v>
      </c>
      <c r="DL255" s="4">
        <f t="shared" si="173"/>
        <v>0</v>
      </c>
      <c r="DM255" s="4">
        <f ca="1">DZ255</f>
        <v>0</v>
      </c>
      <c r="DN255" s="4">
        <f ca="1">EA255</f>
        <v>0</v>
      </c>
      <c r="DO255" s="4">
        <f>ROUND(EB255,2)</f>
        <v>0</v>
      </c>
      <c r="DP255" s="4">
        <f ca="1">ROUND(EC255,2)</f>
        <v>0</v>
      </c>
      <c r="DQ255" s="4">
        <f ca="1">ROUND(ED255,2)</f>
        <v>0</v>
      </c>
      <c r="DR255" s="4"/>
      <c r="DS255" s="4"/>
      <c r="DT255" s="4">
        <f ca="1">ROUND(SUMIF(AA230:AA253,"=85244033",O230:O253),2)</f>
        <v>0</v>
      </c>
      <c r="DU255" s="4">
        <f ca="1">ROUND(SUMIF(AA230:AA253,"=85244033",P230:P253),2)</f>
        <v>0</v>
      </c>
      <c r="DV255" s="4">
        <f ca="1">ROUND(SUMIF(AA230:AA253,"=85244033",Q230:Q253),2)</f>
        <v>0</v>
      </c>
      <c r="DW255" s="4">
        <f ca="1">ROUND(SUMIF(AA230:AA253,"=85244033",R230:R253),2)</f>
        <v>0</v>
      </c>
      <c r="DX255" s="4">
        <f ca="1">ROUND(SUMIF(AA230:AA253,"=85244033",S230:S253),2)</f>
        <v>0</v>
      </c>
      <c r="DY255" s="4">
        <f>ROUND(SUMIF(AA230:AA253,"=85244033",T230:T253),2)</f>
        <v>0</v>
      </c>
      <c r="DZ255" s="4">
        <f ca="1">SUMIF(AA230:AA253,"=85244033",U230:U253)</f>
        <v>0</v>
      </c>
      <c r="EA255" s="4">
        <f ca="1">SUMIF(AA230:AA253,"=85244033",V230:V253)</f>
        <v>0</v>
      </c>
      <c r="EB255" s="4">
        <f>ROUND(SUMIF(AA230:AA253,"=85244033",W230:W253),2)</f>
        <v>0</v>
      </c>
      <c r="EC255" s="4">
        <f ca="1">ROUND(SUMIF(AA230:AA253,"=85244033",X230:X253),2)</f>
        <v>0</v>
      </c>
      <c r="ED255" s="4">
        <f ca="1">ROUND(SUMIF(AA230:AA253,"=85244033",Y230:Y253),2)</f>
        <v>0</v>
      </c>
      <c r="EE255" s="4"/>
      <c r="EF255" s="4"/>
      <c r="EG255" s="4">
        <f t="shared" ref="EG255:EV255" si="174">ROUND(FP255,2)</f>
        <v>0</v>
      </c>
      <c r="EH255" s="4">
        <f t="shared" si="174"/>
        <v>0</v>
      </c>
      <c r="EI255" s="4">
        <f ca="1" t="shared" si="174"/>
        <v>0</v>
      </c>
      <c r="EJ255" s="4">
        <f ca="1" t="shared" si="174"/>
        <v>0</v>
      </c>
      <c r="EK255" s="4">
        <f ca="1" t="shared" si="174"/>
        <v>0</v>
      </c>
      <c r="EL255" s="4">
        <f ca="1" t="shared" si="174"/>
        <v>0</v>
      </c>
      <c r="EM255" s="4">
        <f ca="1" t="shared" si="174"/>
        <v>0</v>
      </c>
      <c r="EN255" s="4">
        <f ca="1" t="shared" si="174"/>
        <v>0</v>
      </c>
      <c r="EO255" s="4">
        <f ca="1" t="shared" si="174"/>
        <v>0</v>
      </c>
      <c r="EP255" s="4">
        <f ca="1" t="shared" si="174"/>
        <v>0</v>
      </c>
      <c r="EQ255" s="4">
        <f ca="1" t="shared" si="174"/>
        <v>0</v>
      </c>
      <c r="ER255" s="4">
        <f ca="1" t="shared" si="174"/>
        <v>0</v>
      </c>
      <c r="ES255" s="4">
        <f t="shared" si="174"/>
        <v>0</v>
      </c>
      <c r="ET255" s="4">
        <f t="shared" si="174"/>
        <v>0</v>
      </c>
      <c r="EU255" s="4">
        <f t="shared" si="174"/>
        <v>0</v>
      </c>
      <c r="EV255" s="4">
        <f t="shared" si="174"/>
        <v>0</v>
      </c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>
        <f>ROUND(SUMIF(AA230:AA253,"=85244033",FQ230:FQ253),2)</f>
        <v>0</v>
      </c>
      <c r="FQ255" s="4">
        <f>ROUND(SUMIF(AA230:AA253,"=85244033",FR230:FR253),2)</f>
        <v>0</v>
      </c>
      <c r="FR255" s="4">
        <f ca="1">ROUND(SUMIF(AA230:AA253,"=85244033",GL230:GL253),2)</f>
        <v>0</v>
      </c>
      <c r="FS255" s="4">
        <f ca="1">ROUND(SUMIF(AA230:AA253,"=85244033",GM230:GM253),2)</f>
        <v>0</v>
      </c>
      <c r="FT255" s="4">
        <f ca="1">ROUND(SUMIF(AA230:AA253,"=85244033",GN230:GN253),2)</f>
        <v>0</v>
      </c>
      <c r="FU255" s="4">
        <f ca="1">ROUND(SUMIF(AA230:AA253,"=85244033",GO230:GO253),2)</f>
        <v>0</v>
      </c>
      <c r="FV255" s="4">
        <f ca="1">ROUND(SUMIF(AA230:AA253,"=85244033",GP230:GP253),2)</f>
        <v>0</v>
      </c>
      <c r="FW255" s="4">
        <f ca="1">DU255-FP255</f>
        <v>0</v>
      </c>
      <c r="FX255" s="4">
        <f ca="1">DU255-FQ255</f>
        <v>0</v>
      </c>
      <c r="FY255" s="4">
        <f ca="1">FP255-FR255</f>
        <v>0</v>
      </c>
      <c r="FZ255" s="4">
        <f ca="1">DU255-FP255-FQ255+FR255</f>
        <v>0</v>
      </c>
      <c r="GA255" s="4">
        <f ca="1">FQ255-FR255</f>
        <v>0</v>
      </c>
      <c r="GB255" s="4">
        <f>ROUND(SUMIF(AA230:AA253,"=85244033",GX230:GX253),2)</f>
        <v>0</v>
      </c>
      <c r="GC255" s="4">
        <f>ROUND(SUMIF(AA230:AA253,"=85244033",GY230:GY253),2)</f>
        <v>0</v>
      </c>
      <c r="GD255" s="4">
        <f>ROUND(SUMIF(AA230:AA253,"=85244033",GZ230:GZ253),2)</f>
        <v>0</v>
      </c>
      <c r="GE255" s="4">
        <f>ROUND(SUMIF(AA230:AA253,"=85244033",HD230:HD253),2)</f>
        <v>0</v>
      </c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  <c r="GU255" s="4"/>
      <c r="GV255" s="4"/>
      <c r="GW255" s="4"/>
      <c r="GX255" s="4">
        <v>0</v>
      </c>
    </row>
    <row r="257" spans="1:28">
      <c r="A257" s="9">
        <v>50</v>
      </c>
      <c r="B257" s="9">
        <v>0</v>
      </c>
      <c r="C257" s="9">
        <v>0</v>
      </c>
      <c r="D257" s="9">
        <v>1</v>
      </c>
      <c r="E257" s="9">
        <v>201</v>
      </c>
      <c r="F257" s="9">
        <f ca="1">ROUND(Source!O255,O257)</f>
        <v>0</v>
      </c>
      <c r="G257" s="9" t="s">
        <v>363</v>
      </c>
      <c r="H257" s="9" t="s">
        <v>364</v>
      </c>
      <c r="I257" s="9"/>
      <c r="J257" s="9"/>
      <c r="K257" s="9">
        <v>201</v>
      </c>
      <c r="L257" s="9">
        <v>1</v>
      </c>
      <c r="M257" s="9">
        <v>3</v>
      </c>
      <c r="N257" s="9" t="s">
        <v>236</v>
      </c>
      <c r="O257" s="9">
        <v>2</v>
      </c>
      <c r="P257" s="9">
        <f ca="1">ROUND(Source!DG255,O257)</f>
        <v>0</v>
      </c>
      <c r="Q257" s="9"/>
      <c r="R257" s="9"/>
      <c r="S257" s="9"/>
      <c r="T257" s="9"/>
      <c r="U257" s="9"/>
      <c r="V257" s="9"/>
      <c r="W257" s="9">
        <v>0</v>
      </c>
      <c r="X257" s="9">
        <v>1</v>
      </c>
      <c r="Y257" s="9">
        <v>0</v>
      </c>
      <c r="Z257" s="9">
        <v>0</v>
      </c>
      <c r="AA257" s="9">
        <v>1</v>
      </c>
      <c r="AB257" s="9">
        <v>0</v>
      </c>
    </row>
    <row r="258" spans="1:28">
      <c r="A258" s="9">
        <v>50</v>
      </c>
      <c r="B258" s="9">
        <v>0</v>
      </c>
      <c r="C258" s="9">
        <v>0</v>
      </c>
      <c r="D258" s="9">
        <v>1</v>
      </c>
      <c r="E258" s="9">
        <v>202</v>
      </c>
      <c r="F258" s="9">
        <f ca="1">ROUND(Source!P255,O258)</f>
        <v>0</v>
      </c>
      <c r="G258" s="9" t="s">
        <v>365</v>
      </c>
      <c r="H258" s="9" t="s">
        <v>366</v>
      </c>
      <c r="I258" s="9"/>
      <c r="J258" s="9"/>
      <c r="K258" s="9">
        <v>202</v>
      </c>
      <c r="L258" s="9">
        <v>2</v>
      </c>
      <c r="M258" s="9">
        <v>3</v>
      </c>
      <c r="N258" s="9" t="s">
        <v>236</v>
      </c>
      <c r="O258" s="9">
        <v>2</v>
      </c>
      <c r="P258" s="9">
        <f ca="1">ROUND(Source!DH255,O258)</f>
        <v>0</v>
      </c>
      <c r="Q258" s="9"/>
      <c r="R258" s="9"/>
      <c r="S258" s="9"/>
      <c r="T258" s="9"/>
      <c r="U258" s="9"/>
      <c r="V258" s="9"/>
      <c r="W258" s="9">
        <v>0</v>
      </c>
      <c r="X258" s="9">
        <v>1</v>
      </c>
      <c r="Y258" s="9">
        <v>0</v>
      </c>
      <c r="Z258" s="9">
        <v>0</v>
      </c>
      <c r="AA258" s="9">
        <v>1</v>
      </c>
      <c r="AB258" s="9">
        <v>0</v>
      </c>
    </row>
    <row r="259" spans="1:28">
      <c r="A259" s="9">
        <v>50</v>
      </c>
      <c r="B259" s="9">
        <v>0</v>
      </c>
      <c r="C259" s="9">
        <v>0</v>
      </c>
      <c r="D259" s="9">
        <v>1</v>
      </c>
      <c r="E259" s="9">
        <v>222</v>
      </c>
      <c r="F259" s="9">
        <f>ROUND(Source!AO255,O259)</f>
        <v>0</v>
      </c>
      <c r="G259" s="9" t="s">
        <v>367</v>
      </c>
      <c r="H259" s="9" t="s">
        <v>368</v>
      </c>
      <c r="I259" s="9"/>
      <c r="J259" s="9"/>
      <c r="K259" s="9">
        <v>222</v>
      </c>
      <c r="L259" s="9">
        <v>3</v>
      </c>
      <c r="M259" s="9">
        <v>3</v>
      </c>
      <c r="N259" s="9" t="s">
        <v>236</v>
      </c>
      <c r="O259" s="9">
        <v>2</v>
      </c>
      <c r="P259" s="9">
        <f>ROUND(Source!EG255,O259)</f>
        <v>0</v>
      </c>
      <c r="Q259" s="9"/>
      <c r="R259" s="9"/>
      <c r="S259" s="9"/>
      <c r="T259" s="9"/>
      <c r="U259" s="9"/>
      <c r="V259" s="9"/>
      <c r="W259" s="9">
        <v>0</v>
      </c>
      <c r="X259" s="9">
        <v>1</v>
      </c>
      <c r="Y259" s="9">
        <v>0</v>
      </c>
      <c r="Z259" s="9">
        <v>0</v>
      </c>
      <c r="AA259" s="9">
        <v>1</v>
      </c>
      <c r="AB259" s="9">
        <v>0</v>
      </c>
    </row>
    <row r="260" spans="1:28">
      <c r="A260" s="9">
        <v>50</v>
      </c>
      <c r="B260" s="9">
        <v>0</v>
      </c>
      <c r="C260" s="9">
        <v>0</v>
      </c>
      <c r="D260" s="9">
        <v>1</v>
      </c>
      <c r="E260" s="9">
        <v>225</v>
      </c>
      <c r="F260" s="9">
        <f ca="1">ROUND(Source!AV255,O260)</f>
        <v>0</v>
      </c>
      <c r="G260" s="9" t="s">
        <v>369</v>
      </c>
      <c r="H260" s="9" t="s">
        <v>370</v>
      </c>
      <c r="I260" s="9"/>
      <c r="J260" s="9"/>
      <c r="K260" s="9">
        <v>225</v>
      </c>
      <c r="L260" s="9">
        <v>4</v>
      </c>
      <c r="M260" s="9">
        <v>3</v>
      </c>
      <c r="N260" s="9" t="s">
        <v>236</v>
      </c>
      <c r="O260" s="9">
        <v>2</v>
      </c>
      <c r="P260" s="9">
        <f ca="1">ROUND(Source!EN255,O260)</f>
        <v>0</v>
      </c>
      <c r="Q260" s="9"/>
      <c r="R260" s="9"/>
      <c r="S260" s="9"/>
      <c r="T260" s="9"/>
      <c r="U260" s="9"/>
      <c r="V260" s="9"/>
      <c r="W260" s="9">
        <v>0</v>
      </c>
      <c r="X260" s="9">
        <v>1</v>
      </c>
      <c r="Y260" s="9">
        <v>0</v>
      </c>
      <c r="Z260" s="9">
        <v>0</v>
      </c>
      <c r="AA260" s="9">
        <v>1</v>
      </c>
      <c r="AB260" s="9">
        <v>0</v>
      </c>
    </row>
    <row r="261" spans="1:28">
      <c r="A261" s="9">
        <v>50</v>
      </c>
      <c r="B261" s="9">
        <v>0</v>
      </c>
      <c r="C261" s="9">
        <v>0</v>
      </c>
      <c r="D261" s="9">
        <v>1</v>
      </c>
      <c r="E261" s="9">
        <v>226</v>
      </c>
      <c r="F261" s="9">
        <f ca="1">ROUND(Source!AW255,O261)</f>
        <v>0</v>
      </c>
      <c r="G261" s="9" t="s">
        <v>371</v>
      </c>
      <c r="H261" s="9" t="s">
        <v>372</v>
      </c>
      <c r="I261" s="9"/>
      <c r="J261" s="9"/>
      <c r="K261" s="9">
        <v>226</v>
      </c>
      <c r="L261" s="9">
        <v>5</v>
      </c>
      <c r="M261" s="9">
        <v>3</v>
      </c>
      <c r="N261" s="9" t="s">
        <v>236</v>
      </c>
      <c r="O261" s="9">
        <v>2</v>
      </c>
      <c r="P261" s="9">
        <f ca="1">ROUND(Source!EO255,O261)</f>
        <v>0</v>
      </c>
      <c r="Q261" s="9"/>
      <c r="R261" s="9"/>
      <c r="S261" s="9"/>
      <c r="T261" s="9"/>
      <c r="U261" s="9"/>
      <c r="V261" s="9"/>
      <c r="W261" s="9">
        <v>0</v>
      </c>
      <c r="X261" s="9">
        <v>1</v>
      </c>
      <c r="Y261" s="9">
        <v>0</v>
      </c>
      <c r="Z261" s="9">
        <v>0</v>
      </c>
      <c r="AA261" s="9">
        <v>1</v>
      </c>
      <c r="AB261" s="9">
        <v>0</v>
      </c>
    </row>
    <row r="262" spans="1:28">
      <c r="A262" s="9">
        <v>50</v>
      </c>
      <c r="B262" s="9">
        <v>0</v>
      </c>
      <c r="C262" s="9">
        <v>0</v>
      </c>
      <c r="D262" s="9">
        <v>1</v>
      </c>
      <c r="E262" s="9">
        <v>227</v>
      </c>
      <c r="F262" s="9">
        <f ca="1">ROUND(Source!AX255,O262)</f>
        <v>0</v>
      </c>
      <c r="G262" s="9" t="s">
        <v>373</v>
      </c>
      <c r="H262" s="9" t="s">
        <v>374</v>
      </c>
      <c r="I262" s="9"/>
      <c r="J262" s="9"/>
      <c r="K262" s="9">
        <v>227</v>
      </c>
      <c r="L262" s="9">
        <v>6</v>
      </c>
      <c r="M262" s="9">
        <v>3</v>
      </c>
      <c r="N262" s="9" t="s">
        <v>236</v>
      </c>
      <c r="O262" s="9">
        <v>2</v>
      </c>
      <c r="P262" s="9">
        <f ca="1">ROUND(Source!EP255,O262)</f>
        <v>0</v>
      </c>
      <c r="Q262" s="9"/>
      <c r="R262" s="9"/>
      <c r="S262" s="9"/>
      <c r="T262" s="9"/>
      <c r="U262" s="9"/>
      <c r="V262" s="9"/>
      <c r="W262" s="9">
        <v>0</v>
      </c>
      <c r="X262" s="9">
        <v>1</v>
      </c>
      <c r="Y262" s="9">
        <v>0</v>
      </c>
      <c r="Z262" s="9">
        <v>0</v>
      </c>
      <c r="AA262" s="9">
        <v>1</v>
      </c>
      <c r="AB262" s="9">
        <v>0</v>
      </c>
    </row>
    <row r="263" spans="1:28">
      <c r="A263" s="9">
        <v>50</v>
      </c>
      <c r="B263" s="9">
        <v>0</v>
      </c>
      <c r="C263" s="9">
        <v>0</v>
      </c>
      <c r="D263" s="9">
        <v>1</v>
      </c>
      <c r="E263" s="9">
        <v>228</v>
      </c>
      <c r="F263" s="9">
        <f ca="1">ROUND(Source!AY255,O263)</f>
        <v>0</v>
      </c>
      <c r="G263" s="9" t="s">
        <v>375</v>
      </c>
      <c r="H263" s="9" t="s">
        <v>376</v>
      </c>
      <c r="I263" s="9"/>
      <c r="J263" s="9"/>
      <c r="K263" s="9">
        <v>228</v>
      </c>
      <c r="L263" s="9">
        <v>7</v>
      </c>
      <c r="M263" s="9">
        <v>3</v>
      </c>
      <c r="N263" s="9" t="s">
        <v>236</v>
      </c>
      <c r="O263" s="9">
        <v>2</v>
      </c>
      <c r="P263" s="9">
        <f ca="1">ROUND(Source!EQ255,O263)</f>
        <v>0</v>
      </c>
      <c r="Q263" s="9"/>
      <c r="R263" s="9"/>
      <c r="S263" s="9"/>
      <c r="T263" s="9"/>
      <c r="U263" s="9"/>
      <c r="V263" s="9"/>
      <c r="W263" s="9">
        <v>0</v>
      </c>
      <c r="X263" s="9">
        <v>1</v>
      </c>
      <c r="Y263" s="9">
        <v>0</v>
      </c>
      <c r="Z263" s="9">
        <v>0</v>
      </c>
      <c r="AA263" s="9">
        <v>1</v>
      </c>
      <c r="AB263" s="9">
        <v>0</v>
      </c>
    </row>
    <row r="264" spans="1:28">
      <c r="A264" s="9">
        <v>50</v>
      </c>
      <c r="B264" s="9">
        <v>0</v>
      </c>
      <c r="C264" s="9">
        <v>0</v>
      </c>
      <c r="D264" s="9">
        <v>1</v>
      </c>
      <c r="E264" s="9">
        <v>216</v>
      </c>
      <c r="F264" s="9">
        <f>ROUND(Source!AP255,O264)</f>
        <v>0</v>
      </c>
      <c r="G264" s="9" t="s">
        <v>377</v>
      </c>
      <c r="H264" s="9" t="s">
        <v>378</v>
      </c>
      <c r="I264" s="9"/>
      <c r="J264" s="9"/>
      <c r="K264" s="9">
        <v>216</v>
      </c>
      <c r="L264" s="9">
        <v>8</v>
      </c>
      <c r="M264" s="9">
        <v>3</v>
      </c>
      <c r="N264" s="9" t="s">
        <v>236</v>
      </c>
      <c r="O264" s="9">
        <v>2</v>
      </c>
      <c r="P264" s="9">
        <f>ROUND(Source!EH255,O264)</f>
        <v>0</v>
      </c>
      <c r="Q264" s="9"/>
      <c r="R264" s="9"/>
      <c r="S264" s="9"/>
      <c r="T264" s="9"/>
      <c r="U264" s="9"/>
      <c r="V264" s="9"/>
      <c r="W264" s="9">
        <v>0</v>
      </c>
      <c r="X264" s="9">
        <v>1</v>
      </c>
      <c r="Y264" s="9">
        <v>0</v>
      </c>
      <c r="Z264" s="9">
        <v>0</v>
      </c>
      <c r="AA264" s="9">
        <v>1</v>
      </c>
      <c r="AB264" s="9">
        <v>0</v>
      </c>
    </row>
    <row r="265" spans="1:28">
      <c r="A265" s="9">
        <v>50</v>
      </c>
      <c r="B265" s="9">
        <v>0</v>
      </c>
      <c r="C265" s="9">
        <v>0</v>
      </c>
      <c r="D265" s="9">
        <v>1</v>
      </c>
      <c r="E265" s="9">
        <v>223</v>
      </c>
      <c r="F265" s="9">
        <f ca="1">ROUND(Source!AQ255,O265)</f>
        <v>0</v>
      </c>
      <c r="G265" s="9" t="s">
        <v>379</v>
      </c>
      <c r="H265" s="9" t="s">
        <v>380</v>
      </c>
      <c r="I265" s="9"/>
      <c r="J265" s="9"/>
      <c r="K265" s="9">
        <v>223</v>
      </c>
      <c r="L265" s="9">
        <v>9</v>
      </c>
      <c r="M265" s="9">
        <v>3</v>
      </c>
      <c r="N265" s="9" t="s">
        <v>236</v>
      </c>
      <c r="O265" s="9">
        <v>2</v>
      </c>
      <c r="P265" s="9">
        <f ca="1">ROUND(Source!EI255,O265)</f>
        <v>0</v>
      </c>
      <c r="Q265" s="9"/>
      <c r="R265" s="9"/>
      <c r="S265" s="9"/>
      <c r="T265" s="9"/>
      <c r="U265" s="9"/>
      <c r="V265" s="9"/>
      <c r="W265" s="9">
        <v>0</v>
      </c>
      <c r="X265" s="9">
        <v>1</v>
      </c>
      <c r="Y265" s="9">
        <v>0</v>
      </c>
      <c r="Z265" s="9">
        <v>0</v>
      </c>
      <c r="AA265" s="9">
        <v>1</v>
      </c>
      <c r="AB265" s="9">
        <v>0</v>
      </c>
    </row>
    <row r="266" spans="1:28">
      <c r="A266" s="9">
        <v>50</v>
      </c>
      <c r="B266" s="9">
        <v>0</v>
      </c>
      <c r="C266" s="9">
        <v>0</v>
      </c>
      <c r="D266" s="9">
        <v>1</v>
      </c>
      <c r="E266" s="9">
        <v>229</v>
      </c>
      <c r="F266" s="9">
        <f ca="1">ROUND(Source!AZ255,O266)</f>
        <v>0</v>
      </c>
      <c r="G266" s="9" t="s">
        <v>381</v>
      </c>
      <c r="H266" s="9" t="s">
        <v>382</v>
      </c>
      <c r="I266" s="9"/>
      <c r="J266" s="9"/>
      <c r="K266" s="9">
        <v>229</v>
      </c>
      <c r="L266" s="9">
        <v>10</v>
      </c>
      <c r="M266" s="9">
        <v>3</v>
      </c>
      <c r="N266" s="9" t="s">
        <v>236</v>
      </c>
      <c r="O266" s="9">
        <v>2</v>
      </c>
      <c r="P266" s="9">
        <f ca="1">ROUND(Source!ER255,O266)</f>
        <v>0</v>
      </c>
      <c r="Q266" s="9"/>
      <c r="R266" s="9"/>
      <c r="S266" s="9"/>
      <c r="T266" s="9"/>
      <c r="U266" s="9"/>
      <c r="V266" s="9"/>
      <c r="W266" s="9">
        <v>0</v>
      </c>
      <c r="X266" s="9">
        <v>1</v>
      </c>
      <c r="Y266" s="9">
        <v>0</v>
      </c>
      <c r="Z266" s="9">
        <v>0</v>
      </c>
      <c r="AA266" s="9">
        <v>1</v>
      </c>
      <c r="AB266" s="9">
        <v>0</v>
      </c>
    </row>
    <row r="267" spans="1:28">
      <c r="A267" s="9">
        <v>50</v>
      </c>
      <c r="B267" s="9">
        <v>0</v>
      </c>
      <c r="C267" s="9">
        <v>0</v>
      </c>
      <c r="D267" s="9">
        <v>1</v>
      </c>
      <c r="E267" s="9">
        <v>203</v>
      </c>
      <c r="F267" s="9">
        <f ca="1">ROUND(Source!Q255,O267)</f>
        <v>0</v>
      </c>
      <c r="G267" s="9" t="s">
        <v>383</v>
      </c>
      <c r="H267" s="9" t="s">
        <v>384</v>
      </c>
      <c r="I267" s="9"/>
      <c r="J267" s="9"/>
      <c r="K267" s="9">
        <v>203</v>
      </c>
      <c r="L267" s="9">
        <v>11</v>
      </c>
      <c r="M267" s="9">
        <v>3</v>
      </c>
      <c r="N267" s="9" t="s">
        <v>236</v>
      </c>
      <c r="O267" s="9">
        <v>2</v>
      </c>
      <c r="P267" s="9">
        <f ca="1">ROUND(Source!DI255,O267)</f>
        <v>0</v>
      </c>
      <c r="Q267" s="9"/>
      <c r="R267" s="9"/>
      <c r="S267" s="9"/>
      <c r="T267" s="9"/>
      <c r="U267" s="9"/>
      <c r="V267" s="9"/>
      <c r="W267" s="9">
        <v>0</v>
      </c>
      <c r="X267" s="9">
        <v>1</v>
      </c>
      <c r="Y267" s="9">
        <v>0</v>
      </c>
      <c r="Z267" s="9">
        <v>0</v>
      </c>
      <c r="AA267" s="9">
        <v>1</v>
      </c>
      <c r="AB267" s="9">
        <v>0</v>
      </c>
    </row>
    <row r="268" spans="1:28">
      <c r="A268" s="9">
        <v>50</v>
      </c>
      <c r="B268" s="9">
        <v>0</v>
      </c>
      <c r="C268" s="9">
        <v>0</v>
      </c>
      <c r="D268" s="9">
        <v>1</v>
      </c>
      <c r="E268" s="9">
        <v>231</v>
      </c>
      <c r="F268" s="9">
        <f>ROUND(Source!BB255,O268)</f>
        <v>0</v>
      </c>
      <c r="G268" s="9" t="s">
        <v>385</v>
      </c>
      <c r="H268" s="9" t="s">
        <v>386</v>
      </c>
      <c r="I268" s="9"/>
      <c r="J268" s="9"/>
      <c r="K268" s="9">
        <v>231</v>
      </c>
      <c r="L268" s="9">
        <v>12</v>
      </c>
      <c r="M268" s="9">
        <v>3</v>
      </c>
      <c r="N268" s="9" t="s">
        <v>236</v>
      </c>
      <c r="O268" s="9">
        <v>2</v>
      </c>
      <c r="P268" s="9">
        <f>ROUND(Source!ET255,O268)</f>
        <v>0</v>
      </c>
      <c r="Q268" s="9"/>
      <c r="R268" s="9"/>
      <c r="S268" s="9"/>
      <c r="T268" s="9"/>
      <c r="U268" s="9"/>
      <c r="V268" s="9"/>
      <c r="W268" s="9">
        <v>0</v>
      </c>
      <c r="X268" s="9">
        <v>1</v>
      </c>
      <c r="Y268" s="9">
        <v>0</v>
      </c>
      <c r="Z268" s="9">
        <v>0</v>
      </c>
      <c r="AA268" s="9">
        <v>1</v>
      </c>
      <c r="AB268" s="9">
        <v>0</v>
      </c>
    </row>
    <row r="269" spans="1:28">
      <c r="A269" s="9">
        <v>50</v>
      </c>
      <c r="B269" s="9">
        <v>0</v>
      </c>
      <c r="C269" s="9">
        <v>0</v>
      </c>
      <c r="D269" s="9">
        <v>1</v>
      </c>
      <c r="E269" s="9">
        <v>204</v>
      </c>
      <c r="F269" s="9">
        <f ca="1">ROUND(Source!R255,O269)</f>
        <v>0</v>
      </c>
      <c r="G269" s="9" t="s">
        <v>387</v>
      </c>
      <c r="H269" s="9" t="s">
        <v>388</v>
      </c>
      <c r="I269" s="9"/>
      <c r="J269" s="9"/>
      <c r="K269" s="9">
        <v>204</v>
      </c>
      <c r="L269" s="9">
        <v>13</v>
      </c>
      <c r="M269" s="9">
        <v>3</v>
      </c>
      <c r="N269" s="9" t="s">
        <v>236</v>
      </c>
      <c r="O269" s="9">
        <v>2</v>
      </c>
      <c r="P269" s="9">
        <f ca="1">ROUND(Source!DJ255,O269)</f>
        <v>0</v>
      </c>
      <c r="Q269" s="9"/>
      <c r="R269" s="9"/>
      <c r="S269" s="9"/>
      <c r="T269" s="9"/>
      <c r="U269" s="9"/>
      <c r="V269" s="9"/>
      <c r="W269" s="9">
        <v>0</v>
      </c>
      <c r="X269" s="9">
        <v>1</v>
      </c>
      <c r="Y269" s="9">
        <v>0</v>
      </c>
      <c r="Z269" s="9">
        <v>0</v>
      </c>
      <c r="AA269" s="9">
        <v>1</v>
      </c>
      <c r="AB269" s="9">
        <v>0</v>
      </c>
    </row>
    <row r="270" spans="1:28">
      <c r="A270" s="9">
        <v>50</v>
      </c>
      <c r="B270" s="9">
        <v>0</v>
      </c>
      <c r="C270" s="9">
        <v>0</v>
      </c>
      <c r="D270" s="9">
        <v>1</v>
      </c>
      <c r="E270" s="9">
        <v>205</v>
      </c>
      <c r="F270" s="9">
        <f ca="1">ROUND(Source!S255,O270)</f>
        <v>0</v>
      </c>
      <c r="G270" s="9" t="s">
        <v>389</v>
      </c>
      <c r="H270" s="9" t="s">
        <v>390</v>
      </c>
      <c r="I270" s="9"/>
      <c r="J270" s="9"/>
      <c r="K270" s="9">
        <v>205</v>
      </c>
      <c r="L270" s="9">
        <v>14</v>
      </c>
      <c r="M270" s="9">
        <v>3</v>
      </c>
      <c r="N270" s="9" t="s">
        <v>236</v>
      </c>
      <c r="O270" s="9">
        <v>2</v>
      </c>
      <c r="P270" s="9">
        <f ca="1">ROUND(Source!DK255,O270)</f>
        <v>0</v>
      </c>
      <c r="Q270" s="9"/>
      <c r="R270" s="9"/>
      <c r="S270" s="9"/>
      <c r="T270" s="9"/>
      <c r="U270" s="9"/>
      <c r="V270" s="9"/>
      <c r="W270" s="9">
        <v>0</v>
      </c>
      <c r="X270" s="9">
        <v>1</v>
      </c>
      <c r="Y270" s="9">
        <v>0</v>
      </c>
      <c r="Z270" s="9">
        <v>0</v>
      </c>
      <c r="AA270" s="9">
        <v>1</v>
      </c>
      <c r="AB270" s="9">
        <v>0</v>
      </c>
    </row>
    <row r="271" spans="1:28">
      <c r="A271" s="9">
        <v>50</v>
      </c>
      <c r="B271" s="9">
        <v>0</v>
      </c>
      <c r="C271" s="9">
        <v>0</v>
      </c>
      <c r="D271" s="9">
        <v>1</v>
      </c>
      <c r="E271" s="9">
        <v>232</v>
      </c>
      <c r="F271" s="9">
        <f>ROUND(Source!BC255,O271)</f>
        <v>0</v>
      </c>
      <c r="G271" s="9" t="s">
        <v>391</v>
      </c>
      <c r="H271" s="9" t="s">
        <v>392</v>
      </c>
      <c r="I271" s="9"/>
      <c r="J271" s="9"/>
      <c r="K271" s="9">
        <v>232</v>
      </c>
      <c r="L271" s="9">
        <v>15</v>
      </c>
      <c r="M271" s="9">
        <v>3</v>
      </c>
      <c r="N271" s="9" t="s">
        <v>236</v>
      </c>
      <c r="O271" s="9">
        <v>2</v>
      </c>
      <c r="P271" s="9">
        <f>ROUND(Source!EU255,O271)</f>
        <v>0</v>
      </c>
      <c r="Q271" s="9"/>
      <c r="R271" s="9"/>
      <c r="S271" s="9"/>
      <c r="T271" s="9"/>
      <c r="U271" s="9"/>
      <c r="V271" s="9"/>
      <c r="W271" s="9">
        <v>0</v>
      </c>
      <c r="X271" s="9">
        <v>1</v>
      </c>
      <c r="Y271" s="9">
        <v>0</v>
      </c>
      <c r="Z271" s="9">
        <v>0</v>
      </c>
      <c r="AA271" s="9">
        <v>1</v>
      </c>
      <c r="AB271" s="9">
        <v>0</v>
      </c>
    </row>
    <row r="272" spans="1:28">
      <c r="A272" s="9">
        <v>50</v>
      </c>
      <c r="B272" s="9">
        <v>0</v>
      </c>
      <c r="C272" s="9">
        <v>0</v>
      </c>
      <c r="D272" s="9">
        <v>1</v>
      </c>
      <c r="E272" s="9">
        <v>214</v>
      </c>
      <c r="F272" s="9">
        <f ca="1">ROUND(Source!AS255,O272)</f>
        <v>0</v>
      </c>
      <c r="G272" s="9" t="s">
        <v>393</v>
      </c>
      <c r="H272" s="9" t="s">
        <v>394</v>
      </c>
      <c r="I272" s="9"/>
      <c r="J272" s="9"/>
      <c r="K272" s="9">
        <v>214</v>
      </c>
      <c r="L272" s="9">
        <v>16</v>
      </c>
      <c r="M272" s="9">
        <v>3</v>
      </c>
      <c r="N272" s="9" t="s">
        <v>236</v>
      </c>
      <c r="O272" s="9">
        <v>2</v>
      </c>
      <c r="P272" s="9">
        <f ca="1">ROUND(Source!EK255,O272)</f>
        <v>0</v>
      </c>
      <c r="Q272" s="9"/>
      <c r="R272" s="9"/>
      <c r="S272" s="9"/>
      <c r="T272" s="9"/>
      <c r="U272" s="9"/>
      <c r="V272" s="9"/>
      <c r="W272" s="9">
        <v>0</v>
      </c>
      <c r="X272" s="9">
        <v>1</v>
      </c>
      <c r="Y272" s="9">
        <v>0</v>
      </c>
      <c r="Z272" s="9">
        <v>0</v>
      </c>
      <c r="AA272" s="9">
        <v>1</v>
      </c>
      <c r="AB272" s="9">
        <v>0</v>
      </c>
    </row>
    <row r="273" spans="1:28">
      <c r="A273" s="9">
        <v>50</v>
      </c>
      <c r="B273" s="9">
        <v>0</v>
      </c>
      <c r="C273" s="9">
        <v>0</v>
      </c>
      <c r="D273" s="9">
        <v>1</v>
      </c>
      <c r="E273" s="9">
        <v>215</v>
      </c>
      <c r="F273" s="9">
        <f ca="1">ROUND(Source!AT255,O273)</f>
        <v>0</v>
      </c>
      <c r="G273" s="9" t="s">
        <v>395</v>
      </c>
      <c r="H273" s="9" t="s">
        <v>396</v>
      </c>
      <c r="I273" s="9"/>
      <c r="J273" s="9"/>
      <c r="K273" s="9">
        <v>215</v>
      </c>
      <c r="L273" s="9">
        <v>17</v>
      </c>
      <c r="M273" s="9">
        <v>3</v>
      </c>
      <c r="N273" s="9" t="s">
        <v>236</v>
      </c>
      <c r="O273" s="9">
        <v>2</v>
      </c>
      <c r="P273" s="9">
        <f ca="1">ROUND(Source!EL255,O273)</f>
        <v>0</v>
      </c>
      <c r="Q273" s="9"/>
      <c r="R273" s="9"/>
      <c r="S273" s="9"/>
      <c r="T273" s="9"/>
      <c r="U273" s="9"/>
      <c r="V273" s="9"/>
      <c r="W273" s="9">
        <v>0</v>
      </c>
      <c r="X273" s="9">
        <v>1</v>
      </c>
      <c r="Y273" s="9">
        <v>0</v>
      </c>
      <c r="Z273" s="9">
        <v>0</v>
      </c>
      <c r="AA273" s="9">
        <v>1</v>
      </c>
      <c r="AB273" s="9">
        <v>0</v>
      </c>
    </row>
    <row r="274" spans="1:28">
      <c r="A274" s="9">
        <v>50</v>
      </c>
      <c r="B274" s="9">
        <v>0</v>
      </c>
      <c r="C274" s="9">
        <v>0</v>
      </c>
      <c r="D274" s="9">
        <v>1</v>
      </c>
      <c r="E274" s="9">
        <v>217</v>
      </c>
      <c r="F274" s="9">
        <f ca="1">ROUND(Source!AU255,O274)</f>
        <v>0</v>
      </c>
      <c r="G274" s="9" t="s">
        <v>397</v>
      </c>
      <c r="H274" s="9" t="s">
        <v>398</v>
      </c>
      <c r="I274" s="9"/>
      <c r="J274" s="9"/>
      <c r="K274" s="9">
        <v>217</v>
      </c>
      <c r="L274" s="9">
        <v>18</v>
      </c>
      <c r="M274" s="9">
        <v>3</v>
      </c>
      <c r="N274" s="9" t="s">
        <v>236</v>
      </c>
      <c r="O274" s="9">
        <v>2</v>
      </c>
      <c r="P274" s="9">
        <f ca="1">ROUND(Source!EM255,O274)</f>
        <v>0</v>
      </c>
      <c r="Q274" s="9"/>
      <c r="R274" s="9"/>
      <c r="S274" s="9"/>
      <c r="T274" s="9"/>
      <c r="U274" s="9"/>
      <c r="V274" s="9"/>
      <c r="W274" s="9">
        <v>0</v>
      </c>
      <c r="X274" s="9">
        <v>1</v>
      </c>
      <c r="Y274" s="9">
        <v>0</v>
      </c>
      <c r="Z274" s="9">
        <v>0</v>
      </c>
      <c r="AA274" s="9">
        <v>1</v>
      </c>
      <c r="AB274" s="9">
        <v>0</v>
      </c>
    </row>
    <row r="275" spans="1:28">
      <c r="A275" s="9">
        <v>50</v>
      </c>
      <c r="B275" s="9">
        <v>0</v>
      </c>
      <c r="C275" s="9">
        <v>0</v>
      </c>
      <c r="D275" s="9">
        <v>1</v>
      </c>
      <c r="E275" s="9">
        <v>230</v>
      </c>
      <c r="F275" s="9">
        <f>ROUND(Source!BA255,O275)</f>
        <v>0</v>
      </c>
      <c r="G275" s="9" t="s">
        <v>399</v>
      </c>
      <c r="H275" s="9" t="s">
        <v>400</v>
      </c>
      <c r="I275" s="9"/>
      <c r="J275" s="9"/>
      <c r="K275" s="9">
        <v>230</v>
      </c>
      <c r="L275" s="9">
        <v>19</v>
      </c>
      <c r="M275" s="9">
        <v>3</v>
      </c>
      <c r="N275" s="9" t="s">
        <v>236</v>
      </c>
      <c r="O275" s="9">
        <v>2</v>
      </c>
      <c r="P275" s="9">
        <f>ROUND(Source!ES255,O275)</f>
        <v>0</v>
      </c>
      <c r="Q275" s="9"/>
      <c r="R275" s="9"/>
      <c r="S275" s="9"/>
      <c r="T275" s="9"/>
      <c r="U275" s="9"/>
      <c r="V275" s="9"/>
      <c r="W275" s="9">
        <v>0</v>
      </c>
      <c r="X275" s="9">
        <v>1</v>
      </c>
      <c r="Y275" s="9">
        <v>0</v>
      </c>
      <c r="Z275" s="9">
        <v>0</v>
      </c>
      <c r="AA275" s="9">
        <v>1</v>
      </c>
      <c r="AB275" s="9">
        <v>0</v>
      </c>
    </row>
    <row r="276" spans="1:28">
      <c r="A276" s="9">
        <v>50</v>
      </c>
      <c r="B276" s="9">
        <v>0</v>
      </c>
      <c r="C276" s="9">
        <v>0</v>
      </c>
      <c r="D276" s="9">
        <v>1</v>
      </c>
      <c r="E276" s="9">
        <v>206</v>
      </c>
      <c r="F276" s="9">
        <f>ROUND(Source!T255,O276)</f>
        <v>0</v>
      </c>
      <c r="G276" s="9" t="s">
        <v>401</v>
      </c>
      <c r="H276" s="9" t="s">
        <v>402</v>
      </c>
      <c r="I276" s="9"/>
      <c r="J276" s="9"/>
      <c r="K276" s="9">
        <v>206</v>
      </c>
      <c r="L276" s="9">
        <v>20</v>
      </c>
      <c r="M276" s="9">
        <v>3</v>
      </c>
      <c r="N276" s="9" t="s">
        <v>236</v>
      </c>
      <c r="O276" s="9">
        <v>2</v>
      </c>
      <c r="P276" s="9">
        <f>ROUND(Source!DL255,O276)</f>
        <v>0</v>
      </c>
      <c r="Q276" s="9"/>
      <c r="R276" s="9"/>
      <c r="S276" s="9"/>
      <c r="T276" s="9"/>
      <c r="U276" s="9"/>
      <c r="V276" s="9"/>
      <c r="W276" s="9">
        <v>0</v>
      </c>
      <c r="X276" s="9">
        <v>1</v>
      </c>
      <c r="Y276" s="9">
        <v>0</v>
      </c>
      <c r="Z276" s="9">
        <v>0</v>
      </c>
      <c r="AA276" s="9">
        <v>1</v>
      </c>
      <c r="AB276" s="9">
        <v>0</v>
      </c>
    </row>
    <row r="277" spans="1:28">
      <c r="A277" s="9">
        <v>50</v>
      </c>
      <c r="B277" s="9">
        <v>0</v>
      </c>
      <c r="C277" s="9">
        <v>0</v>
      </c>
      <c r="D277" s="9">
        <v>1</v>
      </c>
      <c r="E277" s="9">
        <v>207</v>
      </c>
      <c r="F277" s="9">
        <f ca="1">ROUND(Source!U255,O277)</f>
        <v>0</v>
      </c>
      <c r="G277" s="9" t="s">
        <v>403</v>
      </c>
      <c r="H277" s="9" t="s">
        <v>404</v>
      </c>
      <c r="I277" s="9"/>
      <c r="J277" s="9"/>
      <c r="K277" s="9">
        <v>207</v>
      </c>
      <c r="L277" s="9">
        <v>21</v>
      </c>
      <c r="M277" s="9">
        <v>3</v>
      </c>
      <c r="N277" s="9" t="s">
        <v>236</v>
      </c>
      <c r="O277" s="9">
        <v>7</v>
      </c>
      <c r="P277" s="9">
        <f ca="1">ROUND(Source!DM255,O277)</f>
        <v>0</v>
      </c>
      <c r="Q277" s="9"/>
      <c r="R277" s="9"/>
      <c r="S277" s="9"/>
      <c r="T277" s="9"/>
      <c r="U277" s="9"/>
      <c r="V277" s="9"/>
      <c r="W277" s="9">
        <v>0</v>
      </c>
      <c r="X277" s="9">
        <v>1</v>
      </c>
      <c r="Y277" s="9">
        <v>0</v>
      </c>
      <c r="Z277" s="9">
        <v>0</v>
      </c>
      <c r="AA277" s="9">
        <v>1</v>
      </c>
      <c r="AB277" s="9">
        <v>0</v>
      </c>
    </row>
    <row r="278" spans="1:28">
      <c r="A278" s="9">
        <v>50</v>
      </c>
      <c r="B278" s="9">
        <v>0</v>
      </c>
      <c r="C278" s="9">
        <v>0</v>
      </c>
      <c r="D278" s="9">
        <v>1</v>
      </c>
      <c r="E278" s="9">
        <v>208</v>
      </c>
      <c r="F278" s="9">
        <f ca="1">ROUND(Source!V255,O278)</f>
        <v>0</v>
      </c>
      <c r="G278" s="9" t="s">
        <v>405</v>
      </c>
      <c r="H278" s="9" t="s">
        <v>406</v>
      </c>
      <c r="I278" s="9"/>
      <c r="J278" s="9"/>
      <c r="K278" s="9">
        <v>208</v>
      </c>
      <c r="L278" s="9">
        <v>22</v>
      </c>
      <c r="M278" s="9">
        <v>3</v>
      </c>
      <c r="N278" s="9" t="s">
        <v>236</v>
      </c>
      <c r="O278" s="9">
        <v>7</v>
      </c>
      <c r="P278" s="9">
        <f ca="1">ROUND(Source!DN255,O278)</f>
        <v>0</v>
      </c>
      <c r="Q278" s="9"/>
      <c r="R278" s="9"/>
      <c r="S278" s="9"/>
      <c r="T278" s="9"/>
      <c r="U278" s="9"/>
      <c r="V278" s="9"/>
      <c r="W278" s="9">
        <v>0</v>
      </c>
      <c r="X278" s="9">
        <v>1</v>
      </c>
      <c r="Y278" s="9">
        <v>0</v>
      </c>
      <c r="Z278" s="9">
        <v>0</v>
      </c>
      <c r="AA278" s="9">
        <v>1</v>
      </c>
      <c r="AB278" s="9">
        <v>0</v>
      </c>
    </row>
    <row r="279" spans="1:28">
      <c r="A279" s="9">
        <v>50</v>
      </c>
      <c r="B279" s="9">
        <v>0</v>
      </c>
      <c r="C279" s="9">
        <v>0</v>
      </c>
      <c r="D279" s="9">
        <v>1</v>
      </c>
      <c r="E279" s="9">
        <v>209</v>
      </c>
      <c r="F279" s="9">
        <f>ROUND(Source!W255,O279)</f>
        <v>0</v>
      </c>
      <c r="G279" s="9" t="s">
        <v>407</v>
      </c>
      <c r="H279" s="9" t="s">
        <v>408</v>
      </c>
      <c r="I279" s="9"/>
      <c r="J279" s="9"/>
      <c r="K279" s="9">
        <v>209</v>
      </c>
      <c r="L279" s="9">
        <v>23</v>
      </c>
      <c r="M279" s="9">
        <v>3</v>
      </c>
      <c r="N279" s="9" t="s">
        <v>236</v>
      </c>
      <c r="O279" s="9">
        <v>2</v>
      </c>
      <c r="P279" s="9">
        <f>ROUND(Source!DO255,O279)</f>
        <v>0</v>
      </c>
      <c r="Q279" s="9"/>
      <c r="R279" s="9"/>
      <c r="S279" s="9"/>
      <c r="T279" s="9"/>
      <c r="U279" s="9"/>
      <c r="V279" s="9"/>
      <c r="W279" s="9">
        <v>0</v>
      </c>
      <c r="X279" s="9">
        <v>1</v>
      </c>
      <c r="Y279" s="9">
        <v>0</v>
      </c>
      <c r="Z279" s="9">
        <v>0</v>
      </c>
      <c r="AA279" s="9">
        <v>1</v>
      </c>
      <c r="AB279" s="9">
        <v>0</v>
      </c>
    </row>
    <row r="280" spans="1:28">
      <c r="A280" s="9">
        <v>50</v>
      </c>
      <c r="B280" s="9">
        <v>0</v>
      </c>
      <c r="C280" s="9">
        <v>0</v>
      </c>
      <c r="D280" s="9">
        <v>1</v>
      </c>
      <c r="E280" s="9">
        <v>233</v>
      </c>
      <c r="F280" s="9">
        <f>ROUND(Source!BD255,O280)</f>
        <v>0</v>
      </c>
      <c r="G280" s="9" t="s">
        <v>409</v>
      </c>
      <c r="H280" s="9" t="s">
        <v>410</v>
      </c>
      <c r="I280" s="9"/>
      <c r="J280" s="9"/>
      <c r="K280" s="9">
        <v>233</v>
      </c>
      <c r="L280" s="9">
        <v>24</v>
      </c>
      <c r="M280" s="9">
        <v>3</v>
      </c>
      <c r="N280" s="9" t="s">
        <v>236</v>
      </c>
      <c r="O280" s="9">
        <v>2</v>
      </c>
      <c r="P280" s="9">
        <f>ROUND(Source!EV255,O280)</f>
        <v>0</v>
      </c>
      <c r="Q280" s="9"/>
      <c r="R280" s="9"/>
      <c r="S280" s="9"/>
      <c r="T280" s="9"/>
      <c r="U280" s="9"/>
      <c r="V280" s="9"/>
      <c r="W280" s="9">
        <v>0</v>
      </c>
      <c r="X280" s="9">
        <v>1</v>
      </c>
      <c r="Y280" s="9">
        <v>0</v>
      </c>
      <c r="Z280" s="9">
        <v>0</v>
      </c>
      <c r="AA280" s="9">
        <v>1</v>
      </c>
      <c r="AB280" s="9">
        <v>0</v>
      </c>
    </row>
    <row r="281" spans="1:28">
      <c r="A281" s="9">
        <v>50</v>
      </c>
      <c r="B281" s="9">
        <v>0</v>
      </c>
      <c r="C281" s="9">
        <v>0</v>
      </c>
      <c r="D281" s="9">
        <v>1</v>
      </c>
      <c r="E281" s="9">
        <v>210</v>
      </c>
      <c r="F281" s="9">
        <f ca="1">ROUND(Source!X255,O281)</f>
        <v>0</v>
      </c>
      <c r="G281" s="9" t="s">
        <v>411</v>
      </c>
      <c r="H281" s="9" t="s">
        <v>412</v>
      </c>
      <c r="I281" s="9"/>
      <c r="J281" s="9"/>
      <c r="K281" s="9">
        <v>210</v>
      </c>
      <c r="L281" s="9">
        <v>25</v>
      </c>
      <c r="M281" s="9">
        <v>3</v>
      </c>
      <c r="N281" s="9" t="s">
        <v>236</v>
      </c>
      <c r="O281" s="9">
        <v>2</v>
      </c>
      <c r="P281" s="9">
        <f ca="1">ROUND(Source!DP255,O281)</f>
        <v>0</v>
      </c>
      <c r="Q281" s="9"/>
      <c r="R281" s="9"/>
      <c r="S281" s="9"/>
      <c r="T281" s="9"/>
      <c r="U281" s="9"/>
      <c r="V281" s="9"/>
      <c r="W281" s="9">
        <v>0</v>
      </c>
      <c r="X281" s="9">
        <v>1</v>
      </c>
      <c r="Y281" s="9">
        <v>0</v>
      </c>
      <c r="Z281" s="9">
        <v>0</v>
      </c>
      <c r="AA281" s="9">
        <v>1</v>
      </c>
      <c r="AB281" s="9">
        <v>0</v>
      </c>
    </row>
    <row r="282" spans="1:28">
      <c r="A282" s="9">
        <v>50</v>
      </c>
      <c r="B282" s="9">
        <v>0</v>
      </c>
      <c r="C282" s="9">
        <v>0</v>
      </c>
      <c r="D282" s="9">
        <v>1</v>
      </c>
      <c r="E282" s="9">
        <v>211</v>
      </c>
      <c r="F282" s="9">
        <f ca="1">ROUND(Source!Y255,O282)</f>
        <v>0</v>
      </c>
      <c r="G282" s="9" t="s">
        <v>413</v>
      </c>
      <c r="H282" s="9" t="s">
        <v>414</v>
      </c>
      <c r="I282" s="9"/>
      <c r="J282" s="9"/>
      <c r="K282" s="9">
        <v>211</v>
      </c>
      <c r="L282" s="9">
        <v>26</v>
      </c>
      <c r="M282" s="9">
        <v>3</v>
      </c>
      <c r="N282" s="9" t="s">
        <v>236</v>
      </c>
      <c r="O282" s="9">
        <v>2</v>
      </c>
      <c r="P282" s="9">
        <f ca="1">ROUND(Source!DQ255,O282)</f>
        <v>0</v>
      </c>
      <c r="Q282" s="9"/>
      <c r="R282" s="9"/>
      <c r="S282" s="9"/>
      <c r="T282" s="9"/>
      <c r="U282" s="9"/>
      <c r="V282" s="9"/>
      <c r="W282" s="9">
        <v>0</v>
      </c>
      <c r="X282" s="9">
        <v>1</v>
      </c>
      <c r="Y282" s="9">
        <v>0</v>
      </c>
      <c r="Z282" s="9">
        <v>0</v>
      </c>
      <c r="AA282" s="9">
        <v>1</v>
      </c>
      <c r="AB282" s="9">
        <v>0</v>
      </c>
    </row>
    <row r="283" spans="1:28">
      <c r="A283" s="9">
        <v>50</v>
      </c>
      <c r="B283" s="9">
        <v>0</v>
      </c>
      <c r="C283" s="9">
        <v>0</v>
      </c>
      <c r="D283" s="9">
        <v>1</v>
      </c>
      <c r="E283" s="9">
        <v>224</v>
      </c>
      <c r="F283" s="9">
        <f ca="1">ROUND(Source!AR255,O283)</f>
        <v>0</v>
      </c>
      <c r="G283" s="9" t="s">
        <v>415</v>
      </c>
      <c r="H283" s="9" t="s">
        <v>416</v>
      </c>
      <c r="I283" s="9"/>
      <c r="J283" s="9"/>
      <c r="K283" s="9">
        <v>224</v>
      </c>
      <c r="L283" s="9">
        <v>27</v>
      </c>
      <c r="M283" s="9">
        <v>3</v>
      </c>
      <c r="N283" s="9" t="s">
        <v>236</v>
      </c>
      <c r="O283" s="9">
        <v>2</v>
      </c>
      <c r="P283" s="9">
        <f ca="1">ROUND(Source!EJ255,O283)</f>
        <v>0</v>
      </c>
      <c r="Q283" s="9"/>
      <c r="R283" s="9"/>
      <c r="S283" s="9"/>
      <c r="T283" s="9"/>
      <c r="U283" s="9"/>
      <c r="V283" s="9"/>
      <c r="W283" s="9">
        <v>0</v>
      </c>
      <c r="X283" s="9">
        <v>1</v>
      </c>
      <c r="Y283" s="9">
        <v>0</v>
      </c>
      <c r="Z283" s="9">
        <v>0</v>
      </c>
      <c r="AA283" s="9">
        <v>1</v>
      </c>
      <c r="AB283" s="9">
        <v>0</v>
      </c>
    </row>
    <row r="285" spans="1:88">
      <c r="A285" s="1">
        <v>4</v>
      </c>
      <c r="B285" s="1">
        <v>0</v>
      </c>
      <c r="C285" s="1"/>
      <c r="D285" s="1">
        <f>ROW(A292)</f>
        <v>292</v>
      </c>
      <c r="E285" s="1"/>
      <c r="F285" s="1" t="s">
        <v>261</v>
      </c>
      <c r="G285" s="1" t="s">
        <v>563</v>
      </c>
      <c r="H285" s="1" t="s">
        <v>236</v>
      </c>
      <c r="I285" s="1">
        <v>0</v>
      </c>
      <c r="J285" s="1"/>
      <c r="K285" s="1">
        <v>0</v>
      </c>
      <c r="L285" s="1"/>
      <c r="M285" s="1" t="s">
        <v>236</v>
      </c>
      <c r="N285" s="1"/>
      <c r="O285" s="1"/>
      <c r="P285" s="1"/>
      <c r="Q285" s="1"/>
      <c r="R285" s="1"/>
      <c r="S285" s="1">
        <v>0</v>
      </c>
      <c r="T285" s="1">
        <v>0</v>
      </c>
      <c r="U285" s="1" t="s">
        <v>236</v>
      </c>
      <c r="V285" s="1">
        <v>0</v>
      </c>
      <c r="W285" s="1"/>
      <c r="X285" s="1"/>
      <c r="Y285" s="1"/>
      <c r="Z285" s="1"/>
      <c r="AA285" s="1"/>
      <c r="AB285" s="1" t="s">
        <v>236</v>
      </c>
      <c r="AC285" s="1" t="s">
        <v>236</v>
      </c>
      <c r="AD285" s="1" t="s">
        <v>236</v>
      </c>
      <c r="AE285" s="1" t="s">
        <v>236</v>
      </c>
      <c r="AF285" s="1" t="s">
        <v>236</v>
      </c>
      <c r="AG285" s="1" t="s">
        <v>236</v>
      </c>
      <c r="AH285" s="1"/>
      <c r="AI285" s="1"/>
      <c r="AJ285" s="1"/>
      <c r="AK285" s="1"/>
      <c r="AL285" s="1"/>
      <c r="AM285" s="1"/>
      <c r="AN285" s="1"/>
      <c r="AO285" s="1"/>
      <c r="AP285" s="1" t="s">
        <v>236</v>
      </c>
      <c r="AQ285" s="1" t="s">
        <v>236</v>
      </c>
      <c r="AR285" s="1" t="s">
        <v>236</v>
      </c>
      <c r="AS285" s="1"/>
      <c r="AT285" s="1"/>
      <c r="AU285" s="1"/>
      <c r="AV285" s="1"/>
      <c r="AW285" s="1"/>
      <c r="AX285" s="1"/>
      <c r="AY285" s="1"/>
      <c r="AZ285" s="1" t="s">
        <v>236</v>
      </c>
      <c r="BA285" s="1"/>
      <c r="BB285" s="1" t="s">
        <v>236</v>
      </c>
      <c r="BC285" s="1" t="s">
        <v>236</v>
      </c>
      <c r="BD285" s="1" t="s">
        <v>236</v>
      </c>
      <c r="BE285" s="1" t="s">
        <v>236</v>
      </c>
      <c r="BF285" s="1" t="s">
        <v>236</v>
      </c>
      <c r="BG285" s="1" t="s">
        <v>236</v>
      </c>
      <c r="BH285" s="1" t="s">
        <v>236</v>
      </c>
      <c r="BI285" s="1" t="s">
        <v>236</v>
      </c>
      <c r="BJ285" s="1" t="s">
        <v>236</v>
      </c>
      <c r="BK285" s="1" t="s">
        <v>236</v>
      </c>
      <c r="BL285" s="1" t="s">
        <v>236</v>
      </c>
      <c r="BM285" s="1" t="s">
        <v>236</v>
      </c>
      <c r="BN285" s="1" t="s">
        <v>236</v>
      </c>
      <c r="BO285" s="1" t="s">
        <v>236</v>
      </c>
      <c r="BP285" s="1" t="s">
        <v>236</v>
      </c>
      <c r="BQ285" s="1"/>
      <c r="BR285" s="1"/>
      <c r="BS285" s="1"/>
      <c r="BT285" s="1"/>
      <c r="BU285" s="1"/>
      <c r="BV285" s="1"/>
      <c r="BW285" s="1"/>
      <c r="BX285" s="1">
        <v>0</v>
      </c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>
        <v>0</v>
      </c>
    </row>
    <row r="287" spans="1:206">
      <c r="A287" s="7">
        <v>52</v>
      </c>
      <c r="B287" s="7">
        <f t="shared" ref="B287:G287" si="175">B292</f>
        <v>0</v>
      </c>
      <c r="C287" s="7">
        <f t="shared" si="175"/>
        <v>4</v>
      </c>
      <c r="D287" s="7">
        <f t="shared" si="175"/>
        <v>285</v>
      </c>
      <c r="E287" s="7">
        <f t="shared" si="175"/>
        <v>0</v>
      </c>
      <c r="F287" s="7" t="str">
        <f t="shared" si="175"/>
        <v>Новый раздел</v>
      </c>
      <c r="G287" s="7" t="str">
        <f t="shared" si="175"/>
        <v>Оборудование</v>
      </c>
      <c r="H287" s="7"/>
      <c r="I287" s="7"/>
      <c r="J287" s="7"/>
      <c r="K287" s="7"/>
      <c r="L287" s="7"/>
      <c r="M287" s="7"/>
      <c r="N287" s="7"/>
      <c r="O287" s="7">
        <f t="shared" ref="O287:BZ287" si="176">O292</f>
        <v>0</v>
      </c>
      <c r="P287" s="7">
        <f t="shared" si="176"/>
        <v>0</v>
      </c>
      <c r="Q287" s="7">
        <f t="shared" si="176"/>
        <v>0</v>
      </c>
      <c r="R287" s="7">
        <f t="shared" si="176"/>
        <v>0</v>
      </c>
      <c r="S287" s="7">
        <f t="shared" si="176"/>
        <v>0</v>
      </c>
      <c r="T287" s="7">
        <f t="shared" si="176"/>
        <v>0</v>
      </c>
      <c r="U287" s="7">
        <f t="shared" si="176"/>
        <v>0</v>
      </c>
      <c r="V287" s="7">
        <f t="shared" si="176"/>
        <v>0</v>
      </c>
      <c r="W287" s="7">
        <f t="shared" si="176"/>
        <v>0</v>
      </c>
      <c r="X287" s="7">
        <f t="shared" si="176"/>
        <v>0</v>
      </c>
      <c r="Y287" s="7">
        <f t="shared" si="176"/>
        <v>0</v>
      </c>
      <c r="Z287" s="7">
        <f t="shared" si="176"/>
        <v>0</v>
      </c>
      <c r="AA287" s="7">
        <f t="shared" si="176"/>
        <v>0</v>
      </c>
      <c r="AB287" s="7">
        <f t="shared" si="176"/>
        <v>0</v>
      </c>
      <c r="AC287" s="7">
        <f t="shared" si="176"/>
        <v>0</v>
      </c>
      <c r="AD287" s="7">
        <f t="shared" si="176"/>
        <v>0</v>
      </c>
      <c r="AE287" s="7">
        <f t="shared" si="176"/>
        <v>0</v>
      </c>
      <c r="AF287" s="7">
        <f t="shared" si="176"/>
        <v>0</v>
      </c>
      <c r="AG287" s="7">
        <f t="shared" si="176"/>
        <v>0</v>
      </c>
      <c r="AH287" s="7">
        <f t="shared" si="176"/>
        <v>0</v>
      </c>
      <c r="AI287" s="7">
        <f t="shared" si="176"/>
        <v>0</v>
      </c>
      <c r="AJ287" s="7">
        <f t="shared" si="176"/>
        <v>0</v>
      </c>
      <c r="AK287" s="7">
        <f t="shared" si="176"/>
        <v>0</v>
      </c>
      <c r="AL287" s="7">
        <f t="shared" si="176"/>
        <v>0</v>
      </c>
      <c r="AM287" s="7">
        <f t="shared" si="176"/>
        <v>0</v>
      </c>
      <c r="AN287" s="7">
        <f t="shared" si="176"/>
        <v>0</v>
      </c>
      <c r="AO287" s="7">
        <f t="shared" si="176"/>
        <v>0</v>
      </c>
      <c r="AP287" s="7">
        <f t="shared" si="176"/>
        <v>0</v>
      </c>
      <c r="AQ287" s="7">
        <f t="shared" si="176"/>
        <v>0</v>
      </c>
      <c r="AR287" s="7">
        <f t="shared" si="176"/>
        <v>0</v>
      </c>
      <c r="AS287" s="7">
        <f t="shared" si="176"/>
        <v>0</v>
      </c>
      <c r="AT287" s="7">
        <f t="shared" si="176"/>
        <v>0</v>
      </c>
      <c r="AU287" s="7">
        <f t="shared" si="176"/>
        <v>0</v>
      </c>
      <c r="AV287" s="7">
        <f t="shared" si="176"/>
        <v>0</v>
      </c>
      <c r="AW287" s="7">
        <f t="shared" si="176"/>
        <v>0</v>
      </c>
      <c r="AX287" s="7">
        <f t="shared" si="176"/>
        <v>0</v>
      </c>
      <c r="AY287" s="7">
        <f t="shared" si="176"/>
        <v>0</v>
      </c>
      <c r="AZ287" s="7">
        <f t="shared" si="176"/>
        <v>0</v>
      </c>
      <c r="BA287" s="7">
        <f t="shared" si="176"/>
        <v>0</v>
      </c>
      <c r="BB287" s="7">
        <f t="shared" si="176"/>
        <v>0</v>
      </c>
      <c r="BC287" s="7">
        <f t="shared" si="176"/>
        <v>0</v>
      </c>
      <c r="BD287" s="7">
        <f t="shared" si="176"/>
        <v>0</v>
      </c>
      <c r="BE287" s="7">
        <f t="shared" si="176"/>
        <v>0</v>
      </c>
      <c r="BF287" s="7">
        <f t="shared" si="176"/>
        <v>0</v>
      </c>
      <c r="BG287" s="7">
        <f t="shared" si="176"/>
        <v>0</v>
      </c>
      <c r="BH287" s="7">
        <f t="shared" si="176"/>
        <v>0</v>
      </c>
      <c r="BI287" s="7">
        <f t="shared" si="176"/>
        <v>0</v>
      </c>
      <c r="BJ287" s="7">
        <f t="shared" si="176"/>
        <v>0</v>
      </c>
      <c r="BK287" s="7">
        <f t="shared" si="176"/>
        <v>0</v>
      </c>
      <c r="BL287" s="7">
        <f t="shared" si="176"/>
        <v>0</v>
      </c>
      <c r="BM287" s="7">
        <f t="shared" si="176"/>
        <v>0</v>
      </c>
      <c r="BN287" s="7">
        <f t="shared" si="176"/>
        <v>0</v>
      </c>
      <c r="BO287" s="7">
        <f t="shared" si="176"/>
        <v>0</v>
      </c>
      <c r="BP287" s="7">
        <f t="shared" si="176"/>
        <v>0</v>
      </c>
      <c r="BQ287" s="7">
        <f t="shared" si="176"/>
        <v>0</v>
      </c>
      <c r="BR287" s="7">
        <f t="shared" si="176"/>
        <v>0</v>
      </c>
      <c r="BS287" s="7">
        <f t="shared" si="176"/>
        <v>0</v>
      </c>
      <c r="BT287" s="7">
        <f t="shared" si="176"/>
        <v>0</v>
      </c>
      <c r="BU287" s="7">
        <f t="shared" si="176"/>
        <v>0</v>
      </c>
      <c r="BV287" s="7">
        <f t="shared" si="176"/>
        <v>0</v>
      </c>
      <c r="BW287" s="7">
        <f t="shared" si="176"/>
        <v>0</v>
      </c>
      <c r="BX287" s="7">
        <f t="shared" si="176"/>
        <v>0</v>
      </c>
      <c r="BY287" s="7">
        <f t="shared" si="176"/>
        <v>0</v>
      </c>
      <c r="BZ287" s="7">
        <f t="shared" si="176"/>
        <v>0</v>
      </c>
      <c r="CA287" s="7">
        <f t="shared" ref="CA287:EL287" si="177">CA292</f>
        <v>0</v>
      </c>
      <c r="CB287" s="7">
        <f t="shared" si="177"/>
        <v>0</v>
      </c>
      <c r="CC287" s="7">
        <f t="shared" si="177"/>
        <v>0</v>
      </c>
      <c r="CD287" s="7">
        <f t="shared" si="177"/>
        <v>0</v>
      </c>
      <c r="CE287" s="7">
        <f t="shared" si="177"/>
        <v>0</v>
      </c>
      <c r="CF287" s="7">
        <f t="shared" si="177"/>
        <v>0</v>
      </c>
      <c r="CG287" s="7">
        <f t="shared" si="177"/>
        <v>0</v>
      </c>
      <c r="CH287" s="7">
        <f t="shared" si="177"/>
        <v>0</v>
      </c>
      <c r="CI287" s="7">
        <f t="shared" si="177"/>
        <v>0</v>
      </c>
      <c r="CJ287" s="7">
        <f t="shared" si="177"/>
        <v>0</v>
      </c>
      <c r="CK287" s="7">
        <f t="shared" si="177"/>
        <v>0</v>
      </c>
      <c r="CL287" s="7">
        <f t="shared" si="177"/>
        <v>0</v>
      </c>
      <c r="CM287" s="7">
        <f t="shared" si="177"/>
        <v>0</v>
      </c>
      <c r="CN287" s="7">
        <f t="shared" si="177"/>
        <v>0</v>
      </c>
      <c r="CO287" s="7">
        <f t="shared" si="177"/>
        <v>0</v>
      </c>
      <c r="CP287" s="7">
        <f t="shared" si="177"/>
        <v>0</v>
      </c>
      <c r="CQ287" s="7">
        <f t="shared" si="177"/>
        <v>0</v>
      </c>
      <c r="CR287" s="7">
        <f t="shared" si="177"/>
        <v>0</v>
      </c>
      <c r="CS287" s="7">
        <f t="shared" si="177"/>
        <v>0</v>
      </c>
      <c r="CT287" s="7">
        <f t="shared" si="177"/>
        <v>0</v>
      </c>
      <c r="CU287" s="7">
        <f t="shared" si="177"/>
        <v>0</v>
      </c>
      <c r="CV287" s="7">
        <f t="shared" si="177"/>
        <v>0</v>
      </c>
      <c r="CW287" s="7">
        <f t="shared" si="177"/>
        <v>0</v>
      </c>
      <c r="CX287" s="7">
        <f t="shared" si="177"/>
        <v>0</v>
      </c>
      <c r="CY287" s="7">
        <f t="shared" si="177"/>
        <v>0</v>
      </c>
      <c r="CZ287" s="7">
        <f t="shared" si="177"/>
        <v>0</v>
      </c>
      <c r="DA287" s="7">
        <f t="shared" si="177"/>
        <v>0</v>
      </c>
      <c r="DB287" s="7">
        <f t="shared" si="177"/>
        <v>0</v>
      </c>
      <c r="DC287" s="7">
        <f t="shared" si="177"/>
        <v>0</v>
      </c>
      <c r="DD287" s="7">
        <f t="shared" si="177"/>
        <v>0</v>
      </c>
      <c r="DE287" s="7">
        <f t="shared" si="177"/>
        <v>0</v>
      </c>
      <c r="DF287" s="7">
        <f t="shared" si="177"/>
        <v>0</v>
      </c>
      <c r="DG287" s="4">
        <f t="shared" si="177"/>
        <v>0</v>
      </c>
      <c r="DH287" s="4">
        <f t="shared" si="177"/>
        <v>0</v>
      </c>
      <c r="DI287" s="4">
        <f t="shared" si="177"/>
        <v>0</v>
      </c>
      <c r="DJ287" s="4">
        <f t="shared" si="177"/>
        <v>0</v>
      </c>
      <c r="DK287" s="4">
        <f t="shared" si="177"/>
        <v>0</v>
      </c>
      <c r="DL287" s="4">
        <f t="shared" si="177"/>
        <v>0</v>
      </c>
      <c r="DM287" s="4">
        <f t="shared" si="177"/>
        <v>0</v>
      </c>
      <c r="DN287" s="4">
        <f t="shared" si="177"/>
        <v>0</v>
      </c>
      <c r="DO287" s="4">
        <f t="shared" si="177"/>
        <v>0</v>
      </c>
      <c r="DP287" s="4">
        <f t="shared" si="177"/>
        <v>0</v>
      </c>
      <c r="DQ287" s="4">
        <f t="shared" si="177"/>
        <v>0</v>
      </c>
      <c r="DR287" s="4">
        <f t="shared" si="177"/>
        <v>0</v>
      </c>
      <c r="DS287" s="4">
        <f t="shared" si="177"/>
        <v>0</v>
      </c>
      <c r="DT287" s="4">
        <f t="shared" si="177"/>
        <v>0</v>
      </c>
      <c r="DU287" s="4">
        <f t="shared" si="177"/>
        <v>0</v>
      </c>
      <c r="DV287" s="4">
        <f t="shared" si="177"/>
        <v>0</v>
      </c>
      <c r="DW287" s="4">
        <f t="shared" si="177"/>
        <v>0</v>
      </c>
      <c r="DX287" s="4">
        <f t="shared" si="177"/>
        <v>0</v>
      </c>
      <c r="DY287" s="4">
        <f t="shared" si="177"/>
        <v>0</v>
      </c>
      <c r="DZ287" s="4">
        <f t="shared" si="177"/>
        <v>0</v>
      </c>
      <c r="EA287" s="4">
        <f t="shared" si="177"/>
        <v>0</v>
      </c>
      <c r="EB287" s="4">
        <f t="shared" si="177"/>
        <v>0</v>
      </c>
      <c r="EC287" s="4">
        <f t="shared" si="177"/>
        <v>0</v>
      </c>
      <c r="ED287" s="4">
        <f t="shared" si="177"/>
        <v>0</v>
      </c>
      <c r="EE287" s="4">
        <f t="shared" si="177"/>
        <v>0</v>
      </c>
      <c r="EF287" s="4">
        <f t="shared" si="177"/>
        <v>0</v>
      </c>
      <c r="EG287" s="4">
        <f t="shared" si="177"/>
        <v>0</v>
      </c>
      <c r="EH287" s="4">
        <f t="shared" si="177"/>
        <v>0</v>
      </c>
      <c r="EI287" s="4">
        <f t="shared" si="177"/>
        <v>0</v>
      </c>
      <c r="EJ287" s="4">
        <f t="shared" si="177"/>
        <v>0</v>
      </c>
      <c r="EK287" s="4">
        <f t="shared" si="177"/>
        <v>0</v>
      </c>
      <c r="EL287" s="4">
        <f t="shared" si="177"/>
        <v>0</v>
      </c>
      <c r="EM287" s="4">
        <f t="shared" ref="EM287:GX287" si="178">EM292</f>
        <v>0</v>
      </c>
      <c r="EN287" s="4">
        <f t="shared" si="178"/>
        <v>0</v>
      </c>
      <c r="EO287" s="4">
        <f t="shared" si="178"/>
        <v>0</v>
      </c>
      <c r="EP287" s="4">
        <f t="shared" si="178"/>
        <v>0</v>
      </c>
      <c r="EQ287" s="4">
        <f t="shared" si="178"/>
        <v>0</v>
      </c>
      <c r="ER287" s="4">
        <f t="shared" si="178"/>
        <v>0</v>
      </c>
      <c r="ES287" s="4">
        <f t="shared" si="178"/>
        <v>0</v>
      </c>
      <c r="ET287" s="4">
        <f t="shared" si="178"/>
        <v>0</v>
      </c>
      <c r="EU287" s="4">
        <f t="shared" si="178"/>
        <v>0</v>
      </c>
      <c r="EV287" s="4">
        <f t="shared" si="178"/>
        <v>0</v>
      </c>
      <c r="EW287" s="4">
        <f t="shared" si="178"/>
        <v>0</v>
      </c>
      <c r="EX287" s="4">
        <f t="shared" si="178"/>
        <v>0</v>
      </c>
      <c r="EY287" s="4">
        <f t="shared" si="178"/>
        <v>0</v>
      </c>
      <c r="EZ287" s="4">
        <f t="shared" si="178"/>
        <v>0</v>
      </c>
      <c r="FA287" s="4">
        <f t="shared" si="178"/>
        <v>0</v>
      </c>
      <c r="FB287" s="4">
        <f t="shared" si="178"/>
        <v>0</v>
      </c>
      <c r="FC287" s="4">
        <f t="shared" si="178"/>
        <v>0</v>
      </c>
      <c r="FD287" s="4">
        <f t="shared" si="178"/>
        <v>0</v>
      </c>
      <c r="FE287" s="4">
        <f t="shared" si="178"/>
        <v>0</v>
      </c>
      <c r="FF287" s="4">
        <f t="shared" si="178"/>
        <v>0</v>
      </c>
      <c r="FG287" s="4">
        <f t="shared" si="178"/>
        <v>0</v>
      </c>
      <c r="FH287" s="4">
        <f t="shared" si="178"/>
        <v>0</v>
      </c>
      <c r="FI287" s="4">
        <f t="shared" si="178"/>
        <v>0</v>
      </c>
      <c r="FJ287" s="4">
        <f t="shared" si="178"/>
        <v>0</v>
      </c>
      <c r="FK287" s="4">
        <f t="shared" si="178"/>
        <v>0</v>
      </c>
      <c r="FL287" s="4">
        <f t="shared" si="178"/>
        <v>0</v>
      </c>
      <c r="FM287" s="4">
        <f t="shared" si="178"/>
        <v>0</v>
      </c>
      <c r="FN287" s="4">
        <f t="shared" si="178"/>
        <v>0</v>
      </c>
      <c r="FO287" s="4">
        <f t="shared" si="178"/>
        <v>0</v>
      </c>
      <c r="FP287" s="4">
        <f t="shared" si="178"/>
        <v>0</v>
      </c>
      <c r="FQ287" s="4">
        <f t="shared" si="178"/>
        <v>0</v>
      </c>
      <c r="FR287" s="4">
        <f t="shared" si="178"/>
        <v>0</v>
      </c>
      <c r="FS287" s="4">
        <f t="shared" si="178"/>
        <v>0</v>
      </c>
      <c r="FT287" s="4">
        <f t="shared" si="178"/>
        <v>0</v>
      </c>
      <c r="FU287" s="4">
        <f t="shared" si="178"/>
        <v>0</v>
      </c>
      <c r="FV287" s="4">
        <f t="shared" si="178"/>
        <v>0</v>
      </c>
      <c r="FW287" s="4">
        <f t="shared" si="178"/>
        <v>0</v>
      </c>
      <c r="FX287" s="4">
        <f t="shared" si="178"/>
        <v>0</v>
      </c>
      <c r="FY287" s="4">
        <f t="shared" si="178"/>
        <v>0</v>
      </c>
      <c r="FZ287" s="4">
        <f t="shared" si="178"/>
        <v>0</v>
      </c>
      <c r="GA287" s="4">
        <f t="shared" si="178"/>
        <v>0</v>
      </c>
      <c r="GB287" s="4">
        <f t="shared" si="178"/>
        <v>0</v>
      </c>
      <c r="GC287" s="4">
        <f t="shared" si="178"/>
        <v>0</v>
      </c>
      <c r="GD287" s="4">
        <f t="shared" si="178"/>
        <v>0</v>
      </c>
      <c r="GE287" s="4">
        <f t="shared" si="178"/>
        <v>0</v>
      </c>
      <c r="GF287" s="4">
        <f t="shared" si="178"/>
        <v>0</v>
      </c>
      <c r="GG287" s="4">
        <f t="shared" si="178"/>
        <v>0</v>
      </c>
      <c r="GH287" s="4">
        <f t="shared" si="178"/>
        <v>0</v>
      </c>
      <c r="GI287" s="4">
        <f t="shared" si="178"/>
        <v>0</v>
      </c>
      <c r="GJ287" s="4">
        <f t="shared" si="178"/>
        <v>0</v>
      </c>
      <c r="GK287" s="4">
        <f t="shared" si="178"/>
        <v>0</v>
      </c>
      <c r="GL287" s="4">
        <f t="shared" si="178"/>
        <v>0</v>
      </c>
      <c r="GM287" s="4">
        <f t="shared" si="178"/>
        <v>0</v>
      </c>
      <c r="GN287" s="4">
        <f t="shared" si="178"/>
        <v>0</v>
      </c>
      <c r="GO287" s="4">
        <f t="shared" si="178"/>
        <v>0</v>
      </c>
      <c r="GP287" s="4">
        <f t="shared" si="178"/>
        <v>0</v>
      </c>
      <c r="GQ287" s="4">
        <f t="shared" si="178"/>
        <v>0</v>
      </c>
      <c r="GR287" s="4">
        <f t="shared" si="178"/>
        <v>0</v>
      </c>
      <c r="GS287" s="4">
        <f t="shared" si="178"/>
        <v>0</v>
      </c>
      <c r="GT287" s="4">
        <f t="shared" si="178"/>
        <v>0</v>
      </c>
      <c r="GU287" s="4">
        <f t="shared" si="178"/>
        <v>0</v>
      </c>
      <c r="GV287" s="4">
        <f t="shared" si="178"/>
        <v>0</v>
      </c>
      <c r="GW287" s="4">
        <f t="shared" si="178"/>
        <v>0</v>
      </c>
      <c r="GX287" s="4">
        <f t="shared" si="178"/>
        <v>0</v>
      </c>
    </row>
    <row r="289" spans="1:255">
      <c r="A289" s="8">
        <v>17</v>
      </c>
      <c r="B289" s="8">
        <v>0</v>
      </c>
      <c r="C289" s="8"/>
      <c r="D289" s="8"/>
      <c r="E289" s="8" t="s">
        <v>236</v>
      </c>
      <c r="F289" s="8" t="s">
        <v>534</v>
      </c>
      <c r="G289" s="8" t="s">
        <v>564</v>
      </c>
      <c r="H289" s="8" t="s">
        <v>565</v>
      </c>
      <c r="I289" s="8">
        <v>0</v>
      </c>
      <c r="J289" s="8">
        <v>0</v>
      </c>
      <c r="K289" s="8">
        <v>0</v>
      </c>
      <c r="L289" s="8">
        <v>0</v>
      </c>
      <c r="M289" s="8">
        <v>0</v>
      </c>
      <c r="N289" s="8">
        <f>ROUND(L289-M289,4)</f>
        <v>0</v>
      </c>
      <c r="O289" s="8">
        <f>ROUND(CP289,2)</f>
        <v>0</v>
      </c>
      <c r="P289" s="8">
        <f>ROUND(CQ289*I289,2)</f>
        <v>0</v>
      </c>
      <c r="Q289" s="8">
        <f>ROUND(CR289*I289,2)</f>
        <v>0</v>
      </c>
      <c r="R289" s="8">
        <f>ROUND(CS289*I289,2)</f>
        <v>0</v>
      </c>
      <c r="S289" s="8">
        <f>ROUND(CT289*I289,2)</f>
        <v>0</v>
      </c>
      <c r="T289" s="8">
        <f>ROUND(CU289*I289,2)</f>
        <v>0</v>
      </c>
      <c r="U289" s="8">
        <f>ROUND(CV289*I289,7)</f>
        <v>0</v>
      </c>
      <c r="V289" s="8">
        <f>ROUND(CW289*I289,7)</f>
        <v>0</v>
      </c>
      <c r="W289" s="8">
        <f>ROUND(CX289*I289,2)</f>
        <v>0</v>
      </c>
      <c r="X289" s="8">
        <f>ROUND(CY289,2)</f>
        <v>0</v>
      </c>
      <c r="Y289" s="8">
        <f>ROUND(CZ289,2)</f>
        <v>0</v>
      </c>
      <c r="Z289" s="8"/>
      <c r="AA289" s="8">
        <v>-1</v>
      </c>
      <c r="AB289" s="8">
        <f>ROUND((AC289+AD289+AF289),6)</f>
        <v>11272.5</v>
      </c>
      <c r="AC289" s="8">
        <f>ROUND((ES289),6)</f>
        <v>11272.5</v>
      </c>
      <c r="AD289" s="8">
        <f>ROUND((((ET289)-(EU289))+AE289),6)</f>
        <v>0</v>
      </c>
      <c r="AE289" s="8">
        <f>ROUND((EU289),6)</f>
        <v>0</v>
      </c>
      <c r="AF289" s="8">
        <f>ROUND((EV289),6)</f>
        <v>0</v>
      </c>
      <c r="AG289" s="8">
        <f>ROUND((AP289),6)</f>
        <v>0</v>
      </c>
      <c r="AH289" s="8">
        <f>(EW289)</f>
        <v>0</v>
      </c>
      <c r="AI289" s="8">
        <f>(EX289)</f>
        <v>0</v>
      </c>
      <c r="AJ289" s="8">
        <f>(AS289)</f>
        <v>0</v>
      </c>
      <c r="AK289" s="8">
        <v>11272.5</v>
      </c>
      <c r="AL289" s="8">
        <v>11272.5</v>
      </c>
      <c r="AM289" s="8">
        <v>0</v>
      </c>
      <c r="AN289" s="8">
        <v>0</v>
      </c>
      <c r="AO289" s="8">
        <v>0</v>
      </c>
      <c r="AP289" s="8">
        <v>0</v>
      </c>
      <c r="AQ289" s="8">
        <v>0</v>
      </c>
      <c r="AR289" s="8">
        <v>0</v>
      </c>
      <c r="AS289" s="8">
        <v>0</v>
      </c>
      <c r="AT289" s="8">
        <v>0</v>
      </c>
      <c r="AU289" s="8">
        <v>0</v>
      </c>
      <c r="AV289" s="8">
        <v>1</v>
      </c>
      <c r="AW289" s="8">
        <v>1</v>
      </c>
      <c r="AX289" s="8"/>
      <c r="AY289" s="8"/>
      <c r="AZ289" s="8">
        <v>1</v>
      </c>
      <c r="BA289" s="8">
        <v>1</v>
      </c>
      <c r="BB289" s="8">
        <v>1</v>
      </c>
      <c r="BC289" s="8">
        <v>1</v>
      </c>
      <c r="BD289" s="8" t="s">
        <v>236</v>
      </c>
      <c r="BE289" s="8" t="s">
        <v>236</v>
      </c>
      <c r="BF289" s="8" t="s">
        <v>236</v>
      </c>
      <c r="BG289" s="8" t="s">
        <v>236</v>
      </c>
      <c r="BH289" s="8">
        <v>3</v>
      </c>
      <c r="BI289" s="8">
        <v>3</v>
      </c>
      <c r="BJ289" s="8" t="s">
        <v>236</v>
      </c>
      <c r="BK289" s="8"/>
      <c r="BL289" s="8"/>
      <c r="BM289" s="8">
        <v>100</v>
      </c>
      <c r="BN289" s="8">
        <v>0</v>
      </c>
      <c r="BO289" s="8" t="s">
        <v>236</v>
      </c>
      <c r="BP289" s="8">
        <v>0</v>
      </c>
      <c r="BQ289" s="8">
        <v>5</v>
      </c>
      <c r="BR289" s="8">
        <v>0</v>
      </c>
      <c r="BS289" s="8">
        <v>1</v>
      </c>
      <c r="BT289" s="8">
        <v>1</v>
      </c>
      <c r="BU289" s="8">
        <v>1</v>
      </c>
      <c r="BV289" s="8">
        <v>1</v>
      </c>
      <c r="BW289" s="8">
        <v>1</v>
      </c>
      <c r="BX289" s="8">
        <v>1</v>
      </c>
      <c r="BY289" s="8" t="s">
        <v>236</v>
      </c>
      <c r="BZ289" s="8">
        <v>0</v>
      </c>
      <c r="CA289" s="8">
        <v>0</v>
      </c>
      <c r="CB289" s="8" t="s">
        <v>236</v>
      </c>
      <c r="CC289" s="8"/>
      <c r="CD289" s="8"/>
      <c r="CE289" s="8">
        <v>0</v>
      </c>
      <c r="CF289" s="8">
        <v>0</v>
      </c>
      <c r="CG289" s="8">
        <v>0</v>
      </c>
      <c r="CH289" s="8">
        <v>0</v>
      </c>
      <c r="CI289" s="8">
        <v>0</v>
      </c>
      <c r="CJ289" s="8">
        <v>0</v>
      </c>
      <c r="CK289" s="8">
        <v>0</v>
      </c>
      <c r="CL289" s="8">
        <v>0</v>
      </c>
      <c r="CM289" s="8">
        <v>0</v>
      </c>
      <c r="CN289" s="8" t="s">
        <v>236</v>
      </c>
      <c r="CO289" s="8">
        <v>0</v>
      </c>
      <c r="CP289" s="8">
        <f>(P289+Q289+S289+R289)</f>
        <v>0</v>
      </c>
      <c r="CQ289" s="8">
        <f>ROUND(AL289,2)</f>
        <v>11272.5</v>
      </c>
      <c r="CR289" s="8">
        <f>ROUND(AM289,2)</f>
        <v>0</v>
      </c>
      <c r="CS289" s="8">
        <f>ROUND(AN289*BS289,2)</f>
        <v>0</v>
      </c>
      <c r="CT289" s="8">
        <f>ROUND(AO289*BA289,2)</f>
        <v>0</v>
      </c>
      <c r="CU289" s="8">
        <f t="shared" ref="CU289:CX290" si="179">AG289</f>
        <v>0</v>
      </c>
      <c r="CV289" s="8">
        <f t="shared" si="179"/>
        <v>0</v>
      </c>
      <c r="CW289" s="8">
        <f t="shared" si="179"/>
        <v>0</v>
      </c>
      <c r="CX289" s="8">
        <f t="shared" si="179"/>
        <v>0</v>
      </c>
      <c r="CY289" s="8">
        <f>0</f>
        <v>0</v>
      </c>
      <c r="CZ289" s="8">
        <f>0</f>
        <v>0</v>
      </c>
      <c r="DA289" s="8"/>
      <c r="DB289" s="8"/>
      <c r="DC289" s="8" t="s">
        <v>236</v>
      </c>
      <c r="DD289" s="8" t="s">
        <v>236</v>
      </c>
      <c r="DE289" s="8" t="s">
        <v>236</v>
      </c>
      <c r="DF289" s="8" t="s">
        <v>236</v>
      </c>
      <c r="DG289" s="8" t="s">
        <v>236</v>
      </c>
      <c r="DH289" s="8" t="s">
        <v>236</v>
      </c>
      <c r="DI289" s="8" t="s">
        <v>236</v>
      </c>
      <c r="DJ289" s="8" t="s">
        <v>236</v>
      </c>
      <c r="DK289" s="8" t="s">
        <v>236</v>
      </c>
      <c r="DL289" s="8" t="s">
        <v>236</v>
      </c>
      <c r="DM289" s="8" t="s">
        <v>236</v>
      </c>
      <c r="DN289" s="8">
        <v>0</v>
      </c>
      <c r="DO289" s="8">
        <v>0</v>
      </c>
      <c r="DP289" s="8">
        <v>1</v>
      </c>
      <c r="DQ289" s="8">
        <v>1</v>
      </c>
      <c r="DR289" s="8"/>
      <c r="DS289" s="8"/>
      <c r="DT289" s="8"/>
      <c r="DU289" s="8">
        <v>1010</v>
      </c>
      <c r="DV289" s="8" t="s">
        <v>565</v>
      </c>
      <c r="DW289" s="8" t="s">
        <v>565</v>
      </c>
      <c r="DX289" s="8">
        <v>1</v>
      </c>
      <c r="DY289" s="8"/>
      <c r="DZ289" s="8" t="s">
        <v>236</v>
      </c>
      <c r="EA289" s="8" t="s">
        <v>236</v>
      </c>
      <c r="EB289" s="8" t="s">
        <v>236</v>
      </c>
      <c r="EC289" s="8" t="s">
        <v>236</v>
      </c>
      <c r="ED289" s="8"/>
      <c r="EE289" s="8">
        <v>82815319</v>
      </c>
      <c r="EF289" s="8">
        <v>5</v>
      </c>
      <c r="EG289" s="8" t="s">
        <v>566</v>
      </c>
      <c r="EH289" s="8">
        <v>0</v>
      </c>
      <c r="EI289" s="8" t="s">
        <v>236</v>
      </c>
      <c r="EJ289" s="8">
        <v>3</v>
      </c>
      <c r="EK289" s="8">
        <v>100</v>
      </c>
      <c r="EL289" s="8" t="s">
        <v>563</v>
      </c>
      <c r="EM289" s="8" t="s">
        <v>567</v>
      </c>
      <c r="EN289" s="8"/>
      <c r="EO289" s="8" t="s">
        <v>236</v>
      </c>
      <c r="EP289" s="8"/>
      <c r="EQ289" s="8">
        <v>132096</v>
      </c>
      <c r="ER289" s="8">
        <v>11272.5</v>
      </c>
      <c r="ES289" s="8">
        <v>11272.5</v>
      </c>
      <c r="ET289" s="8">
        <v>0</v>
      </c>
      <c r="EU289" s="8">
        <v>0</v>
      </c>
      <c r="EV289" s="8">
        <v>0</v>
      </c>
      <c r="EW289" s="8">
        <v>0</v>
      </c>
      <c r="EX289" s="8">
        <v>0</v>
      </c>
      <c r="EY289" s="8">
        <v>0</v>
      </c>
      <c r="EZ289" s="8">
        <v>5</v>
      </c>
      <c r="FA289" s="8"/>
      <c r="FB289" s="8"/>
      <c r="FC289" s="8">
        <v>1</v>
      </c>
      <c r="FD289" s="8">
        <v>18</v>
      </c>
      <c r="FE289" s="8"/>
      <c r="FF289" s="8">
        <v>12977.28</v>
      </c>
      <c r="FG289" s="8"/>
      <c r="FH289" s="8"/>
      <c r="FI289" s="8"/>
      <c r="FJ289" s="8"/>
      <c r="FK289" s="8"/>
      <c r="FL289" s="8"/>
      <c r="FM289" s="8"/>
      <c r="FN289" s="8"/>
      <c r="FO289" s="8"/>
      <c r="FP289" s="8"/>
      <c r="FQ289" s="8">
        <v>0</v>
      </c>
      <c r="FR289" s="8">
        <f>P289</f>
        <v>0</v>
      </c>
      <c r="FS289" s="8">
        <v>0</v>
      </c>
      <c r="FT289" s="8"/>
      <c r="FU289" s="8"/>
      <c r="FV289" s="8"/>
      <c r="FW289" s="8"/>
      <c r="FX289" s="8">
        <v>0</v>
      </c>
      <c r="FY289" s="8">
        <v>0</v>
      </c>
      <c r="FZ289" s="8"/>
      <c r="GA289" s="8" t="s">
        <v>568</v>
      </c>
      <c r="GB289" s="8"/>
      <c r="GC289" s="8"/>
      <c r="GD289" s="8">
        <v>1</v>
      </c>
      <c r="GE289" s="8"/>
      <c r="GF289" s="8">
        <v>-1571028191</v>
      </c>
      <c r="GG289" s="8">
        <v>2</v>
      </c>
      <c r="GH289" s="8">
        <v>3</v>
      </c>
      <c r="GI289" s="8">
        <v>-2</v>
      </c>
      <c r="GJ289" s="8">
        <v>0</v>
      </c>
      <c r="GK289" s="8">
        <v>0</v>
      </c>
      <c r="GL289" s="8">
        <f>ROUND(IF(AND(BH289=3,BI289=3,FS289&lt;&gt;0),P289,0),2)</f>
        <v>0</v>
      </c>
      <c r="GM289" s="8">
        <f>ROUND(O289+X289+Y289,2)+GX289</f>
        <v>0</v>
      </c>
      <c r="GN289" s="8">
        <f>IF(OR(BI289=0,BI289=1),GM289-GX289,0)</f>
        <v>0</v>
      </c>
      <c r="GO289" s="8">
        <f>IF(BI289=2,GM289-GX289,0)</f>
        <v>0</v>
      </c>
      <c r="GP289" s="8">
        <f>IF(BI289=4,GM289-GX289,0)</f>
        <v>0</v>
      </c>
      <c r="GQ289" s="8"/>
      <c r="GR289" s="8">
        <v>1</v>
      </c>
      <c r="GS289" s="8">
        <v>1</v>
      </c>
      <c r="GT289" s="8">
        <v>0</v>
      </c>
      <c r="GU289" s="8" t="s">
        <v>236</v>
      </c>
      <c r="GV289" s="8">
        <f>ROUND((GT289),6)</f>
        <v>0</v>
      </c>
      <c r="GW289" s="8">
        <v>1</v>
      </c>
      <c r="GX289" s="8">
        <f>ROUND(HC289*I289,2)</f>
        <v>0</v>
      </c>
      <c r="GY289" s="8"/>
      <c r="GZ289" s="8"/>
      <c r="HA289" s="8">
        <v>0</v>
      </c>
      <c r="HB289" s="8">
        <v>0</v>
      </c>
      <c r="HC289" s="8">
        <f>GV289*GW289</f>
        <v>0</v>
      </c>
      <c r="HD289" s="8"/>
      <c r="HE289" s="8" t="s">
        <v>69</v>
      </c>
      <c r="HF289" s="8" t="s">
        <v>569</v>
      </c>
      <c r="HG289" s="8"/>
      <c r="HH289" s="8">
        <f>ROUND(ROUND(AL289,2)*I289,2)</f>
        <v>0</v>
      </c>
      <c r="HI289" s="8"/>
      <c r="HJ289" s="8"/>
      <c r="HK289" s="8"/>
      <c r="HL289" s="8"/>
      <c r="HM289" s="8" t="s">
        <v>236</v>
      </c>
      <c r="HN289" s="8" t="s">
        <v>236</v>
      </c>
      <c r="HO289" s="8" t="s">
        <v>236</v>
      </c>
      <c r="HP289" s="8" t="s">
        <v>236</v>
      </c>
      <c r="HQ289" s="8" t="s">
        <v>236</v>
      </c>
      <c r="HR289" s="8"/>
      <c r="HS289" s="8">
        <v>0</v>
      </c>
      <c r="HT289" s="8"/>
      <c r="HU289" s="8"/>
      <c r="HV289" s="8"/>
      <c r="HW289" s="8"/>
      <c r="HX289" s="8"/>
      <c r="HY289" s="8"/>
      <c r="HZ289" s="8"/>
      <c r="IA289" s="8"/>
      <c r="IB289" s="8"/>
      <c r="IC289" s="8"/>
      <c r="ID289" s="8"/>
      <c r="IE289" s="8"/>
      <c r="IF289" s="8"/>
      <c r="IG289" s="8"/>
      <c r="IH289" s="8"/>
      <c r="II289" s="8"/>
      <c r="IJ289" s="8"/>
      <c r="IK289" s="8">
        <v>0</v>
      </c>
      <c r="IL289" s="8"/>
      <c r="IM289" s="8"/>
      <c r="IN289" s="8"/>
      <c r="IO289" s="8"/>
      <c r="IP289" s="8"/>
      <c r="IQ289" s="8"/>
      <c r="IR289" s="8"/>
      <c r="IS289" s="8"/>
      <c r="IT289" s="8"/>
      <c r="IU289" s="8"/>
    </row>
    <row r="290" spans="1:245">
      <c r="A290">
        <v>17</v>
      </c>
      <c r="B290">
        <v>0</v>
      </c>
      <c r="E290" t="s">
        <v>236</v>
      </c>
      <c r="F290" t="s">
        <v>534</v>
      </c>
      <c r="G290" t="s">
        <v>564</v>
      </c>
      <c r="H290" t="s">
        <v>565</v>
      </c>
      <c r="I290">
        <v>0</v>
      </c>
      <c r="J290">
        <v>0</v>
      </c>
      <c r="K290">
        <v>0</v>
      </c>
      <c r="L290">
        <v>0</v>
      </c>
      <c r="M290">
        <v>0</v>
      </c>
      <c r="N290">
        <f>ROUND(L290-M290,4)</f>
        <v>0</v>
      </c>
      <c r="O290">
        <f>ROUND(CP290,2)</f>
        <v>0</v>
      </c>
      <c r="P290">
        <f>ROUND(CQ290*I290,2)</f>
        <v>0</v>
      </c>
      <c r="Q290">
        <f>ROUND(CR290*I290,2)</f>
        <v>0</v>
      </c>
      <c r="R290">
        <f>ROUND(CS290*I290,2)</f>
        <v>0</v>
      </c>
      <c r="S290">
        <f>ROUND(CT290*I290,2)</f>
        <v>0</v>
      </c>
      <c r="T290">
        <f>ROUND(CU290*I290,2)</f>
        <v>0</v>
      </c>
      <c r="U290">
        <f>ROUND(CV290*I290,7)</f>
        <v>0</v>
      </c>
      <c r="V290">
        <f>ROUND(CW290*I290,7)</f>
        <v>0</v>
      </c>
      <c r="W290">
        <f>ROUND(CX290*I290,2)</f>
        <v>0</v>
      </c>
      <c r="X290">
        <f>ROUND(CY290,2)</f>
        <v>0</v>
      </c>
      <c r="Y290">
        <f>ROUND(CZ290,2)</f>
        <v>0</v>
      </c>
      <c r="AA290">
        <v>-1</v>
      </c>
      <c r="AB290">
        <f>ROUND((AC290+AD290+AF290),6)</f>
        <v>11272.5</v>
      </c>
      <c r="AC290">
        <f>ROUND((ES290),6)</f>
        <v>11272.5</v>
      </c>
      <c r="AD290">
        <f>ROUND((((ET290)-(EU290))+AE290),6)</f>
        <v>0</v>
      </c>
      <c r="AE290">
        <f>ROUND((EU290),6)</f>
        <v>0</v>
      </c>
      <c r="AF290">
        <f>ROUND((EV290),6)</f>
        <v>0</v>
      </c>
      <c r="AG290">
        <f>ROUND((AP290),6)</f>
        <v>0</v>
      </c>
      <c r="AH290">
        <f>(EW290)</f>
        <v>0</v>
      </c>
      <c r="AI290">
        <f>(EX290)</f>
        <v>0</v>
      </c>
      <c r="AJ290">
        <f>(AS290)</f>
        <v>0</v>
      </c>
      <c r="AK290">
        <v>11272.5</v>
      </c>
      <c r="AL290">
        <v>11272.5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1</v>
      </c>
      <c r="AW290">
        <v>1</v>
      </c>
      <c r="AZ290">
        <v>1</v>
      </c>
      <c r="BA290">
        <v>1</v>
      </c>
      <c r="BB290">
        <v>1</v>
      </c>
      <c r="BC290">
        <v>1</v>
      </c>
      <c r="BD290" t="s">
        <v>236</v>
      </c>
      <c r="BE290" t="s">
        <v>236</v>
      </c>
      <c r="BF290" t="s">
        <v>236</v>
      </c>
      <c r="BG290" t="s">
        <v>236</v>
      </c>
      <c r="BH290">
        <v>3</v>
      </c>
      <c r="BI290">
        <v>3</v>
      </c>
      <c r="BJ290" t="s">
        <v>236</v>
      </c>
      <c r="BM290">
        <v>100</v>
      </c>
      <c r="BN290">
        <v>0</v>
      </c>
      <c r="BO290" t="s">
        <v>236</v>
      </c>
      <c r="BP290">
        <v>0</v>
      </c>
      <c r="BQ290">
        <v>5</v>
      </c>
      <c r="BR290">
        <v>0</v>
      </c>
      <c r="BS290">
        <v>1</v>
      </c>
      <c r="BT290">
        <v>1</v>
      </c>
      <c r="BU290">
        <v>1</v>
      </c>
      <c r="BV290">
        <v>1</v>
      </c>
      <c r="BW290">
        <v>1</v>
      </c>
      <c r="BX290">
        <v>1</v>
      </c>
      <c r="BY290" t="s">
        <v>236</v>
      </c>
      <c r="BZ290">
        <v>0</v>
      </c>
      <c r="CA290">
        <v>0</v>
      </c>
      <c r="CB290" t="s">
        <v>236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0</v>
      </c>
      <c r="CM290">
        <v>0</v>
      </c>
      <c r="CN290" t="s">
        <v>236</v>
      </c>
      <c r="CO290">
        <v>0</v>
      </c>
      <c r="CP290">
        <f>(P290+Q290+S290+R290)</f>
        <v>0</v>
      </c>
      <c r="CQ290">
        <f>ROUND(AL290,2)</f>
        <v>11272.5</v>
      </c>
      <c r="CR290">
        <f>ROUND(AM290,2)</f>
        <v>0</v>
      </c>
      <c r="CS290">
        <f>ROUND(AN290*BS290,2)</f>
        <v>0</v>
      </c>
      <c r="CT290">
        <f>ROUND(AO290*BA290,2)</f>
        <v>0</v>
      </c>
      <c r="CU290">
        <f t="shared" si="179"/>
        <v>0</v>
      </c>
      <c r="CV290">
        <f t="shared" si="179"/>
        <v>0</v>
      </c>
      <c r="CW290">
        <f t="shared" si="179"/>
        <v>0</v>
      </c>
      <c r="CX290">
        <f t="shared" si="179"/>
        <v>0</v>
      </c>
      <c r="CY290">
        <f>0</f>
        <v>0</v>
      </c>
      <c r="CZ290">
        <f>0</f>
        <v>0</v>
      </c>
      <c r="DC290" t="s">
        <v>236</v>
      </c>
      <c r="DD290" t="s">
        <v>236</v>
      </c>
      <c r="DE290" t="s">
        <v>236</v>
      </c>
      <c r="DF290" t="s">
        <v>236</v>
      </c>
      <c r="DG290" t="s">
        <v>236</v>
      </c>
      <c r="DH290" t="s">
        <v>236</v>
      </c>
      <c r="DI290" t="s">
        <v>236</v>
      </c>
      <c r="DJ290" t="s">
        <v>236</v>
      </c>
      <c r="DK290" t="s">
        <v>236</v>
      </c>
      <c r="DL290" t="s">
        <v>236</v>
      </c>
      <c r="DM290" t="s">
        <v>236</v>
      </c>
      <c r="DN290">
        <v>0</v>
      </c>
      <c r="DO290">
        <v>0</v>
      </c>
      <c r="DP290">
        <v>1</v>
      </c>
      <c r="DQ290">
        <v>1</v>
      </c>
      <c r="DU290">
        <v>1010</v>
      </c>
      <c r="DV290" t="s">
        <v>565</v>
      </c>
      <c r="DW290" t="s">
        <v>565</v>
      </c>
      <c r="DX290">
        <v>1</v>
      </c>
      <c r="DZ290" t="s">
        <v>236</v>
      </c>
      <c r="EA290" t="s">
        <v>236</v>
      </c>
      <c r="EB290" t="s">
        <v>236</v>
      </c>
      <c r="EC290" t="s">
        <v>236</v>
      </c>
      <c r="EE290">
        <v>82815319</v>
      </c>
      <c r="EF290">
        <v>5</v>
      </c>
      <c r="EG290" t="s">
        <v>566</v>
      </c>
      <c r="EH290">
        <v>0</v>
      </c>
      <c r="EI290" t="s">
        <v>236</v>
      </c>
      <c r="EJ290">
        <v>3</v>
      </c>
      <c r="EK290">
        <v>100</v>
      </c>
      <c r="EL290" t="s">
        <v>563</v>
      </c>
      <c r="EM290" t="s">
        <v>567</v>
      </c>
      <c r="EO290" t="s">
        <v>236</v>
      </c>
      <c r="EQ290">
        <v>132096</v>
      </c>
      <c r="ER290">
        <v>11272.5</v>
      </c>
      <c r="ES290">
        <v>11272.5</v>
      </c>
      <c r="ET290">
        <v>0</v>
      </c>
      <c r="EU290">
        <v>0</v>
      </c>
      <c r="EV290">
        <v>0</v>
      </c>
      <c r="EW290">
        <v>0</v>
      </c>
      <c r="EX290">
        <v>0</v>
      </c>
      <c r="EY290">
        <v>0</v>
      </c>
      <c r="EZ290">
        <v>5</v>
      </c>
      <c r="FC290">
        <v>1</v>
      </c>
      <c r="FD290">
        <v>18</v>
      </c>
      <c r="FF290">
        <v>12977.28</v>
      </c>
      <c r="FQ290">
        <v>0</v>
      </c>
      <c r="FR290">
        <f>P290</f>
        <v>0</v>
      </c>
      <c r="FS290">
        <v>0</v>
      </c>
      <c r="FX290">
        <v>0</v>
      </c>
      <c r="FY290">
        <v>0</v>
      </c>
      <c r="GA290" t="s">
        <v>568</v>
      </c>
      <c r="GD290">
        <v>1</v>
      </c>
      <c r="GF290">
        <v>-1571028191</v>
      </c>
      <c r="GG290">
        <v>2</v>
      </c>
      <c r="GH290">
        <v>3</v>
      </c>
      <c r="GI290">
        <v>-2</v>
      </c>
      <c r="GJ290">
        <v>0</v>
      </c>
      <c r="GK290">
        <v>0</v>
      </c>
      <c r="GL290">
        <f>ROUND(IF(AND(BH290=3,BI290=3,FS290&lt;&gt;0),P290,0),2)</f>
        <v>0</v>
      </c>
      <c r="GM290">
        <f>ROUND(O290+X290+Y290,2)+GX290</f>
        <v>0</v>
      </c>
      <c r="GN290">
        <f>IF(OR(BI290=0,BI290=1),GM290-GX290,0)</f>
        <v>0</v>
      </c>
      <c r="GO290">
        <f>IF(BI290=2,GM290-GX290,0)</f>
        <v>0</v>
      </c>
      <c r="GP290">
        <f>IF(BI290=4,GM290-GX290,0)</f>
        <v>0</v>
      </c>
      <c r="GR290">
        <v>1</v>
      </c>
      <c r="GS290">
        <v>1</v>
      </c>
      <c r="GT290">
        <v>0</v>
      </c>
      <c r="GU290" t="s">
        <v>236</v>
      </c>
      <c r="GV290">
        <f>ROUND((GT290),6)</f>
        <v>0</v>
      </c>
      <c r="GW290">
        <v>1</v>
      </c>
      <c r="GX290">
        <f>ROUND(HC290*I290,2)</f>
        <v>0</v>
      </c>
      <c r="HA290">
        <v>0</v>
      </c>
      <c r="HB290">
        <v>0</v>
      </c>
      <c r="HC290">
        <f>GV290*GW290</f>
        <v>0</v>
      </c>
      <c r="HE290" t="s">
        <v>69</v>
      </c>
      <c r="HF290" t="s">
        <v>569</v>
      </c>
      <c r="HH290">
        <f>ROUND(ROUND(AL290,2)*I290,2)</f>
        <v>0</v>
      </c>
      <c r="HM290" t="s">
        <v>236</v>
      </c>
      <c r="HN290" t="s">
        <v>236</v>
      </c>
      <c r="HO290" t="s">
        <v>236</v>
      </c>
      <c r="HP290" t="s">
        <v>236</v>
      </c>
      <c r="HQ290" t="s">
        <v>236</v>
      </c>
      <c r="HS290">
        <v>0</v>
      </c>
      <c r="IK290">
        <v>0</v>
      </c>
    </row>
    <row r="292" spans="1:206">
      <c r="A292" s="7">
        <v>51</v>
      </c>
      <c r="B292" s="7">
        <f>B285</f>
        <v>0</v>
      </c>
      <c r="C292" s="7">
        <f>A285</f>
        <v>4</v>
      </c>
      <c r="D292" s="7">
        <f>ROW(A285)</f>
        <v>285</v>
      </c>
      <c r="E292" s="7"/>
      <c r="F292" s="7" t="str">
        <f>IF(F285&lt;&gt;"",F285,"")</f>
        <v>Новый раздел</v>
      </c>
      <c r="G292" s="7" t="str">
        <f>IF(G285&lt;&gt;"",G285,"")</f>
        <v>Оборудование</v>
      </c>
      <c r="H292" s="7">
        <v>0</v>
      </c>
      <c r="I292" s="7"/>
      <c r="J292" s="7"/>
      <c r="K292" s="7"/>
      <c r="L292" s="7"/>
      <c r="M292" s="7"/>
      <c r="N292" s="7"/>
      <c r="O292" s="7">
        <f t="shared" ref="O292:T292" si="180">ROUND(AB292,2)</f>
        <v>0</v>
      </c>
      <c r="P292" s="7">
        <f t="shared" si="180"/>
        <v>0</v>
      </c>
      <c r="Q292" s="7">
        <f t="shared" si="180"/>
        <v>0</v>
      </c>
      <c r="R292" s="7">
        <f t="shared" si="180"/>
        <v>0</v>
      </c>
      <c r="S292" s="7">
        <f t="shared" si="180"/>
        <v>0</v>
      </c>
      <c r="T292" s="7">
        <f t="shared" si="180"/>
        <v>0</v>
      </c>
      <c r="U292" s="7">
        <f>AH292</f>
        <v>0</v>
      </c>
      <c r="V292" s="7">
        <f>AI292</f>
        <v>0</v>
      </c>
      <c r="W292" s="7">
        <f>ROUND(AJ292,2)</f>
        <v>0</v>
      </c>
      <c r="X292" s="7">
        <f>ROUND(AK292,2)</f>
        <v>0</v>
      </c>
      <c r="Y292" s="7">
        <f>ROUND(AL292,2)</f>
        <v>0</v>
      </c>
      <c r="Z292" s="7"/>
      <c r="AA292" s="7"/>
      <c r="AB292" s="7">
        <f>ROUND(SUMIF(AA289:AA290,"=85244098",O289:O290),2)</f>
        <v>0</v>
      </c>
      <c r="AC292" s="7">
        <f>ROUND(SUMIF(AA289:AA290,"=85244098",P289:P290),2)</f>
        <v>0</v>
      </c>
      <c r="AD292" s="7">
        <f>ROUND(SUMIF(AA289:AA290,"=85244098",Q289:Q290),2)</f>
        <v>0</v>
      </c>
      <c r="AE292" s="7">
        <f>ROUND(SUMIF(AA289:AA290,"=85244098",R289:R290),2)</f>
        <v>0</v>
      </c>
      <c r="AF292" s="7">
        <f>ROUND(SUMIF(AA289:AA290,"=85244098",S289:S290),2)</f>
        <v>0</v>
      </c>
      <c r="AG292" s="7">
        <f>ROUND(SUMIF(AA289:AA290,"=85244098",T289:T290),2)</f>
        <v>0</v>
      </c>
      <c r="AH292" s="7">
        <f>SUMIF(AA289:AA290,"=85244098",U289:U290)</f>
        <v>0</v>
      </c>
      <c r="AI292" s="7">
        <f>SUMIF(AA289:AA290,"=85244098",V289:V290)</f>
        <v>0</v>
      </c>
      <c r="AJ292" s="7">
        <f>ROUND(SUMIF(AA289:AA290,"=85244098",W289:W290),2)</f>
        <v>0</v>
      </c>
      <c r="AK292" s="7">
        <f>ROUND(SUMIF(AA289:AA290,"=85244098",X289:X290),2)</f>
        <v>0</v>
      </c>
      <c r="AL292" s="7">
        <f>ROUND(SUMIF(AA289:AA290,"=85244098",Y289:Y290),2)</f>
        <v>0</v>
      </c>
      <c r="AM292" s="7"/>
      <c r="AN292" s="7"/>
      <c r="AO292" s="7">
        <f t="shared" ref="AO292:BD292" si="181">ROUND(BX292,2)</f>
        <v>0</v>
      </c>
      <c r="AP292" s="7">
        <f t="shared" si="181"/>
        <v>0</v>
      </c>
      <c r="AQ292" s="7">
        <f t="shared" si="181"/>
        <v>0</v>
      </c>
      <c r="AR292" s="7">
        <f t="shared" si="181"/>
        <v>0</v>
      </c>
      <c r="AS292" s="7">
        <f t="shared" si="181"/>
        <v>0</v>
      </c>
      <c r="AT292" s="7">
        <f t="shared" si="181"/>
        <v>0</v>
      </c>
      <c r="AU292" s="7">
        <f t="shared" si="181"/>
        <v>0</v>
      </c>
      <c r="AV292" s="7">
        <f t="shared" si="181"/>
        <v>0</v>
      </c>
      <c r="AW292" s="7">
        <f t="shared" si="181"/>
        <v>0</v>
      </c>
      <c r="AX292" s="7">
        <f t="shared" si="181"/>
        <v>0</v>
      </c>
      <c r="AY292" s="7">
        <f t="shared" si="181"/>
        <v>0</v>
      </c>
      <c r="AZ292" s="7">
        <f t="shared" si="181"/>
        <v>0</v>
      </c>
      <c r="BA292" s="7">
        <f t="shared" si="181"/>
        <v>0</v>
      </c>
      <c r="BB292" s="7">
        <f t="shared" si="181"/>
        <v>0</v>
      </c>
      <c r="BC292" s="7">
        <f t="shared" si="181"/>
        <v>0</v>
      </c>
      <c r="BD292" s="7">
        <f t="shared" si="181"/>
        <v>0</v>
      </c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>
        <f>ROUND(SUMIF(AA289:AA290,"=85244098",FQ289:FQ290),2)</f>
        <v>0</v>
      </c>
      <c r="BY292" s="7">
        <f>ROUND(SUMIF(AA289:AA290,"=85244098",FR289:FR290),2)</f>
        <v>0</v>
      </c>
      <c r="BZ292" s="7">
        <f>ROUND(SUMIF(AA289:AA290,"=85244098",GL289:GL290),2)</f>
        <v>0</v>
      </c>
      <c r="CA292" s="7">
        <f>ROUND(SUMIF(AA289:AA290,"=85244098",GM289:GM290),2)</f>
        <v>0</v>
      </c>
      <c r="CB292" s="7">
        <f>ROUND(SUMIF(AA289:AA290,"=85244098",GN289:GN290),2)</f>
        <v>0</v>
      </c>
      <c r="CC292" s="7">
        <f>ROUND(SUMIF(AA289:AA290,"=85244098",GO289:GO290),2)</f>
        <v>0</v>
      </c>
      <c r="CD292" s="7">
        <f>ROUND(SUMIF(AA289:AA290,"=85244098",GP289:GP290),2)</f>
        <v>0</v>
      </c>
      <c r="CE292" s="7">
        <f>AC292-BX292</f>
        <v>0</v>
      </c>
      <c r="CF292" s="7">
        <f>AC292-BY292</f>
        <v>0</v>
      </c>
      <c r="CG292" s="7">
        <f>BX292-BZ292</f>
        <v>0</v>
      </c>
      <c r="CH292" s="7">
        <f>AC292-BX292-BY292+BZ292</f>
        <v>0</v>
      </c>
      <c r="CI292" s="7">
        <f>BY292-BZ292</f>
        <v>0</v>
      </c>
      <c r="CJ292" s="7">
        <f>ROUND(SUMIF(AA289:AA290,"=85244098",GX289:GX290),2)</f>
        <v>0</v>
      </c>
      <c r="CK292" s="7">
        <f>ROUND(SUMIF(AA289:AA290,"=85244098",GY289:GY290),2)</f>
        <v>0</v>
      </c>
      <c r="CL292" s="7">
        <f>ROUND(SUMIF(AA289:AA290,"=85244098",GZ289:GZ290),2)</f>
        <v>0</v>
      </c>
      <c r="CM292" s="7">
        <f>ROUND(SUMIF(AA289:AA290,"=85244098",HD289:HD290),2)</f>
        <v>0</v>
      </c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  <c r="DF292" s="7"/>
      <c r="DG292" s="4">
        <f t="shared" ref="DG292:DL292" si="182">ROUND(DT292,2)</f>
        <v>0</v>
      </c>
      <c r="DH292" s="4">
        <f t="shared" si="182"/>
        <v>0</v>
      </c>
      <c r="DI292" s="4">
        <f t="shared" si="182"/>
        <v>0</v>
      </c>
      <c r="DJ292" s="4">
        <f t="shared" si="182"/>
        <v>0</v>
      </c>
      <c r="DK292" s="4">
        <f t="shared" si="182"/>
        <v>0</v>
      </c>
      <c r="DL292" s="4">
        <f t="shared" si="182"/>
        <v>0</v>
      </c>
      <c r="DM292" s="4">
        <f>DZ292</f>
        <v>0</v>
      </c>
      <c r="DN292" s="4">
        <f>EA292</f>
        <v>0</v>
      </c>
      <c r="DO292" s="4">
        <f>ROUND(EB292,2)</f>
        <v>0</v>
      </c>
      <c r="DP292" s="4">
        <f>ROUND(EC292,2)</f>
        <v>0</v>
      </c>
      <c r="DQ292" s="4">
        <f>ROUND(ED292,2)</f>
        <v>0</v>
      </c>
      <c r="DR292" s="4"/>
      <c r="DS292" s="4"/>
      <c r="DT292" s="4">
        <f>ROUND(SUMIF(AA289:AA290,"=85244033",O289:O290),2)</f>
        <v>0</v>
      </c>
      <c r="DU292" s="4">
        <f>ROUND(SUMIF(AA289:AA290,"=85244033",P289:P290),2)</f>
        <v>0</v>
      </c>
      <c r="DV292" s="4">
        <f>ROUND(SUMIF(AA289:AA290,"=85244033",Q289:Q290),2)</f>
        <v>0</v>
      </c>
      <c r="DW292" s="4">
        <f>ROUND(SUMIF(AA289:AA290,"=85244033",R289:R290),2)</f>
        <v>0</v>
      </c>
      <c r="DX292" s="4">
        <f>ROUND(SUMIF(AA289:AA290,"=85244033",S289:S290),2)</f>
        <v>0</v>
      </c>
      <c r="DY292" s="4">
        <f>ROUND(SUMIF(AA289:AA290,"=85244033",T289:T290),2)</f>
        <v>0</v>
      </c>
      <c r="DZ292" s="4">
        <f>SUMIF(AA289:AA290,"=85244033",U289:U290)</f>
        <v>0</v>
      </c>
      <c r="EA292" s="4">
        <f>SUMIF(AA289:AA290,"=85244033",V289:V290)</f>
        <v>0</v>
      </c>
      <c r="EB292" s="4">
        <f>ROUND(SUMIF(AA289:AA290,"=85244033",W289:W290),2)</f>
        <v>0</v>
      </c>
      <c r="EC292" s="4">
        <f>ROUND(SUMIF(AA289:AA290,"=85244033",X289:X290),2)</f>
        <v>0</v>
      </c>
      <c r="ED292" s="4">
        <f>ROUND(SUMIF(AA289:AA290,"=85244033",Y289:Y290),2)</f>
        <v>0</v>
      </c>
      <c r="EE292" s="4"/>
      <c r="EF292" s="4"/>
      <c r="EG292" s="4">
        <f t="shared" ref="EG292:EV292" si="183">ROUND(FP292,2)</f>
        <v>0</v>
      </c>
      <c r="EH292" s="4">
        <f t="shared" si="183"/>
        <v>0</v>
      </c>
      <c r="EI292" s="4">
        <f t="shared" si="183"/>
        <v>0</v>
      </c>
      <c r="EJ292" s="4">
        <f t="shared" si="183"/>
        <v>0</v>
      </c>
      <c r="EK292" s="4">
        <f t="shared" si="183"/>
        <v>0</v>
      </c>
      <c r="EL292" s="4">
        <f t="shared" si="183"/>
        <v>0</v>
      </c>
      <c r="EM292" s="4">
        <f t="shared" si="183"/>
        <v>0</v>
      </c>
      <c r="EN292" s="4">
        <f t="shared" si="183"/>
        <v>0</v>
      </c>
      <c r="EO292" s="4">
        <f t="shared" si="183"/>
        <v>0</v>
      </c>
      <c r="EP292" s="4">
        <f t="shared" si="183"/>
        <v>0</v>
      </c>
      <c r="EQ292" s="4">
        <f t="shared" si="183"/>
        <v>0</v>
      </c>
      <c r="ER292" s="4">
        <f t="shared" si="183"/>
        <v>0</v>
      </c>
      <c r="ES292" s="4">
        <f t="shared" si="183"/>
        <v>0</v>
      </c>
      <c r="ET292" s="4">
        <f t="shared" si="183"/>
        <v>0</v>
      </c>
      <c r="EU292" s="4">
        <f t="shared" si="183"/>
        <v>0</v>
      </c>
      <c r="EV292" s="4">
        <f t="shared" si="183"/>
        <v>0</v>
      </c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>
        <f>ROUND(SUMIF(AA289:AA290,"=85244033",FQ289:FQ290),2)</f>
        <v>0</v>
      </c>
      <c r="FQ292" s="4">
        <f>ROUND(SUMIF(AA289:AA290,"=85244033",FR289:FR290),2)</f>
        <v>0</v>
      </c>
      <c r="FR292" s="4">
        <f>ROUND(SUMIF(AA289:AA290,"=85244033",GL289:GL290),2)</f>
        <v>0</v>
      </c>
      <c r="FS292" s="4">
        <f>ROUND(SUMIF(AA289:AA290,"=85244033",GM289:GM290),2)</f>
        <v>0</v>
      </c>
      <c r="FT292" s="4">
        <f>ROUND(SUMIF(AA289:AA290,"=85244033",GN289:GN290),2)</f>
        <v>0</v>
      </c>
      <c r="FU292" s="4">
        <f>ROUND(SUMIF(AA289:AA290,"=85244033",GO289:GO290),2)</f>
        <v>0</v>
      </c>
      <c r="FV292" s="4">
        <f>ROUND(SUMIF(AA289:AA290,"=85244033",GP289:GP290),2)</f>
        <v>0</v>
      </c>
      <c r="FW292" s="4">
        <f>DU292-FP292</f>
        <v>0</v>
      </c>
      <c r="FX292" s="4">
        <f>DU292-FQ292</f>
        <v>0</v>
      </c>
      <c r="FY292" s="4">
        <f>FP292-FR292</f>
        <v>0</v>
      </c>
      <c r="FZ292" s="4">
        <f>DU292-FP292-FQ292+FR292</f>
        <v>0</v>
      </c>
      <c r="GA292" s="4">
        <f>FQ292-FR292</f>
        <v>0</v>
      </c>
      <c r="GB292" s="4">
        <f>ROUND(SUMIF(AA289:AA290,"=85244033",GX289:GX290),2)</f>
        <v>0</v>
      </c>
      <c r="GC292" s="4">
        <f>ROUND(SUMIF(AA289:AA290,"=85244033",GY289:GY290),2)</f>
        <v>0</v>
      </c>
      <c r="GD292" s="4">
        <f>ROUND(SUMIF(AA289:AA290,"=85244033",GZ289:GZ290),2)</f>
        <v>0</v>
      </c>
      <c r="GE292" s="4">
        <f>ROUND(SUMIF(AA289:AA290,"=85244033",HD289:HD290),2)</f>
        <v>0</v>
      </c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  <c r="GW292" s="4"/>
      <c r="GX292" s="4">
        <v>0</v>
      </c>
    </row>
    <row r="294" spans="1:28">
      <c r="A294" s="9">
        <v>50</v>
      </c>
      <c r="B294" s="9">
        <v>0</v>
      </c>
      <c r="C294" s="9">
        <v>0</v>
      </c>
      <c r="D294" s="9">
        <v>1</v>
      </c>
      <c r="E294" s="9">
        <v>201</v>
      </c>
      <c r="F294" s="9">
        <f>ROUND(Source!O292,O294)</f>
        <v>0</v>
      </c>
      <c r="G294" s="9" t="s">
        <v>363</v>
      </c>
      <c r="H294" s="9" t="s">
        <v>364</v>
      </c>
      <c r="I294" s="9"/>
      <c r="J294" s="9"/>
      <c r="K294" s="9">
        <v>201</v>
      </c>
      <c r="L294" s="9">
        <v>1</v>
      </c>
      <c r="M294" s="9">
        <v>3</v>
      </c>
      <c r="N294" s="9" t="s">
        <v>236</v>
      </c>
      <c r="O294" s="9">
        <v>2</v>
      </c>
      <c r="P294" s="9">
        <f>ROUND(Source!DG292,O294)</f>
        <v>0</v>
      </c>
      <c r="Q294" s="9"/>
      <c r="R294" s="9"/>
      <c r="S294" s="9"/>
      <c r="T294" s="9"/>
      <c r="U294" s="9"/>
      <c r="V294" s="9"/>
      <c r="W294" s="9">
        <v>0</v>
      </c>
      <c r="X294" s="9">
        <v>1</v>
      </c>
      <c r="Y294" s="9">
        <v>0</v>
      </c>
      <c r="Z294" s="9">
        <v>0</v>
      </c>
      <c r="AA294" s="9">
        <v>1</v>
      </c>
      <c r="AB294" s="9">
        <v>0</v>
      </c>
    </row>
    <row r="295" spans="1:28">
      <c r="A295" s="9">
        <v>50</v>
      </c>
      <c r="B295" s="9">
        <v>0</v>
      </c>
      <c r="C295" s="9">
        <v>0</v>
      </c>
      <c r="D295" s="9">
        <v>1</v>
      </c>
      <c r="E295" s="9">
        <v>202</v>
      </c>
      <c r="F295" s="9">
        <f>ROUND(Source!P292,O295)</f>
        <v>0</v>
      </c>
      <c r="G295" s="9" t="s">
        <v>365</v>
      </c>
      <c r="H295" s="9" t="s">
        <v>366</v>
      </c>
      <c r="I295" s="9"/>
      <c r="J295" s="9"/>
      <c r="K295" s="9">
        <v>202</v>
      </c>
      <c r="L295" s="9">
        <v>2</v>
      </c>
      <c r="M295" s="9">
        <v>3</v>
      </c>
      <c r="N295" s="9" t="s">
        <v>236</v>
      </c>
      <c r="O295" s="9">
        <v>2</v>
      </c>
      <c r="P295" s="9">
        <f>ROUND(Source!DH292,O295)</f>
        <v>0</v>
      </c>
      <c r="Q295" s="9"/>
      <c r="R295" s="9"/>
      <c r="S295" s="9"/>
      <c r="T295" s="9"/>
      <c r="U295" s="9"/>
      <c r="V295" s="9"/>
      <c r="W295" s="9">
        <v>0</v>
      </c>
      <c r="X295" s="9">
        <v>1</v>
      </c>
      <c r="Y295" s="9">
        <v>0</v>
      </c>
      <c r="Z295" s="9">
        <v>0</v>
      </c>
      <c r="AA295" s="9">
        <v>1</v>
      </c>
      <c r="AB295" s="9">
        <v>0</v>
      </c>
    </row>
    <row r="296" spans="1:28">
      <c r="A296" s="9">
        <v>50</v>
      </c>
      <c r="B296" s="9">
        <v>0</v>
      </c>
      <c r="C296" s="9">
        <v>0</v>
      </c>
      <c r="D296" s="9">
        <v>1</v>
      </c>
      <c r="E296" s="9">
        <v>222</v>
      </c>
      <c r="F296" s="9">
        <f>ROUND(Source!AO292,O296)</f>
        <v>0</v>
      </c>
      <c r="G296" s="9" t="s">
        <v>367</v>
      </c>
      <c r="H296" s="9" t="s">
        <v>368</v>
      </c>
      <c r="I296" s="9"/>
      <c r="J296" s="9"/>
      <c r="K296" s="9">
        <v>222</v>
      </c>
      <c r="L296" s="9">
        <v>3</v>
      </c>
      <c r="M296" s="9">
        <v>3</v>
      </c>
      <c r="N296" s="9" t="s">
        <v>236</v>
      </c>
      <c r="O296" s="9">
        <v>2</v>
      </c>
      <c r="P296" s="9">
        <f>ROUND(Source!EG292,O296)</f>
        <v>0</v>
      </c>
      <c r="Q296" s="9"/>
      <c r="R296" s="9"/>
      <c r="S296" s="9"/>
      <c r="T296" s="9"/>
      <c r="U296" s="9"/>
      <c r="V296" s="9"/>
      <c r="W296" s="9">
        <v>0</v>
      </c>
      <c r="X296" s="9">
        <v>1</v>
      </c>
      <c r="Y296" s="9">
        <v>0</v>
      </c>
      <c r="Z296" s="9">
        <v>0</v>
      </c>
      <c r="AA296" s="9">
        <v>1</v>
      </c>
      <c r="AB296" s="9">
        <v>0</v>
      </c>
    </row>
    <row r="297" spans="1:28">
      <c r="A297" s="9">
        <v>50</v>
      </c>
      <c r="B297" s="9">
        <v>0</v>
      </c>
      <c r="C297" s="9">
        <v>0</v>
      </c>
      <c r="D297" s="9">
        <v>1</v>
      </c>
      <c r="E297" s="9">
        <v>225</v>
      </c>
      <c r="F297" s="9">
        <f>ROUND(Source!AV292,O297)</f>
        <v>0</v>
      </c>
      <c r="G297" s="9" t="s">
        <v>369</v>
      </c>
      <c r="H297" s="9" t="s">
        <v>370</v>
      </c>
      <c r="I297" s="9"/>
      <c r="J297" s="9"/>
      <c r="K297" s="9">
        <v>225</v>
      </c>
      <c r="L297" s="9">
        <v>4</v>
      </c>
      <c r="M297" s="9">
        <v>3</v>
      </c>
      <c r="N297" s="9" t="s">
        <v>236</v>
      </c>
      <c r="O297" s="9">
        <v>2</v>
      </c>
      <c r="P297" s="9">
        <f>ROUND(Source!EN292,O297)</f>
        <v>0</v>
      </c>
      <c r="Q297" s="9"/>
      <c r="R297" s="9"/>
      <c r="S297" s="9"/>
      <c r="T297" s="9"/>
      <c r="U297" s="9"/>
      <c r="V297" s="9"/>
      <c r="W297" s="9">
        <v>0</v>
      </c>
      <c r="X297" s="9">
        <v>1</v>
      </c>
      <c r="Y297" s="9">
        <v>0</v>
      </c>
      <c r="Z297" s="9">
        <v>0</v>
      </c>
      <c r="AA297" s="9">
        <v>1</v>
      </c>
      <c r="AB297" s="9">
        <v>0</v>
      </c>
    </row>
    <row r="298" spans="1:28">
      <c r="A298" s="9">
        <v>50</v>
      </c>
      <c r="B298" s="9">
        <v>0</v>
      </c>
      <c r="C298" s="9">
        <v>0</v>
      </c>
      <c r="D298" s="9">
        <v>1</v>
      </c>
      <c r="E298" s="9">
        <v>226</v>
      </c>
      <c r="F298" s="9">
        <f>ROUND(Source!AW292,O298)</f>
        <v>0</v>
      </c>
      <c r="G298" s="9" t="s">
        <v>371</v>
      </c>
      <c r="H298" s="9" t="s">
        <v>372</v>
      </c>
      <c r="I298" s="9"/>
      <c r="J298" s="9"/>
      <c r="K298" s="9">
        <v>226</v>
      </c>
      <c r="L298" s="9">
        <v>5</v>
      </c>
      <c r="M298" s="9">
        <v>3</v>
      </c>
      <c r="N298" s="9" t="s">
        <v>236</v>
      </c>
      <c r="O298" s="9">
        <v>2</v>
      </c>
      <c r="P298" s="9">
        <f>ROUND(Source!EO292,O298)</f>
        <v>0</v>
      </c>
      <c r="Q298" s="9"/>
      <c r="R298" s="9"/>
      <c r="S298" s="9"/>
      <c r="T298" s="9"/>
      <c r="U298" s="9"/>
      <c r="V298" s="9"/>
      <c r="W298" s="9">
        <v>0</v>
      </c>
      <c r="X298" s="9">
        <v>1</v>
      </c>
      <c r="Y298" s="9">
        <v>0</v>
      </c>
      <c r="Z298" s="9">
        <v>0</v>
      </c>
      <c r="AA298" s="9">
        <v>1</v>
      </c>
      <c r="AB298" s="9">
        <v>0</v>
      </c>
    </row>
    <row r="299" spans="1:28">
      <c r="A299" s="9">
        <v>50</v>
      </c>
      <c r="B299" s="9">
        <v>0</v>
      </c>
      <c r="C299" s="9">
        <v>0</v>
      </c>
      <c r="D299" s="9">
        <v>1</v>
      </c>
      <c r="E299" s="9">
        <v>227</v>
      </c>
      <c r="F299" s="9">
        <f>ROUND(Source!AX292,O299)</f>
        <v>0</v>
      </c>
      <c r="G299" s="9" t="s">
        <v>373</v>
      </c>
      <c r="H299" s="9" t="s">
        <v>374</v>
      </c>
      <c r="I299" s="9"/>
      <c r="J299" s="9"/>
      <c r="K299" s="9">
        <v>227</v>
      </c>
      <c r="L299" s="9">
        <v>6</v>
      </c>
      <c r="M299" s="9">
        <v>3</v>
      </c>
      <c r="N299" s="9" t="s">
        <v>236</v>
      </c>
      <c r="O299" s="9">
        <v>2</v>
      </c>
      <c r="P299" s="9">
        <f>ROUND(Source!EP292,O299)</f>
        <v>0</v>
      </c>
      <c r="Q299" s="9"/>
      <c r="R299" s="9"/>
      <c r="S299" s="9"/>
      <c r="T299" s="9"/>
      <c r="U299" s="9"/>
      <c r="V299" s="9"/>
      <c r="W299" s="9">
        <v>0</v>
      </c>
      <c r="X299" s="9">
        <v>1</v>
      </c>
      <c r="Y299" s="9">
        <v>0</v>
      </c>
      <c r="Z299" s="9">
        <v>0</v>
      </c>
      <c r="AA299" s="9">
        <v>1</v>
      </c>
      <c r="AB299" s="9">
        <v>0</v>
      </c>
    </row>
    <row r="300" spans="1:28">
      <c r="A300" s="9">
        <v>50</v>
      </c>
      <c r="B300" s="9">
        <v>0</v>
      </c>
      <c r="C300" s="9">
        <v>0</v>
      </c>
      <c r="D300" s="9">
        <v>1</v>
      </c>
      <c r="E300" s="9">
        <v>228</v>
      </c>
      <c r="F300" s="9">
        <f>ROUND(Source!AY292,O300)</f>
        <v>0</v>
      </c>
      <c r="G300" s="9" t="s">
        <v>375</v>
      </c>
      <c r="H300" s="9" t="s">
        <v>376</v>
      </c>
      <c r="I300" s="9"/>
      <c r="J300" s="9"/>
      <c r="K300" s="9">
        <v>228</v>
      </c>
      <c r="L300" s="9">
        <v>7</v>
      </c>
      <c r="M300" s="9">
        <v>3</v>
      </c>
      <c r="N300" s="9" t="s">
        <v>236</v>
      </c>
      <c r="O300" s="9">
        <v>2</v>
      </c>
      <c r="P300" s="9">
        <f>ROUND(Source!EQ292,O300)</f>
        <v>0</v>
      </c>
      <c r="Q300" s="9"/>
      <c r="R300" s="9"/>
      <c r="S300" s="9"/>
      <c r="T300" s="9"/>
      <c r="U300" s="9"/>
      <c r="V300" s="9"/>
      <c r="W300" s="9">
        <v>0</v>
      </c>
      <c r="X300" s="9">
        <v>1</v>
      </c>
      <c r="Y300" s="9">
        <v>0</v>
      </c>
      <c r="Z300" s="9">
        <v>0</v>
      </c>
      <c r="AA300" s="9">
        <v>1</v>
      </c>
      <c r="AB300" s="9">
        <v>0</v>
      </c>
    </row>
    <row r="301" spans="1:28">
      <c r="A301" s="9">
        <v>50</v>
      </c>
      <c r="B301" s="9">
        <v>0</v>
      </c>
      <c r="C301" s="9">
        <v>0</v>
      </c>
      <c r="D301" s="9">
        <v>1</v>
      </c>
      <c r="E301" s="9">
        <v>216</v>
      </c>
      <c r="F301" s="9">
        <f>ROUND(Source!AP292,O301)</f>
        <v>0</v>
      </c>
      <c r="G301" s="9" t="s">
        <v>377</v>
      </c>
      <c r="H301" s="9" t="s">
        <v>378</v>
      </c>
      <c r="I301" s="9"/>
      <c r="J301" s="9"/>
      <c r="K301" s="9">
        <v>216</v>
      </c>
      <c r="L301" s="9">
        <v>8</v>
      </c>
      <c r="M301" s="9">
        <v>3</v>
      </c>
      <c r="N301" s="9" t="s">
        <v>236</v>
      </c>
      <c r="O301" s="9">
        <v>2</v>
      </c>
      <c r="P301" s="9">
        <f>ROUND(Source!EH292,O301)</f>
        <v>0</v>
      </c>
      <c r="Q301" s="9"/>
      <c r="R301" s="9"/>
      <c r="S301" s="9"/>
      <c r="T301" s="9"/>
      <c r="U301" s="9"/>
      <c r="V301" s="9"/>
      <c r="W301" s="9">
        <v>0</v>
      </c>
      <c r="X301" s="9">
        <v>1</v>
      </c>
      <c r="Y301" s="9">
        <v>0</v>
      </c>
      <c r="Z301" s="9">
        <v>0</v>
      </c>
      <c r="AA301" s="9">
        <v>1</v>
      </c>
      <c r="AB301" s="9">
        <v>0</v>
      </c>
    </row>
    <row r="302" spans="1:28">
      <c r="A302" s="9">
        <v>50</v>
      </c>
      <c r="B302" s="9">
        <v>0</v>
      </c>
      <c r="C302" s="9">
        <v>0</v>
      </c>
      <c r="D302" s="9">
        <v>1</v>
      </c>
      <c r="E302" s="9">
        <v>223</v>
      </c>
      <c r="F302" s="9">
        <f>ROUND(Source!AQ292,O302)</f>
        <v>0</v>
      </c>
      <c r="G302" s="9" t="s">
        <v>379</v>
      </c>
      <c r="H302" s="9" t="s">
        <v>380</v>
      </c>
      <c r="I302" s="9"/>
      <c r="J302" s="9"/>
      <c r="K302" s="9">
        <v>223</v>
      </c>
      <c r="L302" s="9">
        <v>9</v>
      </c>
      <c r="M302" s="9">
        <v>3</v>
      </c>
      <c r="N302" s="9" t="s">
        <v>236</v>
      </c>
      <c r="O302" s="9">
        <v>2</v>
      </c>
      <c r="P302" s="9">
        <f>ROUND(Source!EI292,O302)</f>
        <v>0</v>
      </c>
      <c r="Q302" s="9"/>
      <c r="R302" s="9"/>
      <c r="S302" s="9"/>
      <c r="T302" s="9"/>
      <c r="U302" s="9"/>
      <c r="V302" s="9"/>
      <c r="W302" s="9">
        <v>0</v>
      </c>
      <c r="X302" s="9">
        <v>1</v>
      </c>
      <c r="Y302" s="9">
        <v>0</v>
      </c>
      <c r="Z302" s="9">
        <v>0</v>
      </c>
      <c r="AA302" s="9">
        <v>1</v>
      </c>
      <c r="AB302" s="9">
        <v>0</v>
      </c>
    </row>
    <row r="303" spans="1:28">
      <c r="A303" s="9">
        <v>50</v>
      </c>
      <c r="B303" s="9">
        <v>0</v>
      </c>
      <c r="C303" s="9">
        <v>0</v>
      </c>
      <c r="D303" s="9">
        <v>1</v>
      </c>
      <c r="E303" s="9">
        <v>229</v>
      </c>
      <c r="F303" s="9">
        <f>ROUND(Source!AZ292,O303)</f>
        <v>0</v>
      </c>
      <c r="G303" s="9" t="s">
        <v>381</v>
      </c>
      <c r="H303" s="9" t="s">
        <v>382</v>
      </c>
      <c r="I303" s="9"/>
      <c r="J303" s="9"/>
      <c r="K303" s="9">
        <v>229</v>
      </c>
      <c r="L303" s="9">
        <v>10</v>
      </c>
      <c r="M303" s="9">
        <v>3</v>
      </c>
      <c r="N303" s="9" t="s">
        <v>236</v>
      </c>
      <c r="O303" s="9">
        <v>2</v>
      </c>
      <c r="P303" s="9">
        <f>ROUND(Source!ER292,O303)</f>
        <v>0</v>
      </c>
      <c r="Q303" s="9"/>
      <c r="R303" s="9"/>
      <c r="S303" s="9"/>
      <c r="T303" s="9"/>
      <c r="U303" s="9"/>
      <c r="V303" s="9"/>
      <c r="W303" s="9">
        <v>0</v>
      </c>
      <c r="X303" s="9">
        <v>1</v>
      </c>
      <c r="Y303" s="9">
        <v>0</v>
      </c>
      <c r="Z303" s="9">
        <v>0</v>
      </c>
      <c r="AA303" s="9">
        <v>1</v>
      </c>
      <c r="AB303" s="9">
        <v>0</v>
      </c>
    </row>
    <row r="304" spans="1:28">
      <c r="A304" s="9">
        <v>50</v>
      </c>
      <c r="B304" s="9">
        <v>0</v>
      </c>
      <c r="C304" s="9">
        <v>0</v>
      </c>
      <c r="D304" s="9">
        <v>1</v>
      </c>
      <c r="E304" s="9">
        <v>203</v>
      </c>
      <c r="F304" s="9">
        <f>ROUND(Source!Q292,O304)</f>
        <v>0</v>
      </c>
      <c r="G304" s="9" t="s">
        <v>383</v>
      </c>
      <c r="H304" s="9" t="s">
        <v>384</v>
      </c>
      <c r="I304" s="9"/>
      <c r="J304" s="9"/>
      <c r="K304" s="9">
        <v>203</v>
      </c>
      <c r="L304" s="9">
        <v>11</v>
      </c>
      <c r="M304" s="9">
        <v>3</v>
      </c>
      <c r="N304" s="9" t="s">
        <v>236</v>
      </c>
      <c r="O304" s="9">
        <v>2</v>
      </c>
      <c r="P304" s="9">
        <f>ROUND(Source!DI292,O304)</f>
        <v>0</v>
      </c>
      <c r="Q304" s="9"/>
      <c r="R304" s="9"/>
      <c r="S304" s="9"/>
      <c r="T304" s="9"/>
      <c r="U304" s="9"/>
      <c r="V304" s="9"/>
      <c r="W304" s="9">
        <v>0</v>
      </c>
      <c r="X304" s="9">
        <v>1</v>
      </c>
      <c r="Y304" s="9">
        <v>0</v>
      </c>
      <c r="Z304" s="9">
        <v>0</v>
      </c>
      <c r="AA304" s="9">
        <v>1</v>
      </c>
      <c r="AB304" s="9">
        <v>0</v>
      </c>
    </row>
    <row r="305" spans="1:28">
      <c r="A305" s="9">
        <v>50</v>
      </c>
      <c r="B305" s="9">
        <v>0</v>
      </c>
      <c r="C305" s="9">
        <v>0</v>
      </c>
      <c r="D305" s="9">
        <v>1</v>
      </c>
      <c r="E305" s="9">
        <v>231</v>
      </c>
      <c r="F305" s="9">
        <f>ROUND(Source!BB292,O305)</f>
        <v>0</v>
      </c>
      <c r="G305" s="9" t="s">
        <v>385</v>
      </c>
      <c r="H305" s="9" t="s">
        <v>386</v>
      </c>
      <c r="I305" s="9"/>
      <c r="J305" s="9"/>
      <c r="K305" s="9">
        <v>231</v>
      </c>
      <c r="L305" s="9">
        <v>12</v>
      </c>
      <c r="M305" s="9">
        <v>3</v>
      </c>
      <c r="N305" s="9" t="s">
        <v>236</v>
      </c>
      <c r="O305" s="9">
        <v>2</v>
      </c>
      <c r="P305" s="9">
        <f>ROUND(Source!ET292,O305)</f>
        <v>0</v>
      </c>
      <c r="Q305" s="9"/>
      <c r="R305" s="9"/>
      <c r="S305" s="9"/>
      <c r="T305" s="9"/>
      <c r="U305" s="9"/>
      <c r="V305" s="9"/>
      <c r="W305" s="9">
        <v>0</v>
      </c>
      <c r="X305" s="9">
        <v>1</v>
      </c>
      <c r="Y305" s="9">
        <v>0</v>
      </c>
      <c r="Z305" s="9">
        <v>0</v>
      </c>
      <c r="AA305" s="9">
        <v>1</v>
      </c>
      <c r="AB305" s="9">
        <v>0</v>
      </c>
    </row>
    <row r="306" spans="1:28">
      <c r="A306" s="9">
        <v>50</v>
      </c>
      <c r="B306" s="9">
        <v>0</v>
      </c>
      <c r="C306" s="9">
        <v>0</v>
      </c>
      <c r="D306" s="9">
        <v>1</v>
      </c>
      <c r="E306" s="9">
        <v>204</v>
      </c>
      <c r="F306" s="9">
        <f>ROUND(Source!R292,O306)</f>
        <v>0</v>
      </c>
      <c r="G306" s="9" t="s">
        <v>387</v>
      </c>
      <c r="H306" s="9" t="s">
        <v>388</v>
      </c>
      <c r="I306" s="9"/>
      <c r="J306" s="9"/>
      <c r="K306" s="9">
        <v>204</v>
      </c>
      <c r="L306" s="9">
        <v>13</v>
      </c>
      <c r="M306" s="9">
        <v>3</v>
      </c>
      <c r="N306" s="9" t="s">
        <v>236</v>
      </c>
      <c r="O306" s="9">
        <v>2</v>
      </c>
      <c r="P306" s="9">
        <f>ROUND(Source!DJ292,O306)</f>
        <v>0</v>
      </c>
      <c r="Q306" s="9"/>
      <c r="R306" s="9"/>
      <c r="S306" s="9"/>
      <c r="T306" s="9"/>
      <c r="U306" s="9"/>
      <c r="V306" s="9"/>
      <c r="W306" s="9">
        <v>0</v>
      </c>
      <c r="X306" s="9">
        <v>1</v>
      </c>
      <c r="Y306" s="9">
        <v>0</v>
      </c>
      <c r="Z306" s="9">
        <v>0</v>
      </c>
      <c r="AA306" s="9">
        <v>1</v>
      </c>
      <c r="AB306" s="9">
        <v>0</v>
      </c>
    </row>
    <row r="307" spans="1:28">
      <c r="A307" s="9">
        <v>50</v>
      </c>
      <c r="B307" s="9">
        <v>0</v>
      </c>
      <c r="C307" s="9">
        <v>0</v>
      </c>
      <c r="D307" s="9">
        <v>1</v>
      </c>
      <c r="E307" s="9">
        <v>205</v>
      </c>
      <c r="F307" s="9">
        <f>ROUND(Source!S292,O307)</f>
        <v>0</v>
      </c>
      <c r="G307" s="9" t="s">
        <v>389</v>
      </c>
      <c r="H307" s="9" t="s">
        <v>390</v>
      </c>
      <c r="I307" s="9"/>
      <c r="J307" s="9"/>
      <c r="K307" s="9">
        <v>205</v>
      </c>
      <c r="L307" s="9">
        <v>14</v>
      </c>
      <c r="M307" s="9">
        <v>3</v>
      </c>
      <c r="N307" s="9" t="s">
        <v>236</v>
      </c>
      <c r="O307" s="9">
        <v>2</v>
      </c>
      <c r="P307" s="9">
        <f>ROUND(Source!DK292,O307)</f>
        <v>0</v>
      </c>
      <c r="Q307" s="9"/>
      <c r="R307" s="9"/>
      <c r="S307" s="9"/>
      <c r="T307" s="9"/>
      <c r="U307" s="9"/>
      <c r="V307" s="9"/>
      <c r="W307" s="9">
        <v>0</v>
      </c>
      <c r="X307" s="9">
        <v>1</v>
      </c>
      <c r="Y307" s="9">
        <v>0</v>
      </c>
      <c r="Z307" s="9">
        <v>0</v>
      </c>
      <c r="AA307" s="9">
        <v>1</v>
      </c>
      <c r="AB307" s="9">
        <v>0</v>
      </c>
    </row>
    <row r="308" spans="1:28">
      <c r="A308" s="9">
        <v>50</v>
      </c>
      <c r="B308" s="9">
        <v>0</v>
      </c>
      <c r="C308" s="9">
        <v>0</v>
      </c>
      <c r="D308" s="9">
        <v>1</v>
      </c>
      <c r="E308" s="9">
        <v>232</v>
      </c>
      <c r="F308" s="9">
        <f>ROUND(Source!BC292,O308)</f>
        <v>0</v>
      </c>
      <c r="G308" s="9" t="s">
        <v>391</v>
      </c>
      <c r="H308" s="9" t="s">
        <v>392</v>
      </c>
      <c r="I308" s="9"/>
      <c r="J308" s="9"/>
      <c r="K308" s="9">
        <v>232</v>
      </c>
      <c r="L308" s="9">
        <v>15</v>
      </c>
      <c r="M308" s="9">
        <v>3</v>
      </c>
      <c r="N308" s="9" t="s">
        <v>236</v>
      </c>
      <c r="O308" s="9">
        <v>2</v>
      </c>
      <c r="P308" s="9">
        <f>ROUND(Source!EU292,O308)</f>
        <v>0</v>
      </c>
      <c r="Q308" s="9"/>
      <c r="R308" s="9"/>
      <c r="S308" s="9"/>
      <c r="T308" s="9"/>
      <c r="U308" s="9"/>
      <c r="V308" s="9"/>
      <c r="W308" s="9">
        <v>0</v>
      </c>
      <c r="X308" s="9">
        <v>1</v>
      </c>
      <c r="Y308" s="9">
        <v>0</v>
      </c>
      <c r="Z308" s="9">
        <v>0</v>
      </c>
      <c r="AA308" s="9">
        <v>1</v>
      </c>
      <c r="AB308" s="9">
        <v>0</v>
      </c>
    </row>
    <row r="309" spans="1:28">
      <c r="A309" s="9">
        <v>50</v>
      </c>
      <c r="B309" s="9">
        <v>0</v>
      </c>
      <c r="C309" s="9">
        <v>0</v>
      </c>
      <c r="D309" s="9">
        <v>1</v>
      </c>
      <c r="E309" s="9">
        <v>214</v>
      </c>
      <c r="F309" s="9">
        <f>ROUND(Source!AS292,O309)</f>
        <v>0</v>
      </c>
      <c r="G309" s="9" t="s">
        <v>393</v>
      </c>
      <c r="H309" s="9" t="s">
        <v>394</v>
      </c>
      <c r="I309" s="9"/>
      <c r="J309" s="9"/>
      <c r="K309" s="9">
        <v>214</v>
      </c>
      <c r="L309" s="9">
        <v>16</v>
      </c>
      <c r="M309" s="9">
        <v>3</v>
      </c>
      <c r="N309" s="9" t="s">
        <v>236</v>
      </c>
      <c r="O309" s="9">
        <v>2</v>
      </c>
      <c r="P309" s="9">
        <f>ROUND(Source!EK292,O309)</f>
        <v>0</v>
      </c>
      <c r="Q309" s="9"/>
      <c r="R309" s="9"/>
      <c r="S309" s="9"/>
      <c r="T309" s="9"/>
      <c r="U309" s="9"/>
      <c r="V309" s="9"/>
      <c r="W309" s="9">
        <v>0</v>
      </c>
      <c r="X309" s="9">
        <v>1</v>
      </c>
      <c r="Y309" s="9">
        <v>0</v>
      </c>
      <c r="Z309" s="9">
        <v>0</v>
      </c>
      <c r="AA309" s="9">
        <v>1</v>
      </c>
      <c r="AB309" s="9">
        <v>0</v>
      </c>
    </row>
    <row r="310" spans="1:28">
      <c r="A310" s="9">
        <v>50</v>
      </c>
      <c r="B310" s="9">
        <v>0</v>
      </c>
      <c r="C310" s="9">
        <v>0</v>
      </c>
      <c r="D310" s="9">
        <v>1</v>
      </c>
      <c r="E310" s="9">
        <v>215</v>
      </c>
      <c r="F310" s="9">
        <f>ROUND(Source!AT292,O310)</f>
        <v>0</v>
      </c>
      <c r="G310" s="9" t="s">
        <v>395</v>
      </c>
      <c r="H310" s="9" t="s">
        <v>396</v>
      </c>
      <c r="I310" s="9"/>
      <c r="J310" s="9"/>
      <c r="K310" s="9">
        <v>215</v>
      </c>
      <c r="L310" s="9">
        <v>17</v>
      </c>
      <c r="M310" s="9">
        <v>3</v>
      </c>
      <c r="N310" s="9" t="s">
        <v>236</v>
      </c>
      <c r="O310" s="9">
        <v>2</v>
      </c>
      <c r="P310" s="9">
        <f>ROUND(Source!EL292,O310)</f>
        <v>0</v>
      </c>
      <c r="Q310" s="9"/>
      <c r="R310" s="9"/>
      <c r="S310" s="9"/>
      <c r="T310" s="9"/>
      <c r="U310" s="9"/>
      <c r="V310" s="9"/>
      <c r="W310" s="9">
        <v>0</v>
      </c>
      <c r="X310" s="9">
        <v>1</v>
      </c>
      <c r="Y310" s="9">
        <v>0</v>
      </c>
      <c r="Z310" s="9">
        <v>0</v>
      </c>
      <c r="AA310" s="9">
        <v>1</v>
      </c>
      <c r="AB310" s="9">
        <v>0</v>
      </c>
    </row>
    <row r="311" spans="1:28">
      <c r="A311" s="9">
        <v>50</v>
      </c>
      <c r="B311" s="9">
        <v>0</v>
      </c>
      <c r="C311" s="9">
        <v>0</v>
      </c>
      <c r="D311" s="9">
        <v>1</v>
      </c>
      <c r="E311" s="9">
        <v>217</v>
      </c>
      <c r="F311" s="9">
        <f>ROUND(Source!AU292,O311)</f>
        <v>0</v>
      </c>
      <c r="G311" s="9" t="s">
        <v>397</v>
      </c>
      <c r="H311" s="9" t="s">
        <v>398</v>
      </c>
      <c r="I311" s="9"/>
      <c r="J311" s="9"/>
      <c r="K311" s="9">
        <v>217</v>
      </c>
      <c r="L311" s="9">
        <v>18</v>
      </c>
      <c r="M311" s="9">
        <v>3</v>
      </c>
      <c r="N311" s="9" t="s">
        <v>236</v>
      </c>
      <c r="O311" s="9">
        <v>2</v>
      </c>
      <c r="P311" s="9">
        <f>ROUND(Source!EM292,O311)</f>
        <v>0</v>
      </c>
      <c r="Q311" s="9"/>
      <c r="R311" s="9"/>
      <c r="S311" s="9"/>
      <c r="T311" s="9"/>
      <c r="U311" s="9"/>
      <c r="V311" s="9"/>
      <c r="W311" s="9">
        <v>0</v>
      </c>
      <c r="X311" s="9">
        <v>1</v>
      </c>
      <c r="Y311" s="9">
        <v>0</v>
      </c>
      <c r="Z311" s="9">
        <v>0</v>
      </c>
      <c r="AA311" s="9">
        <v>1</v>
      </c>
      <c r="AB311" s="9">
        <v>0</v>
      </c>
    </row>
    <row r="312" spans="1:28">
      <c r="A312" s="9">
        <v>50</v>
      </c>
      <c r="B312" s="9">
        <v>0</v>
      </c>
      <c r="C312" s="9">
        <v>0</v>
      </c>
      <c r="D312" s="9">
        <v>1</v>
      </c>
      <c r="E312" s="9">
        <v>230</v>
      </c>
      <c r="F312" s="9">
        <f>ROUND(Source!BA292,O312)</f>
        <v>0</v>
      </c>
      <c r="G312" s="9" t="s">
        <v>399</v>
      </c>
      <c r="H312" s="9" t="s">
        <v>400</v>
      </c>
      <c r="I312" s="9"/>
      <c r="J312" s="9"/>
      <c r="K312" s="9">
        <v>230</v>
      </c>
      <c r="L312" s="9">
        <v>19</v>
      </c>
      <c r="M312" s="9">
        <v>3</v>
      </c>
      <c r="N312" s="9" t="s">
        <v>236</v>
      </c>
      <c r="O312" s="9">
        <v>2</v>
      </c>
      <c r="P312" s="9">
        <f>ROUND(Source!ES292,O312)</f>
        <v>0</v>
      </c>
      <c r="Q312" s="9"/>
      <c r="R312" s="9"/>
      <c r="S312" s="9"/>
      <c r="T312" s="9"/>
      <c r="U312" s="9"/>
      <c r="V312" s="9"/>
      <c r="W312" s="9">
        <v>0</v>
      </c>
      <c r="X312" s="9">
        <v>1</v>
      </c>
      <c r="Y312" s="9">
        <v>0</v>
      </c>
      <c r="Z312" s="9">
        <v>0</v>
      </c>
      <c r="AA312" s="9">
        <v>1</v>
      </c>
      <c r="AB312" s="9">
        <v>0</v>
      </c>
    </row>
    <row r="313" spans="1:28">
      <c r="A313" s="9">
        <v>50</v>
      </c>
      <c r="B313" s="9">
        <v>0</v>
      </c>
      <c r="C313" s="9">
        <v>0</v>
      </c>
      <c r="D313" s="9">
        <v>1</v>
      </c>
      <c r="E313" s="9">
        <v>206</v>
      </c>
      <c r="F313" s="9">
        <f>ROUND(Source!T292,O313)</f>
        <v>0</v>
      </c>
      <c r="G313" s="9" t="s">
        <v>401</v>
      </c>
      <c r="H313" s="9" t="s">
        <v>402</v>
      </c>
      <c r="I313" s="9"/>
      <c r="J313" s="9"/>
      <c r="K313" s="9">
        <v>206</v>
      </c>
      <c r="L313" s="9">
        <v>20</v>
      </c>
      <c r="M313" s="9">
        <v>3</v>
      </c>
      <c r="N313" s="9" t="s">
        <v>236</v>
      </c>
      <c r="O313" s="9">
        <v>2</v>
      </c>
      <c r="P313" s="9">
        <f>ROUND(Source!DL292,O313)</f>
        <v>0</v>
      </c>
      <c r="Q313" s="9"/>
      <c r="R313" s="9"/>
      <c r="S313" s="9"/>
      <c r="T313" s="9"/>
      <c r="U313" s="9"/>
      <c r="V313" s="9"/>
      <c r="W313" s="9">
        <v>0</v>
      </c>
      <c r="X313" s="9">
        <v>1</v>
      </c>
      <c r="Y313" s="9">
        <v>0</v>
      </c>
      <c r="Z313" s="9">
        <v>0</v>
      </c>
      <c r="AA313" s="9">
        <v>1</v>
      </c>
      <c r="AB313" s="9">
        <v>0</v>
      </c>
    </row>
    <row r="314" spans="1:28">
      <c r="A314" s="9">
        <v>50</v>
      </c>
      <c r="B314" s="9">
        <v>0</v>
      </c>
      <c r="C314" s="9">
        <v>0</v>
      </c>
      <c r="D314" s="9">
        <v>1</v>
      </c>
      <c r="E314" s="9">
        <v>207</v>
      </c>
      <c r="F314" s="9">
        <f>ROUND(Source!U292,O314)</f>
        <v>0</v>
      </c>
      <c r="G314" s="9" t="s">
        <v>403</v>
      </c>
      <c r="H314" s="9" t="s">
        <v>404</v>
      </c>
      <c r="I314" s="9"/>
      <c r="J314" s="9"/>
      <c r="K314" s="9">
        <v>207</v>
      </c>
      <c r="L314" s="9">
        <v>21</v>
      </c>
      <c r="M314" s="9">
        <v>3</v>
      </c>
      <c r="N314" s="9" t="s">
        <v>236</v>
      </c>
      <c r="O314" s="9">
        <v>7</v>
      </c>
      <c r="P314" s="9">
        <f>ROUND(Source!DM292,O314)</f>
        <v>0</v>
      </c>
      <c r="Q314" s="9"/>
      <c r="R314" s="9"/>
      <c r="S314" s="9"/>
      <c r="T314" s="9"/>
      <c r="U314" s="9"/>
      <c r="V314" s="9"/>
      <c r="W314" s="9">
        <v>0</v>
      </c>
      <c r="X314" s="9">
        <v>1</v>
      </c>
      <c r="Y314" s="9">
        <v>0</v>
      </c>
      <c r="Z314" s="9">
        <v>0</v>
      </c>
      <c r="AA314" s="9">
        <v>1</v>
      </c>
      <c r="AB314" s="9">
        <v>0</v>
      </c>
    </row>
    <row r="315" spans="1:28">
      <c r="A315" s="9">
        <v>50</v>
      </c>
      <c r="B315" s="9">
        <v>0</v>
      </c>
      <c r="C315" s="9">
        <v>0</v>
      </c>
      <c r="D315" s="9">
        <v>1</v>
      </c>
      <c r="E315" s="9">
        <v>208</v>
      </c>
      <c r="F315" s="9">
        <f>ROUND(Source!V292,O315)</f>
        <v>0</v>
      </c>
      <c r="G315" s="9" t="s">
        <v>405</v>
      </c>
      <c r="H315" s="9" t="s">
        <v>406</v>
      </c>
      <c r="I315" s="9"/>
      <c r="J315" s="9"/>
      <c r="K315" s="9">
        <v>208</v>
      </c>
      <c r="L315" s="9">
        <v>22</v>
      </c>
      <c r="M315" s="9">
        <v>3</v>
      </c>
      <c r="N315" s="9" t="s">
        <v>236</v>
      </c>
      <c r="O315" s="9">
        <v>7</v>
      </c>
      <c r="P315" s="9">
        <f>ROUND(Source!DN292,O315)</f>
        <v>0</v>
      </c>
      <c r="Q315" s="9"/>
      <c r="R315" s="9"/>
      <c r="S315" s="9"/>
      <c r="T315" s="9"/>
      <c r="U315" s="9"/>
      <c r="V315" s="9"/>
      <c r="W315" s="9">
        <v>0</v>
      </c>
      <c r="X315" s="9">
        <v>1</v>
      </c>
      <c r="Y315" s="9">
        <v>0</v>
      </c>
      <c r="Z315" s="9">
        <v>0</v>
      </c>
      <c r="AA315" s="9">
        <v>1</v>
      </c>
      <c r="AB315" s="9">
        <v>0</v>
      </c>
    </row>
    <row r="316" spans="1:28">
      <c r="A316" s="9">
        <v>50</v>
      </c>
      <c r="B316" s="9">
        <v>0</v>
      </c>
      <c r="C316" s="9">
        <v>0</v>
      </c>
      <c r="D316" s="9">
        <v>1</v>
      </c>
      <c r="E316" s="9">
        <v>209</v>
      </c>
      <c r="F316" s="9">
        <f>ROUND(Source!W292,O316)</f>
        <v>0</v>
      </c>
      <c r="G316" s="9" t="s">
        <v>407</v>
      </c>
      <c r="H316" s="9" t="s">
        <v>408</v>
      </c>
      <c r="I316" s="9"/>
      <c r="J316" s="9"/>
      <c r="K316" s="9">
        <v>209</v>
      </c>
      <c r="L316" s="9">
        <v>23</v>
      </c>
      <c r="M316" s="9">
        <v>3</v>
      </c>
      <c r="N316" s="9" t="s">
        <v>236</v>
      </c>
      <c r="O316" s="9">
        <v>2</v>
      </c>
      <c r="P316" s="9">
        <f>ROUND(Source!DO292,O316)</f>
        <v>0</v>
      </c>
      <c r="Q316" s="9"/>
      <c r="R316" s="9"/>
      <c r="S316" s="9"/>
      <c r="T316" s="9"/>
      <c r="U316" s="9"/>
      <c r="V316" s="9"/>
      <c r="W316" s="9">
        <v>0</v>
      </c>
      <c r="X316" s="9">
        <v>1</v>
      </c>
      <c r="Y316" s="9">
        <v>0</v>
      </c>
      <c r="Z316" s="9">
        <v>0</v>
      </c>
      <c r="AA316" s="9">
        <v>1</v>
      </c>
      <c r="AB316" s="9">
        <v>0</v>
      </c>
    </row>
    <row r="317" spans="1:28">
      <c r="A317" s="9">
        <v>50</v>
      </c>
      <c r="B317" s="9">
        <v>0</v>
      </c>
      <c r="C317" s="9">
        <v>0</v>
      </c>
      <c r="D317" s="9">
        <v>1</v>
      </c>
      <c r="E317" s="9">
        <v>233</v>
      </c>
      <c r="F317" s="9">
        <f>ROUND(Source!BD292,O317)</f>
        <v>0</v>
      </c>
      <c r="G317" s="9" t="s">
        <v>409</v>
      </c>
      <c r="H317" s="9" t="s">
        <v>410</v>
      </c>
      <c r="I317" s="9"/>
      <c r="J317" s="9"/>
      <c r="K317" s="9">
        <v>233</v>
      </c>
      <c r="L317" s="9">
        <v>24</v>
      </c>
      <c r="M317" s="9">
        <v>3</v>
      </c>
      <c r="N317" s="9" t="s">
        <v>236</v>
      </c>
      <c r="O317" s="9">
        <v>2</v>
      </c>
      <c r="P317" s="9">
        <f>ROUND(Source!EV292,O317)</f>
        <v>0</v>
      </c>
      <c r="Q317" s="9"/>
      <c r="R317" s="9"/>
      <c r="S317" s="9"/>
      <c r="T317" s="9"/>
      <c r="U317" s="9"/>
      <c r="V317" s="9"/>
      <c r="W317" s="9">
        <v>0</v>
      </c>
      <c r="X317" s="9">
        <v>1</v>
      </c>
      <c r="Y317" s="9">
        <v>0</v>
      </c>
      <c r="Z317" s="9">
        <v>0</v>
      </c>
      <c r="AA317" s="9">
        <v>1</v>
      </c>
      <c r="AB317" s="9">
        <v>0</v>
      </c>
    </row>
    <row r="318" spans="1:28">
      <c r="A318" s="9">
        <v>50</v>
      </c>
      <c r="B318" s="9">
        <v>0</v>
      </c>
      <c r="C318" s="9">
        <v>0</v>
      </c>
      <c r="D318" s="9">
        <v>1</v>
      </c>
      <c r="E318" s="9">
        <v>210</v>
      </c>
      <c r="F318" s="9">
        <f>ROUND(Source!X292,O318)</f>
        <v>0</v>
      </c>
      <c r="G318" s="9" t="s">
        <v>411</v>
      </c>
      <c r="H318" s="9" t="s">
        <v>412</v>
      </c>
      <c r="I318" s="9"/>
      <c r="J318" s="9"/>
      <c r="K318" s="9">
        <v>210</v>
      </c>
      <c r="L318" s="9">
        <v>25</v>
      </c>
      <c r="M318" s="9">
        <v>3</v>
      </c>
      <c r="N318" s="9" t="s">
        <v>236</v>
      </c>
      <c r="O318" s="9">
        <v>2</v>
      </c>
      <c r="P318" s="9">
        <f>ROUND(Source!DP292,O318)</f>
        <v>0</v>
      </c>
      <c r="Q318" s="9"/>
      <c r="R318" s="9"/>
      <c r="S318" s="9"/>
      <c r="T318" s="9"/>
      <c r="U318" s="9"/>
      <c r="V318" s="9"/>
      <c r="W318" s="9">
        <v>0</v>
      </c>
      <c r="X318" s="9">
        <v>1</v>
      </c>
      <c r="Y318" s="9">
        <v>0</v>
      </c>
      <c r="Z318" s="9">
        <v>0</v>
      </c>
      <c r="AA318" s="9">
        <v>1</v>
      </c>
      <c r="AB318" s="9">
        <v>0</v>
      </c>
    </row>
    <row r="319" spans="1:28">
      <c r="A319" s="9">
        <v>50</v>
      </c>
      <c r="B319" s="9">
        <v>0</v>
      </c>
      <c r="C319" s="9">
        <v>0</v>
      </c>
      <c r="D319" s="9">
        <v>1</v>
      </c>
      <c r="E319" s="9">
        <v>211</v>
      </c>
      <c r="F319" s="9">
        <f>ROUND(Source!Y292,O319)</f>
        <v>0</v>
      </c>
      <c r="G319" s="9" t="s">
        <v>413</v>
      </c>
      <c r="H319" s="9" t="s">
        <v>414</v>
      </c>
      <c r="I319" s="9"/>
      <c r="J319" s="9"/>
      <c r="K319" s="9">
        <v>211</v>
      </c>
      <c r="L319" s="9">
        <v>26</v>
      </c>
      <c r="M319" s="9">
        <v>3</v>
      </c>
      <c r="N319" s="9" t="s">
        <v>236</v>
      </c>
      <c r="O319" s="9">
        <v>2</v>
      </c>
      <c r="P319" s="9">
        <f>ROUND(Source!DQ292,O319)</f>
        <v>0</v>
      </c>
      <c r="Q319" s="9"/>
      <c r="R319" s="9"/>
      <c r="S319" s="9"/>
      <c r="T319" s="9"/>
      <c r="U319" s="9"/>
      <c r="V319" s="9"/>
      <c r="W319" s="9">
        <v>0</v>
      </c>
      <c r="X319" s="9">
        <v>1</v>
      </c>
      <c r="Y319" s="9">
        <v>0</v>
      </c>
      <c r="Z319" s="9">
        <v>0</v>
      </c>
      <c r="AA319" s="9">
        <v>1</v>
      </c>
      <c r="AB319" s="9">
        <v>0</v>
      </c>
    </row>
    <row r="320" spans="1:28">
      <c r="A320" s="9">
        <v>50</v>
      </c>
      <c r="B320" s="9">
        <v>0</v>
      </c>
      <c r="C320" s="9">
        <v>0</v>
      </c>
      <c r="D320" s="9">
        <v>1</v>
      </c>
      <c r="E320" s="9">
        <v>224</v>
      </c>
      <c r="F320" s="9">
        <f>ROUND(Source!AR292,O320)</f>
        <v>0</v>
      </c>
      <c r="G320" s="9" t="s">
        <v>415</v>
      </c>
      <c r="H320" s="9" t="s">
        <v>416</v>
      </c>
      <c r="I320" s="9"/>
      <c r="J320" s="9"/>
      <c r="K320" s="9">
        <v>224</v>
      </c>
      <c r="L320" s="9">
        <v>27</v>
      </c>
      <c r="M320" s="9">
        <v>3</v>
      </c>
      <c r="N320" s="9" t="s">
        <v>236</v>
      </c>
      <c r="O320" s="9">
        <v>2</v>
      </c>
      <c r="P320" s="9">
        <f>ROUND(Source!EJ292,O320)</f>
        <v>0</v>
      </c>
      <c r="Q320" s="9"/>
      <c r="R320" s="9"/>
      <c r="S320" s="9"/>
      <c r="T320" s="9"/>
      <c r="U320" s="9"/>
      <c r="V320" s="9"/>
      <c r="W320" s="9">
        <v>0</v>
      </c>
      <c r="X320" s="9">
        <v>1</v>
      </c>
      <c r="Y320" s="9">
        <v>0</v>
      </c>
      <c r="Z320" s="9">
        <v>0</v>
      </c>
      <c r="AA320" s="9">
        <v>1</v>
      </c>
      <c r="AB320" s="9">
        <v>0</v>
      </c>
    </row>
    <row r="322" spans="1:88">
      <c r="A322" s="1">
        <v>4</v>
      </c>
      <c r="B322" s="1">
        <v>1</v>
      </c>
      <c r="C322" s="1"/>
      <c r="D322" s="1">
        <f>ROW(A405)</f>
        <v>405</v>
      </c>
      <c r="E322" s="1"/>
      <c r="F322" s="1" t="s">
        <v>261</v>
      </c>
      <c r="G322" s="1" t="s">
        <v>570</v>
      </c>
      <c r="H322" s="1" t="s">
        <v>236</v>
      </c>
      <c r="I322" s="1">
        <v>0</v>
      </c>
      <c r="J322" s="1"/>
      <c r="K322" s="1">
        <v>0</v>
      </c>
      <c r="L322" s="1"/>
      <c r="M322" s="1" t="s">
        <v>236</v>
      </c>
      <c r="N322" s="1"/>
      <c r="O322" s="1"/>
      <c r="P322" s="1"/>
      <c r="Q322" s="1"/>
      <c r="R322" s="1"/>
      <c r="S322" s="1">
        <v>0</v>
      </c>
      <c r="T322" s="1">
        <v>0</v>
      </c>
      <c r="U322" s="1" t="s">
        <v>236</v>
      </c>
      <c r="V322" s="1">
        <v>0</v>
      </c>
      <c r="W322" s="1"/>
      <c r="X322" s="1"/>
      <c r="Y322" s="1"/>
      <c r="Z322" s="1"/>
      <c r="AA322" s="1"/>
      <c r="AB322" s="1" t="s">
        <v>236</v>
      </c>
      <c r="AC322" s="1" t="s">
        <v>236</v>
      </c>
      <c r="AD322" s="1" t="s">
        <v>236</v>
      </c>
      <c r="AE322" s="1" t="s">
        <v>236</v>
      </c>
      <c r="AF322" s="1" t="s">
        <v>236</v>
      </c>
      <c r="AG322" s="1" t="s">
        <v>236</v>
      </c>
      <c r="AH322" s="1"/>
      <c r="AI322" s="1"/>
      <c r="AJ322" s="1"/>
      <c r="AK322" s="1"/>
      <c r="AL322" s="1"/>
      <c r="AM322" s="1"/>
      <c r="AN322" s="1"/>
      <c r="AO322" s="1"/>
      <c r="AP322" s="1" t="s">
        <v>236</v>
      </c>
      <c r="AQ322" s="1" t="s">
        <v>236</v>
      </c>
      <c r="AR322" s="1" t="s">
        <v>236</v>
      </c>
      <c r="AS322" s="1"/>
      <c r="AT322" s="1"/>
      <c r="AU322" s="1"/>
      <c r="AV322" s="1"/>
      <c r="AW322" s="1"/>
      <c r="AX322" s="1"/>
      <c r="AY322" s="1"/>
      <c r="AZ322" s="1" t="s">
        <v>236</v>
      </c>
      <c r="BA322" s="1"/>
      <c r="BB322" s="1" t="s">
        <v>236</v>
      </c>
      <c r="BC322" s="1" t="s">
        <v>236</v>
      </c>
      <c r="BD322" s="1" t="s">
        <v>236</v>
      </c>
      <c r="BE322" s="1" t="s">
        <v>236</v>
      </c>
      <c r="BF322" s="1" t="s">
        <v>236</v>
      </c>
      <c r="BG322" s="1" t="s">
        <v>236</v>
      </c>
      <c r="BH322" s="1" t="s">
        <v>236</v>
      </c>
      <c r="BI322" s="1" t="s">
        <v>236</v>
      </c>
      <c r="BJ322" s="1" t="s">
        <v>236</v>
      </c>
      <c r="BK322" s="1" t="s">
        <v>236</v>
      </c>
      <c r="BL322" s="1" t="s">
        <v>236</v>
      </c>
      <c r="BM322" s="1" t="s">
        <v>236</v>
      </c>
      <c r="BN322" s="1" t="s">
        <v>236</v>
      </c>
      <c r="BO322" s="1" t="s">
        <v>236</v>
      </c>
      <c r="BP322" s="1" t="s">
        <v>236</v>
      </c>
      <c r="BQ322" s="1"/>
      <c r="BR322" s="1"/>
      <c r="BS322" s="1"/>
      <c r="BT322" s="1"/>
      <c r="BU322" s="1"/>
      <c r="BV322" s="1"/>
      <c r="BW322" s="1"/>
      <c r="BX322" s="1">
        <v>0</v>
      </c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>
        <v>0</v>
      </c>
    </row>
    <row r="324" spans="1:206">
      <c r="A324" s="7">
        <v>52</v>
      </c>
      <c r="B324" s="7">
        <f t="shared" ref="B324:G324" si="184">B405</f>
        <v>1</v>
      </c>
      <c r="C324" s="7">
        <f t="shared" si="184"/>
        <v>4</v>
      </c>
      <c r="D324" s="7">
        <f t="shared" si="184"/>
        <v>322</v>
      </c>
      <c r="E324" s="7">
        <f t="shared" si="184"/>
        <v>0</v>
      </c>
      <c r="F324" s="7" t="str">
        <f t="shared" si="184"/>
        <v>Новый раздел</v>
      </c>
      <c r="G324" s="7" t="str">
        <f t="shared" si="184"/>
        <v>Материалы</v>
      </c>
      <c r="H324" s="7"/>
      <c r="I324" s="7"/>
      <c r="J324" s="7"/>
      <c r="K324" s="7"/>
      <c r="L324" s="7"/>
      <c r="M324" s="7"/>
      <c r="N324" s="7"/>
      <c r="O324" s="7">
        <f t="shared" ref="O324:BZ324" si="185">O405</f>
        <v>123644.84</v>
      </c>
      <c r="P324" s="7">
        <f t="shared" si="185"/>
        <v>123644.84</v>
      </c>
      <c r="Q324" s="7">
        <f t="shared" si="185"/>
        <v>0</v>
      </c>
      <c r="R324" s="7">
        <f t="shared" si="185"/>
        <v>0</v>
      </c>
      <c r="S324" s="7">
        <f t="shared" si="185"/>
        <v>0</v>
      </c>
      <c r="T324" s="7">
        <f t="shared" si="185"/>
        <v>0</v>
      </c>
      <c r="U324" s="7">
        <f t="shared" si="185"/>
        <v>0</v>
      </c>
      <c r="V324" s="7">
        <f t="shared" si="185"/>
        <v>0</v>
      </c>
      <c r="W324" s="7">
        <f t="shared" si="185"/>
        <v>0</v>
      </c>
      <c r="X324" s="7">
        <f t="shared" si="185"/>
        <v>0</v>
      </c>
      <c r="Y324" s="7">
        <f t="shared" si="185"/>
        <v>0</v>
      </c>
      <c r="Z324" s="7">
        <f t="shared" si="185"/>
        <v>0</v>
      </c>
      <c r="AA324" s="7">
        <f t="shared" si="185"/>
        <v>0</v>
      </c>
      <c r="AB324" s="7">
        <f t="shared" si="185"/>
        <v>123644.84</v>
      </c>
      <c r="AC324" s="7">
        <f t="shared" si="185"/>
        <v>123644.84</v>
      </c>
      <c r="AD324" s="7">
        <f t="shared" si="185"/>
        <v>0</v>
      </c>
      <c r="AE324" s="7">
        <f t="shared" si="185"/>
        <v>0</v>
      </c>
      <c r="AF324" s="7">
        <f t="shared" si="185"/>
        <v>0</v>
      </c>
      <c r="AG324" s="7">
        <f t="shared" si="185"/>
        <v>0</v>
      </c>
      <c r="AH324" s="7">
        <f t="shared" si="185"/>
        <v>0</v>
      </c>
      <c r="AI324" s="7">
        <f t="shared" si="185"/>
        <v>0</v>
      </c>
      <c r="AJ324" s="7">
        <f t="shared" si="185"/>
        <v>0</v>
      </c>
      <c r="AK324" s="7">
        <f t="shared" si="185"/>
        <v>0</v>
      </c>
      <c r="AL324" s="7">
        <f t="shared" si="185"/>
        <v>0</v>
      </c>
      <c r="AM324" s="7">
        <f t="shared" si="185"/>
        <v>0</v>
      </c>
      <c r="AN324" s="7">
        <f t="shared" si="185"/>
        <v>0</v>
      </c>
      <c r="AO324" s="7">
        <f t="shared" si="185"/>
        <v>0</v>
      </c>
      <c r="AP324" s="7">
        <f t="shared" si="185"/>
        <v>0</v>
      </c>
      <c r="AQ324" s="7">
        <f t="shared" si="185"/>
        <v>0</v>
      </c>
      <c r="AR324" s="7">
        <f t="shared" si="185"/>
        <v>123644.84</v>
      </c>
      <c r="AS324" s="7">
        <f t="shared" si="185"/>
        <v>123644.84</v>
      </c>
      <c r="AT324" s="7">
        <f t="shared" si="185"/>
        <v>0</v>
      </c>
      <c r="AU324" s="7">
        <f t="shared" si="185"/>
        <v>0</v>
      </c>
      <c r="AV324" s="7">
        <f t="shared" si="185"/>
        <v>123644.84</v>
      </c>
      <c r="AW324" s="7">
        <f t="shared" si="185"/>
        <v>123644.84</v>
      </c>
      <c r="AX324" s="7">
        <f t="shared" si="185"/>
        <v>0</v>
      </c>
      <c r="AY324" s="7">
        <f t="shared" si="185"/>
        <v>123644.84</v>
      </c>
      <c r="AZ324" s="7">
        <f t="shared" si="185"/>
        <v>0</v>
      </c>
      <c r="BA324" s="7">
        <f t="shared" si="185"/>
        <v>0</v>
      </c>
      <c r="BB324" s="7">
        <f t="shared" si="185"/>
        <v>0</v>
      </c>
      <c r="BC324" s="7">
        <f t="shared" si="185"/>
        <v>0</v>
      </c>
      <c r="BD324" s="7">
        <f t="shared" si="185"/>
        <v>0</v>
      </c>
      <c r="BE324" s="7">
        <f t="shared" si="185"/>
        <v>0</v>
      </c>
      <c r="BF324" s="7">
        <f t="shared" si="185"/>
        <v>0</v>
      </c>
      <c r="BG324" s="7">
        <f t="shared" si="185"/>
        <v>0</v>
      </c>
      <c r="BH324" s="7">
        <f t="shared" si="185"/>
        <v>0</v>
      </c>
      <c r="BI324" s="7">
        <f t="shared" si="185"/>
        <v>0</v>
      </c>
      <c r="BJ324" s="7">
        <f t="shared" si="185"/>
        <v>0</v>
      </c>
      <c r="BK324" s="7">
        <f t="shared" si="185"/>
        <v>0</v>
      </c>
      <c r="BL324" s="7">
        <f t="shared" si="185"/>
        <v>0</v>
      </c>
      <c r="BM324" s="7">
        <f t="shared" si="185"/>
        <v>0</v>
      </c>
      <c r="BN324" s="7">
        <f t="shared" si="185"/>
        <v>0</v>
      </c>
      <c r="BO324" s="7">
        <f t="shared" si="185"/>
        <v>0</v>
      </c>
      <c r="BP324" s="7">
        <f t="shared" si="185"/>
        <v>0</v>
      </c>
      <c r="BQ324" s="7">
        <f t="shared" si="185"/>
        <v>0</v>
      </c>
      <c r="BR324" s="7">
        <f t="shared" si="185"/>
        <v>0</v>
      </c>
      <c r="BS324" s="7">
        <f t="shared" si="185"/>
        <v>0</v>
      </c>
      <c r="BT324" s="7">
        <f t="shared" si="185"/>
        <v>0</v>
      </c>
      <c r="BU324" s="7">
        <f t="shared" si="185"/>
        <v>0</v>
      </c>
      <c r="BV324" s="7">
        <f t="shared" si="185"/>
        <v>0</v>
      </c>
      <c r="BW324" s="7">
        <f t="shared" si="185"/>
        <v>0</v>
      </c>
      <c r="BX324" s="7">
        <f t="shared" si="185"/>
        <v>0</v>
      </c>
      <c r="BY324" s="7">
        <f t="shared" si="185"/>
        <v>0</v>
      </c>
      <c r="BZ324" s="7">
        <f t="shared" si="185"/>
        <v>0</v>
      </c>
      <c r="CA324" s="7">
        <f t="shared" ref="CA324:EL324" si="186">CA405</f>
        <v>123644.84</v>
      </c>
      <c r="CB324" s="7">
        <f t="shared" si="186"/>
        <v>123644.84</v>
      </c>
      <c r="CC324" s="7">
        <f t="shared" si="186"/>
        <v>0</v>
      </c>
      <c r="CD324" s="7">
        <f t="shared" si="186"/>
        <v>0</v>
      </c>
      <c r="CE324" s="7">
        <f t="shared" si="186"/>
        <v>123644.84</v>
      </c>
      <c r="CF324" s="7">
        <f t="shared" si="186"/>
        <v>123644.84</v>
      </c>
      <c r="CG324" s="7">
        <f t="shared" si="186"/>
        <v>0</v>
      </c>
      <c r="CH324" s="7">
        <f t="shared" si="186"/>
        <v>123644.84</v>
      </c>
      <c r="CI324" s="7">
        <f t="shared" si="186"/>
        <v>0</v>
      </c>
      <c r="CJ324" s="7">
        <f t="shared" si="186"/>
        <v>0</v>
      </c>
      <c r="CK324" s="7">
        <f t="shared" si="186"/>
        <v>0</v>
      </c>
      <c r="CL324" s="7">
        <f t="shared" si="186"/>
        <v>0</v>
      </c>
      <c r="CM324" s="7">
        <f t="shared" si="186"/>
        <v>0</v>
      </c>
      <c r="CN324" s="7">
        <f t="shared" si="186"/>
        <v>0</v>
      </c>
      <c r="CO324" s="7">
        <f t="shared" si="186"/>
        <v>0</v>
      </c>
      <c r="CP324" s="7">
        <f t="shared" si="186"/>
        <v>0</v>
      </c>
      <c r="CQ324" s="7">
        <f t="shared" si="186"/>
        <v>0</v>
      </c>
      <c r="CR324" s="7">
        <f t="shared" si="186"/>
        <v>0</v>
      </c>
      <c r="CS324" s="7">
        <f t="shared" si="186"/>
        <v>0</v>
      </c>
      <c r="CT324" s="7">
        <f t="shared" si="186"/>
        <v>0</v>
      </c>
      <c r="CU324" s="7">
        <f t="shared" si="186"/>
        <v>0</v>
      </c>
      <c r="CV324" s="7">
        <f t="shared" si="186"/>
        <v>0</v>
      </c>
      <c r="CW324" s="7">
        <f t="shared" si="186"/>
        <v>0</v>
      </c>
      <c r="CX324" s="7">
        <f t="shared" si="186"/>
        <v>0</v>
      </c>
      <c r="CY324" s="7">
        <f t="shared" si="186"/>
        <v>0</v>
      </c>
      <c r="CZ324" s="7">
        <f t="shared" si="186"/>
        <v>0</v>
      </c>
      <c r="DA324" s="7">
        <f t="shared" si="186"/>
        <v>0</v>
      </c>
      <c r="DB324" s="7">
        <f t="shared" si="186"/>
        <v>0</v>
      </c>
      <c r="DC324" s="7">
        <f t="shared" si="186"/>
        <v>0</v>
      </c>
      <c r="DD324" s="7">
        <f t="shared" si="186"/>
        <v>0</v>
      </c>
      <c r="DE324" s="7">
        <f t="shared" si="186"/>
        <v>0</v>
      </c>
      <c r="DF324" s="7">
        <f t="shared" si="186"/>
        <v>0</v>
      </c>
      <c r="DG324" s="4">
        <f t="shared" si="186"/>
        <v>123644.84</v>
      </c>
      <c r="DH324" s="4">
        <f t="shared" si="186"/>
        <v>123644.84</v>
      </c>
      <c r="DI324" s="4">
        <f t="shared" si="186"/>
        <v>0</v>
      </c>
      <c r="DJ324" s="4">
        <f t="shared" si="186"/>
        <v>0</v>
      </c>
      <c r="DK324" s="4">
        <f t="shared" si="186"/>
        <v>0</v>
      </c>
      <c r="DL324" s="4">
        <f t="shared" si="186"/>
        <v>0</v>
      </c>
      <c r="DM324" s="4">
        <f t="shared" si="186"/>
        <v>0</v>
      </c>
      <c r="DN324" s="4">
        <f t="shared" si="186"/>
        <v>0</v>
      </c>
      <c r="DO324" s="4">
        <f t="shared" si="186"/>
        <v>0</v>
      </c>
      <c r="DP324" s="4">
        <f t="shared" si="186"/>
        <v>0</v>
      </c>
      <c r="DQ324" s="4">
        <f t="shared" si="186"/>
        <v>0</v>
      </c>
      <c r="DR324" s="4">
        <f t="shared" si="186"/>
        <v>0</v>
      </c>
      <c r="DS324" s="4">
        <f t="shared" si="186"/>
        <v>0</v>
      </c>
      <c r="DT324" s="4">
        <f t="shared" si="186"/>
        <v>123644.84</v>
      </c>
      <c r="DU324" s="4">
        <f t="shared" si="186"/>
        <v>123644.84</v>
      </c>
      <c r="DV324" s="4">
        <f t="shared" si="186"/>
        <v>0</v>
      </c>
      <c r="DW324" s="4">
        <f t="shared" si="186"/>
        <v>0</v>
      </c>
      <c r="DX324" s="4">
        <f t="shared" si="186"/>
        <v>0</v>
      </c>
      <c r="DY324" s="4">
        <f t="shared" si="186"/>
        <v>0</v>
      </c>
      <c r="DZ324" s="4">
        <f t="shared" si="186"/>
        <v>0</v>
      </c>
      <c r="EA324" s="4">
        <f t="shared" si="186"/>
        <v>0</v>
      </c>
      <c r="EB324" s="4">
        <f t="shared" si="186"/>
        <v>0</v>
      </c>
      <c r="EC324" s="4">
        <f t="shared" si="186"/>
        <v>0</v>
      </c>
      <c r="ED324" s="4">
        <f t="shared" si="186"/>
        <v>0</v>
      </c>
      <c r="EE324" s="4">
        <f t="shared" si="186"/>
        <v>0</v>
      </c>
      <c r="EF324" s="4">
        <f t="shared" si="186"/>
        <v>0</v>
      </c>
      <c r="EG324" s="4">
        <f t="shared" si="186"/>
        <v>0</v>
      </c>
      <c r="EH324" s="4">
        <f t="shared" si="186"/>
        <v>0</v>
      </c>
      <c r="EI324" s="4">
        <f t="shared" si="186"/>
        <v>0</v>
      </c>
      <c r="EJ324" s="4">
        <f t="shared" si="186"/>
        <v>123644.84</v>
      </c>
      <c r="EK324" s="4">
        <f t="shared" si="186"/>
        <v>123644.84</v>
      </c>
      <c r="EL324" s="4">
        <f t="shared" si="186"/>
        <v>0</v>
      </c>
      <c r="EM324" s="4">
        <f t="shared" ref="EM324:GX324" si="187">EM405</f>
        <v>0</v>
      </c>
      <c r="EN324" s="4">
        <f t="shared" si="187"/>
        <v>123644.84</v>
      </c>
      <c r="EO324" s="4">
        <f t="shared" si="187"/>
        <v>123644.84</v>
      </c>
      <c r="EP324" s="4">
        <f t="shared" si="187"/>
        <v>0</v>
      </c>
      <c r="EQ324" s="4">
        <f t="shared" si="187"/>
        <v>123644.84</v>
      </c>
      <c r="ER324" s="4">
        <f t="shared" si="187"/>
        <v>0</v>
      </c>
      <c r="ES324" s="4">
        <f t="shared" si="187"/>
        <v>0</v>
      </c>
      <c r="ET324" s="4">
        <f t="shared" si="187"/>
        <v>0</v>
      </c>
      <c r="EU324" s="4">
        <f t="shared" si="187"/>
        <v>0</v>
      </c>
      <c r="EV324" s="4">
        <f t="shared" si="187"/>
        <v>0</v>
      </c>
      <c r="EW324" s="4">
        <f t="shared" si="187"/>
        <v>0</v>
      </c>
      <c r="EX324" s="4">
        <f t="shared" si="187"/>
        <v>0</v>
      </c>
      <c r="EY324" s="4">
        <f t="shared" si="187"/>
        <v>0</v>
      </c>
      <c r="EZ324" s="4">
        <f t="shared" si="187"/>
        <v>0</v>
      </c>
      <c r="FA324" s="4">
        <f t="shared" si="187"/>
        <v>0</v>
      </c>
      <c r="FB324" s="4">
        <f t="shared" si="187"/>
        <v>0</v>
      </c>
      <c r="FC324" s="4">
        <f t="shared" si="187"/>
        <v>0</v>
      </c>
      <c r="FD324" s="4">
        <f t="shared" si="187"/>
        <v>0</v>
      </c>
      <c r="FE324" s="4">
        <f t="shared" si="187"/>
        <v>0</v>
      </c>
      <c r="FF324" s="4">
        <f t="shared" si="187"/>
        <v>0</v>
      </c>
      <c r="FG324" s="4">
        <f t="shared" si="187"/>
        <v>0</v>
      </c>
      <c r="FH324" s="4">
        <f t="shared" si="187"/>
        <v>0</v>
      </c>
      <c r="FI324" s="4">
        <f t="shared" si="187"/>
        <v>0</v>
      </c>
      <c r="FJ324" s="4">
        <f t="shared" si="187"/>
        <v>0</v>
      </c>
      <c r="FK324" s="4">
        <f t="shared" si="187"/>
        <v>0</v>
      </c>
      <c r="FL324" s="4">
        <f t="shared" si="187"/>
        <v>0</v>
      </c>
      <c r="FM324" s="4">
        <f t="shared" si="187"/>
        <v>0</v>
      </c>
      <c r="FN324" s="4">
        <f t="shared" si="187"/>
        <v>0</v>
      </c>
      <c r="FO324" s="4">
        <f t="shared" si="187"/>
        <v>0</v>
      </c>
      <c r="FP324" s="4">
        <f t="shared" si="187"/>
        <v>0</v>
      </c>
      <c r="FQ324" s="4">
        <f t="shared" si="187"/>
        <v>0</v>
      </c>
      <c r="FR324" s="4">
        <f t="shared" si="187"/>
        <v>0</v>
      </c>
      <c r="FS324" s="4">
        <f t="shared" si="187"/>
        <v>123644.84</v>
      </c>
      <c r="FT324" s="4">
        <f t="shared" si="187"/>
        <v>123644.84</v>
      </c>
      <c r="FU324" s="4">
        <f t="shared" si="187"/>
        <v>0</v>
      </c>
      <c r="FV324" s="4">
        <f t="shared" si="187"/>
        <v>0</v>
      </c>
      <c r="FW324" s="4">
        <f t="shared" si="187"/>
        <v>123644.84</v>
      </c>
      <c r="FX324" s="4">
        <f t="shared" si="187"/>
        <v>123644.84</v>
      </c>
      <c r="FY324" s="4">
        <f t="shared" si="187"/>
        <v>0</v>
      </c>
      <c r="FZ324" s="4">
        <f t="shared" si="187"/>
        <v>123644.84</v>
      </c>
      <c r="GA324" s="4">
        <f t="shared" si="187"/>
        <v>0</v>
      </c>
      <c r="GB324" s="4">
        <f t="shared" si="187"/>
        <v>0</v>
      </c>
      <c r="GC324" s="4">
        <f t="shared" si="187"/>
        <v>0</v>
      </c>
      <c r="GD324" s="4">
        <f t="shared" si="187"/>
        <v>0</v>
      </c>
      <c r="GE324" s="4">
        <f t="shared" si="187"/>
        <v>0</v>
      </c>
      <c r="GF324" s="4">
        <f t="shared" si="187"/>
        <v>0</v>
      </c>
      <c r="GG324" s="4">
        <f t="shared" si="187"/>
        <v>0</v>
      </c>
      <c r="GH324" s="4">
        <f t="shared" si="187"/>
        <v>0</v>
      </c>
      <c r="GI324" s="4">
        <f t="shared" si="187"/>
        <v>0</v>
      </c>
      <c r="GJ324" s="4">
        <f t="shared" si="187"/>
        <v>0</v>
      </c>
      <c r="GK324" s="4">
        <f t="shared" si="187"/>
        <v>0</v>
      </c>
      <c r="GL324" s="4">
        <f t="shared" si="187"/>
        <v>0</v>
      </c>
      <c r="GM324" s="4">
        <f t="shared" si="187"/>
        <v>0</v>
      </c>
      <c r="GN324" s="4">
        <f t="shared" si="187"/>
        <v>0</v>
      </c>
      <c r="GO324" s="4">
        <f t="shared" si="187"/>
        <v>0</v>
      </c>
      <c r="GP324" s="4">
        <f t="shared" si="187"/>
        <v>0</v>
      </c>
      <c r="GQ324" s="4">
        <f t="shared" si="187"/>
        <v>0</v>
      </c>
      <c r="GR324" s="4">
        <f t="shared" si="187"/>
        <v>0</v>
      </c>
      <c r="GS324" s="4">
        <f t="shared" si="187"/>
        <v>0</v>
      </c>
      <c r="GT324" s="4">
        <f t="shared" si="187"/>
        <v>0</v>
      </c>
      <c r="GU324" s="4">
        <f t="shared" si="187"/>
        <v>0</v>
      </c>
      <c r="GV324" s="4">
        <f t="shared" si="187"/>
        <v>0</v>
      </c>
      <c r="GW324" s="4">
        <f t="shared" si="187"/>
        <v>0</v>
      </c>
      <c r="GX324" s="4">
        <f t="shared" si="187"/>
        <v>0</v>
      </c>
    </row>
    <row r="326" spans="1:255">
      <c r="A326" s="8">
        <v>17</v>
      </c>
      <c r="B326" s="8">
        <v>1</v>
      </c>
      <c r="C326" s="8"/>
      <c r="D326" s="8"/>
      <c r="E326" s="8" t="s">
        <v>236</v>
      </c>
      <c r="F326" s="8" t="s">
        <v>571</v>
      </c>
      <c r="G326" s="8" t="s">
        <v>572</v>
      </c>
      <c r="H326" s="8" t="s">
        <v>536</v>
      </c>
      <c r="I326" s="8">
        <v>0</v>
      </c>
      <c r="J326" s="8">
        <v>0</v>
      </c>
      <c r="K326" s="8">
        <v>0</v>
      </c>
      <c r="L326" s="8">
        <v>0</v>
      </c>
      <c r="M326" s="8">
        <v>0</v>
      </c>
      <c r="N326" s="8">
        <f t="shared" ref="N326:N389" si="188">ROUND(L326-M326,4)</f>
        <v>0</v>
      </c>
      <c r="O326" s="8">
        <f t="shared" ref="O326:O389" si="189">ROUND(CP326,2)</f>
        <v>0</v>
      </c>
      <c r="P326" s="8">
        <f t="shared" ref="P326:P389" si="190">ROUND(CQ326*I326,2)</f>
        <v>0</v>
      </c>
      <c r="Q326" s="8">
        <f t="shared" ref="Q326:Q389" si="191">ROUND(CR326*I326,2)</f>
        <v>0</v>
      </c>
      <c r="R326" s="8">
        <f t="shared" ref="R326:R389" si="192">ROUND(CS326*I326,2)</f>
        <v>0</v>
      </c>
      <c r="S326" s="8">
        <f t="shared" ref="S326:S389" si="193">ROUND(CT326*I326,2)</f>
        <v>0</v>
      </c>
      <c r="T326" s="8">
        <f t="shared" ref="T326:T389" si="194">ROUND(CU326*I326,2)</f>
        <v>0</v>
      </c>
      <c r="U326" s="8">
        <f t="shared" ref="U326:U389" si="195">ROUND(CV326*I326,7)</f>
        <v>0</v>
      </c>
      <c r="V326" s="8">
        <f t="shared" ref="V326:V389" si="196">ROUND(CW326*I326,7)</f>
        <v>0</v>
      </c>
      <c r="W326" s="8">
        <f t="shared" ref="W326:W389" si="197">ROUND(CX326*I326,2)</f>
        <v>0</v>
      </c>
      <c r="X326" s="8">
        <f t="shared" ref="X326:X389" si="198">ROUND(CY326,2)</f>
        <v>0</v>
      </c>
      <c r="Y326" s="8">
        <f t="shared" ref="Y326:Y389" si="199">ROUND(CZ326,2)</f>
        <v>0</v>
      </c>
      <c r="Z326" s="8"/>
      <c r="AA326" s="8">
        <v>-1</v>
      </c>
      <c r="AB326" s="8">
        <f t="shared" ref="AB326:AB389" si="200">ROUND((AC326+AD326+AF326),6)</f>
        <v>512.69</v>
      </c>
      <c r="AC326" s="8">
        <f t="shared" ref="AC326:AC389" si="201">ROUND((ES326),6)</f>
        <v>512.69</v>
      </c>
      <c r="AD326" s="8">
        <f t="shared" ref="AD326:AD389" si="202">ROUND((((ET326)-(EU326))+AE326),6)</f>
        <v>0</v>
      </c>
      <c r="AE326" s="8">
        <f t="shared" ref="AE326:AE389" si="203">ROUND((EU326),6)</f>
        <v>0</v>
      </c>
      <c r="AF326" s="8">
        <f t="shared" ref="AF326:AF389" si="204">ROUND((EV326),6)</f>
        <v>0</v>
      </c>
      <c r="AG326" s="8">
        <f t="shared" ref="AG326:AG389" si="205">ROUND((AP326),6)</f>
        <v>0</v>
      </c>
      <c r="AH326" s="8">
        <f t="shared" ref="AH326:AH389" si="206">(EW326)</f>
        <v>0</v>
      </c>
      <c r="AI326" s="8">
        <f t="shared" ref="AI326:AI389" si="207">(EX326)</f>
        <v>0</v>
      </c>
      <c r="AJ326" s="8">
        <f t="shared" ref="AJ326:AJ389" si="208">(AS326)</f>
        <v>0</v>
      </c>
      <c r="AK326" s="8">
        <v>512.69</v>
      </c>
      <c r="AL326" s="8">
        <v>512.69</v>
      </c>
      <c r="AM326" s="8">
        <v>0</v>
      </c>
      <c r="AN326" s="8">
        <v>0</v>
      </c>
      <c r="AO326" s="8">
        <v>0</v>
      </c>
      <c r="AP326" s="8">
        <v>0</v>
      </c>
      <c r="AQ326" s="8">
        <v>0</v>
      </c>
      <c r="AR326" s="8">
        <v>0</v>
      </c>
      <c r="AS326" s="8">
        <v>0</v>
      </c>
      <c r="AT326" s="8">
        <v>0</v>
      </c>
      <c r="AU326" s="8">
        <v>0</v>
      </c>
      <c r="AV326" s="8">
        <v>1</v>
      </c>
      <c r="AW326" s="8">
        <v>1</v>
      </c>
      <c r="AX326" s="8"/>
      <c r="AY326" s="8"/>
      <c r="AZ326" s="8">
        <v>1</v>
      </c>
      <c r="BA326" s="8">
        <v>1</v>
      </c>
      <c r="BB326" s="8">
        <v>1</v>
      </c>
      <c r="BC326" s="8">
        <v>1</v>
      </c>
      <c r="BD326" s="8" t="s">
        <v>236</v>
      </c>
      <c r="BE326" s="8" t="s">
        <v>236</v>
      </c>
      <c r="BF326" s="8" t="s">
        <v>236</v>
      </c>
      <c r="BG326" s="8" t="s">
        <v>236</v>
      </c>
      <c r="BH326" s="8">
        <v>3</v>
      </c>
      <c r="BI326" s="8">
        <v>1</v>
      </c>
      <c r="BJ326" s="8" t="s">
        <v>236</v>
      </c>
      <c r="BK326" s="8"/>
      <c r="BL326" s="8"/>
      <c r="BM326" s="8">
        <v>1100</v>
      </c>
      <c r="BN326" s="8">
        <v>0</v>
      </c>
      <c r="BO326" s="8" t="s">
        <v>236</v>
      </c>
      <c r="BP326" s="8">
        <v>0</v>
      </c>
      <c r="BQ326" s="8">
        <v>8</v>
      </c>
      <c r="BR326" s="8">
        <v>0</v>
      </c>
      <c r="BS326" s="8">
        <v>1</v>
      </c>
      <c r="BT326" s="8">
        <v>1</v>
      </c>
      <c r="BU326" s="8">
        <v>1</v>
      </c>
      <c r="BV326" s="8">
        <v>1</v>
      </c>
      <c r="BW326" s="8">
        <v>1</v>
      </c>
      <c r="BX326" s="8">
        <v>1</v>
      </c>
      <c r="BY326" s="8" t="s">
        <v>236</v>
      </c>
      <c r="BZ326" s="8">
        <v>0</v>
      </c>
      <c r="CA326" s="8">
        <v>0</v>
      </c>
      <c r="CB326" s="8" t="s">
        <v>236</v>
      </c>
      <c r="CC326" s="8"/>
      <c r="CD326" s="8"/>
      <c r="CE326" s="8">
        <v>0</v>
      </c>
      <c r="CF326" s="8">
        <v>0</v>
      </c>
      <c r="CG326" s="8">
        <v>0</v>
      </c>
      <c r="CH326" s="8">
        <v>0</v>
      </c>
      <c r="CI326" s="8">
        <v>0</v>
      </c>
      <c r="CJ326" s="8">
        <v>0</v>
      </c>
      <c r="CK326" s="8">
        <v>0</v>
      </c>
      <c r="CL326" s="8">
        <v>0</v>
      </c>
      <c r="CM326" s="8">
        <v>0</v>
      </c>
      <c r="CN326" s="8" t="s">
        <v>236</v>
      </c>
      <c r="CO326" s="8">
        <v>0</v>
      </c>
      <c r="CP326" s="8">
        <f t="shared" ref="CP326:CP389" si="209">(P326+Q326+S326+R326)</f>
        <v>0</v>
      </c>
      <c r="CQ326" s="8">
        <f t="shared" ref="CQ326:CQ389" si="210">ROUND(AL326,2)</f>
        <v>512.69</v>
      </c>
      <c r="CR326" s="8">
        <f t="shared" ref="CR326:CR389" si="211">ROUND(AM326,2)</f>
        <v>0</v>
      </c>
      <c r="CS326" s="8">
        <f t="shared" ref="CS326:CS389" si="212">ROUND(AN326*BS326,2)</f>
        <v>0</v>
      </c>
      <c r="CT326" s="8">
        <f t="shared" ref="CT326:CT389" si="213">ROUND(AO326*BA326,2)</f>
        <v>0</v>
      </c>
      <c r="CU326" s="8">
        <f t="shared" ref="CU326:CU389" si="214">AG326</f>
        <v>0</v>
      </c>
      <c r="CV326" s="8">
        <f t="shared" ref="CV326:CV389" si="215">AH326</f>
        <v>0</v>
      </c>
      <c r="CW326" s="8">
        <f t="shared" ref="CW326:CW389" si="216">AI326</f>
        <v>0</v>
      </c>
      <c r="CX326" s="8">
        <f t="shared" ref="CX326:CX389" si="217">AJ326</f>
        <v>0</v>
      </c>
      <c r="CY326" s="8">
        <f t="shared" ref="CY326:CY389" si="218">(((S326+R326)*AT326)/100)</f>
        <v>0</v>
      </c>
      <c r="CZ326" s="8">
        <f t="shared" ref="CZ326:CZ389" si="219">(((S326+R326)*AU326)/100)</f>
        <v>0</v>
      </c>
      <c r="DA326" s="8"/>
      <c r="DB326" s="8"/>
      <c r="DC326" s="8" t="s">
        <v>236</v>
      </c>
      <c r="DD326" s="8" t="s">
        <v>236</v>
      </c>
      <c r="DE326" s="8" t="s">
        <v>236</v>
      </c>
      <c r="DF326" s="8" t="s">
        <v>236</v>
      </c>
      <c r="DG326" s="8" t="s">
        <v>236</v>
      </c>
      <c r="DH326" s="8" t="s">
        <v>236</v>
      </c>
      <c r="DI326" s="8" t="s">
        <v>236</v>
      </c>
      <c r="DJ326" s="8" t="s">
        <v>236</v>
      </c>
      <c r="DK326" s="8" t="s">
        <v>236</v>
      </c>
      <c r="DL326" s="8" t="s">
        <v>236</v>
      </c>
      <c r="DM326" s="8" t="s">
        <v>236</v>
      </c>
      <c r="DN326" s="8">
        <v>0</v>
      </c>
      <c r="DO326" s="8">
        <v>0</v>
      </c>
      <c r="DP326" s="8">
        <v>1</v>
      </c>
      <c r="DQ326" s="8">
        <v>1</v>
      </c>
      <c r="DR326" s="8"/>
      <c r="DS326" s="8"/>
      <c r="DT326" s="8"/>
      <c r="DU326" s="8">
        <v>1003</v>
      </c>
      <c r="DV326" s="8" t="s">
        <v>536</v>
      </c>
      <c r="DW326" s="8" t="s">
        <v>536</v>
      </c>
      <c r="DX326" s="8">
        <v>1</v>
      </c>
      <c r="DY326" s="8"/>
      <c r="DZ326" s="8" t="s">
        <v>236</v>
      </c>
      <c r="EA326" s="8" t="s">
        <v>236</v>
      </c>
      <c r="EB326" s="8" t="s">
        <v>236</v>
      </c>
      <c r="EC326" s="8" t="s">
        <v>236</v>
      </c>
      <c r="ED326" s="8"/>
      <c r="EE326" s="8">
        <v>82815331</v>
      </c>
      <c r="EF326" s="8">
        <v>8</v>
      </c>
      <c r="EG326" s="8" t="s">
        <v>573</v>
      </c>
      <c r="EH326" s="8">
        <v>0</v>
      </c>
      <c r="EI326" s="8" t="s">
        <v>236</v>
      </c>
      <c r="EJ326" s="8">
        <v>1</v>
      </c>
      <c r="EK326" s="8">
        <v>1100</v>
      </c>
      <c r="EL326" s="8" t="s">
        <v>574</v>
      </c>
      <c r="EM326" s="8" t="s">
        <v>575</v>
      </c>
      <c r="EN326" s="8"/>
      <c r="EO326" s="8" t="s">
        <v>236</v>
      </c>
      <c r="EP326" s="8"/>
      <c r="EQ326" s="8">
        <v>132096</v>
      </c>
      <c r="ER326" s="8">
        <v>512.69</v>
      </c>
      <c r="ES326" s="8">
        <v>512.69</v>
      </c>
      <c r="ET326" s="8">
        <v>0</v>
      </c>
      <c r="EU326" s="8">
        <v>0</v>
      </c>
      <c r="EV326" s="8">
        <v>0</v>
      </c>
      <c r="EW326" s="8">
        <v>0</v>
      </c>
      <c r="EX326" s="8">
        <v>0</v>
      </c>
      <c r="EY326" s="8">
        <v>0</v>
      </c>
      <c r="EZ326" s="8">
        <v>5</v>
      </c>
      <c r="FA326" s="8"/>
      <c r="FB326" s="8"/>
      <c r="FC326" s="8">
        <v>0</v>
      </c>
      <c r="FD326" s="8">
        <v>18</v>
      </c>
      <c r="FE326" s="8"/>
      <c r="FF326" s="8">
        <v>488</v>
      </c>
      <c r="FG326" s="8"/>
      <c r="FH326" s="8"/>
      <c r="FI326" s="8"/>
      <c r="FJ326" s="8"/>
      <c r="FK326" s="8"/>
      <c r="FL326" s="8"/>
      <c r="FM326" s="8"/>
      <c r="FN326" s="8"/>
      <c r="FO326" s="8"/>
      <c r="FP326" s="8"/>
      <c r="FQ326" s="8">
        <v>0</v>
      </c>
      <c r="FR326" s="8">
        <v>0</v>
      </c>
      <c r="FS326" s="8">
        <v>0</v>
      </c>
      <c r="FT326" s="8"/>
      <c r="FU326" s="8"/>
      <c r="FV326" s="8"/>
      <c r="FW326" s="8"/>
      <c r="FX326" s="8">
        <v>0</v>
      </c>
      <c r="FY326" s="8">
        <v>0</v>
      </c>
      <c r="FZ326" s="8"/>
      <c r="GA326" s="8" t="s">
        <v>576</v>
      </c>
      <c r="GB326" s="8"/>
      <c r="GC326" s="8"/>
      <c r="GD326" s="8">
        <v>1</v>
      </c>
      <c r="GE326" s="8"/>
      <c r="GF326" s="8">
        <v>-534034235</v>
      </c>
      <c r="GG326" s="8">
        <v>2</v>
      </c>
      <c r="GH326" s="8">
        <v>3</v>
      </c>
      <c r="GI326" s="8">
        <v>-2</v>
      </c>
      <c r="GJ326" s="8">
        <v>0</v>
      </c>
      <c r="GK326" s="8">
        <v>0</v>
      </c>
      <c r="GL326" s="8">
        <f t="shared" ref="GL326:GL389" si="220">ROUND(IF(AND(BH326=3,BI326=3,FS326&lt;&gt;0),P326,0),2)</f>
        <v>0</v>
      </c>
      <c r="GM326" s="8">
        <f t="shared" ref="GM326:GM389" si="221">ROUND(O326+X326+Y326,2)+GX326</f>
        <v>0</v>
      </c>
      <c r="GN326" s="8">
        <f t="shared" ref="GN326:GN389" si="222">IF(OR(BI326=0,BI326=1),GM326-GX326,0)</f>
        <v>0</v>
      </c>
      <c r="GO326" s="8">
        <f t="shared" ref="GO326:GO389" si="223">IF(BI326=2,GM326-GX326,0)</f>
        <v>0</v>
      </c>
      <c r="GP326" s="8">
        <f t="shared" ref="GP326:GP389" si="224">IF(BI326=4,GM326-GX326,0)</f>
        <v>0</v>
      </c>
      <c r="GQ326" s="8"/>
      <c r="GR326" s="8">
        <v>1</v>
      </c>
      <c r="GS326" s="8">
        <v>1</v>
      </c>
      <c r="GT326" s="8">
        <v>0</v>
      </c>
      <c r="GU326" s="8" t="s">
        <v>236</v>
      </c>
      <c r="GV326" s="8">
        <f t="shared" ref="GV326:GV389" si="225">ROUND((GT326),6)</f>
        <v>0</v>
      </c>
      <c r="GW326" s="8">
        <v>1</v>
      </c>
      <c r="GX326" s="8">
        <f t="shared" ref="GX326:GX389" si="226">ROUND(HC326*I326,2)</f>
        <v>0</v>
      </c>
      <c r="GY326" s="8"/>
      <c r="GZ326" s="8"/>
      <c r="HA326" s="8">
        <v>0</v>
      </c>
      <c r="HB326" s="8">
        <v>0</v>
      </c>
      <c r="HC326" s="8">
        <f t="shared" ref="HC326:HC389" si="227">GV326*GW326</f>
        <v>0</v>
      </c>
      <c r="HD326" s="8"/>
      <c r="HE326" s="8" t="s">
        <v>69</v>
      </c>
      <c r="HF326" s="8" t="s">
        <v>426</v>
      </c>
      <c r="HG326" s="8">
        <f t="shared" ref="HG326:HG389" si="228">ROUND(ROUND(AL326,2)*I326,2)</f>
        <v>0</v>
      </c>
      <c r="HH326" s="8"/>
      <c r="HI326" s="8"/>
      <c r="HJ326" s="8"/>
      <c r="HK326" s="8"/>
      <c r="HL326" s="8"/>
      <c r="HM326" s="8" t="s">
        <v>236</v>
      </c>
      <c r="HN326" s="8" t="s">
        <v>236</v>
      </c>
      <c r="HO326" s="8" t="s">
        <v>236</v>
      </c>
      <c r="HP326" s="8" t="s">
        <v>236</v>
      </c>
      <c r="HQ326" s="8" t="s">
        <v>236</v>
      </c>
      <c r="HR326" s="8"/>
      <c r="HS326" s="8">
        <v>0</v>
      </c>
      <c r="HT326" s="8"/>
      <c r="HU326" s="8"/>
      <c r="HV326" s="8"/>
      <c r="HW326" s="8"/>
      <c r="HX326" s="8"/>
      <c r="HY326" s="8"/>
      <c r="HZ326" s="8"/>
      <c r="IA326" s="8"/>
      <c r="IB326" s="8"/>
      <c r="IC326" s="8"/>
      <c r="ID326" s="8"/>
      <c r="IE326" s="8"/>
      <c r="IF326" s="8"/>
      <c r="IG326" s="8"/>
      <c r="IH326" s="8"/>
      <c r="II326" s="8"/>
      <c r="IJ326" s="8"/>
      <c r="IK326" s="8">
        <v>0</v>
      </c>
      <c r="IL326" s="8"/>
      <c r="IM326" s="8"/>
      <c r="IN326" s="8"/>
      <c r="IO326" s="8"/>
      <c r="IP326" s="8"/>
      <c r="IQ326" s="8"/>
      <c r="IR326" s="8"/>
      <c r="IS326" s="8"/>
      <c r="IT326" s="8"/>
      <c r="IU326" s="8"/>
    </row>
    <row r="327" spans="1:245">
      <c r="A327">
        <v>17</v>
      </c>
      <c r="B327">
        <v>1</v>
      </c>
      <c r="E327" t="s">
        <v>236</v>
      </c>
      <c r="F327" t="s">
        <v>571</v>
      </c>
      <c r="G327" t="s">
        <v>572</v>
      </c>
      <c r="H327" t="s">
        <v>536</v>
      </c>
      <c r="I327">
        <v>0</v>
      </c>
      <c r="J327">
        <v>0</v>
      </c>
      <c r="K327">
        <v>0</v>
      </c>
      <c r="L327">
        <v>0</v>
      </c>
      <c r="M327">
        <v>0</v>
      </c>
      <c r="N327">
        <f t="shared" si="188"/>
        <v>0</v>
      </c>
      <c r="O327">
        <f t="shared" si="189"/>
        <v>0</v>
      </c>
      <c r="P327">
        <f t="shared" si="190"/>
        <v>0</v>
      </c>
      <c r="Q327">
        <f t="shared" si="191"/>
        <v>0</v>
      </c>
      <c r="R327">
        <f t="shared" si="192"/>
        <v>0</v>
      </c>
      <c r="S327">
        <f t="shared" si="193"/>
        <v>0</v>
      </c>
      <c r="T327">
        <f t="shared" si="194"/>
        <v>0</v>
      </c>
      <c r="U327">
        <f t="shared" si="195"/>
        <v>0</v>
      </c>
      <c r="V327">
        <f t="shared" si="196"/>
        <v>0</v>
      </c>
      <c r="W327">
        <f t="shared" si="197"/>
        <v>0</v>
      </c>
      <c r="X327">
        <f t="shared" si="198"/>
        <v>0</v>
      </c>
      <c r="Y327">
        <f t="shared" si="199"/>
        <v>0</v>
      </c>
      <c r="AA327">
        <v>-1</v>
      </c>
      <c r="AB327">
        <f t="shared" si="200"/>
        <v>512.69</v>
      </c>
      <c r="AC327">
        <f t="shared" si="201"/>
        <v>512.69</v>
      </c>
      <c r="AD327">
        <f t="shared" si="202"/>
        <v>0</v>
      </c>
      <c r="AE327">
        <f t="shared" si="203"/>
        <v>0</v>
      </c>
      <c r="AF327">
        <f t="shared" si="204"/>
        <v>0</v>
      </c>
      <c r="AG327">
        <f t="shared" si="205"/>
        <v>0</v>
      </c>
      <c r="AH327">
        <f t="shared" si="206"/>
        <v>0</v>
      </c>
      <c r="AI327">
        <f t="shared" si="207"/>
        <v>0</v>
      </c>
      <c r="AJ327">
        <f t="shared" si="208"/>
        <v>0</v>
      </c>
      <c r="AK327">
        <v>512.69</v>
      </c>
      <c r="AL327">
        <v>512.69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1</v>
      </c>
      <c r="AW327">
        <v>1</v>
      </c>
      <c r="AZ327">
        <v>1</v>
      </c>
      <c r="BA327">
        <v>1</v>
      </c>
      <c r="BB327">
        <v>1</v>
      </c>
      <c r="BC327">
        <v>1</v>
      </c>
      <c r="BD327" t="s">
        <v>236</v>
      </c>
      <c r="BE327" t="s">
        <v>236</v>
      </c>
      <c r="BF327" t="s">
        <v>236</v>
      </c>
      <c r="BG327" t="s">
        <v>236</v>
      </c>
      <c r="BH327">
        <v>3</v>
      </c>
      <c r="BI327">
        <v>1</v>
      </c>
      <c r="BJ327" t="s">
        <v>236</v>
      </c>
      <c r="BM327">
        <v>1100</v>
      </c>
      <c r="BN327">
        <v>0</v>
      </c>
      <c r="BO327" t="s">
        <v>236</v>
      </c>
      <c r="BP327">
        <v>0</v>
      </c>
      <c r="BQ327">
        <v>8</v>
      </c>
      <c r="BR327">
        <v>0</v>
      </c>
      <c r="BS327">
        <v>1</v>
      </c>
      <c r="BT327">
        <v>1</v>
      </c>
      <c r="BU327">
        <v>1</v>
      </c>
      <c r="BV327">
        <v>1</v>
      </c>
      <c r="BW327">
        <v>1</v>
      </c>
      <c r="BX327">
        <v>1</v>
      </c>
      <c r="BY327" t="s">
        <v>236</v>
      </c>
      <c r="BZ327">
        <v>0</v>
      </c>
      <c r="CA327">
        <v>0</v>
      </c>
      <c r="CB327" t="s">
        <v>236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0</v>
      </c>
      <c r="CM327">
        <v>0</v>
      </c>
      <c r="CN327" t="s">
        <v>236</v>
      </c>
      <c r="CO327">
        <v>0</v>
      </c>
      <c r="CP327">
        <f t="shared" si="209"/>
        <v>0</v>
      </c>
      <c r="CQ327">
        <f t="shared" si="210"/>
        <v>512.69</v>
      </c>
      <c r="CR327">
        <f t="shared" si="211"/>
        <v>0</v>
      </c>
      <c r="CS327">
        <f t="shared" si="212"/>
        <v>0</v>
      </c>
      <c r="CT327">
        <f t="shared" si="213"/>
        <v>0</v>
      </c>
      <c r="CU327">
        <f t="shared" si="214"/>
        <v>0</v>
      </c>
      <c r="CV327">
        <f t="shared" si="215"/>
        <v>0</v>
      </c>
      <c r="CW327">
        <f t="shared" si="216"/>
        <v>0</v>
      </c>
      <c r="CX327">
        <f t="shared" si="217"/>
        <v>0</v>
      </c>
      <c r="CY327">
        <f t="shared" si="218"/>
        <v>0</v>
      </c>
      <c r="CZ327">
        <f t="shared" si="219"/>
        <v>0</v>
      </c>
      <c r="DC327" t="s">
        <v>236</v>
      </c>
      <c r="DD327" t="s">
        <v>236</v>
      </c>
      <c r="DE327" t="s">
        <v>236</v>
      </c>
      <c r="DF327" t="s">
        <v>236</v>
      </c>
      <c r="DG327" t="s">
        <v>236</v>
      </c>
      <c r="DH327" t="s">
        <v>236</v>
      </c>
      <c r="DI327" t="s">
        <v>236</v>
      </c>
      <c r="DJ327" t="s">
        <v>236</v>
      </c>
      <c r="DK327" t="s">
        <v>236</v>
      </c>
      <c r="DL327" t="s">
        <v>236</v>
      </c>
      <c r="DM327" t="s">
        <v>236</v>
      </c>
      <c r="DN327">
        <v>0</v>
      </c>
      <c r="DO327">
        <v>0</v>
      </c>
      <c r="DP327">
        <v>1</v>
      </c>
      <c r="DQ327">
        <v>1</v>
      </c>
      <c r="DU327">
        <v>1003</v>
      </c>
      <c r="DV327" t="s">
        <v>536</v>
      </c>
      <c r="DW327" t="s">
        <v>536</v>
      </c>
      <c r="DX327">
        <v>1</v>
      </c>
      <c r="DZ327" t="s">
        <v>236</v>
      </c>
      <c r="EA327" t="s">
        <v>236</v>
      </c>
      <c r="EB327" t="s">
        <v>236</v>
      </c>
      <c r="EC327" t="s">
        <v>236</v>
      </c>
      <c r="EE327">
        <v>82815331</v>
      </c>
      <c r="EF327">
        <v>8</v>
      </c>
      <c r="EG327" t="s">
        <v>573</v>
      </c>
      <c r="EH327">
        <v>0</v>
      </c>
      <c r="EI327" t="s">
        <v>236</v>
      </c>
      <c r="EJ327">
        <v>1</v>
      </c>
      <c r="EK327">
        <v>1100</v>
      </c>
      <c r="EL327" t="s">
        <v>574</v>
      </c>
      <c r="EM327" t="s">
        <v>575</v>
      </c>
      <c r="EO327" t="s">
        <v>236</v>
      </c>
      <c r="EQ327">
        <v>132096</v>
      </c>
      <c r="ER327">
        <v>512.69</v>
      </c>
      <c r="ES327">
        <v>512.69</v>
      </c>
      <c r="ET327">
        <v>0</v>
      </c>
      <c r="EU327">
        <v>0</v>
      </c>
      <c r="EV327">
        <v>0</v>
      </c>
      <c r="EW327">
        <v>0</v>
      </c>
      <c r="EX327">
        <v>0</v>
      </c>
      <c r="EY327">
        <v>0</v>
      </c>
      <c r="EZ327">
        <v>5</v>
      </c>
      <c r="FC327">
        <v>0</v>
      </c>
      <c r="FD327">
        <v>18</v>
      </c>
      <c r="FF327">
        <v>488</v>
      </c>
      <c r="FQ327">
        <v>0</v>
      </c>
      <c r="FR327">
        <v>0</v>
      </c>
      <c r="FS327">
        <v>0</v>
      </c>
      <c r="FX327">
        <v>0</v>
      </c>
      <c r="FY327">
        <v>0</v>
      </c>
      <c r="GA327" t="s">
        <v>576</v>
      </c>
      <c r="GD327">
        <v>1</v>
      </c>
      <c r="GF327">
        <v>-534034235</v>
      </c>
      <c r="GG327">
        <v>2</v>
      </c>
      <c r="GH327">
        <v>3</v>
      </c>
      <c r="GI327">
        <v>-2</v>
      </c>
      <c r="GJ327">
        <v>0</v>
      </c>
      <c r="GK327">
        <v>0</v>
      </c>
      <c r="GL327">
        <f t="shared" si="220"/>
        <v>0</v>
      </c>
      <c r="GM327">
        <f t="shared" si="221"/>
        <v>0</v>
      </c>
      <c r="GN327">
        <f t="shared" si="222"/>
        <v>0</v>
      </c>
      <c r="GO327">
        <f t="shared" si="223"/>
        <v>0</v>
      </c>
      <c r="GP327">
        <f t="shared" si="224"/>
        <v>0</v>
      </c>
      <c r="GR327">
        <v>1</v>
      </c>
      <c r="GS327">
        <v>1</v>
      </c>
      <c r="GT327">
        <v>0</v>
      </c>
      <c r="GU327" t="s">
        <v>236</v>
      </c>
      <c r="GV327">
        <f t="shared" si="225"/>
        <v>0</v>
      </c>
      <c r="GW327">
        <v>1</v>
      </c>
      <c r="GX327">
        <f t="shared" si="226"/>
        <v>0</v>
      </c>
      <c r="HA327">
        <v>0</v>
      </c>
      <c r="HB327">
        <v>0</v>
      </c>
      <c r="HC327">
        <f t="shared" si="227"/>
        <v>0</v>
      </c>
      <c r="HE327" t="s">
        <v>69</v>
      </c>
      <c r="HF327" t="s">
        <v>426</v>
      </c>
      <c r="HG327">
        <f t="shared" si="228"/>
        <v>0</v>
      </c>
      <c r="HM327" t="s">
        <v>236</v>
      </c>
      <c r="HN327" t="s">
        <v>236</v>
      </c>
      <c r="HO327" t="s">
        <v>236</v>
      </c>
      <c r="HP327" t="s">
        <v>236</v>
      </c>
      <c r="HQ327" t="s">
        <v>236</v>
      </c>
      <c r="HS327">
        <v>0</v>
      </c>
      <c r="IK327">
        <v>0</v>
      </c>
    </row>
    <row r="328" spans="1:255">
      <c r="A328" s="8">
        <v>17</v>
      </c>
      <c r="B328" s="8">
        <v>1</v>
      </c>
      <c r="C328" s="8"/>
      <c r="D328" s="8"/>
      <c r="E328" s="8" t="s">
        <v>236</v>
      </c>
      <c r="F328" s="8" t="s">
        <v>571</v>
      </c>
      <c r="G328" s="8" t="s">
        <v>577</v>
      </c>
      <c r="H328" s="8" t="s">
        <v>536</v>
      </c>
      <c r="I328" s="8">
        <v>0</v>
      </c>
      <c r="J328" s="8">
        <v>0</v>
      </c>
      <c r="K328" s="8">
        <v>0</v>
      </c>
      <c r="L328" s="8">
        <v>0</v>
      </c>
      <c r="M328" s="8">
        <v>0</v>
      </c>
      <c r="N328" s="8">
        <f t="shared" si="188"/>
        <v>0</v>
      </c>
      <c r="O328" s="8">
        <f t="shared" si="189"/>
        <v>0</v>
      </c>
      <c r="P328" s="8">
        <f t="shared" si="190"/>
        <v>0</v>
      </c>
      <c r="Q328" s="8">
        <f t="shared" si="191"/>
        <v>0</v>
      </c>
      <c r="R328" s="8">
        <f t="shared" si="192"/>
        <v>0</v>
      </c>
      <c r="S328" s="8">
        <f t="shared" si="193"/>
        <v>0</v>
      </c>
      <c r="T328" s="8">
        <f t="shared" si="194"/>
        <v>0</v>
      </c>
      <c r="U328" s="8">
        <f t="shared" si="195"/>
        <v>0</v>
      </c>
      <c r="V328" s="8">
        <f t="shared" si="196"/>
        <v>0</v>
      </c>
      <c r="W328" s="8">
        <f t="shared" si="197"/>
        <v>0</v>
      </c>
      <c r="X328" s="8">
        <f t="shared" si="198"/>
        <v>0</v>
      </c>
      <c r="Y328" s="8">
        <f t="shared" si="199"/>
        <v>0</v>
      </c>
      <c r="Z328" s="8"/>
      <c r="AA328" s="8">
        <v>-1</v>
      </c>
      <c r="AB328" s="8">
        <f t="shared" si="200"/>
        <v>395.03</v>
      </c>
      <c r="AC328" s="8">
        <f t="shared" si="201"/>
        <v>395.03</v>
      </c>
      <c r="AD328" s="8">
        <f t="shared" si="202"/>
        <v>0</v>
      </c>
      <c r="AE328" s="8">
        <f t="shared" si="203"/>
        <v>0</v>
      </c>
      <c r="AF328" s="8">
        <f t="shared" si="204"/>
        <v>0</v>
      </c>
      <c r="AG328" s="8">
        <f t="shared" si="205"/>
        <v>0</v>
      </c>
      <c r="AH328" s="8">
        <f t="shared" si="206"/>
        <v>0</v>
      </c>
      <c r="AI328" s="8">
        <f t="shared" si="207"/>
        <v>0</v>
      </c>
      <c r="AJ328" s="8">
        <f t="shared" si="208"/>
        <v>0</v>
      </c>
      <c r="AK328" s="8">
        <v>395.03</v>
      </c>
      <c r="AL328" s="8">
        <v>395.03</v>
      </c>
      <c r="AM328" s="8">
        <v>0</v>
      </c>
      <c r="AN328" s="8">
        <v>0</v>
      </c>
      <c r="AO328" s="8">
        <v>0</v>
      </c>
      <c r="AP328" s="8">
        <v>0</v>
      </c>
      <c r="AQ328" s="8">
        <v>0</v>
      </c>
      <c r="AR328" s="8">
        <v>0</v>
      </c>
      <c r="AS328" s="8">
        <v>0</v>
      </c>
      <c r="AT328" s="8">
        <v>0</v>
      </c>
      <c r="AU328" s="8">
        <v>0</v>
      </c>
      <c r="AV328" s="8">
        <v>1</v>
      </c>
      <c r="AW328" s="8">
        <v>1</v>
      </c>
      <c r="AX328" s="8"/>
      <c r="AY328" s="8"/>
      <c r="AZ328" s="8">
        <v>1</v>
      </c>
      <c r="BA328" s="8">
        <v>1</v>
      </c>
      <c r="BB328" s="8">
        <v>1</v>
      </c>
      <c r="BC328" s="8">
        <v>1</v>
      </c>
      <c r="BD328" s="8" t="s">
        <v>236</v>
      </c>
      <c r="BE328" s="8" t="s">
        <v>236</v>
      </c>
      <c r="BF328" s="8" t="s">
        <v>236</v>
      </c>
      <c r="BG328" s="8" t="s">
        <v>236</v>
      </c>
      <c r="BH328" s="8">
        <v>3</v>
      </c>
      <c r="BI328" s="8">
        <v>1</v>
      </c>
      <c r="BJ328" s="8" t="s">
        <v>236</v>
      </c>
      <c r="BK328" s="8"/>
      <c r="BL328" s="8"/>
      <c r="BM328" s="8">
        <v>1100</v>
      </c>
      <c r="BN328" s="8">
        <v>0</v>
      </c>
      <c r="BO328" s="8" t="s">
        <v>236</v>
      </c>
      <c r="BP328" s="8">
        <v>0</v>
      </c>
      <c r="BQ328" s="8">
        <v>8</v>
      </c>
      <c r="BR328" s="8">
        <v>0</v>
      </c>
      <c r="BS328" s="8">
        <v>1</v>
      </c>
      <c r="BT328" s="8">
        <v>1</v>
      </c>
      <c r="BU328" s="8">
        <v>1</v>
      </c>
      <c r="BV328" s="8">
        <v>1</v>
      </c>
      <c r="BW328" s="8">
        <v>1</v>
      </c>
      <c r="BX328" s="8">
        <v>1</v>
      </c>
      <c r="BY328" s="8" t="s">
        <v>236</v>
      </c>
      <c r="BZ328" s="8">
        <v>0</v>
      </c>
      <c r="CA328" s="8">
        <v>0</v>
      </c>
      <c r="CB328" s="8" t="s">
        <v>236</v>
      </c>
      <c r="CC328" s="8"/>
      <c r="CD328" s="8"/>
      <c r="CE328" s="8">
        <v>0</v>
      </c>
      <c r="CF328" s="8">
        <v>0</v>
      </c>
      <c r="CG328" s="8">
        <v>0</v>
      </c>
      <c r="CH328" s="8">
        <v>0</v>
      </c>
      <c r="CI328" s="8">
        <v>0</v>
      </c>
      <c r="CJ328" s="8">
        <v>0</v>
      </c>
      <c r="CK328" s="8">
        <v>0</v>
      </c>
      <c r="CL328" s="8">
        <v>0</v>
      </c>
      <c r="CM328" s="8">
        <v>0</v>
      </c>
      <c r="CN328" s="8" t="s">
        <v>236</v>
      </c>
      <c r="CO328" s="8">
        <v>0</v>
      </c>
      <c r="CP328" s="8">
        <f t="shared" si="209"/>
        <v>0</v>
      </c>
      <c r="CQ328" s="8">
        <f t="shared" si="210"/>
        <v>395.03</v>
      </c>
      <c r="CR328" s="8">
        <f t="shared" si="211"/>
        <v>0</v>
      </c>
      <c r="CS328" s="8">
        <f t="shared" si="212"/>
        <v>0</v>
      </c>
      <c r="CT328" s="8">
        <f t="shared" si="213"/>
        <v>0</v>
      </c>
      <c r="CU328" s="8">
        <f t="shared" si="214"/>
        <v>0</v>
      </c>
      <c r="CV328" s="8">
        <f t="shared" si="215"/>
        <v>0</v>
      </c>
      <c r="CW328" s="8">
        <f t="shared" si="216"/>
        <v>0</v>
      </c>
      <c r="CX328" s="8">
        <f t="shared" si="217"/>
        <v>0</v>
      </c>
      <c r="CY328" s="8">
        <f t="shared" si="218"/>
        <v>0</v>
      </c>
      <c r="CZ328" s="8">
        <f t="shared" si="219"/>
        <v>0</v>
      </c>
      <c r="DA328" s="8"/>
      <c r="DB328" s="8"/>
      <c r="DC328" s="8" t="s">
        <v>236</v>
      </c>
      <c r="DD328" s="8" t="s">
        <v>236</v>
      </c>
      <c r="DE328" s="8" t="s">
        <v>236</v>
      </c>
      <c r="DF328" s="8" t="s">
        <v>236</v>
      </c>
      <c r="DG328" s="8" t="s">
        <v>236</v>
      </c>
      <c r="DH328" s="8" t="s">
        <v>236</v>
      </c>
      <c r="DI328" s="8" t="s">
        <v>236</v>
      </c>
      <c r="DJ328" s="8" t="s">
        <v>236</v>
      </c>
      <c r="DK328" s="8" t="s">
        <v>236</v>
      </c>
      <c r="DL328" s="8" t="s">
        <v>236</v>
      </c>
      <c r="DM328" s="8" t="s">
        <v>236</v>
      </c>
      <c r="DN328" s="8">
        <v>0</v>
      </c>
      <c r="DO328" s="8">
        <v>0</v>
      </c>
      <c r="DP328" s="8">
        <v>1</v>
      </c>
      <c r="DQ328" s="8">
        <v>1</v>
      </c>
      <c r="DR328" s="8"/>
      <c r="DS328" s="8"/>
      <c r="DT328" s="8"/>
      <c r="DU328" s="8">
        <v>1003</v>
      </c>
      <c r="DV328" s="8" t="s">
        <v>536</v>
      </c>
      <c r="DW328" s="8" t="s">
        <v>536</v>
      </c>
      <c r="DX328" s="8">
        <v>1</v>
      </c>
      <c r="DY328" s="8"/>
      <c r="DZ328" s="8" t="s">
        <v>236</v>
      </c>
      <c r="EA328" s="8" t="s">
        <v>236</v>
      </c>
      <c r="EB328" s="8" t="s">
        <v>236</v>
      </c>
      <c r="EC328" s="8" t="s">
        <v>236</v>
      </c>
      <c r="ED328" s="8"/>
      <c r="EE328" s="8">
        <v>82815331</v>
      </c>
      <c r="EF328" s="8">
        <v>8</v>
      </c>
      <c r="EG328" s="8" t="s">
        <v>573</v>
      </c>
      <c r="EH328" s="8">
        <v>0</v>
      </c>
      <c r="EI328" s="8" t="s">
        <v>236</v>
      </c>
      <c r="EJ328" s="8">
        <v>1</v>
      </c>
      <c r="EK328" s="8">
        <v>1100</v>
      </c>
      <c r="EL328" s="8" t="s">
        <v>574</v>
      </c>
      <c r="EM328" s="8" t="s">
        <v>575</v>
      </c>
      <c r="EN328" s="8"/>
      <c r="EO328" s="8" t="s">
        <v>236</v>
      </c>
      <c r="EP328" s="8"/>
      <c r="EQ328" s="8">
        <v>132096</v>
      </c>
      <c r="ER328" s="8">
        <v>395.03</v>
      </c>
      <c r="ES328" s="8">
        <v>395.03</v>
      </c>
      <c r="ET328" s="8">
        <v>0</v>
      </c>
      <c r="EU328" s="8">
        <v>0</v>
      </c>
      <c r="EV328" s="8">
        <v>0</v>
      </c>
      <c r="EW328" s="8">
        <v>0</v>
      </c>
      <c r="EX328" s="8">
        <v>0</v>
      </c>
      <c r="EY328" s="8">
        <v>0</v>
      </c>
      <c r="EZ328" s="8">
        <v>5</v>
      </c>
      <c r="FA328" s="8"/>
      <c r="FB328" s="8"/>
      <c r="FC328" s="8">
        <v>0</v>
      </c>
      <c r="FD328" s="8">
        <v>18</v>
      </c>
      <c r="FE328" s="8"/>
      <c r="FF328" s="8">
        <v>376</v>
      </c>
      <c r="FG328" s="8"/>
      <c r="FH328" s="8"/>
      <c r="FI328" s="8"/>
      <c r="FJ328" s="8"/>
      <c r="FK328" s="8"/>
      <c r="FL328" s="8"/>
      <c r="FM328" s="8"/>
      <c r="FN328" s="8"/>
      <c r="FO328" s="8"/>
      <c r="FP328" s="8"/>
      <c r="FQ328" s="8">
        <v>0</v>
      </c>
      <c r="FR328" s="8">
        <v>0</v>
      </c>
      <c r="FS328" s="8">
        <v>0</v>
      </c>
      <c r="FT328" s="8"/>
      <c r="FU328" s="8"/>
      <c r="FV328" s="8"/>
      <c r="FW328" s="8"/>
      <c r="FX328" s="8">
        <v>0</v>
      </c>
      <c r="FY328" s="8">
        <v>0</v>
      </c>
      <c r="FZ328" s="8"/>
      <c r="GA328" s="8" t="s">
        <v>578</v>
      </c>
      <c r="GB328" s="8"/>
      <c r="GC328" s="8"/>
      <c r="GD328" s="8">
        <v>1</v>
      </c>
      <c r="GE328" s="8"/>
      <c r="GF328" s="8">
        <v>1423522347</v>
      </c>
      <c r="GG328" s="8">
        <v>2</v>
      </c>
      <c r="GH328" s="8">
        <v>3</v>
      </c>
      <c r="GI328" s="8">
        <v>-2</v>
      </c>
      <c r="GJ328" s="8">
        <v>0</v>
      </c>
      <c r="GK328" s="8">
        <v>0</v>
      </c>
      <c r="GL328" s="8">
        <f t="shared" si="220"/>
        <v>0</v>
      </c>
      <c r="GM328" s="8">
        <f t="shared" si="221"/>
        <v>0</v>
      </c>
      <c r="GN328" s="8">
        <f t="shared" si="222"/>
        <v>0</v>
      </c>
      <c r="GO328" s="8">
        <f t="shared" si="223"/>
        <v>0</v>
      </c>
      <c r="GP328" s="8">
        <f t="shared" si="224"/>
        <v>0</v>
      </c>
      <c r="GQ328" s="8"/>
      <c r="GR328" s="8">
        <v>1</v>
      </c>
      <c r="GS328" s="8">
        <v>1</v>
      </c>
      <c r="GT328" s="8">
        <v>0</v>
      </c>
      <c r="GU328" s="8" t="s">
        <v>236</v>
      </c>
      <c r="GV328" s="8">
        <f t="shared" si="225"/>
        <v>0</v>
      </c>
      <c r="GW328" s="8">
        <v>1</v>
      </c>
      <c r="GX328" s="8">
        <f t="shared" si="226"/>
        <v>0</v>
      </c>
      <c r="GY328" s="8"/>
      <c r="GZ328" s="8"/>
      <c r="HA328" s="8">
        <v>0</v>
      </c>
      <c r="HB328" s="8">
        <v>0</v>
      </c>
      <c r="HC328" s="8">
        <f t="shared" si="227"/>
        <v>0</v>
      </c>
      <c r="HD328" s="8"/>
      <c r="HE328" s="8" t="s">
        <v>69</v>
      </c>
      <c r="HF328" s="8" t="s">
        <v>426</v>
      </c>
      <c r="HG328" s="8">
        <f t="shared" si="228"/>
        <v>0</v>
      </c>
      <c r="HH328" s="8"/>
      <c r="HI328" s="8"/>
      <c r="HJ328" s="8"/>
      <c r="HK328" s="8"/>
      <c r="HL328" s="8"/>
      <c r="HM328" s="8" t="s">
        <v>236</v>
      </c>
      <c r="HN328" s="8" t="s">
        <v>236</v>
      </c>
      <c r="HO328" s="8" t="s">
        <v>236</v>
      </c>
      <c r="HP328" s="8" t="s">
        <v>236</v>
      </c>
      <c r="HQ328" s="8" t="s">
        <v>236</v>
      </c>
      <c r="HR328" s="8"/>
      <c r="HS328" s="8">
        <v>0</v>
      </c>
      <c r="HT328" s="8"/>
      <c r="HU328" s="8"/>
      <c r="HV328" s="8"/>
      <c r="HW328" s="8"/>
      <c r="HX328" s="8"/>
      <c r="HY328" s="8"/>
      <c r="HZ328" s="8"/>
      <c r="IA328" s="8"/>
      <c r="IB328" s="8"/>
      <c r="IC328" s="8"/>
      <c r="ID328" s="8"/>
      <c r="IE328" s="8"/>
      <c r="IF328" s="8"/>
      <c r="IG328" s="8"/>
      <c r="IH328" s="8"/>
      <c r="II328" s="8"/>
      <c r="IJ328" s="8"/>
      <c r="IK328" s="8">
        <v>0</v>
      </c>
      <c r="IL328" s="8"/>
      <c r="IM328" s="8"/>
      <c r="IN328" s="8"/>
      <c r="IO328" s="8"/>
      <c r="IP328" s="8"/>
      <c r="IQ328" s="8"/>
      <c r="IR328" s="8"/>
      <c r="IS328" s="8"/>
      <c r="IT328" s="8"/>
      <c r="IU328" s="8"/>
    </row>
    <row r="329" spans="1:245">
      <c r="A329">
        <v>17</v>
      </c>
      <c r="B329">
        <v>1</v>
      </c>
      <c r="E329" t="s">
        <v>236</v>
      </c>
      <c r="F329" t="s">
        <v>571</v>
      </c>
      <c r="G329" t="s">
        <v>577</v>
      </c>
      <c r="H329" t="s">
        <v>536</v>
      </c>
      <c r="I329">
        <v>0</v>
      </c>
      <c r="J329">
        <v>0</v>
      </c>
      <c r="K329">
        <v>0</v>
      </c>
      <c r="L329">
        <v>0</v>
      </c>
      <c r="M329">
        <v>0</v>
      </c>
      <c r="N329">
        <f t="shared" si="188"/>
        <v>0</v>
      </c>
      <c r="O329">
        <f t="shared" si="189"/>
        <v>0</v>
      </c>
      <c r="P329">
        <f t="shared" si="190"/>
        <v>0</v>
      </c>
      <c r="Q329">
        <f t="shared" si="191"/>
        <v>0</v>
      </c>
      <c r="R329">
        <f t="shared" si="192"/>
        <v>0</v>
      </c>
      <c r="S329">
        <f t="shared" si="193"/>
        <v>0</v>
      </c>
      <c r="T329">
        <f t="shared" si="194"/>
        <v>0</v>
      </c>
      <c r="U329">
        <f t="shared" si="195"/>
        <v>0</v>
      </c>
      <c r="V329">
        <f t="shared" si="196"/>
        <v>0</v>
      </c>
      <c r="W329">
        <f t="shared" si="197"/>
        <v>0</v>
      </c>
      <c r="X329">
        <f t="shared" si="198"/>
        <v>0</v>
      </c>
      <c r="Y329">
        <f t="shared" si="199"/>
        <v>0</v>
      </c>
      <c r="AA329">
        <v>-1</v>
      </c>
      <c r="AB329">
        <f t="shared" si="200"/>
        <v>395.03</v>
      </c>
      <c r="AC329">
        <f t="shared" si="201"/>
        <v>395.03</v>
      </c>
      <c r="AD329">
        <f t="shared" si="202"/>
        <v>0</v>
      </c>
      <c r="AE329">
        <f t="shared" si="203"/>
        <v>0</v>
      </c>
      <c r="AF329">
        <f t="shared" si="204"/>
        <v>0</v>
      </c>
      <c r="AG329">
        <f t="shared" si="205"/>
        <v>0</v>
      </c>
      <c r="AH329">
        <f t="shared" si="206"/>
        <v>0</v>
      </c>
      <c r="AI329">
        <f t="shared" si="207"/>
        <v>0</v>
      </c>
      <c r="AJ329">
        <f t="shared" si="208"/>
        <v>0</v>
      </c>
      <c r="AK329">
        <v>395.03</v>
      </c>
      <c r="AL329">
        <v>395.03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1</v>
      </c>
      <c r="AW329">
        <v>1</v>
      </c>
      <c r="AZ329">
        <v>1</v>
      </c>
      <c r="BA329">
        <v>1</v>
      </c>
      <c r="BB329">
        <v>1</v>
      </c>
      <c r="BC329">
        <v>1</v>
      </c>
      <c r="BD329" t="s">
        <v>236</v>
      </c>
      <c r="BE329" t="s">
        <v>236</v>
      </c>
      <c r="BF329" t="s">
        <v>236</v>
      </c>
      <c r="BG329" t="s">
        <v>236</v>
      </c>
      <c r="BH329">
        <v>3</v>
      </c>
      <c r="BI329">
        <v>1</v>
      </c>
      <c r="BJ329" t="s">
        <v>236</v>
      </c>
      <c r="BM329">
        <v>1100</v>
      </c>
      <c r="BN329">
        <v>0</v>
      </c>
      <c r="BO329" t="s">
        <v>236</v>
      </c>
      <c r="BP329">
        <v>0</v>
      </c>
      <c r="BQ329">
        <v>8</v>
      </c>
      <c r="BR329">
        <v>0</v>
      </c>
      <c r="BS329">
        <v>1</v>
      </c>
      <c r="BT329">
        <v>1</v>
      </c>
      <c r="BU329">
        <v>1</v>
      </c>
      <c r="BV329">
        <v>1</v>
      </c>
      <c r="BW329">
        <v>1</v>
      </c>
      <c r="BX329">
        <v>1</v>
      </c>
      <c r="BY329" t="s">
        <v>236</v>
      </c>
      <c r="BZ329">
        <v>0</v>
      </c>
      <c r="CA329">
        <v>0</v>
      </c>
      <c r="CB329" t="s">
        <v>236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 t="s">
        <v>236</v>
      </c>
      <c r="CO329">
        <v>0</v>
      </c>
      <c r="CP329">
        <f t="shared" si="209"/>
        <v>0</v>
      </c>
      <c r="CQ329">
        <f t="shared" si="210"/>
        <v>395.03</v>
      </c>
      <c r="CR329">
        <f t="shared" si="211"/>
        <v>0</v>
      </c>
      <c r="CS329">
        <f t="shared" si="212"/>
        <v>0</v>
      </c>
      <c r="CT329">
        <f t="shared" si="213"/>
        <v>0</v>
      </c>
      <c r="CU329">
        <f t="shared" si="214"/>
        <v>0</v>
      </c>
      <c r="CV329">
        <f t="shared" si="215"/>
        <v>0</v>
      </c>
      <c r="CW329">
        <f t="shared" si="216"/>
        <v>0</v>
      </c>
      <c r="CX329">
        <f t="shared" si="217"/>
        <v>0</v>
      </c>
      <c r="CY329">
        <f t="shared" si="218"/>
        <v>0</v>
      </c>
      <c r="CZ329">
        <f t="shared" si="219"/>
        <v>0</v>
      </c>
      <c r="DC329" t="s">
        <v>236</v>
      </c>
      <c r="DD329" t="s">
        <v>236</v>
      </c>
      <c r="DE329" t="s">
        <v>236</v>
      </c>
      <c r="DF329" t="s">
        <v>236</v>
      </c>
      <c r="DG329" t="s">
        <v>236</v>
      </c>
      <c r="DH329" t="s">
        <v>236</v>
      </c>
      <c r="DI329" t="s">
        <v>236</v>
      </c>
      <c r="DJ329" t="s">
        <v>236</v>
      </c>
      <c r="DK329" t="s">
        <v>236</v>
      </c>
      <c r="DL329" t="s">
        <v>236</v>
      </c>
      <c r="DM329" t="s">
        <v>236</v>
      </c>
      <c r="DN329">
        <v>0</v>
      </c>
      <c r="DO329">
        <v>0</v>
      </c>
      <c r="DP329">
        <v>1</v>
      </c>
      <c r="DQ329">
        <v>1</v>
      </c>
      <c r="DU329">
        <v>1003</v>
      </c>
      <c r="DV329" t="s">
        <v>536</v>
      </c>
      <c r="DW329" t="s">
        <v>536</v>
      </c>
      <c r="DX329">
        <v>1</v>
      </c>
      <c r="DZ329" t="s">
        <v>236</v>
      </c>
      <c r="EA329" t="s">
        <v>236</v>
      </c>
      <c r="EB329" t="s">
        <v>236</v>
      </c>
      <c r="EC329" t="s">
        <v>236</v>
      </c>
      <c r="EE329">
        <v>82815331</v>
      </c>
      <c r="EF329">
        <v>8</v>
      </c>
      <c r="EG329" t="s">
        <v>573</v>
      </c>
      <c r="EH329">
        <v>0</v>
      </c>
      <c r="EI329" t="s">
        <v>236</v>
      </c>
      <c r="EJ329">
        <v>1</v>
      </c>
      <c r="EK329">
        <v>1100</v>
      </c>
      <c r="EL329" t="s">
        <v>574</v>
      </c>
      <c r="EM329" t="s">
        <v>575</v>
      </c>
      <c r="EO329" t="s">
        <v>236</v>
      </c>
      <c r="EQ329">
        <v>132096</v>
      </c>
      <c r="ER329">
        <v>395.03</v>
      </c>
      <c r="ES329">
        <v>395.03</v>
      </c>
      <c r="ET329">
        <v>0</v>
      </c>
      <c r="EU329">
        <v>0</v>
      </c>
      <c r="EV329">
        <v>0</v>
      </c>
      <c r="EW329">
        <v>0</v>
      </c>
      <c r="EX329">
        <v>0</v>
      </c>
      <c r="EY329">
        <v>0</v>
      </c>
      <c r="EZ329">
        <v>5</v>
      </c>
      <c r="FC329">
        <v>0</v>
      </c>
      <c r="FD329">
        <v>18</v>
      </c>
      <c r="FF329">
        <v>376</v>
      </c>
      <c r="FQ329">
        <v>0</v>
      </c>
      <c r="FR329">
        <v>0</v>
      </c>
      <c r="FS329">
        <v>0</v>
      </c>
      <c r="FX329">
        <v>0</v>
      </c>
      <c r="FY329">
        <v>0</v>
      </c>
      <c r="GA329" t="s">
        <v>578</v>
      </c>
      <c r="GD329">
        <v>1</v>
      </c>
      <c r="GF329">
        <v>1423522347</v>
      </c>
      <c r="GG329">
        <v>2</v>
      </c>
      <c r="GH329">
        <v>3</v>
      </c>
      <c r="GI329">
        <v>-2</v>
      </c>
      <c r="GJ329">
        <v>0</v>
      </c>
      <c r="GK329">
        <v>0</v>
      </c>
      <c r="GL329">
        <f t="shared" si="220"/>
        <v>0</v>
      </c>
      <c r="GM329">
        <f t="shared" si="221"/>
        <v>0</v>
      </c>
      <c r="GN329">
        <f t="shared" si="222"/>
        <v>0</v>
      </c>
      <c r="GO329">
        <f t="shared" si="223"/>
        <v>0</v>
      </c>
      <c r="GP329">
        <f t="shared" si="224"/>
        <v>0</v>
      </c>
      <c r="GR329">
        <v>1</v>
      </c>
      <c r="GS329">
        <v>1</v>
      </c>
      <c r="GT329">
        <v>0</v>
      </c>
      <c r="GU329" t="s">
        <v>236</v>
      </c>
      <c r="GV329">
        <f t="shared" si="225"/>
        <v>0</v>
      </c>
      <c r="GW329">
        <v>1</v>
      </c>
      <c r="GX329">
        <f t="shared" si="226"/>
        <v>0</v>
      </c>
      <c r="HA329">
        <v>0</v>
      </c>
      <c r="HB329">
        <v>0</v>
      </c>
      <c r="HC329">
        <f t="shared" si="227"/>
        <v>0</v>
      </c>
      <c r="HE329" t="s">
        <v>69</v>
      </c>
      <c r="HF329" t="s">
        <v>426</v>
      </c>
      <c r="HG329">
        <f t="shared" si="228"/>
        <v>0</v>
      </c>
      <c r="HM329" t="s">
        <v>236</v>
      </c>
      <c r="HN329" t="s">
        <v>236</v>
      </c>
      <c r="HO329" t="s">
        <v>236</v>
      </c>
      <c r="HP329" t="s">
        <v>236</v>
      </c>
      <c r="HQ329" t="s">
        <v>236</v>
      </c>
      <c r="HS329">
        <v>0</v>
      </c>
      <c r="IK329">
        <v>0</v>
      </c>
    </row>
    <row r="330" spans="1:255">
      <c r="A330" s="8">
        <v>17</v>
      </c>
      <c r="B330" s="8">
        <v>1</v>
      </c>
      <c r="C330" s="8"/>
      <c r="D330" s="8"/>
      <c r="E330" s="8" t="s">
        <v>198</v>
      </c>
      <c r="F330" s="8" t="s">
        <v>571</v>
      </c>
      <c r="G330" s="8" t="s">
        <v>579</v>
      </c>
      <c r="H330" s="8" t="s">
        <v>536</v>
      </c>
      <c r="I330" s="8">
        <v>105</v>
      </c>
      <c r="J330" s="8">
        <v>0</v>
      </c>
      <c r="K330" s="8">
        <v>105</v>
      </c>
      <c r="L330" s="8">
        <v>105</v>
      </c>
      <c r="M330" s="8">
        <v>0</v>
      </c>
      <c r="N330" s="8">
        <f t="shared" si="188"/>
        <v>105</v>
      </c>
      <c r="O330" s="8">
        <f t="shared" si="189"/>
        <v>30446.85</v>
      </c>
      <c r="P330" s="8">
        <f t="shared" si="190"/>
        <v>30446.85</v>
      </c>
      <c r="Q330" s="8">
        <f t="shared" si="191"/>
        <v>0</v>
      </c>
      <c r="R330" s="8">
        <f t="shared" si="192"/>
        <v>0</v>
      </c>
      <c r="S330" s="8">
        <f t="shared" si="193"/>
        <v>0</v>
      </c>
      <c r="T330" s="8">
        <f t="shared" si="194"/>
        <v>0</v>
      </c>
      <c r="U330" s="8">
        <f t="shared" si="195"/>
        <v>0</v>
      </c>
      <c r="V330" s="8">
        <f t="shared" si="196"/>
        <v>0</v>
      </c>
      <c r="W330" s="8">
        <f t="shared" si="197"/>
        <v>0</v>
      </c>
      <c r="X330" s="8">
        <f t="shared" si="198"/>
        <v>0</v>
      </c>
      <c r="Y330" s="8">
        <f t="shared" si="199"/>
        <v>0</v>
      </c>
      <c r="Z330" s="8"/>
      <c r="AA330" s="8">
        <v>85244098</v>
      </c>
      <c r="AB330" s="8">
        <f t="shared" si="200"/>
        <v>289.97</v>
      </c>
      <c r="AC330" s="8">
        <f t="shared" si="201"/>
        <v>289.97</v>
      </c>
      <c r="AD330" s="8">
        <f t="shared" si="202"/>
        <v>0</v>
      </c>
      <c r="AE330" s="8">
        <f t="shared" si="203"/>
        <v>0</v>
      </c>
      <c r="AF330" s="8">
        <f t="shared" si="204"/>
        <v>0</v>
      </c>
      <c r="AG330" s="8">
        <f t="shared" si="205"/>
        <v>0</v>
      </c>
      <c r="AH330" s="8">
        <f t="shared" si="206"/>
        <v>0</v>
      </c>
      <c r="AI330" s="8">
        <f t="shared" si="207"/>
        <v>0</v>
      </c>
      <c r="AJ330" s="8">
        <f t="shared" si="208"/>
        <v>0</v>
      </c>
      <c r="AK330" s="8">
        <v>289.97</v>
      </c>
      <c r="AL330" s="8">
        <v>289.97</v>
      </c>
      <c r="AM330" s="8">
        <v>0</v>
      </c>
      <c r="AN330" s="8">
        <v>0</v>
      </c>
      <c r="AO330" s="8">
        <v>0</v>
      </c>
      <c r="AP330" s="8">
        <v>0</v>
      </c>
      <c r="AQ330" s="8">
        <v>0</v>
      </c>
      <c r="AR330" s="8">
        <v>0</v>
      </c>
      <c r="AS330" s="8">
        <v>0</v>
      </c>
      <c r="AT330" s="8">
        <v>0</v>
      </c>
      <c r="AU330" s="8">
        <v>0</v>
      </c>
      <c r="AV330" s="8">
        <v>1</v>
      </c>
      <c r="AW330" s="8">
        <v>1</v>
      </c>
      <c r="AX330" s="8"/>
      <c r="AY330" s="8"/>
      <c r="AZ330" s="8">
        <v>1</v>
      </c>
      <c r="BA330" s="8">
        <v>1</v>
      </c>
      <c r="BB330" s="8">
        <v>1</v>
      </c>
      <c r="BC330" s="8">
        <v>1</v>
      </c>
      <c r="BD330" s="8" t="s">
        <v>236</v>
      </c>
      <c r="BE330" s="8" t="s">
        <v>236</v>
      </c>
      <c r="BF330" s="8" t="s">
        <v>236</v>
      </c>
      <c r="BG330" s="8" t="s">
        <v>236</v>
      </c>
      <c r="BH330" s="8">
        <v>3</v>
      </c>
      <c r="BI330" s="8">
        <v>1</v>
      </c>
      <c r="BJ330" s="8" t="s">
        <v>236</v>
      </c>
      <c r="BK330" s="8"/>
      <c r="BL330" s="8"/>
      <c r="BM330" s="8">
        <v>1100</v>
      </c>
      <c r="BN330" s="8">
        <v>0</v>
      </c>
      <c r="BO330" s="8" t="s">
        <v>236</v>
      </c>
      <c r="BP330" s="8">
        <v>0</v>
      </c>
      <c r="BQ330" s="8">
        <v>8</v>
      </c>
      <c r="BR330" s="8">
        <v>0</v>
      </c>
      <c r="BS330" s="8">
        <v>1</v>
      </c>
      <c r="BT330" s="8">
        <v>1</v>
      </c>
      <c r="BU330" s="8">
        <v>1</v>
      </c>
      <c r="BV330" s="8">
        <v>1</v>
      </c>
      <c r="BW330" s="8">
        <v>1</v>
      </c>
      <c r="BX330" s="8">
        <v>1</v>
      </c>
      <c r="BY330" s="8" t="s">
        <v>236</v>
      </c>
      <c r="BZ330" s="8">
        <v>0</v>
      </c>
      <c r="CA330" s="8">
        <v>0</v>
      </c>
      <c r="CB330" s="8" t="s">
        <v>236</v>
      </c>
      <c r="CC330" s="8"/>
      <c r="CD330" s="8"/>
      <c r="CE330" s="8">
        <v>0</v>
      </c>
      <c r="CF330" s="8">
        <v>0</v>
      </c>
      <c r="CG330" s="8">
        <v>0</v>
      </c>
      <c r="CH330" s="8">
        <v>20</v>
      </c>
      <c r="CI330" s="8">
        <v>0</v>
      </c>
      <c r="CJ330" s="8">
        <v>0</v>
      </c>
      <c r="CK330" s="8">
        <v>0</v>
      </c>
      <c r="CL330" s="8">
        <v>0</v>
      </c>
      <c r="CM330" s="8">
        <v>0</v>
      </c>
      <c r="CN330" s="8" t="s">
        <v>236</v>
      </c>
      <c r="CO330" s="8">
        <v>0</v>
      </c>
      <c r="CP330" s="8">
        <f t="shared" si="209"/>
        <v>30446.85</v>
      </c>
      <c r="CQ330" s="8">
        <f t="shared" si="210"/>
        <v>289.97</v>
      </c>
      <c r="CR330" s="8">
        <f t="shared" si="211"/>
        <v>0</v>
      </c>
      <c r="CS330" s="8">
        <f t="shared" si="212"/>
        <v>0</v>
      </c>
      <c r="CT330" s="8">
        <f t="shared" si="213"/>
        <v>0</v>
      </c>
      <c r="CU330" s="8">
        <f t="shared" si="214"/>
        <v>0</v>
      </c>
      <c r="CV330" s="8">
        <f t="shared" si="215"/>
        <v>0</v>
      </c>
      <c r="CW330" s="8">
        <f t="shared" si="216"/>
        <v>0</v>
      </c>
      <c r="CX330" s="8">
        <f t="shared" si="217"/>
        <v>0</v>
      </c>
      <c r="CY330" s="8">
        <f t="shared" si="218"/>
        <v>0</v>
      </c>
      <c r="CZ330" s="8">
        <f t="shared" si="219"/>
        <v>0</v>
      </c>
      <c r="DA330" s="8"/>
      <c r="DB330" s="8"/>
      <c r="DC330" s="8" t="s">
        <v>236</v>
      </c>
      <c r="DD330" s="8" t="s">
        <v>236</v>
      </c>
      <c r="DE330" s="8" t="s">
        <v>236</v>
      </c>
      <c r="DF330" s="8" t="s">
        <v>236</v>
      </c>
      <c r="DG330" s="8" t="s">
        <v>236</v>
      </c>
      <c r="DH330" s="8" t="s">
        <v>236</v>
      </c>
      <c r="DI330" s="8" t="s">
        <v>236</v>
      </c>
      <c r="DJ330" s="8" t="s">
        <v>236</v>
      </c>
      <c r="DK330" s="8" t="s">
        <v>236</v>
      </c>
      <c r="DL330" s="8" t="s">
        <v>236</v>
      </c>
      <c r="DM330" s="8" t="s">
        <v>236</v>
      </c>
      <c r="DN330" s="8">
        <v>0</v>
      </c>
      <c r="DO330" s="8">
        <v>0</v>
      </c>
      <c r="DP330" s="8">
        <v>1</v>
      </c>
      <c r="DQ330" s="8">
        <v>1</v>
      </c>
      <c r="DR330" s="8"/>
      <c r="DS330" s="8"/>
      <c r="DT330" s="8"/>
      <c r="DU330" s="8">
        <v>1003</v>
      </c>
      <c r="DV330" s="8" t="s">
        <v>536</v>
      </c>
      <c r="DW330" s="8" t="s">
        <v>536</v>
      </c>
      <c r="DX330" s="8">
        <v>1</v>
      </c>
      <c r="DY330" s="8"/>
      <c r="DZ330" s="8" t="s">
        <v>236</v>
      </c>
      <c r="EA330" s="8" t="s">
        <v>236</v>
      </c>
      <c r="EB330" s="8" t="s">
        <v>236</v>
      </c>
      <c r="EC330" s="8" t="s">
        <v>236</v>
      </c>
      <c r="ED330" s="8"/>
      <c r="EE330" s="8">
        <v>82815331</v>
      </c>
      <c r="EF330" s="8">
        <v>8</v>
      </c>
      <c r="EG330" s="8" t="s">
        <v>573</v>
      </c>
      <c r="EH330" s="8">
        <v>0</v>
      </c>
      <c r="EI330" s="8" t="s">
        <v>236</v>
      </c>
      <c r="EJ330" s="8">
        <v>1</v>
      </c>
      <c r="EK330" s="8">
        <v>1100</v>
      </c>
      <c r="EL330" s="8" t="s">
        <v>574</v>
      </c>
      <c r="EM330" s="8" t="s">
        <v>575</v>
      </c>
      <c r="EN330" s="8"/>
      <c r="EO330" s="8" t="s">
        <v>236</v>
      </c>
      <c r="EP330" s="8"/>
      <c r="EQ330" s="8">
        <v>131072</v>
      </c>
      <c r="ER330" s="8">
        <v>289.97</v>
      </c>
      <c r="ES330" s="8">
        <v>289.97</v>
      </c>
      <c r="ET330" s="8">
        <v>0</v>
      </c>
      <c r="EU330" s="8">
        <v>0</v>
      </c>
      <c r="EV330" s="8">
        <v>0</v>
      </c>
      <c r="EW330" s="8">
        <v>0</v>
      </c>
      <c r="EX330" s="8">
        <v>0</v>
      </c>
      <c r="EY330" s="8">
        <v>0</v>
      </c>
      <c r="EZ330" s="8">
        <v>5</v>
      </c>
      <c r="FA330" s="8"/>
      <c r="FB330" s="8"/>
      <c r="FC330" s="8">
        <v>0</v>
      </c>
      <c r="FD330" s="8">
        <v>18</v>
      </c>
      <c r="FE330" s="8"/>
      <c r="FF330" s="8">
        <v>276</v>
      </c>
      <c r="FG330" s="8"/>
      <c r="FH330" s="8"/>
      <c r="FI330" s="8"/>
      <c r="FJ330" s="8"/>
      <c r="FK330" s="8"/>
      <c r="FL330" s="8"/>
      <c r="FM330" s="8"/>
      <c r="FN330" s="8"/>
      <c r="FO330" s="8"/>
      <c r="FP330" s="8"/>
      <c r="FQ330" s="8">
        <v>0</v>
      </c>
      <c r="FR330" s="8">
        <v>0</v>
      </c>
      <c r="FS330" s="8">
        <v>0</v>
      </c>
      <c r="FT330" s="8"/>
      <c r="FU330" s="8"/>
      <c r="FV330" s="8"/>
      <c r="FW330" s="8"/>
      <c r="FX330" s="8">
        <v>0</v>
      </c>
      <c r="FY330" s="8">
        <v>0</v>
      </c>
      <c r="FZ330" s="8"/>
      <c r="GA330" s="8" t="s">
        <v>580</v>
      </c>
      <c r="GB330" s="8"/>
      <c r="GC330" s="8"/>
      <c r="GD330" s="8">
        <v>1</v>
      </c>
      <c r="GE330" s="8"/>
      <c r="GF330" s="8">
        <v>94456107</v>
      </c>
      <c r="GG330" s="8">
        <v>2</v>
      </c>
      <c r="GH330" s="8">
        <v>3</v>
      </c>
      <c r="GI330" s="8">
        <v>-2</v>
      </c>
      <c r="GJ330" s="8">
        <v>0</v>
      </c>
      <c r="GK330" s="8">
        <v>0</v>
      </c>
      <c r="GL330" s="8">
        <f t="shared" si="220"/>
        <v>0</v>
      </c>
      <c r="GM330" s="8">
        <f t="shared" si="221"/>
        <v>30446.85</v>
      </c>
      <c r="GN330" s="8">
        <f t="shared" si="222"/>
        <v>30446.85</v>
      </c>
      <c r="GO330" s="8">
        <f t="shared" si="223"/>
        <v>0</v>
      </c>
      <c r="GP330" s="8">
        <f t="shared" si="224"/>
        <v>0</v>
      </c>
      <c r="GQ330" s="8"/>
      <c r="GR330" s="8">
        <v>1</v>
      </c>
      <c r="GS330" s="8">
        <v>1</v>
      </c>
      <c r="GT330" s="8">
        <v>0</v>
      </c>
      <c r="GU330" s="8" t="s">
        <v>236</v>
      </c>
      <c r="GV330" s="8">
        <f t="shared" si="225"/>
        <v>0</v>
      </c>
      <c r="GW330" s="8">
        <v>1</v>
      </c>
      <c r="GX330" s="8">
        <f t="shared" si="226"/>
        <v>0</v>
      </c>
      <c r="GY330" s="8"/>
      <c r="GZ330" s="8"/>
      <c r="HA330" s="8">
        <v>0</v>
      </c>
      <c r="HB330" s="8">
        <v>0</v>
      </c>
      <c r="HC330" s="8">
        <f t="shared" si="227"/>
        <v>0</v>
      </c>
      <c r="HD330" s="8"/>
      <c r="HE330" s="8" t="s">
        <v>69</v>
      </c>
      <c r="HF330" s="8" t="s">
        <v>426</v>
      </c>
      <c r="HG330" s="8">
        <f t="shared" si="228"/>
        <v>30446.85</v>
      </c>
      <c r="HH330" s="8"/>
      <c r="HI330" s="8"/>
      <c r="HJ330" s="8"/>
      <c r="HK330" s="8"/>
      <c r="HL330" s="8"/>
      <c r="HM330" s="8" t="s">
        <v>236</v>
      </c>
      <c r="HN330" s="8" t="s">
        <v>236</v>
      </c>
      <c r="HO330" s="8" t="s">
        <v>236</v>
      </c>
      <c r="HP330" s="8" t="s">
        <v>236</v>
      </c>
      <c r="HQ330" s="8" t="s">
        <v>236</v>
      </c>
      <c r="HR330" s="8"/>
      <c r="HS330" s="8">
        <v>0</v>
      </c>
      <c r="HT330" s="8"/>
      <c r="HU330" s="8"/>
      <c r="HV330" s="8"/>
      <c r="HW330" s="8"/>
      <c r="HX330" s="8"/>
      <c r="HY330" s="8"/>
      <c r="HZ330" s="8"/>
      <c r="IA330" s="8"/>
      <c r="IB330" s="8"/>
      <c r="IC330" s="8"/>
      <c r="ID330" s="8"/>
      <c r="IE330" s="8"/>
      <c r="IF330" s="8"/>
      <c r="IG330" s="8"/>
      <c r="IH330" s="8"/>
      <c r="II330" s="8"/>
      <c r="IJ330" s="8"/>
      <c r="IK330" s="8">
        <v>0</v>
      </c>
      <c r="IL330" s="8"/>
      <c r="IM330" s="8"/>
      <c r="IN330" s="8"/>
      <c r="IO330" s="8"/>
      <c r="IP330" s="8"/>
      <c r="IQ330" s="8"/>
      <c r="IR330" s="8"/>
      <c r="IS330" s="8"/>
      <c r="IT330" s="8"/>
      <c r="IU330" s="8"/>
    </row>
    <row r="331" spans="1:245">
      <c r="A331">
        <v>17</v>
      </c>
      <c r="B331">
        <v>1</v>
      </c>
      <c r="E331" t="s">
        <v>198</v>
      </c>
      <c r="F331" t="s">
        <v>571</v>
      </c>
      <c r="G331" t="s">
        <v>579</v>
      </c>
      <c r="H331" t="s">
        <v>536</v>
      </c>
      <c r="I331">
        <v>105</v>
      </c>
      <c r="J331">
        <v>0</v>
      </c>
      <c r="K331">
        <v>105</v>
      </c>
      <c r="L331">
        <v>105</v>
      </c>
      <c r="M331">
        <v>0</v>
      </c>
      <c r="N331">
        <f t="shared" si="188"/>
        <v>105</v>
      </c>
      <c r="O331">
        <f t="shared" si="189"/>
        <v>30446.85</v>
      </c>
      <c r="P331">
        <f t="shared" si="190"/>
        <v>30446.85</v>
      </c>
      <c r="Q331">
        <f t="shared" si="191"/>
        <v>0</v>
      </c>
      <c r="R331">
        <f t="shared" si="192"/>
        <v>0</v>
      </c>
      <c r="S331">
        <f t="shared" si="193"/>
        <v>0</v>
      </c>
      <c r="T331">
        <f t="shared" si="194"/>
        <v>0</v>
      </c>
      <c r="U331">
        <f t="shared" si="195"/>
        <v>0</v>
      </c>
      <c r="V331">
        <f t="shared" si="196"/>
        <v>0</v>
      </c>
      <c r="W331">
        <f t="shared" si="197"/>
        <v>0</v>
      </c>
      <c r="X331">
        <f t="shared" si="198"/>
        <v>0</v>
      </c>
      <c r="Y331">
        <f t="shared" si="199"/>
        <v>0</v>
      </c>
      <c r="AA331">
        <v>85244033</v>
      </c>
      <c r="AB331">
        <f t="shared" si="200"/>
        <v>289.97</v>
      </c>
      <c r="AC331">
        <f t="shared" si="201"/>
        <v>289.97</v>
      </c>
      <c r="AD331">
        <f t="shared" si="202"/>
        <v>0</v>
      </c>
      <c r="AE331">
        <f t="shared" si="203"/>
        <v>0</v>
      </c>
      <c r="AF331">
        <f t="shared" si="204"/>
        <v>0</v>
      </c>
      <c r="AG331">
        <f t="shared" si="205"/>
        <v>0</v>
      </c>
      <c r="AH331">
        <f t="shared" si="206"/>
        <v>0</v>
      </c>
      <c r="AI331">
        <f t="shared" si="207"/>
        <v>0</v>
      </c>
      <c r="AJ331">
        <f t="shared" si="208"/>
        <v>0</v>
      </c>
      <c r="AK331">
        <v>289.97</v>
      </c>
      <c r="AL331">
        <v>289.97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1</v>
      </c>
      <c r="AW331">
        <v>1</v>
      </c>
      <c r="AZ331">
        <v>1</v>
      </c>
      <c r="BA331">
        <v>1</v>
      </c>
      <c r="BB331">
        <v>1</v>
      </c>
      <c r="BC331">
        <v>1</v>
      </c>
      <c r="BD331" t="s">
        <v>236</v>
      </c>
      <c r="BE331" t="s">
        <v>236</v>
      </c>
      <c r="BF331" t="s">
        <v>236</v>
      </c>
      <c r="BG331" t="s">
        <v>236</v>
      </c>
      <c r="BH331">
        <v>3</v>
      </c>
      <c r="BI331">
        <v>1</v>
      </c>
      <c r="BJ331" t="s">
        <v>236</v>
      </c>
      <c r="BM331">
        <v>1100</v>
      </c>
      <c r="BN331">
        <v>0</v>
      </c>
      <c r="BO331" t="s">
        <v>236</v>
      </c>
      <c r="BP331">
        <v>0</v>
      </c>
      <c r="BQ331">
        <v>8</v>
      </c>
      <c r="BR331">
        <v>0</v>
      </c>
      <c r="BS331">
        <v>1</v>
      </c>
      <c r="BT331">
        <v>1</v>
      </c>
      <c r="BU331">
        <v>1</v>
      </c>
      <c r="BV331">
        <v>1</v>
      </c>
      <c r="BW331">
        <v>1</v>
      </c>
      <c r="BX331">
        <v>1</v>
      </c>
      <c r="BY331" t="s">
        <v>236</v>
      </c>
      <c r="BZ331">
        <v>0</v>
      </c>
      <c r="CA331">
        <v>0</v>
      </c>
      <c r="CB331" t="s">
        <v>236</v>
      </c>
      <c r="CE331">
        <v>0</v>
      </c>
      <c r="CF331">
        <v>0</v>
      </c>
      <c r="CG331">
        <v>0</v>
      </c>
      <c r="CH331">
        <v>20</v>
      </c>
      <c r="CI331">
        <v>0</v>
      </c>
      <c r="CJ331">
        <v>0</v>
      </c>
      <c r="CK331">
        <v>0</v>
      </c>
      <c r="CL331">
        <v>0</v>
      </c>
      <c r="CM331">
        <v>0</v>
      </c>
      <c r="CN331" t="s">
        <v>236</v>
      </c>
      <c r="CO331">
        <v>0</v>
      </c>
      <c r="CP331">
        <f t="shared" si="209"/>
        <v>30446.85</v>
      </c>
      <c r="CQ331">
        <f t="shared" si="210"/>
        <v>289.97</v>
      </c>
      <c r="CR331">
        <f t="shared" si="211"/>
        <v>0</v>
      </c>
      <c r="CS331">
        <f t="shared" si="212"/>
        <v>0</v>
      </c>
      <c r="CT331">
        <f t="shared" si="213"/>
        <v>0</v>
      </c>
      <c r="CU331">
        <f t="shared" si="214"/>
        <v>0</v>
      </c>
      <c r="CV331">
        <f t="shared" si="215"/>
        <v>0</v>
      </c>
      <c r="CW331">
        <f t="shared" si="216"/>
        <v>0</v>
      </c>
      <c r="CX331">
        <f t="shared" si="217"/>
        <v>0</v>
      </c>
      <c r="CY331">
        <f t="shared" si="218"/>
        <v>0</v>
      </c>
      <c r="CZ331">
        <f t="shared" si="219"/>
        <v>0</v>
      </c>
      <c r="DC331" t="s">
        <v>236</v>
      </c>
      <c r="DD331" t="s">
        <v>236</v>
      </c>
      <c r="DE331" t="s">
        <v>236</v>
      </c>
      <c r="DF331" t="s">
        <v>236</v>
      </c>
      <c r="DG331" t="s">
        <v>236</v>
      </c>
      <c r="DH331" t="s">
        <v>236</v>
      </c>
      <c r="DI331" t="s">
        <v>236</v>
      </c>
      <c r="DJ331" t="s">
        <v>236</v>
      </c>
      <c r="DK331" t="s">
        <v>236</v>
      </c>
      <c r="DL331" t="s">
        <v>236</v>
      </c>
      <c r="DM331" t="s">
        <v>236</v>
      </c>
      <c r="DN331">
        <v>0</v>
      </c>
      <c r="DO331">
        <v>0</v>
      </c>
      <c r="DP331">
        <v>1</v>
      </c>
      <c r="DQ331">
        <v>1</v>
      </c>
      <c r="DU331">
        <v>1003</v>
      </c>
      <c r="DV331" t="s">
        <v>536</v>
      </c>
      <c r="DW331" t="s">
        <v>536</v>
      </c>
      <c r="DX331">
        <v>1</v>
      </c>
      <c r="DZ331" t="s">
        <v>236</v>
      </c>
      <c r="EA331" t="s">
        <v>236</v>
      </c>
      <c r="EB331" t="s">
        <v>236</v>
      </c>
      <c r="EC331" t="s">
        <v>236</v>
      </c>
      <c r="EE331">
        <v>82815331</v>
      </c>
      <c r="EF331">
        <v>8</v>
      </c>
      <c r="EG331" t="s">
        <v>573</v>
      </c>
      <c r="EH331">
        <v>0</v>
      </c>
      <c r="EI331" t="s">
        <v>236</v>
      </c>
      <c r="EJ331">
        <v>1</v>
      </c>
      <c r="EK331">
        <v>1100</v>
      </c>
      <c r="EL331" t="s">
        <v>574</v>
      </c>
      <c r="EM331" t="s">
        <v>575</v>
      </c>
      <c r="EO331" t="s">
        <v>236</v>
      </c>
      <c r="EQ331">
        <v>131072</v>
      </c>
      <c r="ER331">
        <v>289.97</v>
      </c>
      <c r="ES331">
        <v>289.97</v>
      </c>
      <c r="ET331">
        <v>0</v>
      </c>
      <c r="EU331">
        <v>0</v>
      </c>
      <c r="EV331">
        <v>0</v>
      </c>
      <c r="EW331">
        <v>0</v>
      </c>
      <c r="EX331">
        <v>0</v>
      </c>
      <c r="EY331">
        <v>0</v>
      </c>
      <c r="EZ331">
        <v>5</v>
      </c>
      <c r="FC331">
        <v>0</v>
      </c>
      <c r="FD331">
        <v>18</v>
      </c>
      <c r="FF331">
        <v>276</v>
      </c>
      <c r="FQ331">
        <v>0</v>
      </c>
      <c r="FR331">
        <v>0</v>
      </c>
      <c r="FS331">
        <v>0</v>
      </c>
      <c r="FX331">
        <v>0</v>
      </c>
      <c r="FY331">
        <v>0</v>
      </c>
      <c r="GA331" t="s">
        <v>580</v>
      </c>
      <c r="GD331">
        <v>1</v>
      </c>
      <c r="GF331">
        <v>94456107</v>
      </c>
      <c r="GG331">
        <v>2</v>
      </c>
      <c r="GH331">
        <v>3</v>
      </c>
      <c r="GI331">
        <v>-2</v>
      </c>
      <c r="GJ331">
        <v>0</v>
      </c>
      <c r="GK331">
        <v>0</v>
      </c>
      <c r="GL331">
        <f t="shared" si="220"/>
        <v>0</v>
      </c>
      <c r="GM331">
        <f t="shared" si="221"/>
        <v>30446.85</v>
      </c>
      <c r="GN331">
        <f t="shared" si="222"/>
        <v>30446.85</v>
      </c>
      <c r="GO331">
        <f t="shared" si="223"/>
        <v>0</v>
      </c>
      <c r="GP331">
        <f t="shared" si="224"/>
        <v>0</v>
      </c>
      <c r="GR331">
        <v>1</v>
      </c>
      <c r="GS331">
        <v>1</v>
      </c>
      <c r="GT331">
        <v>0</v>
      </c>
      <c r="GU331" t="s">
        <v>236</v>
      </c>
      <c r="GV331">
        <f t="shared" si="225"/>
        <v>0</v>
      </c>
      <c r="GW331">
        <v>1</v>
      </c>
      <c r="GX331">
        <f t="shared" si="226"/>
        <v>0</v>
      </c>
      <c r="HA331">
        <v>0</v>
      </c>
      <c r="HB331">
        <v>0</v>
      </c>
      <c r="HC331">
        <f t="shared" si="227"/>
        <v>0</v>
      </c>
      <c r="HE331" t="s">
        <v>69</v>
      </c>
      <c r="HF331" t="s">
        <v>426</v>
      </c>
      <c r="HG331">
        <f t="shared" si="228"/>
        <v>30446.85</v>
      </c>
      <c r="HM331" t="s">
        <v>236</v>
      </c>
      <c r="HN331" t="s">
        <v>236</v>
      </c>
      <c r="HO331" t="s">
        <v>236</v>
      </c>
      <c r="HP331" t="s">
        <v>236</v>
      </c>
      <c r="HQ331" t="s">
        <v>236</v>
      </c>
      <c r="HS331">
        <v>0</v>
      </c>
      <c r="IK331">
        <v>0</v>
      </c>
    </row>
    <row r="332" spans="1:255">
      <c r="A332" s="8">
        <v>17</v>
      </c>
      <c r="B332" s="8">
        <v>1</v>
      </c>
      <c r="C332" s="8"/>
      <c r="D332" s="8"/>
      <c r="E332" s="8" t="s">
        <v>236</v>
      </c>
      <c r="F332" s="8" t="s">
        <v>534</v>
      </c>
      <c r="G332" s="8" t="s">
        <v>581</v>
      </c>
      <c r="H332" s="8" t="s">
        <v>536</v>
      </c>
      <c r="I332" s="8">
        <v>0</v>
      </c>
      <c r="J332" s="8">
        <v>0</v>
      </c>
      <c r="K332" s="8">
        <v>0</v>
      </c>
      <c r="L332" s="8">
        <v>0</v>
      </c>
      <c r="M332" s="8">
        <v>0</v>
      </c>
      <c r="N332" s="8">
        <f t="shared" si="188"/>
        <v>0</v>
      </c>
      <c r="O332" s="8">
        <f t="shared" si="189"/>
        <v>0</v>
      </c>
      <c r="P332" s="8">
        <f t="shared" si="190"/>
        <v>0</v>
      </c>
      <c r="Q332" s="8">
        <f t="shared" si="191"/>
        <v>0</v>
      </c>
      <c r="R332" s="8">
        <f t="shared" si="192"/>
        <v>0</v>
      </c>
      <c r="S332" s="8">
        <f t="shared" si="193"/>
        <v>0</v>
      </c>
      <c r="T332" s="8">
        <f t="shared" si="194"/>
        <v>0</v>
      </c>
      <c r="U332" s="8">
        <f t="shared" si="195"/>
        <v>0</v>
      </c>
      <c r="V332" s="8">
        <f t="shared" si="196"/>
        <v>0</v>
      </c>
      <c r="W332" s="8">
        <f t="shared" si="197"/>
        <v>0</v>
      </c>
      <c r="X332" s="8">
        <f t="shared" si="198"/>
        <v>0</v>
      </c>
      <c r="Y332" s="8">
        <f t="shared" si="199"/>
        <v>0</v>
      </c>
      <c r="Z332" s="8"/>
      <c r="AA332" s="8">
        <v>-1</v>
      </c>
      <c r="AB332" s="8">
        <f t="shared" si="200"/>
        <v>111.41</v>
      </c>
      <c r="AC332" s="8">
        <f t="shared" si="201"/>
        <v>111.41</v>
      </c>
      <c r="AD332" s="8">
        <f t="shared" si="202"/>
        <v>0</v>
      </c>
      <c r="AE332" s="8">
        <f t="shared" si="203"/>
        <v>0</v>
      </c>
      <c r="AF332" s="8">
        <f t="shared" si="204"/>
        <v>0</v>
      </c>
      <c r="AG332" s="8">
        <f t="shared" si="205"/>
        <v>0</v>
      </c>
      <c r="AH332" s="8">
        <f t="shared" si="206"/>
        <v>0</v>
      </c>
      <c r="AI332" s="8">
        <f t="shared" si="207"/>
        <v>0</v>
      </c>
      <c r="AJ332" s="8">
        <f t="shared" si="208"/>
        <v>0</v>
      </c>
      <c r="AK332" s="8">
        <v>111.41</v>
      </c>
      <c r="AL332" s="8">
        <v>111.41</v>
      </c>
      <c r="AM332" s="8">
        <v>0</v>
      </c>
      <c r="AN332" s="8">
        <v>0</v>
      </c>
      <c r="AO332" s="8">
        <v>0</v>
      </c>
      <c r="AP332" s="8">
        <v>0</v>
      </c>
      <c r="AQ332" s="8">
        <v>0</v>
      </c>
      <c r="AR332" s="8">
        <v>0</v>
      </c>
      <c r="AS332" s="8">
        <v>0</v>
      </c>
      <c r="AT332" s="8">
        <v>0</v>
      </c>
      <c r="AU332" s="8">
        <v>0</v>
      </c>
      <c r="AV332" s="8">
        <v>1</v>
      </c>
      <c r="AW332" s="8">
        <v>1</v>
      </c>
      <c r="AX332" s="8"/>
      <c r="AY332" s="8"/>
      <c r="AZ332" s="8">
        <v>1</v>
      </c>
      <c r="BA332" s="8">
        <v>1</v>
      </c>
      <c r="BB332" s="8">
        <v>1</v>
      </c>
      <c r="BC332" s="8">
        <v>1</v>
      </c>
      <c r="BD332" s="8" t="s">
        <v>236</v>
      </c>
      <c r="BE332" s="8" t="s">
        <v>236</v>
      </c>
      <c r="BF332" s="8" t="s">
        <v>236</v>
      </c>
      <c r="BG332" s="8" t="s">
        <v>236</v>
      </c>
      <c r="BH332" s="8">
        <v>3</v>
      </c>
      <c r="BI332" s="8">
        <v>1</v>
      </c>
      <c r="BJ332" s="8" t="s">
        <v>236</v>
      </c>
      <c r="BK332" s="8"/>
      <c r="BL332" s="8"/>
      <c r="BM332" s="8">
        <v>1100</v>
      </c>
      <c r="BN332" s="8">
        <v>0</v>
      </c>
      <c r="BO332" s="8" t="s">
        <v>236</v>
      </c>
      <c r="BP332" s="8">
        <v>0</v>
      </c>
      <c r="BQ332" s="8">
        <v>8</v>
      </c>
      <c r="BR332" s="8">
        <v>0</v>
      </c>
      <c r="BS332" s="8">
        <v>1</v>
      </c>
      <c r="BT332" s="8">
        <v>1</v>
      </c>
      <c r="BU332" s="8">
        <v>1</v>
      </c>
      <c r="BV332" s="8">
        <v>1</v>
      </c>
      <c r="BW332" s="8">
        <v>1</v>
      </c>
      <c r="BX332" s="8">
        <v>1</v>
      </c>
      <c r="BY332" s="8" t="s">
        <v>236</v>
      </c>
      <c r="BZ332" s="8">
        <v>0</v>
      </c>
      <c r="CA332" s="8">
        <v>0</v>
      </c>
      <c r="CB332" s="8" t="s">
        <v>236</v>
      </c>
      <c r="CC332" s="8"/>
      <c r="CD332" s="8"/>
      <c r="CE332" s="8">
        <v>0</v>
      </c>
      <c r="CF332" s="8">
        <v>0</v>
      </c>
      <c r="CG332" s="8">
        <v>0</v>
      </c>
      <c r="CH332" s="8">
        <v>0</v>
      </c>
      <c r="CI332" s="8">
        <v>0</v>
      </c>
      <c r="CJ332" s="8">
        <v>0</v>
      </c>
      <c r="CK332" s="8">
        <v>0</v>
      </c>
      <c r="CL332" s="8">
        <v>0</v>
      </c>
      <c r="CM332" s="8">
        <v>0</v>
      </c>
      <c r="CN332" s="8" t="s">
        <v>236</v>
      </c>
      <c r="CO332" s="8">
        <v>0</v>
      </c>
      <c r="CP332" s="8">
        <f t="shared" si="209"/>
        <v>0</v>
      </c>
      <c r="CQ332" s="8">
        <f t="shared" si="210"/>
        <v>111.41</v>
      </c>
      <c r="CR332" s="8">
        <f t="shared" si="211"/>
        <v>0</v>
      </c>
      <c r="CS332" s="8">
        <f t="shared" si="212"/>
        <v>0</v>
      </c>
      <c r="CT332" s="8">
        <f t="shared" si="213"/>
        <v>0</v>
      </c>
      <c r="CU332" s="8">
        <f t="shared" si="214"/>
        <v>0</v>
      </c>
      <c r="CV332" s="8">
        <f t="shared" si="215"/>
        <v>0</v>
      </c>
      <c r="CW332" s="8">
        <f t="shared" si="216"/>
        <v>0</v>
      </c>
      <c r="CX332" s="8">
        <f t="shared" si="217"/>
        <v>0</v>
      </c>
      <c r="CY332" s="8">
        <f t="shared" si="218"/>
        <v>0</v>
      </c>
      <c r="CZ332" s="8">
        <f t="shared" si="219"/>
        <v>0</v>
      </c>
      <c r="DA332" s="8"/>
      <c r="DB332" s="8"/>
      <c r="DC332" s="8" t="s">
        <v>236</v>
      </c>
      <c r="DD332" s="8" t="s">
        <v>236</v>
      </c>
      <c r="DE332" s="8" t="s">
        <v>236</v>
      </c>
      <c r="DF332" s="8" t="s">
        <v>236</v>
      </c>
      <c r="DG332" s="8" t="s">
        <v>236</v>
      </c>
      <c r="DH332" s="8" t="s">
        <v>236</v>
      </c>
      <c r="DI332" s="8" t="s">
        <v>236</v>
      </c>
      <c r="DJ332" s="8" t="s">
        <v>236</v>
      </c>
      <c r="DK332" s="8" t="s">
        <v>236</v>
      </c>
      <c r="DL332" s="8" t="s">
        <v>236</v>
      </c>
      <c r="DM332" s="8" t="s">
        <v>236</v>
      </c>
      <c r="DN332" s="8">
        <v>0</v>
      </c>
      <c r="DO332" s="8">
        <v>0</v>
      </c>
      <c r="DP332" s="8">
        <v>1</v>
      </c>
      <c r="DQ332" s="8">
        <v>1</v>
      </c>
      <c r="DR332" s="8"/>
      <c r="DS332" s="8"/>
      <c r="DT332" s="8"/>
      <c r="DU332" s="8">
        <v>1003</v>
      </c>
      <c r="DV332" s="8" t="s">
        <v>536</v>
      </c>
      <c r="DW332" s="8" t="s">
        <v>536</v>
      </c>
      <c r="DX332" s="8">
        <v>1</v>
      </c>
      <c r="DY332" s="8"/>
      <c r="DZ332" s="8" t="s">
        <v>236</v>
      </c>
      <c r="EA332" s="8" t="s">
        <v>236</v>
      </c>
      <c r="EB332" s="8" t="s">
        <v>236</v>
      </c>
      <c r="EC332" s="8" t="s">
        <v>236</v>
      </c>
      <c r="ED332" s="8"/>
      <c r="EE332" s="8">
        <v>82815331</v>
      </c>
      <c r="EF332" s="8">
        <v>8</v>
      </c>
      <c r="EG332" s="8" t="s">
        <v>573</v>
      </c>
      <c r="EH332" s="8">
        <v>0</v>
      </c>
      <c r="EI332" s="8" t="s">
        <v>236</v>
      </c>
      <c r="EJ332" s="8">
        <v>1</v>
      </c>
      <c r="EK332" s="8">
        <v>1100</v>
      </c>
      <c r="EL332" s="8" t="s">
        <v>574</v>
      </c>
      <c r="EM332" s="8" t="s">
        <v>575</v>
      </c>
      <c r="EN332" s="8"/>
      <c r="EO332" s="8" t="s">
        <v>236</v>
      </c>
      <c r="EP332" s="8"/>
      <c r="EQ332" s="8">
        <v>132096</v>
      </c>
      <c r="ER332" s="8">
        <v>111.41</v>
      </c>
      <c r="ES332" s="8">
        <v>111.41</v>
      </c>
      <c r="ET332" s="8">
        <v>0</v>
      </c>
      <c r="EU332" s="8">
        <v>0</v>
      </c>
      <c r="EV332" s="8">
        <v>0</v>
      </c>
      <c r="EW332" s="8">
        <v>0</v>
      </c>
      <c r="EX332" s="8">
        <v>0</v>
      </c>
      <c r="EY332" s="8">
        <v>0</v>
      </c>
      <c r="EZ332" s="8">
        <v>5</v>
      </c>
      <c r="FA332" s="8"/>
      <c r="FB332" s="8"/>
      <c r="FC332" s="8">
        <v>1</v>
      </c>
      <c r="FD332" s="8">
        <v>18</v>
      </c>
      <c r="FE332" s="8"/>
      <c r="FF332" s="8">
        <v>127.26</v>
      </c>
      <c r="FG332" s="8"/>
      <c r="FH332" s="8"/>
      <c r="FI332" s="8"/>
      <c r="FJ332" s="8"/>
      <c r="FK332" s="8"/>
      <c r="FL332" s="8"/>
      <c r="FM332" s="8"/>
      <c r="FN332" s="8"/>
      <c r="FO332" s="8"/>
      <c r="FP332" s="8"/>
      <c r="FQ332" s="8">
        <v>0</v>
      </c>
      <c r="FR332" s="8">
        <v>0</v>
      </c>
      <c r="FS332" s="8">
        <v>0</v>
      </c>
      <c r="FT332" s="8"/>
      <c r="FU332" s="8"/>
      <c r="FV332" s="8"/>
      <c r="FW332" s="8"/>
      <c r="FX332" s="8">
        <v>0</v>
      </c>
      <c r="FY332" s="8">
        <v>0</v>
      </c>
      <c r="FZ332" s="8"/>
      <c r="GA332" s="8" t="s">
        <v>582</v>
      </c>
      <c r="GB332" s="8"/>
      <c r="GC332" s="8"/>
      <c r="GD332" s="8">
        <v>1</v>
      </c>
      <c r="GE332" s="8"/>
      <c r="GF332" s="8">
        <v>-101943921</v>
      </c>
      <c r="GG332" s="8">
        <v>2</v>
      </c>
      <c r="GH332" s="8">
        <v>3</v>
      </c>
      <c r="GI332" s="8">
        <v>-2</v>
      </c>
      <c r="GJ332" s="8">
        <v>0</v>
      </c>
      <c r="GK332" s="8">
        <v>0</v>
      </c>
      <c r="GL332" s="8">
        <f t="shared" si="220"/>
        <v>0</v>
      </c>
      <c r="GM332" s="8">
        <f t="shared" si="221"/>
        <v>0</v>
      </c>
      <c r="GN332" s="8">
        <f t="shared" si="222"/>
        <v>0</v>
      </c>
      <c r="GO332" s="8">
        <f t="shared" si="223"/>
        <v>0</v>
      </c>
      <c r="GP332" s="8">
        <f t="shared" si="224"/>
        <v>0</v>
      </c>
      <c r="GQ332" s="8"/>
      <c r="GR332" s="8">
        <v>1</v>
      </c>
      <c r="GS332" s="8">
        <v>1</v>
      </c>
      <c r="GT332" s="8">
        <v>0</v>
      </c>
      <c r="GU332" s="8" t="s">
        <v>236</v>
      </c>
      <c r="GV332" s="8">
        <f t="shared" si="225"/>
        <v>0</v>
      </c>
      <c r="GW332" s="8">
        <v>1</v>
      </c>
      <c r="GX332" s="8">
        <f t="shared" si="226"/>
        <v>0</v>
      </c>
      <c r="GY332" s="8"/>
      <c r="GZ332" s="8"/>
      <c r="HA332" s="8">
        <v>0</v>
      </c>
      <c r="HB332" s="8">
        <v>0</v>
      </c>
      <c r="HC332" s="8">
        <f t="shared" si="227"/>
        <v>0</v>
      </c>
      <c r="HD332" s="8"/>
      <c r="HE332" s="8" t="s">
        <v>69</v>
      </c>
      <c r="HF332" s="8" t="s">
        <v>426</v>
      </c>
      <c r="HG332" s="8">
        <f t="shared" si="228"/>
        <v>0</v>
      </c>
      <c r="HH332" s="8"/>
      <c r="HI332" s="8"/>
      <c r="HJ332" s="8"/>
      <c r="HK332" s="8"/>
      <c r="HL332" s="8"/>
      <c r="HM332" s="8" t="s">
        <v>236</v>
      </c>
      <c r="HN332" s="8" t="s">
        <v>236</v>
      </c>
      <c r="HO332" s="8" t="s">
        <v>236</v>
      </c>
      <c r="HP332" s="8" t="s">
        <v>236</v>
      </c>
      <c r="HQ332" s="8" t="s">
        <v>236</v>
      </c>
      <c r="HR332" s="8"/>
      <c r="HS332" s="8">
        <v>0</v>
      </c>
      <c r="HT332" s="8"/>
      <c r="HU332" s="8"/>
      <c r="HV332" s="8"/>
      <c r="HW332" s="8"/>
      <c r="HX332" s="8"/>
      <c r="HY332" s="8"/>
      <c r="HZ332" s="8"/>
      <c r="IA332" s="8"/>
      <c r="IB332" s="8"/>
      <c r="IC332" s="8"/>
      <c r="ID332" s="8"/>
      <c r="IE332" s="8"/>
      <c r="IF332" s="8"/>
      <c r="IG332" s="8"/>
      <c r="IH332" s="8"/>
      <c r="II332" s="8"/>
      <c r="IJ332" s="8"/>
      <c r="IK332" s="8">
        <v>0</v>
      </c>
      <c r="IL332" s="8"/>
      <c r="IM332" s="8"/>
      <c r="IN332" s="8"/>
      <c r="IO332" s="8"/>
      <c r="IP332" s="8"/>
      <c r="IQ332" s="8"/>
      <c r="IR332" s="8"/>
      <c r="IS332" s="8"/>
      <c r="IT332" s="8"/>
      <c r="IU332" s="8"/>
    </row>
    <row r="333" spans="1:245">
      <c r="A333">
        <v>17</v>
      </c>
      <c r="B333">
        <v>1</v>
      </c>
      <c r="E333" t="s">
        <v>236</v>
      </c>
      <c r="F333" t="s">
        <v>534</v>
      </c>
      <c r="G333" t="s">
        <v>581</v>
      </c>
      <c r="H333" t="s">
        <v>536</v>
      </c>
      <c r="I333">
        <v>0</v>
      </c>
      <c r="J333">
        <v>0</v>
      </c>
      <c r="K333">
        <v>0</v>
      </c>
      <c r="L333">
        <v>0</v>
      </c>
      <c r="M333">
        <v>0</v>
      </c>
      <c r="N333">
        <f t="shared" si="188"/>
        <v>0</v>
      </c>
      <c r="O333">
        <f t="shared" si="189"/>
        <v>0</v>
      </c>
      <c r="P333">
        <f t="shared" si="190"/>
        <v>0</v>
      </c>
      <c r="Q333">
        <f t="shared" si="191"/>
        <v>0</v>
      </c>
      <c r="R333">
        <f t="shared" si="192"/>
        <v>0</v>
      </c>
      <c r="S333">
        <f t="shared" si="193"/>
        <v>0</v>
      </c>
      <c r="T333">
        <f t="shared" si="194"/>
        <v>0</v>
      </c>
      <c r="U333">
        <f t="shared" si="195"/>
        <v>0</v>
      </c>
      <c r="V333">
        <f t="shared" si="196"/>
        <v>0</v>
      </c>
      <c r="W333">
        <f t="shared" si="197"/>
        <v>0</v>
      </c>
      <c r="X333">
        <f t="shared" si="198"/>
        <v>0</v>
      </c>
      <c r="Y333">
        <f t="shared" si="199"/>
        <v>0</v>
      </c>
      <c r="AA333">
        <v>-1</v>
      </c>
      <c r="AB333">
        <f t="shared" si="200"/>
        <v>111.41</v>
      </c>
      <c r="AC333">
        <f t="shared" si="201"/>
        <v>111.41</v>
      </c>
      <c r="AD333">
        <f t="shared" si="202"/>
        <v>0</v>
      </c>
      <c r="AE333">
        <f t="shared" si="203"/>
        <v>0</v>
      </c>
      <c r="AF333">
        <f t="shared" si="204"/>
        <v>0</v>
      </c>
      <c r="AG333">
        <f t="shared" si="205"/>
        <v>0</v>
      </c>
      <c r="AH333">
        <f t="shared" si="206"/>
        <v>0</v>
      </c>
      <c r="AI333">
        <f t="shared" si="207"/>
        <v>0</v>
      </c>
      <c r="AJ333">
        <f t="shared" si="208"/>
        <v>0</v>
      </c>
      <c r="AK333">
        <v>111.41</v>
      </c>
      <c r="AL333">
        <v>111.41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1</v>
      </c>
      <c r="AW333">
        <v>1</v>
      </c>
      <c r="AZ333">
        <v>1</v>
      </c>
      <c r="BA333">
        <v>1</v>
      </c>
      <c r="BB333">
        <v>1</v>
      </c>
      <c r="BC333">
        <v>1</v>
      </c>
      <c r="BD333" t="s">
        <v>236</v>
      </c>
      <c r="BE333" t="s">
        <v>236</v>
      </c>
      <c r="BF333" t="s">
        <v>236</v>
      </c>
      <c r="BG333" t="s">
        <v>236</v>
      </c>
      <c r="BH333">
        <v>3</v>
      </c>
      <c r="BI333">
        <v>1</v>
      </c>
      <c r="BJ333" t="s">
        <v>236</v>
      </c>
      <c r="BM333">
        <v>1100</v>
      </c>
      <c r="BN333">
        <v>0</v>
      </c>
      <c r="BO333" t="s">
        <v>236</v>
      </c>
      <c r="BP333">
        <v>0</v>
      </c>
      <c r="BQ333">
        <v>8</v>
      </c>
      <c r="BR333">
        <v>0</v>
      </c>
      <c r="BS333">
        <v>1</v>
      </c>
      <c r="BT333">
        <v>1</v>
      </c>
      <c r="BU333">
        <v>1</v>
      </c>
      <c r="BV333">
        <v>1</v>
      </c>
      <c r="BW333">
        <v>1</v>
      </c>
      <c r="BX333">
        <v>1</v>
      </c>
      <c r="BY333" t="s">
        <v>236</v>
      </c>
      <c r="BZ333">
        <v>0</v>
      </c>
      <c r="CA333">
        <v>0</v>
      </c>
      <c r="CB333" t="s">
        <v>236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  <c r="CL333">
        <v>0</v>
      </c>
      <c r="CM333">
        <v>0</v>
      </c>
      <c r="CN333" t="s">
        <v>236</v>
      </c>
      <c r="CO333">
        <v>0</v>
      </c>
      <c r="CP333">
        <f t="shared" si="209"/>
        <v>0</v>
      </c>
      <c r="CQ333">
        <f t="shared" si="210"/>
        <v>111.41</v>
      </c>
      <c r="CR333">
        <f t="shared" si="211"/>
        <v>0</v>
      </c>
      <c r="CS333">
        <f t="shared" si="212"/>
        <v>0</v>
      </c>
      <c r="CT333">
        <f t="shared" si="213"/>
        <v>0</v>
      </c>
      <c r="CU333">
        <f t="shared" si="214"/>
        <v>0</v>
      </c>
      <c r="CV333">
        <f t="shared" si="215"/>
        <v>0</v>
      </c>
      <c r="CW333">
        <f t="shared" si="216"/>
        <v>0</v>
      </c>
      <c r="CX333">
        <f t="shared" si="217"/>
        <v>0</v>
      </c>
      <c r="CY333">
        <f t="shared" si="218"/>
        <v>0</v>
      </c>
      <c r="CZ333">
        <f t="shared" si="219"/>
        <v>0</v>
      </c>
      <c r="DC333" t="s">
        <v>236</v>
      </c>
      <c r="DD333" t="s">
        <v>236</v>
      </c>
      <c r="DE333" t="s">
        <v>236</v>
      </c>
      <c r="DF333" t="s">
        <v>236</v>
      </c>
      <c r="DG333" t="s">
        <v>236</v>
      </c>
      <c r="DH333" t="s">
        <v>236</v>
      </c>
      <c r="DI333" t="s">
        <v>236</v>
      </c>
      <c r="DJ333" t="s">
        <v>236</v>
      </c>
      <c r="DK333" t="s">
        <v>236</v>
      </c>
      <c r="DL333" t="s">
        <v>236</v>
      </c>
      <c r="DM333" t="s">
        <v>236</v>
      </c>
      <c r="DN333">
        <v>0</v>
      </c>
      <c r="DO333">
        <v>0</v>
      </c>
      <c r="DP333">
        <v>1</v>
      </c>
      <c r="DQ333">
        <v>1</v>
      </c>
      <c r="DU333">
        <v>1003</v>
      </c>
      <c r="DV333" t="s">
        <v>536</v>
      </c>
      <c r="DW333" t="s">
        <v>536</v>
      </c>
      <c r="DX333">
        <v>1</v>
      </c>
      <c r="DZ333" t="s">
        <v>236</v>
      </c>
      <c r="EA333" t="s">
        <v>236</v>
      </c>
      <c r="EB333" t="s">
        <v>236</v>
      </c>
      <c r="EC333" t="s">
        <v>236</v>
      </c>
      <c r="EE333">
        <v>82815331</v>
      </c>
      <c r="EF333">
        <v>8</v>
      </c>
      <c r="EG333" t="s">
        <v>573</v>
      </c>
      <c r="EH333">
        <v>0</v>
      </c>
      <c r="EI333" t="s">
        <v>236</v>
      </c>
      <c r="EJ333">
        <v>1</v>
      </c>
      <c r="EK333">
        <v>1100</v>
      </c>
      <c r="EL333" t="s">
        <v>574</v>
      </c>
      <c r="EM333" t="s">
        <v>575</v>
      </c>
      <c r="EO333" t="s">
        <v>236</v>
      </c>
      <c r="EQ333">
        <v>132096</v>
      </c>
      <c r="ER333">
        <v>111.41</v>
      </c>
      <c r="ES333">
        <v>111.41</v>
      </c>
      <c r="ET333">
        <v>0</v>
      </c>
      <c r="EU333">
        <v>0</v>
      </c>
      <c r="EV333">
        <v>0</v>
      </c>
      <c r="EW333">
        <v>0</v>
      </c>
      <c r="EX333">
        <v>0</v>
      </c>
      <c r="EY333">
        <v>0</v>
      </c>
      <c r="EZ333">
        <v>5</v>
      </c>
      <c r="FC333">
        <v>1</v>
      </c>
      <c r="FD333">
        <v>18</v>
      </c>
      <c r="FF333">
        <v>127.26</v>
      </c>
      <c r="FQ333">
        <v>0</v>
      </c>
      <c r="FR333">
        <v>0</v>
      </c>
      <c r="FS333">
        <v>0</v>
      </c>
      <c r="FX333">
        <v>0</v>
      </c>
      <c r="FY333">
        <v>0</v>
      </c>
      <c r="GA333" t="s">
        <v>582</v>
      </c>
      <c r="GD333">
        <v>1</v>
      </c>
      <c r="GF333">
        <v>-101943921</v>
      </c>
      <c r="GG333">
        <v>2</v>
      </c>
      <c r="GH333">
        <v>3</v>
      </c>
      <c r="GI333">
        <v>-2</v>
      </c>
      <c r="GJ333">
        <v>0</v>
      </c>
      <c r="GK333">
        <v>0</v>
      </c>
      <c r="GL333">
        <f t="shared" si="220"/>
        <v>0</v>
      </c>
      <c r="GM333">
        <f t="shared" si="221"/>
        <v>0</v>
      </c>
      <c r="GN333">
        <f t="shared" si="222"/>
        <v>0</v>
      </c>
      <c r="GO333">
        <f t="shared" si="223"/>
        <v>0</v>
      </c>
      <c r="GP333">
        <f t="shared" si="224"/>
        <v>0</v>
      </c>
      <c r="GR333">
        <v>1</v>
      </c>
      <c r="GS333">
        <v>1</v>
      </c>
      <c r="GT333">
        <v>0</v>
      </c>
      <c r="GU333" t="s">
        <v>236</v>
      </c>
      <c r="GV333">
        <f t="shared" si="225"/>
        <v>0</v>
      </c>
      <c r="GW333">
        <v>1</v>
      </c>
      <c r="GX333">
        <f t="shared" si="226"/>
        <v>0</v>
      </c>
      <c r="HA333">
        <v>0</v>
      </c>
      <c r="HB333">
        <v>0</v>
      </c>
      <c r="HC333">
        <f t="shared" si="227"/>
        <v>0</v>
      </c>
      <c r="HE333" t="s">
        <v>69</v>
      </c>
      <c r="HF333" t="s">
        <v>426</v>
      </c>
      <c r="HG333">
        <f t="shared" si="228"/>
        <v>0</v>
      </c>
      <c r="HM333" t="s">
        <v>236</v>
      </c>
      <c r="HN333" t="s">
        <v>236</v>
      </c>
      <c r="HO333" t="s">
        <v>236</v>
      </c>
      <c r="HP333" t="s">
        <v>236</v>
      </c>
      <c r="HQ333" t="s">
        <v>236</v>
      </c>
      <c r="HS333">
        <v>0</v>
      </c>
      <c r="IK333">
        <v>0</v>
      </c>
    </row>
    <row r="334" spans="1:255">
      <c r="A334" s="8">
        <v>17</v>
      </c>
      <c r="B334" s="8">
        <v>1</v>
      </c>
      <c r="C334" s="8"/>
      <c r="D334" s="8"/>
      <c r="E334" s="8" t="s">
        <v>236</v>
      </c>
      <c r="F334" s="8" t="s">
        <v>534</v>
      </c>
      <c r="G334" s="8" t="s">
        <v>583</v>
      </c>
      <c r="H334" s="8" t="s">
        <v>536</v>
      </c>
      <c r="I334" s="8">
        <v>0</v>
      </c>
      <c r="J334" s="8">
        <v>0</v>
      </c>
      <c r="K334" s="8">
        <v>0</v>
      </c>
      <c r="L334" s="8">
        <v>0</v>
      </c>
      <c r="M334" s="8">
        <v>0</v>
      </c>
      <c r="N334" s="8">
        <f t="shared" si="188"/>
        <v>0</v>
      </c>
      <c r="O334" s="8">
        <f t="shared" si="189"/>
        <v>0</v>
      </c>
      <c r="P334" s="8">
        <f t="shared" si="190"/>
        <v>0</v>
      </c>
      <c r="Q334" s="8">
        <f t="shared" si="191"/>
        <v>0</v>
      </c>
      <c r="R334" s="8">
        <f t="shared" si="192"/>
        <v>0</v>
      </c>
      <c r="S334" s="8">
        <f t="shared" si="193"/>
        <v>0</v>
      </c>
      <c r="T334" s="8">
        <f t="shared" si="194"/>
        <v>0</v>
      </c>
      <c r="U334" s="8">
        <f t="shared" si="195"/>
        <v>0</v>
      </c>
      <c r="V334" s="8">
        <f t="shared" si="196"/>
        <v>0</v>
      </c>
      <c r="W334" s="8">
        <f t="shared" si="197"/>
        <v>0</v>
      </c>
      <c r="X334" s="8">
        <f t="shared" si="198"/>
        <v>0</v>
      </c>
      <c r="Y334" s="8">
        <f t="shared" si="199"/>
        <v>0</v>
      </c>
      <c r="Z334" s="8"/>
      <c r="AA334" s="8">
        <v>-1</v>
      </c>
      <c r="AB334" s="8">
        <f t="shared" si="200"/>
        <v>153.39</v>
      </c>
      <c r="AC334" s="8">
        <f t="shared" si="201"/>
        <v>153.39</v>
      </c>
      <c r="AD334" s="8">
        <f t="shared" si="202"/>
        <v>0</v>
      </c>
      <c r="AE334" s="8">
        <f t="shared" si="203"/>
        <v>0</v>
      </c>
      <c r="AF334" s="8">
        <f t="shared" si="204"/>
        <v>0</v>
      </c>
      <c r="AG334" s="8">
        <f t="shared" si="205"/>
        <v>0</v>
      </c>
      <c r="AH334" s="8">
        <f t="shared" si="206"/>
        <v>0</v>
      </c>
      <c r="AI334" s="8">
        <f t="shared" si="207"/>
        <v>0</v>
      </c>
      <c r="AJ334" s="8">
        <f t="shared" si="208"/>
        <v>0</v>
      </c>
      <c r="AK334" s="8">
        <v>153.39</v>
      </c>
      <c r="AL334" s="8">
        <v>153.39</v>
      </c>
      <c r="AM334" s="8">
        <v>0</v>
      </c>
      <c r="AN334" s="8">
        <v>0</v>
      </c>
      <c r="AO334" s="8">
        <v>0</v>
      </c>
      <c r="AP334" s="8">
        <v>0</v>
      </c>
      <c r="AQ334" s="8">
        <v>0</v>
      </c>
      <c r="AR334" s="8">
        <v>0</v>
      </c>
      <c r="AS334" s="8">
        <v>0</v>
      </c>
      <c r="AT334" s="8">
        <v>0</v>
      </c>
      <c r="AU334" s="8">
        <v>0</v>
      </c>
      <c r="AV334" s="8">
        <v>1</v>
      </c>
      <c r="AW334" s="8">
        <v>1</v>
      </c>
      <c r="AX334" s="8"/>
      <c r="AY334" s="8"/>
      <c r="AZ334" s="8">
        <v>1</v>
      </c>
      <c r="BA334" s="8">
        <v>1</v>
      </c>
      <c r="BB334" s="8">
        <v>1</v>
      </c>
      <c r="BC334" s="8">
        <v>1</v>
      </c>
      <c r="BD334" s="8" t="s">
        <v>236</v>
      </c>
      <c r="BE334" s="8" t="s">
        <v>236</v>
      </c>
      <c r="BF334" s="8" t="s">
        <v>236</v>
      </c>
      <c r="BG334" s="8" t="s">
        <v>236</v>
      </c>
      <c r="BH334" s="8">
        <v>3</v>
      </c>
      <c r="BI334" s="8">
        <v>1</v>
      </c>
      <c r="BJ334" s="8" t="s">
        <v>236</v>
      </c>
      <c r="BK334" s="8"/>
      <c r="BL334" s="8"/>
      <c r="BM334" s="8">
        <v>1100</v>
      </c>
      <c r="BN334" s="8">
        <v>0</v>
      </c>
      <c r="BO334" s="8" t="s">
        <v>236</v>
      </c>
      <c r="BP334" s="8">
        <v>0</v>
      </c>
      <c r="BQ334" s="8">
        <v>8</v>
      </c>
      <c r="BR334" s="8">
        <v>0</v>
      </c>
      <c r="BS334" s="8">
        <v>1</v>
      </c>
      <c r="BT334" s="8">
        <v>1</v>
      </c>
      <c r="BU334" s="8">
        <v>1</v>
      </c>
      <c r="BV334" s="8">
        <v>1</v>
      </c>
      <c r="BW334" s="8">
        <v>1</v>
      </c>
      <c r="BX334" s="8">
        <v>1</v>
      </c>
      <c r="BY334" s="8" t="s">
        <v>236</v>
      </c>
      <c r="BZ334" s="8">
        <v>0</v>
      </c>
      <c r="CA334" s="8">
        <v>0</v>
      </c>
      <c r="CB334" s="8" t="s">
        <v>236</v>
      </c>
      <c r="CC334" s="8"/>
      <c r="CD334" s="8"/>
      <c r="CE334" s="8">
        <v>0</v>
      </c>
      <c r="CF334" s="8">
        <v>0</v>
      </c>
      <c r="CG334" s="8">
        <v>0</v>
      </c>
      <c r="CH334" s="8">
        <v>0</v>
      </c>
      <c r="CI334" s="8">
        <v>0</v>
      </c>
      <c r="CJ334" s="8">
        <v>0</v>
      </c>
      <c r="CK334" s="8">
        <v>0</v>
      </c>
      <c r="CL334" s="8">
        <v>0</v>
      </c>
      <c r="CM334" s="8">
        <v>0</v>
      </c>
      <c r="CN334" s="8" t="s">
        <v>236</v>
      </c>
      <c r="CO334" s="8">
        <v>0</v>
      </c>
      <c r="CP334" s="8">
        <f t="shared" si="209"/>
        <v>0</v>
      </c>
      <c r="CQ334" s="8">
        <f t="shared" si="210"/>
        <v>153.39</v>
      </c>
      <c r="CR334" s="8">
        <f t="shared" si="211"/>
        <v>0</v>
      </c>
      <c r="CS334" s="8">
        <f t="shared" si="212"/>
        <v>0</v>
      </c>
      <c r="CT334" s="8">
        <f t="shared" si="213"/>
        <v>0</v>
      </c>
      <c r="CU334" s="8">
        <f t="shared" si="214"/>
        <v>0</v>
      </c>
      <c r="CV334" s="8">
        <f t="shared" si="215"/>
        <v>0</v>
      </c>
      <c r="CW334" s="8">
        <f t="shared" si="216"/>
        <v>0</v>
      </c>
      <c r="CX334" s="8">
        <f t="shared" si="217"/>
        <v>0</v>
      </c>
      <c r="CY334" s="8">
        <f t="shared" si="218"/>
        <v>0</v>
      </c>
      <c r="CZ334" s="8">
        <f t="shared" si="219"/>
        <v>0</v>
      </c>
      <c r="DA334" s="8"/>
      <c r="DB334" s="8"/>
      <c r="DC334" s="8" t="s">
        <v>236</v>
      </c>
      <c r="DD334" s="8" t="s">
        <v>236</v>
      </c>
      <c r="DE334" s="8" t="s">
        <v>236</v>
      </c>
      <c r="DF334" s="8" t="s">
        <v>236</v>
      </c>
      <c r="DG334" s="8" t="s">
        <v>236</v>
      </c>
      <c r="DH334" s="8" t="s">
        <v>236</v>
      </c>
      <c r="DI334" s="8" t="s">
        <v>236</v>
      </c>
      <c r="DJ334" s="8" t="s">
        <v>236</v>
      </c>
      <c r="DK334" s="8" t="s">
        <v>236</v>
      </c>
      <c r="DL334" s="8" t="s">
        <v>236</v>
      </c>
      <c r="DM334" s="8" t="s">
        <v>236</v>
      </c>
      <c r="DN334" s="8">
        <v>0</v>
      </c>
      <c r="DO334" s="8">
        <v>0</v>
      </c>
      <c r="DP334" s="8">
        <v>1</v>
      </c>
      <c r="DQ334" s="8">
        <v>1</v>
      </c>
      <c r="DR334" s="8"/>
      <c r="DS334" s="8"/>
      <c r="DT334" s="8"/>
      <c r="DU334" s="8">
        <v>1003</v>
      </c>
      <c r="DV334" s="8" t="s">
        <v>536</v>
      </c>
      <c r="DW334" s="8" t="s">
        <v>536</v>
      </c>
      <c r="DX334" s="8">
        <v>1</v>
      </c>
      <c r="DY334" s="8"/>
      <c r="DZ334" s="8" t="s">
        <v>236</v>
      </c>
      <c r="EA334" s="8" t="s">
        <v>236</v>
      </c>
      <c r="EB334" s="8" t="s">
        <v>236</v>
      </c>
      <c r="EC334" s="8" t="s">
        <v>236</v>
      </c>
      <c r="ED334" s="8"/>
      <c r="EE334" s="8">
        <v>82815331</v>
      </c>
      <c r="EF334" s="8">
        <v>8</v>
      </c>
      <c r="EG334" s="8" t="s">
        <v>573</v>
      </c>
      <c r="EH334" s="8">
        <v>0</v>
      </c>
      <c r="EI334" s="8" t="s">
        <v>236</v>
      </c>
      <c r="EJ334" s="8">
        <v>1</v>
      </c>
      <c r="EK334" s="8">
        <v>1100</v>
      </c>
      <c r="EL334" s="8" t="s">
        <v>574</v>
      </c>
      <c r="EM334" s="8" t="s">
        <v>575</v>
      </c>
      <c r="EN334" s="8"/>
      <c r="EO334" s="8" t="s">
        <v>236</v>
      </c>
      <c r="EP334" s="8"/>
      <c r="EQ334" s="8">
        <v>132096</v>
      </c>
      <c r="ER334" s="8">
        <v>153.39</v>
      </c>
      <c r="ES334" s="8">
        <v>153.39</v>
      </c>
      <c r="ET334" s="8">
        <v>0</v>
      </c>
      <c r="EU334" s="8">
        <v>0</v>
      </c>
      <c r="EV334" s="8">
        <v>0</v>
      </c>
      <c r="EW334" s="8">
        <v>0</v>
      </c>
      <c r="EX334" s="8">
        <v>0</v>
      </c>
      <c r="EY334" s="8">
        <v>0</v>
      </c>
      <c r="EZ334" s="8">
        <v>5</v>
      </c>
      <c r="FA334" s="8"/>
      <c r="FB334" s="8"/>
      <c r="FC334" s="8">
        <v>1</v>
      </c>
      <c r="FD334" s="8">
        <v>18</v>
      </c>
      <c r="FE334" s="8"/>
      <c r="FF334" s="8">
        <v>175.2</v>
      </c>
      <c r="FG334" s="8"/>
      <c r="FH334" s="8"/>
      <c r="FI334" s="8"/>
      <c r="FJ334" s="8"/>
      <c r="FK334" s="8"/>
      <c r="FL334" s="8"/>
      <c r="FM334" s="8"/>
      <c r="FN334" s="8"/>
      <c r="FO334" s="8"/>
      <c r="FP334" s="8"/>
      <c r="FQ334" s="8">
        <v>0</v>
      </c>
      <c r="FR334" s="8">
        <v>0</v>
      </c>
      <c r="FS334" s="8">
        <v>0</v>
      </c>
      <c r="FT334" s="8"/>
      <c r="FU334" s="8"/>
      <c r="FV334" s="8"/>
      <c r="FW334" s="8"/>
      <c r="FX334" s="8">
        <v>0</v>
      </c>
      <c r="FY334" s="8">
        <v>0</v>
      </c>
      <c r="FZ334" s="8"/>
      <c r="GA334" s="8" t="s">
        <v>584</v>
      </c>
      <c r="GB334" s="8"/>
      <c r="GC334" s="8"/>
      <c r="GD334" s="8">
        <v>1</v>
      </c>
      <c r="GE334" s="8"/>
      <c r="GF334" s="8">
        <v>289978722</v>
      </c>
      <c r="GG334" s="8">
        <v>2</v>
      </c>
      <c r="GH334" s="8">
        <v>3</v>
      </c>
      <c r="GI334" s="8">
        <v>-2</v>
      </c>
      <c r="GJ334" s="8">
        <v>0</v>
      </c>
      <c r="GK334" s="8">
        <v>0</v>
      </c>
      <c r="GL334" s="8">
        <f t="shared" si="220"/>
        <v>0</v>
      </c>
      <c r="GM334" s="8">
        <f t="shared" si="221"/>
        <v>0</v>
      </c>
      <c r="GN334" s="8">
        <f t="shared" si="222"/>
        <v>0</v>
      </c>
      <c r="GO334" s="8">
        <f t="shared" si="223"/>
        <v>0</v>
      </c>
      <c r="GP334" s="8">
        <f t="shared" si="224"/>
        <v>0</v>
      </c>
      <c r="GQ334" s="8"/>
      <c r="GR334" s="8">
        <v>1</v>
      </c>
      <c r="GS334" s="8">
        <v>1</v>
      </c>
      <c r="GT334" s="8">
        <v>0</v>
      </c>
      <c r="GU334" s="8" t="s">
        <v>236</v>
      </c>
      <c r="GV334" s="8">
        <f t="shared" si="225"/>
        <v>0</v>
      </c>
      <c r="GW334" s="8">
        <v>1</v>
      </c>
      <c r="GX334" s="8">
        <f t="shared" si="226"/>
        <v>0</v>
      </c>
      <c r="GY334" s="8"/>
      <c r="GZ334" s="8"/>
      <c r="HA334" s="8">
        <v>0</v>
      </c>
      <c r="HB334" s="8">
        <v>0</v>
      </c>
      <c r="HC334" s="8">
        <f t="shared" si="227"/>
        <v>0</v>
      </c>
      <c r="HD334" s="8"/>
      <c r="HE334" s="8" t="s">
        <v>69</v>
      </c>
      <c r="HF334" s="8" t="s">
        <v>426</v>
      </c>
      <c r="HG334" s="8">
        <f t="shared" si="228"/>
        <v>0</v>
      </c>
      <c r="HH334" s="8"/>
      <c r="HI334" s="8"/>
      <c r="HJ334" s="8"/>
      <c r="HK334" s="8"/>
      <c r="HL334" s="8"/>
      <c r="HM334" s="8" t="s">
        <v>236</v>
      </c>
      <c r="HN334" s="8" t="s">
        <v>236</v>
      </c>
      <c r="HO334" s="8" t="s">
        <v>236</v>
      </c>
      <c r="HP334" s="8" t="s">
        <v>236</v>
      </c>
      <c r="HQ334" s="8" t="s">
        <v>236</v>
      </c>
      <c r="HR334" s="8"/>
      <c r="HS334" s="8">
        <v>0</v>
      </c>
      <c r="HT334" s="8"/>
      <c r="HU334" s="8"/>
      <c r="HV334" s="8"/>
      <c r="HW334" s="8"/>
      <c r="HX334" s="8"/>
      <c r="HY334" s="8"/>
      <c r="HZ334" s="8"/>
      <c r="IA334" s="8"/>
      <c r="IB334" s="8"/>
      <c r="IC334" s="8"/>
      <c r="ID334" s="8"/>
      <c r="IE334" s="8"/>
      <c r="IF334" s="8"/>
      <c r="IG334" s="8"/>
      <c r="IH334" s="8"/>
      <c r="II334" s="8"/>
      <c r="IJ334" s="8"/>
      <c r="IK334" s="8">
        <v>0</v>
      </c>
      <c r="IL334" s="8"/>
      <c r="IM334" s="8"/>
      <c r="IN334" s="8"/>
      <c r="IO334" s="8"/>
      <c r="IP334" s="8"/>
      <c r="IQ334" s="8"/>
      <c r="IR334" s="8"/>
      <c r="IS334" s="8"/>
      <c r="IT334" s="8"/>
      <c r="IU334" s="8"/>
    </row>
    <row r="335" spans="1:245">
      <c r="A335">
        <v>17</v>
      </c>
      <c r="B335">
        <v>1</v>
      </c>
      <c r="E335" t="s">
        <v>236</v>
      </c>
      <c r="F335" t="s">
        <v>534</v>
      </c>
      <c r="G335" t="s">
        <v>583</v>
      </c>
      <c r="H335" t="s">
        <v>536</v>
      </c>
      <c r="I335">
        <v>0</v>
      </c>
      <c r="J335">
        <v>0</v>
      </c>
      <c r="K335">
        <v>0</v>
      </c>
      <c r="L335">
        <v>0</v>
      </c>
      <c r="M335">
        <v>0</v>
      </c>
      <c r="N335">
        <f t="shared" si="188"/>
        <v>0</v>
      </c>
      <c r="O335">
        <f t="shared" si="189"/>
        <v>0</v>
      </c>
      <c r="P335">
        <f t="shared" si="190"/>
        <v>0</v>
      </c>
      <c r="Q335">
        <f t="shared" si="191"/>
        <v>0</v>
      </c>
      <c r="R335">
        <f t="shared" si="192"/>
        <v>0</v>
      </c>
      <c r="S335">
        <f t="shared" si="193"/>
        <v>0</v>
      </c>
      <c r="T335">
        <f t="shared" si="194"/>
        <v>0</v>
      </c>
      <c r="U335">
        <f t="shared" si="195"/>
        <v>0</v>
      </c>
      <c r="V335">
        <f t="shared" si="196"/>
        <v>0</v>
      </c>
      <c r="W335">
        <f t="shared" si="197"/>
        <v>0</v>
      </c>
      <c r="X335">
        <f t="shared" si="198"/>
        <v>0</v>
      </c>
      <c r="Y335">
        <f t="shared" si="199"/>
        <v>0</v>
      </c>
      <c r="AA335">
        <v>-1</v>
      </c>
      <c r="AB335">
        <f t="shared" si="200"/>
        <v>153.39</v>
      </c>
      <c r="AC335">
        <f t="shared" si="201"/>
        <v>153.39</v>
      </c>
      <c r="AD335">
        <f t="shared" si="202"/>
        <v>0</v>
      </c>
      <c r="AE335">
        <f t="shared" si="203"/>
        <v>0</v>
      </c>
      <c r="AF335">
        <f t="shared" si="204"/>
        <v>0</v>
      </c>
      <c r="AG335">
        <f t="shared" si="205"/>
        <v>0</v>
      </c>
      <c r="AH335">
        <f t="shared" si="206"/>
        <v>0</v>
      </c>
      <c r="AI335">
        <f t="shared" si="207"/>
        <v>0</v>
      </c>
      <c r="AJ335">
        <f t="shared" si="208"/>
        <v>0</v>
      </c>
      <c r="AK335">
        <v>153.39</v>
      </c>
      <c r="AL335">
        <v>153.39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1</v>
      </c>
      <c r="AW335">
        <v>1</v>
      </c>
      <c r="AZ335">
        <v>1</v>
      </c>
      <c r="BA335">
        <v>1</v>
      </c>
      <c r="BB335">
        <v>1</v>
      </c>
      <c r="BC335">
        <v>1</v>
      </c>
      <c r="BD335" t="s">
        <v>236</v>
      </c>
      <c r="BE335" t="s">
        <v>236</v>
      </c>
      <c r="BF335" t="s">
        <v>236</v>
      </c>
      <c r="BG335" t="s">
        <v>236</v>
      </c>
      <c r="BH335">
        <v>3</v>
      </c>
      <c r="BI335">
        <v>1</v>
      </c>
      <c r="BJ335" t="s">
        <v>236</v>
      </c>
      <c r="BM335">
        <v>1100</v>
      </c>
      <c r="BN335">
        <v>0</v>
      </c>
      <c r="BO335" t="s">
        <v>236</v>
      </c>
      <c r="BP335">
        <v>0</v>
      </c>
      <c r="BQ335">
        <v>8</v>
      </c>
      <c r="BR335">
        <v>0</v>
      </c>
      <c r="BS335">
        <v>1</v>
      </c>
      <c r="BT335">
        <v>1</v>
      </c>
      <c r="BU335">
        <v>1</v>
      </c>
      <c r="BV335">
        <v>1</v>
      </c>
      <c r="BW335">
        <v>1</v>
      </c>
      <c r="BX335">
        <v>1</v>
      </c>
      <c r="BY335" t="s">
        <v>236</v>
      </c>
      <c r="BZ335">
        <v>0</v>
      </c>
      <c r="CA335">
        <v>0</v>
      </c>
      <c r="CB335" t="s">
        <v>236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 t="s">
        <v>236</v>
      </c>
      <c r="CO335">
        <v>0</v>
      </c>
      <c r="CP335">
        <f t="shared" si="209"/>
        <v>0</v>
      </c>
      <c r="CQ335">
        <f t="shared" si="210"/>
        <v>153.39</v>
      </c>
      <c r="CR335">
        <f t="shared" si="211"/>
        <v>0</v>
      </c>
      <c r="CS335">
        <f t="shared" si="212"/>
        <v>0</v>
      </c>
      <c r="CT335">
        <f t="shared" si="213"/>
        <v>0</v>
      </c>
      <c r="CU335">
        <f t="shared" si="214"/>
        <v>0</v>
      </c>
      <c r="CV335">
        <f t="shared" si="215"/>
        <v>0</v>
      </c>
      <c r="CW335">
        <f t="shared" si="216"/>
        <v>0</v>
      </c>
      <c r="CX335">
        <f t="shared" si="217"/>
        <v>0</v>
      </c>
      <c r="CY335">
        <f t="shared" si="218"/>
        <v>0</v>
      </c>
      <c r="CZ335">
        <f t="shared" si="219"/>
        <v>0</v>
      </c>
      <c r="DC335" t="s">
        <v>236</v>
      </c>
      <c r="DD335" t="s">
        <v>236</v>
      </c>
      <c r="DE335" t="s">
        <v>236</v>
      </c>
      <c r="DF335" t="s">
        <v>236</v>
      </c>
      <c r="DG335" t="s">
        <v>236</v>
      </c>
      <c r="DH335" t="s">
        <v>236</v>
      </c>
      <c r="DI335" t="s">
        <v>236</v>
      </c>
      <c r="DJ335" t="s">
        <v>236</v>
      </c>
      <c r="DK335" t="s">
        <v>236</v>
      </c>
      <c r="DL335" t="s">
        <v>236</v>
      </c>
      <c r="DM335" t="s">
        <v>236</v>
      </c>
      <c r="DN335">
        <v>0</v>
      </c>
      <c r="DO335">
        <v>0</v>
      </c>
      <c r="DP335">
        <v>1</v>
      </c>
      <c r="DQ335">
        <v>1</v>
      </c>
      <c r="DU335">
        <v>1003</v>
      </c>
      <c r="DV335" t="s">
        <v>536</v>
      </c>
      <c r="DW335" t="s">
        <v>536</v>
      </c>
      <c r="DX335">
        <v>1</v>
      </c>
      <c r="DZ335" t="s">
        <v>236</v>
      </c>
      <c r="EA335" t="s">
        <v>236</v>
      </c>
      <c r="EB335" t="s">
        <v>236</v>
      </c>
      <c r="EC335" t="s">
        <v>236</v>
      </c>
      <c r="EE335">
        <v>82815331</v>
      </c>
      <c r="EF335">
        <v>8</v>
      </c>
      <c r="EG335" t="s">
        <v>573</v>
      </c>
      <c r="EH335">
        <v>0</v>
      </c>
      <c r="EI335" t="s">
        <v>236</v>
      </c>
      <c r="EJ335">
        <v>1</v>
      </c>
      <c r="EK335">
        <v>1100</v>
      </c>
      <c r="EL335" t="s">
        <v>574</v>
      </c>
      <c r="EM335" t="s">
        <v>575</v>
      </c>
      <c r="EO335" t="s">
        <v>236</v>
      </c>
      <c r="EQ335">
        <v>132096</v>
      </c>
      <c r="ER335">
        <v>153.39</v>
      </c>
      <c r="ES335">
        <v>153.39</v>
      </c>
      <c r="ET335">
        <v>0</v>
      </c>
      <c r="EU335">
        <v>0</v>
      </c>
      <c r="EV335">
        <v>0</v>
      </c>
      <c r="EW335">
        <v>0</v>
      </c>
      <c r="EX335">
        <v>0</v>
      </c>
      <c r="EY335">
        <v>0</v>
      </c>
      <c r="EZ335">
        <v>5</v>
      </c>
      <c r="FC335">
        <v>1</v>
      </c>
      <c r="FD335">
        <v>18</v>
      </c>
      <c r="FF335">
        <v>175.2</v>
      </c>
      <c r="FQ335">
        <v>0</v>
      </c>
      <c r="FR335">
        <v>0</v>
      </c>
      <c r="FS335">
        <v>0</v>
      </c>
      <c r="FX335">
        <v>0</v>
      </c>
      <c r="FY335">
        <v>0</v>
      </c>
      <c r="GA335" t="s">
        <v>584</v>
      </c>
      <c r="GD335">
        <v>1</v>
      </c>
      <c r="GF335">
        <v>289978722</v>
      </c>
      <c r="GG335">
        <v>2</v>
      </c>
      <c r="GH335">
        <v>3</v>
      </c>
      <c r="GI335">
        <v>-2</v>
      </c>
      <c r="GJ335">
        <v>0</v>
      </c>
      <c r="GK335">
        <v>0</v>
      </c>
      <c r="GL335">
        <f t="shared" si="220"/>
        <v>0</v>
      </c>
      <c r="GM335">
        <f t="shared" si="221"/>
        <v>0</v>
      </c>
      <c r="GN335">
        <f t="shared" si="222"/>
        <v>0</v>
      </c>
      <c r="GO335">
        <f t="shared" si="223"/>
        <v>0</v>
      </c>
      <c r="GP335">
        <f t="shared" si="224"/>
        <v>0</v>
      </c>
      <c r="GR335">
        <v>1</v>
      </c>
      <c r="GS335">
        <v>1</v>
      </c>
      <c r="GT335">
        <v>0</v>
      </c>
      <c r="GU335" t="s">
        <v>236</v>
      </c>
      <c r="GV335">
        <f t="shared" si="225"/>
        <v>0</v>
      </c>
      <c r="GW335">
        <v>1</v>
      </c>
      <c r="GX335">
        <f t="shared" si="226"/>
        <v>0</v>
      </c>
      <c r="HA335">
        <v>0</v>
      </c>
      <c r="HB335">
        <v>0</v>
      </c>
      <c r="HC335">
        <f t="shared" si="227"/>
        <v>0</v>
      </c>
      <c r="HE335" t="s">
        <v>69</v>
      </c>
      <c r="HF335" t="s">
        <v>426</v>
      </c>
      <c r="HG335">
        <f t="shared" si="228"/>
        <v>0</v>
      </c>
      <c r="HM335" t="s">
        <v>236</v>
      </c>
      <c r="HN335" t="s">
        <v>236</v>
      </c>
      <c r="HO335" t="s">
        <v>236</v>
      </c>
      <c r="HP335" t="s">
        <v>236</v>
      </c>
      <c r="HQ335" t="s">
        <v>236</v>
      </c>
      <c r="HS335">
        <v>0</v>
      </c>
      <c r="IK335">
        <v>0</v>
      </c>
    </row>
    <row r="336" spans="1:255">
      <c r="A336" s="8">
        <v>17</v>
      </c>
      <c r="B336" s="8">
        <v>1</v>
      </c>
      <c r="C336" s="8"/>
      <c r="D336" s="8"/>
      <c r="E336" s="8" t="s">
        <v>585</v>
      </c>
      <c r="F336" s="8" t="s">
        <v>534</v>
      </c>
      <c r="G336" s="8" t="s">
        <v>586</v>
      </c>
      <c r="H336" s="8" t="s">
        <v>565</v>
      </c>
      <c r="I336" s="8">
        <v>0</v>
      </c>
      <c r="J336" s="8">
        <v>0</v>
      </c>
      <c r="K336" s="8">
        <v>0</v>
      </c>
      <c r="L336" s="8">
        <v>4</v>
      </c>
      <c r="M336" s="8">
        <v>0</v>
      </c>
      <c r="N336" s="8">
        <f t="shared" si="188"/>
        <v>4</v>
      </c>
      <c r="O336" s="8">
        <f t="shared" si="189"/>
        <v>0</v>
      </c>
      <c r="P336" s="8">
        <f t="shared" si="190"/>
        <v>0</v>
      </c>
      <c r="Q336" s="8">
        <f t="shared" si="191"/>
        <v>0</v>
      </c>
      <c r="R336" s="8">
        <f t="shared" si="192"/>
        <v>0</v>
      </c>
      <c r="S336" s="8">
        <f t="shared" si="193"/>
        <v>0</v>
      </c>
      <c r="T336" s="8">
        <f t="shared" si="194"/>
        <v>0</v>
      </c>
      <c r="U336" s="8">
        <f t="shared" si="195"/>
        <v>0</v>
      </c>
      <c r="V336" s="8">
        <f t="shared" si="196"/>
        <v>0</v>
      </c>
      <c r="W336" s="8">
        <f t="shared" si="197"/>
        <v>0</v>
      </c>
      <c r="X336" s="8">
        <f t="shared" si="198"/>
        <v>0</v>
      </c>
      <c r="Y336" s="8">
        <f t="shared" si="199"/>
        <v>0</v>
      </c>
      <c r="Z336" s="8"/>
      <c r="AA336" s="8">
        <v>85244098</v>
      </c>
      <c r="AB336" s="8">
        <f t="shared" si="200"/>
        <v>472.77</v>
      </c>
      <c r="AC336" s="8">
        <f t="shared" si="201"/>
        <v>472.77</v>
      </c>
      <c r="AD336" s="8">
        <f t="shared" si="202"/>
        <v>0</v>
      </c>
      <c r="AE336" s="8">
        <f t="shared" si="203"/>
        <v>0</v>
      </c>
      <c r="AF336" s="8">
        <f t="shared" si="204"/>
        <v>0</v>
      </c>
      <c r="AG336" s="8">
        <f t="shared" si="205"/>
        <v>0</v>
      </c>
      <c r="AH336" s="8">
        <f t="shared" si="206"/>
        <v>0</v>
      </c>
      <c r="AI336" s="8">
        <f t="shared" si="207"/>
        <v>0</v>
      </c>
      <c r="AJ336" s="8">
        <f t="shared" si="208"/>
        <v>0</v>
      </c>
      <c r="AK336" s="8">
        <v>472.77</v>
      </c>
      <c r="AL336" s="8">
        <v>472.77</v>
      </c>
      <c r="AM336" s="8">
        <v>0</v>
      </c>
      <c r="AN336" s="8">
        <v>0</v>
      </c>
      <c r="AO336" s="8">
        <v>0</v>
      </c>
      <c r="AP336" s="8">
        <v>0</v>
      </c>
      <c r="AQ336" s="8">
        <v>0</v>
      </c>
      <c r="AR336" s="8">
        <v>0</v>
      </c>
      <c r="AS336" s="8">
        <v>0</v>
      </c>
      <c r="AT336" s="8">
        <v>0</v>
      </c>
      <c r="AU336" s="8">
        <v>0</v>
      </c>
      <c r="AV336" s="8">
        <v>1</v>
      </c>
      <c r="AW336" s="8">
        <v>1</v>
      </c>
      <c r="AX336" s="8"/>
      <c r="AY336" s="8"/>
      <c r="AZ336" s="8">
        <v>1</v>
      </c>
      <c r="BA336" s="8">
        <v>1</v>
      </c>
      <c r="BB336" s="8">
        <v>1</v>
      </c>
      <c r="BC336" s="8">
        <v>1</v>
      </c>
      <c r="BD336" s="8" t="s">
        <v>236</v>
      </c>
      <c r="BE336" s="8" t="s">
        <v>236</v>
      </c>
      <c r="BF336" s="8" t="s">
        <v>236</v>
      </c>
      <c r="BG336" s="8" t="s">
        <v>236</v>
      </c>
      <c r="BH336" s="8">
        <v>3</v>
      </c>
      <c r="BI336" s="8">
        <v>1</v>
      </c>
      <c r="BJ336" s="8" t="s">
        <v>236</v>
      </c>
      <c r="BK336" s="8"/>
      <c r="BL336" s="8"/>
      <c r="BM336" s="8">
        <v>1100</v>
      </c>
      <c r="BN336" s="8">
        <v>0</v>
      </c>
      <c r="BO336" s="8" t="s">
        <v>236</v>
      </c>
      <c r="BP336" s="8">
        <v>0</v>
      </c>
      <c r="BQ336" s="8">
        <v>8</v>
      </c>
      <c r="BR336" s="8">
        <v>0</v>
      </c>
      <c r="BS336" s="8">
        <v>1</v>
      </c>
      <c r="BT336" s="8">
        <v>1</v>
      </c>
      <c r="BU336" s="8">
        <v>1</v>
      </c>
      <c r="BV336" s="8">
        <v>1</v>
      </c>
      <c r="BW336" s="8">
        <v>1</v>
      </c>
      <c r="BX336" s="8">
        <v>1</v>
      </c>
      <c r="BY336" s="8" t="s">
        <v>236</v>
      </c>
      <c r="BZ336" s="8">
        <v>0</v>
      </c>
      <c r="CA336" s="8">
        <v>0</v>
      </c>
      <c r="CB336" s="8" t="s">
        <v>236</v>
      </c>
      <c r="CC336" s="8"/>
      <c r="CD336" s="8"/>
      <c r="CE336" s="8">
        <v>0</v>
      </c>
      <c r="CF336" s="8">
        <v>0</v>
      </c>
      <c r="CG336" s="8">
        <v>0</v>
      </c>
      <c r="CH336" s="8">
        <v>21</v>
      </c>
      <c r="CI336" s="8">
        <v>0</v>
      </c>
      <c r="CJ336" s="8">
        <v>0</v>
      </c>
      <c r="CK336" s="8">
        <v>0</v>
      </c>
      <c r="CL336" s="8">
        <v>0</v>
      </c>
      <c r="CM336" s="8">
        <v>0</v>
      </c>
      <c r="CN336" s="8" t="s">
        <v>236</v>
      </c>
      <c r="CO336" s="8">
        <v>0</v>
      </c>
      <c r="CP336" s="8">
        <f t="shared" si="209"/>
        <v>0</v>
      </c>
      <c r="CQ336" s="8">
        <f t="shared" si="210"/>
        <v>472.77</v>
      </c>
      <c r="CR336" s="8">
        <f t="shared" si="211"/>
        <v>0</v>
      </c>
      <c r="CS336" s="8">
        <f t="shared" si="212"/>
        <v>0</v>
      </c>
      <c r="CT336" s="8">
        <f t="shared" si="213"/>
        <v>0</v>
      </c>
      <c r="CU336" s="8">
        <f t="shared" si="214"/>
        <v>0</v>
      </c>
      <c r="CV336" s="8">
        <f t="shared" si="215"/>
        <v>0</v>
      </c>
      <c r="CW336" s="8">
        <f t="shared" si="216"/>
        <v>0</v>
      </c>
      <c r="CX336" s="8">
        <f t="shared" si="217"/>
        <v>0</v>
      </c>
      <c r="CY336" s="8">
        <f t="shared" si="218"/>
        <v>0</v>
      </c>
      <c r="CZ336" s="8">
        <f t="shared" si="219"/>
        <v>0</v>
      </c>
      <c r="DA336" s="8"/>
      <c r="DB336" s="8"/>
      <c r="DC336" s="8" t="s">
        <v>236</v>
      </c>
      <c r="DD336" s="8" t="s">
        <v>236</v>
      </c>
      <c r="DE336" s="8" t="s">
        <v>236</v>
      </c>
      <c r="DF336" s="8" t="s">
        <v>236</v>
      </c>
      <c r="DG336" s="8" t="s">
        <v>236</v>
      </c>
      <c r="DH336" s="8" t="s">
        <v>236</v>
      </c>
      <c r="DI336" s="8" t="s">
        <v>236</v>
      </c>
      <c r="DJ336" s="8" t="s">
        <v>236</v>
      </c>
      <c r="DK336" s="8" t="s">
        <v>236</v>
      </c>
      <c r="DL336" s="8" t="s">
        <v>236</v>
      </c>
      <c r="DM336" s="8" t="s">
        <v>236</v>
      </c>
      <c r="DN336" s="8">
        <v>0</v>
      </c>
      <c r="DO336" s="8">
        <v>0</v>
      </c>
      <c r="DP336" s="8">
        <v>1</v>
      </c>
      <c r="DQ336" s="8">
        <v>1</v>
      </c>
      <c r="DR336" s="8"/>
      <c r="DS336" s="8"/>
      <c r="DT336" s="8"/>
      <c r="DU336" s="8">
        <v>1010</v>
      </c>
      <c r="DV336" s="8" t="s">
        <v>565</v>
      </c>
      <c r="DW336" s="8" t="s">
        <v>565</v>
      </c>
      <c r="DX336" s="8">
        <v>1</v>
      </c>
      <c r="DY336" s="8"/>
      <c r="DZ336" s="8" t="s">
        <v>236</v>
      </c>
      <c r="EA336" s="8" t="s">
        <v>236</v>
      </c>
      <c r="EB336" s="8" t="s">
        <v>236</v>
      </c>
      <c r="EC336" s="8" t="s">
        <v>236</v>
      </c>
      <c r="ED336" s="8"/>
      <c r="EE336" s="8">
        <v>82815331</v>
      </c>
      <c r="EF336" s="8">
        <v>8</v>
      </c>
      <c r="EG336" s="8" t="s">
        <v>573</v>
      </c>
      <c r="EH336" s="8">
        <v>0</v>
      </c>
      <c r="EI336" s="8" t="s">
        <v>236</v>
      </c>
      <c r="EJ336" s="8">
        <v>1</v>
      </c>
      <c r="EK336" s="8">
        <v>1100</v>
      </c>
      <c r="EL336" s="8" t="s">
        <v>574</v>
      </c>
      <c r="EM336" s="8" t="s">
        <v>575</v>
      </c>
      <c r="EN336" s="8"/>
      <c r="EO336" s="8" t="s">
        <v>236</v>
      </c>
      <c r="EP336" s="8"/>
      <c r="EQ336" s="8">
        <v>131072</v>
      </c>
      <c r="ER336" s="8">
        <v>472.77</v>
      </c>
      <c r="ES336" s="8">
        <v>472.77</v>
      </c>
      <c r="ET336" s="8">
        <v>0</v>
      </c>
      <c r="EU336" s="8">
        <v>0</v>
      </c>
      <c r="EV336" s="8">
        <v>0</v>
      </c>
      <c r="EW336" s="8">
        <v>0</v>
      </c>
      <c r="EX336" s="8">
        <v>0</v>
      </c>
      <c r="EY336" s="8">
        <v>0</v>
      </c>
      <c r="EZ336" s="8">
        <v>5</v>
      </c>
      <c r="FA336" s="8"/>
      <c r="FB336" s="8"/>
      <c r="FC336" s="8">
        <v>1</v>
      </c>
      <c r="FD336" s="8">
        <v>18</v>
      </c>
      <c r="FE336" s="8"/>
      <c r="FF336" s="8">
        <v>549</v>
      </c>
      <c r="FG336" s="8"/>
      <c r="FH336" s="8"/>
      <c r="FI336" s="8"/>
      <c r="FJ336" s="8"/>
      <c r="FK336" s="8"/>
      <c r="FL336" s="8"/>
      <c r="FM336" s="8"/>
      <c r="FN336" s="8"/>
      <c r="FO336" s="8"/>
      <c r="FP336" s="8"/>
      <c r="FQ336" s="8">
        <v>0</v>
      </c>
      <c r="FR336" s="8">
        <v>0</v>
      </c>
      <c r="FS336" s="8">
        <v>0</v>
      </c>
      <c r="FT336" s="8"/>
      <c r="FU336" s="8"/>
      <c r="FV336" s="8"/>
      <c r="FW336" s="8"/>
      <c r="FX336" s="8">
        <v>0</v>
      </c>
      <c r="FY336" s="8">
        <v>0</v>
      </c>
      <c r="FZ336" s="8"/>
      <c r="GA336" s="8" t="s">
        <v>587</v>
      </c>
      <c r="GB336" s="8"/>
      <c r="GC336" s="8"/>
      <c r="GD336" s="8">
        <v>1</v>
      </c>
      <c r="GE336" s="8"/>
      <c r="GF336" s="8">
        <v>-1396818667</v>
      </c>
      <c r="GG336" s="8">
        <v>2</v>
      </c>
      <c r="GH336" s="8">
        <v>3</v>
      </c>
      <c r="GI336" s="8">
        <v>-2</v>
      </c>
      <c r="GJ336" s="8">
        <v>0</v>
      </c>
      <c r="GK336" s="8">
        <v>0</v>
      </c>
      <c r="GL336" s="8">
        <f t="shared" si="220"/>
        <v>0</v>
      </c>
      <c r="GM336" s="8">
        <f t="shared" si="221"/>
        <v>0</v>
      </c>
      <c r="GN336" s="8">
        <f t="shared" si="222"/>
        <v>0</v>
      </c>
      <c r="GO336" s="8">
        <f t="shared" si="223"/>
        <v>0</v>
      </c>
      <c r="GP336" s="8">
        <f t="shared" si="224"/>
        <v>0</v>
      </c>
      <c r="GQ336" s="8"/>
      <c r="GR336" s="8">
        <v>1</v>
      </c>
      <c r="GS336" s="8">
        <v>1</v>
      </c>
      <c r="GT336" s="8">
        <v>0</v>
      </c>
      <c r="GU336" s="8" t="s">
        <v>236</v>
      </c>
      <c r="GV336" s="8">
        <f t="shared" si="225"/>
        <v>0</v>
      </c>
      <c r="GW336" s="8">
        <v>1</v>
      </c>
      <c r="GX336" s="8">
        <f t="shared" si="226"/>
        <v>0</v>
      </c>
      <c r="GY336" s="8"/>
      <c r="GZ336" s="8"/>
      <c r="HA336" s="8">
        <v>0</v>
      </c>
      <c r="HB336" s="8">
        <v>0</v>
      </c>
      <c r="HC336" s="8">
        <f t="shared" si="227"/>
        <v>0</v>
      </c>
      <c r="HD336" s="8"/>
      <c r="HE336" s="8" t="s">
        <v>69</v>
      </c>
      <c r="HF336" s="8" t="s">
        <v>426</v>
      </c>
      <c r="HG336" s="8">
        <f t="shared" si="228"/>
        <v>0</v>
      </c>
      <c r="HH336" s="8"/>
      <c r="HI336" s="8"/>
      <c r="HJ336" s="8"/>
      <c r="HK336" s="8"/>
      <c r="HL336" s="8"/>
      <c r="HM336" s="8" t="s">
        <v>236</v>
      </c>
      <c r="HN336" s="8" t="s">
        <v>236</v>
      </c>
      <c r="HO336" s="8" t="s">
        <v>236</v>
      </c>
      <c r="HP336" s="8" t="s">
        <v>236</v>
      </c>
      <c r="HQ336" s="8" t="s">
        <v>236</v>
      </c>
      <c r="HR336" s="8"/>
      <c r="HS336" s="8">
        <v>0</v>
      </c>
      <c r="HT336" s="8"/>
      <c r="HU336" s="8"/>
      <c r="HV336" s="8"/>
      <c r="HW336" s="8"/>
      <c r="HX336" s="8"/>
      <c r="HY336" s="8"/>
      <c r="HZ336" s="8"/>
      <c r="IA336" s="8"/>
      <c r="IB336" s="8"/>
      <c r="IC336" s="8"/>
      <c r="ID336" s="8"/>
      <c r="IE336" s="8"/>
      <c r="IF336" s="8"/>
      <c r="IG336" s="8"/>
      <c r="IH336" s="8"/>
      <c r="II336" s="8"/>
      <c r="IJ336" s="8"/>
      <c r="IK336" s="8">
        <v>0</v>
      </c>
      <c r="IL336" s="8"/>
      <c r="IM336" s="8"/>
      <c r="IN336" s="8"/>
      <c r="IO336" s="8"/>
      <c r="IP336" s="8"/>
      <c r="IQ336" s="8"/>
      <c r="IR336" s="8"/>
      <c r="IS336" s="8"/>
      <c r="IT336" s="8"/>
      <c r="IU336" s="8"/>
    </row>
    <row r="337" spans="1:245">
      <c r="A337">
        <v>17</v>
      </c>
      <c r="B337">
        <v>1</v>
      </c>
      <c r="E337" t="s">
        <v>585</v>
      </c>
      <c r="F337" t="s">
        <v>534</v>
      </c>
      <c r="G337" t="s">
        <v>586</v>
      </c>
      <c r="H337" t="s">
        <v>565</v>
      </c>
      <c r="I337">
        <v>0</v>
      </c>
      <c r="J337">
        <v>0</v>
      </c>
      <c r="K337">
        <v>0</v>
      </c>
      <c r="L337">
        <v>4</v>
      </c>
      <c r="M337">
        <v>0</v>
      </c>
      <c r="N337">
        <f t="shared" si="188"/>
        <v>4</v>
      </c>
      <c r="O337">
        <f t="shared" si="189"/>
        <v>0</v>
      </c>
      <c r="P337">
        <f t="shared" si="190"/>
        <v>0</v>
      </c>
      <c r="Q337">
        <f t="shared" si="191"/>
        <v>0</v>
      </c>
      <c r="R337">
        <f t="shared" si="192"/>
        <v>0</v>
      </c>
      <c r="S337">
        <f t="shared" si="193"/>
        <v>0</v>
      </c>
      <c r="T337">
        <f t="shared" si="194"/>
        <v>0</v>
      </c>
      <c r="U337">
        <f t="shared" si="195"/>
        <v>0</v>
      </c>
      <c r="V337">
        <f t="shared" si="196"/>
        <v>0</v>
      </c>
      <c r="W337">
        <f t="shared" si="197"/>
        <v>0</v>
      </c>
      <c r="X337">
        <f t="shared" si="198"/>
        <v>0</v>
      </c>
      <c r="Y337">
        <f t="shared" si="199"/>
        <v>0</v>
      </c>
      <c r="AA337">
        <v>85244033</v>
      </c>
      <c r="AB337">
        <f t="shared" si="200"/>
        <v>472.77</v>
      </c>
      <c r="AC337">
        <f t="shared" si="201"/>
        <v>472.77</v>
      </c>
      <c r="AD337">
        <f t="shared" si="202"/>
        <v>0</v>
      </c>
      <c r="AE337">
        <f t="shared" si="203"/>
        <v>0</v>
      </c>
      <c r="AF337">
        <f t="shared" si="204"/>
        <v>0</v>
      </c>
      <c r="AG337">
        <f t="shared" si="205"/>
        <v>0</v>
      </c>
      <c r="AH337">
        <f t="shared" si="206"/>
        <v>0</v>
      </c>
      <c r="AI337">
        <f t="shared" si="207"/>
        <v>0</v>
      </c>
      <c r="AJ337">
        <f t="shared" si="208"/>
        <v>0</v>
      </c>
      <c r="AK337">
        <v>472.77</v>
      </c>
      <c r="AL337">
        <v>472.77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1</v>
      </c>
      <c r="AW337">
        <v>1</v>
      </c>
      <c r="AZ337">
        <v>1</v>
      </c>
      <c r="BA337">
        <v>1</v>
      </c>
      <c r="BB337">
        <v>1</v>
      </c>
      <c r="BC337">
        <v>1</v>
      </c>
      <c r="BD337" t="s">
        <v>236</v>
      </c>
      <c r="BE337" t="s">
        <v>236</v>
      </c>
      <c r="BF337" t="s">
        <v>236</v>
      </c>
      <c r="BG337" t="s">
        <v>236</v>
      </c>
      <c r="BH337">
        <v>3</v>
      </c>
      <c r="BI337">
        <v>1</v>
      </c>
      <c r="BJ337" t="s">
        <v>236</v>
      </c>
      <c r="BM337">
        <v>1100</v>
      </c>
      <c r="BN337">
        <v>0</v>
      </c>
      <c r="BO337" t="s">
        <v>236</v>
      </c>
      <c r="BP337">
        <v>0</v>
      </c>
      <c r="BQ337">
        <v>8</v>
      </c>
      <c r="BR337">
        <v>0</v>
      </c>
      <c r="BS337">
        <v>1</v>
      </c>
      <c r="BT337">
        <v>1</v>
      </c>
      <c r="BU337">
        <v>1</v>
      </c>
      <c r="BV337">
        <v>1</v>
      </c>
      <c r="BW337">
        <v>1</v>
      </c>
      <c r="BX337">
        <v>1</v>
      </c>
      <c r="BY337" t="s">
        <v>236</v>
      </c>
      <c r="BZ337">
        <v>0</v>
      </c>
      <c r="CA337">
        <v>0</v>
      </c>
      <c r="CB337" t="s">
        <v>236</v>
      </c>
      <c r="CE337">
        <v>0</v>
      </c>
      <c r="CF337">
        <v>0</v>
      </c>
      <c r="CG337">
        <v>0</v>
      </c>
      <c r="CH337">
        <v>21</v>
      </c>
      <c r="CI337">
        <v>0</v>
      </c>
      <c r="CJ337">
        <v>0</v>
      </c>
      <c r="CK337">
        <v>0</v>
      </c>
      <c r="CL337">
        <v>0</v>
      </c>
      <c r="CM337">
        <v>0</v>
      </c>
      <c r="CN337" t="s">
        <v>236</v>
      </c>
      <c r="CO337">
        <v>0</v>
      </c>
      <c r="CP337">
        <f t="shared" si="209"/>
        <v>0</v>
      </c>
      <c r="CQ337">
        <f t="shared" si="210"/>
        <v>472.77</v>
      </c>
      <c r="CR337">
        <f t="shared" si="211"/>
        <v>0</v>
      </c>
      <c r="CS337">
        <f t="shared" si="212"/>
        <v>0</v>
      </c>
      <c r="CT337">
        <f t="shared" si="213"/>
        <v>0</v>
      </c>
      <c r="CU337">
        <f t="shared" si="214"/>
        <v>0</v>
      </c>
      <c r="CV337">
        <f t="shared" si="215"/>
        <v>0</v>
      </c>
      <c r="CW337">
        <f t="shared" si="216"/>
        <v>0</v>
      </c>
      <c r="CX337">
        <f t="shared" si="217"/>
        <v>0</v>
      </c>
      <c r="CY337">
        <f t="shared" si="218"/>
        <v>0</v>
      </c>
      <c r="CZ337">
        <f t="shared" si="219"/>
        <v>0</v>
      </c>
      <c r="DC337" t="s">
        <v>236</v>
      </c>
      <c r="DD337" t="s">
        <v>236</v>
      </c>
      <c r="DE337" t="s">
        <v>236</v>
      </c>
      <c r="DF337" t="s">
        <v>236</v>
      </c>
      <c r="DG337" t="s">
        <v>236</v>
      </c>
      <c r="DH337" t="s">
        <v>236</v>
      </c>
      <c r="DI337" t="s">
        <v>236</v>
      </c>
      <c r="DJ337" t="s">
        <v>236</v>
      </c>
      <c r="DK337" t="s">
        <v>236</v>
      </c>
      <c r="DL337" t="s">
        <v>236</v>
      </c>
      <c r="DM337" t="s">
        <v>236</v>
      </c>
      <c r="DN337">
        <v>0</v>
      </c>
      <c r="DO337">
        <v>0</v>
      </c>
      <c r="DP337">
        <v>1</v>
      </c>
      <c r="DQ337">
        <v>1</v>
      </c>
      <c r="DU337">
        <v>1010</v>
      </c>
      <c r="DV337" t="s">
        <v>565</v>
      </c>
      <c r="DW337" t="s">
        <v>565</v>
      </c>
      <c r="DX337">
        <v>1</v>
      </c>
      <c r="DZ337" t="s">
        <v>236</v>
      </c>
      <c r="EA337" t="s">
        <v>236</v>
      </c>
      <c r="EB337" t="s">
        <v>236</v>
      </c>
      <c r="EC337" t="s">
        <v>236</v>
      </c>
      <c r="EE337">
        <v>82815331</v>
      </c>
      <c r="EF337">
        <v>8</v>
      </c>
      <c r="EG337" t="s">
        <v>573</v>
      </c>
      <c r="EH337">
        <v>0</v>
      </c>
      <c r="EI337" t="s">
        <v>236</v>
      </c>
      <c r="EJ337">
        <v>1</v>
      </c>
      <c r="EK337">
        <v>1100</v>
      </c>
      <c r="EL337" t="s">
        <v>574</v>
      </c>
      <c r="EM337" t="s">
        <v>575</v>
      </c>
      <c r="EO337" t="s">
        <v>236</v>
      </c>
      <c r="EQ337">
        <v>131072</v>
      </c>
      <c r="ER337">
        <v>472.77</v>
      </c>
      <c r="ES337">
        <v>472.77</v>
      </c>
      <c r="ET337">
        <v>0</v>
      </c>
      <c r="EU337">
        <v>0</v>
      </c>
      <c r="EV337">
        <v>0</v>
      </c>
      <c r="EW337">
        <v>0</v>
      </c>
      <c r="EX337">
        <v>0</v>
      </c>
      <c r="EY337">
        <v>0</v>
      </c>
      <c r="EZ337">
        <v>5</v>
      </c>
      <c r="FC337">
        <v>1</v>
      </c>
      <c r="FD337">
        <v>18</v>
      </c>
      <c r="FF337">
        <v>549</v>
      </c>
      <c r="FQ337">
        <v>0</v>
      </c>
      <c r="FR337">
        <v>0</v>
      </c>
      <c r="FS337">
        <v>0</v>
      </c>
      <c r="FX337">
        <v>0</v>
      </c>
      <c r="FY337">
        <v>0</v>
      </c>
      <c r="GA337" t="s">
        <v>587</v>
      </c>
      <c r="GD337">
        <v>1</v>
      </c>
      <c r="GF337">
        <v>-1396818667</v>
      </c>
      <c r="GG337">
        <v>2</v>
      </c>
      <c r="GH337">
        <v>3</v>
      </c>
      <c r="GI337">
        <v>-2</v>
      </c>
      <c r="GJ337">
        <v>0</v>
      </c>
      <c r="GK337">
        <v>0</v>
      </c>
      <c r="GL337">
        <f t="shared" si="220"/>
        <v>0</v>
      </c>
      <c r="GM337">
        <f t="shared" si="221"/>
        <v>0</v>
      </c>
      <c r="GN337">
        <f t="shared" si="222"/>
        <v>0</v>
      </c>
      <c r="GO337">
        <f t="shared" si="223"/>
        <v>0</v>
      </c>
      <c r="GP337">
        <f t="shared" si="224"/>
        <v>0</v>
      </c>
      <c r="GR337">
        <v>1</v>
      </c>
      <c r="GS337">
        <v>1</v>
      </c>
      <c r="GT337">
        <v>0</v>
      </c>
      <c r="GU337" t="s">
        <v>236</v>
      </c>
      <c r="GV337">
        <f t="shared" si="225"/>
        <v>0</v>
      </c>
      <c r="GW337">
        <v>1</v>
      </c>
      <c r="GX337">
        <f t="shared" si="226"/>
        <v>0</v>
      </c>
      <c r="HA337">
        <v>0</v>
      </c>
      <c r="HB337">
        <v>0</v>
      </c>
      <c r="HC337">
        <f t="shared" si="227"/>
        <v>0</v>
      </c>
      <c r="HE337" t="s">
        <v>69</v>
      </c>
      <c r="HF337" t="s">
        <v>426</v>
      </c>
      <c r="HG337">
        <f t="shared" si="228"/>
        <v>0</v>
      </c>
      <c r="HM337" t="s">
        <v>236</v>
      </c>
      <c r="HN337" t="s">
        <v>236</v>
      </c>
      <c r="HO337" t="s">
        <v>236</v>
      </c>
      <c r="HP337" t="s">
        <v>236</v>
      </c>
      <c r="HQ337" t="s">
        <v>236</v>
      </c>
      <c r="HS337">
        <v>0</v>
      </c>
      <c r="IK337">
        <v>0</v>
      </c>
    </row>
    <row r="338" spans="1:255">
      <c r="A338" s="8">
        <v>17</v>
      </c>
      <c r="B338" s="8">
        <v>1</v>
      </c>
      <c r="C338" s="8"/>
      <c r="D338" s="8"/>
      <c r="E338" s="8" t="s">
        <v>588</v>
      </c>
      <c r="F338" s="8" t="s">
        <v>534</v>
      </c>
      <c r="G338" s="8" t="s">
        <v>589</v>
      </c>
      <c r="H338" s="8" t="s">
        <v>536</v>
      </c>
      <c r="I338" s="8">
        <v>0</v>
      </c>
      <c r="J338" s="8">
        <v>0</v>
      </c>
      <c r="K338" s="8">
        <v>0</v>
      </c>
      <c r="L338" s="8">
        <v>16</v>
      </c>
      <c r="M338" s="8">
        <v>0</v>
      </c>
      <c r="N338" s="8">
        <f t="shared" si="188"/>
        <v>16</v>
      </c>
      <c r="O338" s="8">
        <f t="shared" si="189"/>
        <v>0</v>
      </c>
      <c r="P338" s="8">
        <f t="shared" si="190"/>
        <v>0</v>
      </c>
      <c r="Q338" s="8">
        <f t="shared" si="191"/>
        <v>0</v>
      </c>
      <c r="R338" s="8">
        <f t="shared" si="192"/>
        <v>0</v>
      </c>
      <c r="S338" s="8">
        <f t="shared" si="193"/>
        <v>0</v>
      </c>
      <c r="T338" s="8">
        <f t="shared" si="194"/>
        <v>0</v>
      </c>
      <c r="U338" s="8">
        <f t="shared" si="195"/>
        <v>0</v>
      </c>
      <c r="V338" s="8">
        <f t="shared" si="196"/>
        <v>0</v>
      </c>
      <c r="W338" s="8">
        <f t="shared" si="197"/>
        <v>0</v>
      </c>
      <c r="X338" s="8">
        <f t="shared" si="198"/>
        <v>0</v>
      </c>
      <c r="Y338" s="8">
        <f t="shared" si="199"/>
        <v>0</v>
      </c>
      <c r="Z338" s="8"/>
      <c r="AA338" s="8">
        <v>85244098</v>
      </c>
      <c r="AB338" s="8">
        <f t="shared" si="200"/>
        <v>165.16</v>
      </c>
      <c r="AC338" s="8">
        <f t="shared" si="201"/>
        <v>165.16</v>
      </c>
      <c r="AD338" s="8">
        <f t="shared" si="202"/>
        <v>0</v>
      </c>
      <c r="AE338" s="8">
        <f t="shared" si="203"/>
        <v>0</v>
      </c>
      <c r="AF338" s="8">
        <f t="shared" si="204"/>
        <v>0</v>
      </c>
      <c r="AG338" s="8">
        <f t="shared" si="205"/>
        <v>0</v>
      </c>
      <c r="AH338" s="8">
        <f t="shared" si="206"/>
        <v>0</v>
      </c>
      <c r="AI338" s="8">
        <f t="shared" si="207"/>
        <v>0</v>
      </c>
      <c r="AJ338" s="8">
        <f t="shared" si="208"/>
        <v>0</v>
      </c>
      <c r="AK338" s="8">
        <v>165.16</v>
      </c>
      <c r="AL338" s="8">
        <v>165.16</v>
      </c>
      <c r="AM338" s="8">
        <v>0</v>
      </c>
      <c r="AN338" s="8">
        <v>0</v>
      </c>
      <c r="AO338" s="8">
        <v>0</v>
      </c>
      <c r="AP338" s="8">
        <v>0</v>
      </c>
      <c r="AQ338" s="8">
        <v>0</v>
      </c>
      <c r="AR338" s="8">
        <v>0</v>
      </c>
      <c r="AS338" s="8">
        <v>0</v>
      </c>
      <c r="AT338" s="8">
        <v>0</v>
      </c>
      <c r="AU338" s="8">
        <v>0</v>
      </c>
      <c r="AV338" s="8">
        <v>1</v>
      </c>
      <c r="AW338" s="8">
        <v>1</v>
      </c>
      <c r="AX338" s="8"/>
      <c r="AY338" s="8"/>
      <c r="AZ338" s="8">
        <v>1</v>
      </c>
      <c r="BA338" s="8">
        <v>1</v>
      </c>
      <c r="BB338" s="8">
        <v>1</v>
      </c>
      <c r="BC338" s="8">
        <v>1</v>
      </c>
      <c r="BD338" s="8" t="s">
        <v>236</v>
      </c>
      <c r="BE338" s="8" t="s">
        <v>236</v>
      </c>
      <c r="BF338" s="8" t="s">
        <v>236</v>
      </c>
      <c r="BG338" s="8" t="s">
        <v>236</v>
      </c>
      <c r="BH338" s="8">
        <v>3</v>
      </c>
      <c r="BI338" s="8">
        <v>1</v>
      </c>
      <c r="BJ338" s="8" t="s">
        <v>236</v>
      </c>
      <c r="BK338" s="8"/>
      <c r="BL338" s="8"/>
      <c r="BM338" s="8">
        <v>1100</v>
      </c>
      <c r="BN338" s="8">
        <v>0</v>
      </c>
      <c r="BO338" s="8" t="s">
        <v>236</v>
      </c>
      <c r="BP338" s="8">
        <v>0</v>
      </c>
      <c r="BQ338" s="8">
        <v>8</v>
      </c>
      <c r="BR338" s="8">
        <v>0</v>
      </c>
      <c r="BS338" s="8">
        <v>1</v>
      </c>
      <c r="BT338" s="8">
        <v>1</v>
      </c>
      <c r="BU338" s="8">
        <v>1</v>
      </c>
      <c r="BV338" s="8">
        <v>1</v>
      </c>
      <c r="BW338" s="8">
        <v>1</v>
      </c>
      <c r="BX338" s="8">
        <v>1</v>
      </c>
      <c r="BY338" s="8" t="s">
        <v>236</v>
      </c>
      <c r="BZ338" s="8">
        <v>0</v>
      </c>
      <c r="CA338" s="8">
        <v>0</v>
      </c>
      <c r="CB338" s="8" t="s">
        <v>236</v>
      </c>
      <c r="CC338" s="8"/>
      <c r="CD338" s="8"/>
      <c r="CE338" s="8">
        <v>0</v>
      </c>
      <c r="CF338" s="8">
        <v>0</v>
      </c>
      <c r="CG338" s="8">
        <v>0</v>
      </c>
      <c r="CH338" s="8">
        <v>22</v>
      </c>
      <c r="CI338" s="8">
        <v>0</v>
      </c>
      <c r="CJ338" s="8">
        <v>0</v>
      </c>
      <c r="CK338" s="8">
        <v>0</v>
      </c>
      <c r="CL338" s="8">
        <v>0</v>
      </c>
      <c r="CM338" s="8">
        <v>0</v>
      </c>
      <c r="CN338" s="8" t="s">
        <v>236</v>
      </c>
      <c r="CO338" s="8">
        <v>0</v>
      </c>
      <c r="CP338" s="8">
        <f t="shared" si="209"/>
        <v>0</v>
      </c>
      <c r="CQ338" s="8">
        <f t="shared" si="210"/>
        <v>165.16</v>
      </c>
      <c r="CR338" s="8">
        <f t="shared" si="211"/>
        <v>0</v>
      </c>
      <c r="CS338" s="8">
        <f t="shared" si="212"/>
        <v>0</v>
      </c>
      <c r="CT338" s="8">
        <f t="shared" si="213"/>
        <v>0</v>
      </c>
      <c r="CU338" s="8">
        <f t="shared" si="214"/>
        <v>0</v>
      </c>
      <c r="CV338" s="8">
        <f t="shared" si="215"/>
        <v>0</v>
      </c>
      <c r="CW338" s="8">
        <f t="shared" si="216"/>
        <v>0</v>
      </c>
      <c r="CX338" s="8">
        <f t="shared" si="217"/>
        <v>0</v>
      </c>
      <c r="CY338" s="8">
        <f t="shared" si="218"/>
        <v>0</v>
      </c>
      <c r="CZ338" s="8">
        <f t="shared" si="219"/>
        <v>0</v>
      </c>
      <c r="DA338" s="8"/>
      <c r="DB338" s="8"/>
      <c r="DC338" s="8" t="s">
        <v>236</v>
      </c>
      <c r="DD338" s="8" t="s">
        <v>236</v>
      </c>
      <c r="DE338" s="8" t="s">
        <v>236</v>
      </c>
      <c r="DF338" s="8" t="s">
        <v>236</v>
      </c>
      <c r="DG338" s="8" t="s">
        <v>236</v>
      </c>
      <c r="DH338" s="8" t="s">
        <v>236</v>
      </c>
      <c r="DI338" s="8" t="s">
        <v>236</v>
      </c>
      <c r="DJ338" s="8" t="s">
        <v>236</v>
      </c>
      <c r="DK338" s="8" t="s">
        <v>236</v>
      </c>
      <c r="DL338" s="8" t="s">
        <v>236</v>
      </c>
      <c r="DM338" s="8" t="s">
        <v>236</v>
      </c>
      <c r="DN338" s="8">
        <v>0</v>
      </c>
      <c r="DO338" s="8">
        <v>0</v>
      </c>
      <c r="DP338" s="8">
        <v>1</v>
      </c>
      <c r="DQ338" s="8">
        <v>1</v>
      </c>
      <c r="DR338" s="8"/>
      <c r="DS338" s="8"/>
      <c r="DT338" s="8"/>
      <c r="DU338" s="8">
        <v>1003</v>
      </c>
      <c r="DV338" s="8" t="s">
        <v>536</v>
      </c>
      <c r="DW338" s="8" t="s">
        <v>536</v>
      </c>
      <c r="DX338" s="8">
        <v>1</v>
      </c>
      <c r="DY338" s="8"/>
      <c r="DZ338" s="8" t="s">
        <v>236</v>
      </c>
      <c r="EA338" s="8" t="s">
        <v>236</v>
      </c>
      <c r="EB338" s="8" t="s">
        <v>236</v>
      </c>
      <c r="EC338" s="8" t="s">
        <v>236</v>
      </c>
      <c r="ED338" s="8"/>
      <c r="EE338" s="8">
        <v>82815331</v>
      </c>
      <c r="EF338" s="8">
        <v>8</v>
      </c>
      <c r="EG338" s="8" t="s">
        <v>573</v>
      </c>
      <c r="EH338" s="8">
        <v>0</v>
      </c>
      <c r="EI338" s="8" t="s">
        <v>236</v>
      </c>
      <c r="EJ338" s="8">
        <v>1</v>
      </c>
      <c r="EK338" s="8">
        <v>1100</v>
      </c>
      <c r="EL338" s="8" t="s">
        <v>574</v>
      </c>
      <c r="EM338" s="8" t="s">
        <v>575</v>
      </c>
      <c r="EN338" s="8"/>
      <c r="EO338" s="8" t="s">
        <v>236</v>
      </c>
      <c r="EP338" s="8"/>
      <c r="EQ338" s="8">
        <v>131072</v>
      </c>
      <c r="ER338" s="8">
        <v>165.16</v>
      </c>
      <c r="ES338" s="8">
        <v>165.16</v>
      </c>
      <c r="ET338" s="8">
        <v>0</v>
      </c>
      <c r="EU338" s="8">
        <v>0</v>
      </c>
      <c r="EV338" s="8">
        <v>0</v>
      </c>
      <c r="EW338" s="8">
        <v>0</v>
      </c>
      <c r="EX338" s="8">
        <v>0</v>
      </c>
      <c r="EY338" s="8">
        <v>0</v>
      </c>
      <c r="EZ338" s="8">
        <v>5</v>
      </c>
      <c r="FA338" s="8"/>
      <c r="FB338" s="8"/>
      <c r="FC338" s="8">
        <v>1</v>
      </c>
      <c r="FD338" s="8">
        <v>18</v>
      </c>
      <c r="FE338" s="8"/>
      <c r="FF338" s="8">
        <v>191.78</v>
      </c>
      <c r="FG338" s="8"/>
      <c r="FH338" s="8"/>
      <c r="FI338" s="8"/>
      <c r="FJ338" s="8"/>
      <c r="FK338" s="8"/>
      <c r="FL338" s="8"/>
      <c r="FM338" s="8"/>
      <c r="FN338" s="8"/>
      <c r="FO338" s="8"/>
      <c r="FP338" s="8"/>
      <c r="FQ338" s="8">
        <v>0</v>
      </c>
      <c r="FR338" s="8">
        <v>0</v>
      </c>
      <c r="FS338" s="8">
        <v>0</v>
      </c>
      <c r="FT338" s="8"/>
      <c r="FU338" s="8"/>
      <c r="FV338" s="8"/>
      <c r="FW338" s="8"/>
      <c r="FX338" s="8">
        <v>0</v>
      </c>
      <c r="FY338" s="8">
        <v>0</v>
      </c>
      <c r="FZ338" s="8"/>
      <c r="GA338" s="8" t="s">
        <v>590</v>
      </c>
      <c r="GB338" s="8"/>
      <c r="GC338" s="8"/>
      <c r="GD338" s="8">
        <v>1</v>
      </c>
      <c r="GE338" s="8"/>
      <c r="GF338" s="8">
        <v>-1515694135</v>
      </c>
      <c r="GG338" s="8">
        <v>2</v>
      </c>
      <c r="GH338" s="8">
        <v>3</v>
      </c>
      <c r="GI338" s="8">
        <v>-2</v>
      </c>
      <c r="GJ338" s="8">
        <v>0</v>
      </c>
      <c r="GK338" s="8">
        <v>0</v>
      </c>
      <c r="GL338" s="8">
        <f t="shared" si="220"/>
        <v>0</v>
      </c>
      <c r="GM338" s="8">
        <f t="shared" si="221"/>
        <v>0</v>
      </c>
      <c r="GN338" s="8">
        <f t="shared" si="222"/>
        <v>0</v>
      </c>
      <c r="GO338" s="8">
        <f t="shared" si="223"/>
        <v>0</v>
      </c>
      <c r="GP338" s="8">
        <f t="shared" si="224"/>
        <v>0</v>
      </c>
      <c r="GQ338" s="8"/>
      <c r="GR338" s="8">
        <v>1</v>
      </c>
      <c r="GS338" s="8">
        <v>1</v>
      </c>
      <c r="GT338" s="8">
        <v>0</v>
      </c>
      <c r="GU338" s="8" t="s">
        <v>236</v>
      </c>
      <c r="GV338" s="8">
        <f t="shared" si="225"/>
        <v>0</v>
      </c>
      <c r="GW338" s="8">
        <v>1</v>
      </c>
      <c r="GX338" s="8">
        <f t="shared" si="226"/>
        <v>0</v>
      </c>
      <c r="GY338" s="8"/>
      <c r="GZ338" s="8"/>
      <c r="HA338" s="8">
        <v>0</v>
      </c>
      <c r="HB338" s="8">
        <v>0</v>
      </c>
      <c r="HC338" s="8">
        <f t="shared" si="227"/>
        <v>0</v>
      </c>
      <c r="HD338" s="8"/>
      <c r="HE338" s="8" t="s">
        <v>69</v>
      </c>
      <c r="HF338" s="8" t="s">
        <v>426</v>
      </c>
      <c r="HG338" s="8">
        <f t="shared" si="228"/>
        <v>0</v>
      </c>
      <c r="HH338" s="8"/>
      <c r="HI338" s="8"/>
      <c r="HJ338" s="8"/>
      <c r="HK338" s="8"/>
      <c r="HL338" s="8"/>
      <c r="HM338" s="8" t="s">
        <v>236</v>
      </c>
      <c r="HN338" s="8" t="s">
        <v>236</v>
      </c>
      <c r="HO338" s="8" t="s">
        <v>236</v>
      </c>
      <c r="HP338" s="8" t="s">
        <v>236</v>
      </c>
      <c r="HQ338" s="8" t="s">
        <v>236</v>
      </c>
      <c r="HR338" s="8"/>
      <c r="HS338" s="8">
        <v>0</v>
      </c>
      <c r="HT338" s="8"/>
      <c r="HU338" s="8"/>
      <c r="HV338" s="8"/>
      <c r="HW338" s="8"/>
      <c r="HX338" s="8"/>
      <c r="HY338" s="8"/>
      <c r="HZ338" s="8"/>
      <c r="IA338" s="8"/>
      <c r="IB338" s="8"/>
      <c r="IC338" s="8"/>
      <c r="ID338" s="8"/>
      <c r="IE338" s="8"/>
      <c r="IF338" s="8"/>
      <c r="IG338" s="8"/>
      <c r="IH338" s="8"/>
      <c r="II338" s="8"/>
      <c r="IJ338" s="8"/>
      <c r="IK338" s="8">
        <v>0</v>
      </c>
      <c r="IL338" s="8"/>
      <c r="IM338" s="8"/>
      <c r="IN338" s="8"/>
      <c r="IO338" s="8"/>
      <c r="IP338" s="8"/>
      <c r="IQ338" s="8"/>
      <c r="IR338" s="8"/>
      <c r="IS338" s="8"/>
      <c r="IT338" s="8"/>
      <c r="IU338" s="8"/>
    </row>
    <row r="339" spans="1:245">
      <c r="A339">
        <v>17</v>
      </c>
      <c r="B339">
        <v>1</v>
      </c>
      <c r="E339" t="s">
        <v>588</v>
      </c>
      <c r="F339" t="s">
        <v>534</v>
      </c>
      <c r="G339" t="s">
        <v>589</v>
      </c>
      <c r="H339" t="s">
        <v>536</v>
      </c>
      <c r="I339">
        <v>0</v>
      </c>
      <c r="J339">
        <v>0</v>
      </c>
      <c r="K339">
        <v>0</v>
      </c>
      <c r="L339">
        <v>16</v>
      </c>
      <c r="M339">
        <v>0</v>
      </c>
      <c r="N339">
        <f t="shared" si="188"/>
        <v>16</v>
      </c>
      <c r="O339">
        <f t="shared" si="189"/>
        <v>0</v>
      </c>
      <c r="P339">
        <f t="shared" si="190"/>
        <v>0</v>
      </c>
      <c r="Q339">
        <f t="shared" si="191"/>
        <v>0</v>
      </c>
      <c r="R339">
        <f t="shared" si="192"/>
        <v>0</v>
      </c>
      <c r="S339">
        <f t="shared" si="193"/>
        <v>0</v>
      </c>
      <c r="T339">
        <f t="shared" si="194"/>
        <v>0</v>
      </c>
      <c r="U339">
        <f t="shared" si="195"/>
        <v>0</v>
      </c>
      <c r="V339">
        <f t="shared" si="196"/>
        <v>0</v>
      </c>
      <c r="W339">
        <f t="shared" si="197"/>
        <v>0</v>
      </c>
      <c r="X339">
        <f t="shared" si="198"/>
        <v>0</v>
      </c>
      <c r="Y339">
        <f t="shared" si="199"/>
        <v>0</v>
      </c>
      <c r="AA339">
        <v>85244033</v>
      </c>
      <c r="AB339">
        <f t="shared" si="200"/>
        <v>165.16</v>
      </c>
      <c r="AC339">
        <f t="shared" si="201"/>
        <v>165.16</v>
      </c>
      <c r="AD339">
        <f t="shared" si="202"/>
        <v>0</v>
      </c>
      <c r="AE339">
        <f t="shared" si="203"/>
        <v>0</v>
      </c>
      <c r="AF339">
        <f t="shared" si="204"/>
        <v>0</v>
      </c>
      <c r="AG339">
        <f t="shared" si="205"/>
        <v>0</v>
      </c>
      <c r="AH339">
        <f t="shared" si="206"/>
        <v>0</v>
      </c>
      <c r="AI339">
        <f t="shared" si="207"/>
        <v>0</v>
      </c>
      <c r="AJ339">
        <f t="shared" si="208"/>
        <v>0</v>
      </c>
      <c r="AK339">
        <v>165.16</v>
      </c>
      <c r="AL339">
        <v>165.16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1</v>
      </c>
      <c r="AW339">
        <v>1</v>
      </c>
      <c r="AZ339">
        <v>1</v>
      </c>
      <c r="BA339">
        <v>1</v>
      </c>
      <c r="BB339">
        <v>1</v>
      </c>
      <c r="BC339">
        <v>1</v>
      </c>
      <c r="BD339" t="s">
        <v>236</v>
      </c>
      <c r="BE339" t="s">
        <v>236</v>
      </c>
      <c r="BF339" t="s">
        <v>236</v>
      </c>
      <c r="BG339" t="s">
        <v>236</v>
      </c>
      <c r="BH339">
        <v>3</v>
      </c>
      <c r="BI339">
        <v>1</v>
      </c>
      <c r="BJ339" t="s">
        <v>236</v>
      </c>
      <c r="BM339">
        <v>1100</v>
      </c>
      <c r="BN339">
        <v>0</v>
      </c>
      <c r="BO339" t="s">
        <v>236</v>
      </c>
      <c r="BP339">
        <v>0</v>
      </c>
      <c r="BQ339">
        <v>8</v>
      </c>
      <c r="BR339">
        <v>0</v>
      </c>
      <c r="BS339">
        <v>1</v>
      </c>
      <c r="BT339">
        <v>1</v>
      </c>
      <c r="BU339">
        <v>1</v>
      </c>
      <c r="BV339">
        <v>1</v>
      </c>
      <c r="BW339">
        <v>1</v>
      </c>
      <c r="BX339">
        <v>1</v>
      </c>
      <c r="BY339" t="s">
        <v>236</v>
      </c>
      <c r="BZ339">
        <v>0</v>
      </c>
      <c r="CA339">
        <v>0</v>
      </c>
      <c r="CB339" t="s">
        <v>236</v>
      </c>
      <c r="CE339">
        <v>0</v>
      </c>
      <c r="CF339">
        <v>0</v>
      </c>
      <c r="CG339">
        <v>0</v>
      </c>
      <c r="CH339">
        <v>22</v>
      </c>
      <c r="CI339">
        <v>0</v>
      </c>
      <c r="CJ339">
        <v>0</v>
      </c>
      <c r="CK339">
        <v>0</v>
      </c>
      <c r="CL339">
        <v>0</v>
      </c>
      <c r="CM339">
        <v>0</v>
      </c>
      <c r="CN339" t="s">
        <v>236</v>
      </c>
      <c r="CO339">
        <v>0</v>
      </c>
      <c r="CP339">
        <f t="shared" si="209"/>
        <v>0</v>
      </c>
      <c r="CQ339">
        <f t="shared" si="210"/>
        <v>165.16</v>
      </c>
      <c r="CR339">
        <f t="shared" si="211"/>
        <v>0</v>
      </c>
      <c r="CS339">
        <f t="shared" si="212"/>
        <v>0</v>
      </c>
      <c r="CT339">
        <f t="shared" si="213"/>
        <v>0</v>
      </c>
      <c r="CU339">
        <f t="shared" si="214"/>
        <v>0</v>
      </c>
      <c r="CV339">
        <f t="shared" si="215"/>
        <v>0</v>
      </c>
      <c r="CW339">
        <f t="shared" si="216"/>
        <v>0</v>
      </c>
      <c r="CX339">
        <f t="shared" si="217"/>
        <v>0</v>
      </c>
      <c r="CY339">
        <f t="shared" si="218"/>
        <v>0</v>
      </c>
      <c r="CZ339">
        <f t="shared" si="219"/>
        <v>0</v>
      </c>
      <c r="DC339" t="s">
        <v>236</v>
      </c>
      <c r="DD339" t="s">
        <v>236</v>
      </c>
      <c r="DE339" t="s">
        <v>236</v>
      </c>
      <c r="DF339" t="s">
        <v>236</v>
      </c>
      <c r="DG339" t="s">
        <v>236</v>
      </c>
      <c r="DH339" t="s">
        <v>236</v>
      </c>
      <c r="DI339" t="s">
        <v>236</v>
      </c>
      <c r="DJ339" t="s">
        <v>236</v>
      </c>
      <c r="DK339" t="s">
        <v>236</v>
      </c>
      <c r="DL339" t="s">
        <v>236</v>
      </c>
      <c r="DM339" t="s">
        <v>236</v>
      </c>
      <c r="DN339">
        <v>0</v>
      </c>
      <c r="DO339">
        <v>0</v>
      </c>
      <c r="DP339">
        <v>1</v>
      </c>
      <c r="DQ339">
        <v>1</v>
      </c>
      <c r="DU339">
        <v>1003</v>
      </c>
      <c r="DV339" t="s">
        <v>536</v>
      </c>
      <c r="DW339" t="s">
        <v>536</v>
      </c>
      <c r="DX339">
        <v>1</v>
      </c>
      <c r="DZ339" t="s">
        <v>236</v>
      </c>
      <c r="EA339" t="s">
        <v>236</v>
      </c>
      <c r="EB339" t="s">
        <v>236</v>
      </c>
      <c r="EC339" t="s">
        <v>236</v>
      </c>
      <c r="EE339">
        <v>82815331</v>
      </c>
      <c r="EF339">
        <v>8</v>
      </c>
      <c r="EG339" t="s">
        <v>573</v>
      </c>
      <c r="EH339">
        <v>0</v>
      </c>
      <c r="EI339" t="s">
        <v>236</v>
      </c>
      <c r="EJ339">
        <v>1</v>
      </c>
      <c r="EK339">
        <v>1100</v>
      </c>
      <c r="EL339" t="s">
        <v>574</v>
      </c>
      <c r="EM339" t="s">
        <v>575</v>
      </c>
      <c r="EO339" t="s">
        <v>236</v>
      </c>
      <c r="EQ339">
        <v>131072</v>
      </c>
      <c r="ER339">
        <v>165.16</v>
      </c>
      <c r="ES339">
        <v>165.16</v>
      </c>
      <c r="ET339">
        <v>0</v>
      </c>
      <c r="EU339">
        <v>0</v>
      </c>
      <c r="EV339">
        <v>0</v>
      </c>
      <c r="EW339">
        <v>0</v>
      </c>
      <c r="EX339">
        <v>0</v>
      </c>
      <c r="EY339">
        <v>0</v>
      </c>
      <c r="EZ339">
        <v>5</v>
      </c>
      <c r="FC339">
        <v>1</v>
      </c>
      <c r="FD339">
        <v>18</v>
      </c>
      <c r="FF339">
        <v>191.78</v>
      </c>
      <c r="FQ339">
        <v>0</v>
      </c>
      <c r="FR339">
        <v>0</v>
      </c>
      <c r="FS339">
        <v>0</v>
      </c>
      <c r="FX339">
        <v>0</v>
      </c>
      <c r="FY339">
        <v>0</v>
      </c>
      <c r="GA339" t="s">
        <v>590</v>
      </c>
      <c r="GD339">
        <v>1</v>
      </c>
      <c r="GF339">
        <v>-1515694135</v>
      </c>
      <c r="GG339">
        <v>2</v>
      </c>
      <c r="GH339">
        <v>3</v>
      </c>
      <c r="GI339">
        <v>-2</v>
      </c>
      <c r="GJ339">
        <v>0</v>
      </c>
      <c r="GK339">
        <v>0</v>
      </c>
      <c r="GL339">
        <f t="shared" si="220"/>
        <v>0</v>
      </c>
      <c r="GM339">
        <f t="shared" si="221"/>
        <v>0</v>
      </c>
      <c r="GN339">
        <f t="shared" si="222"/>
        <v>0</v>
      </c>
      <c r="GO339">
        <f t="shared" si="223"/>
        <v>0</v>
      </c>
      <c r="GP339">
        <f t="shared" si="224"/>
        <v>0</v>
      </c>
      <c r="GR339">
        <v>1</v>
      </c>
      <c r="GS339">
        <v>1</v>
      </c>
      <c r="GT339">
        <v>0</v>
      </c>
      <c r="GU339" t="s">
        <v>236</v>
      </c>
      <c r="GV339">
        <f t="shared" si="225"/>
        <v>0</v>
      </c>
      <c r="GW339">
        <v>1</v>
      </c>
      <c r="GX339">
        <f t="shared" si="226"/>
        <v>0</v>
      </c>
      <c r="HA339">
        <v>0</v>
      </c>
      <c r="HB339">
        <v>0</v>
      </c>
      <c r="HC339">
        <f t="shared" si="227"/>
        <v>0</v>
      </c>
      <c r="HE339" t="s">
        <v>69</v>
      </c>
      <c r="HF339" t="s">
        <v>426</v>
      </c>
      <c r="HG339">
        <f t="shared" si="228"/>
        <v>0</v>
      </c>
      <c r="HM339" t="s">
        <v>236</v>
      </c>
      <c r="HN339" t="s">
        <v>236</v>
      </c>
      <c r="HO339" t="s">
        <v>236</v>
      </c>
      <c r="HP339" t="s">
        <v>236</v>
      </c>
      <c r="HQ339" t="s">
        <v>236</v>
      </c>
      <c r="HS339">
        <v>0</v>
      </c>
      <c r="IK339">
        <v>0</v>
      </c>
    </row>
    <row r="340" spans="1:255">
      <c r="A340" s="8">
        <v>17</v>
      </c>
      <c r="B340" s="8">
        <v>1</v>
      </c>
      <c r="C340" s="8"/>
      <c r="D340" s="8"/>
      <c r="E340" s="8" t="s">
        <v>591</v>
      </c>
      <c r="F340" s="8" t="s">
        <v>534</v>
      </c>
      <c r="G340" s="8" t="s">
        <v>592</v>
      </c>
      <c r="H340" s="8" t="s">
        <v>565</v>
      </c>
      <c r="I340" s="8">
        <v>0</v>
      </c>
      <c r="J340" s="8">
        <v>0</v>
      </c>
      <c r="K340" s="8">
        <v>0</v>
      </c>
      <c r="L340" s="8">
        <v>8</v>
      </c>
      <c r="M340" s="8">
        <v>0</v>
      </c>
      <c r="N340" s="8">
        <f t="shared" si="188"/>
        <v>8</v>
      </c>
      <c r="O340" s="8">
        <f t="shared" si="189"/>
        <v>0</v>
      </c>
      <c r="P340" s="8">
        <f t="shared" si="190"/>
        <v>0</v>
      </c>
      <c r="Q340" s="8">
        <f t="shared" si="191"/>
        <v>0</v>
      </c>
      <c r="R340" s="8">
        <f t="shared" si="192"/>
        <v>0</v>
      </c>
      <c r="S340" s="8">
        <f t="shared" si="193"/>
        <v>0</v>
      </c>
      <c r="T340" s="8">
        <f t="shared" si="194"/>
        <v>0</v>
      </c>
      <c r="U340" s="8">
        <f t="shared" si="195"/>
        <v>0</v>
      </c>
      <c r="V340" s="8">
        <f t="shared" si="196"/>
        <v>0</v>
      </c>
      <c r="W340" s="8">
        <f t="shared" si="197"/>
        <v>0</v>
      </c>
      <c r="X340" s="8">
        <f t="shared" si="198"/>
        <v>0</v>
      </c>
      <c r="Y340" s="8">
        <f t="shared" si="199"/>
        <v>0</v>
      </c>
      <c r="Z340" s="8"/>
      <c r="AA340" s="8">
        <v>85244098</v>
      </c>
      <c r="AB340" s="8">
        <f t="shared" si="200"/>
        <v>35.3</v>
      </c>
      <c r="AC340" s="8">
        <f t="shared" si="201"/>
        <v>35.3</v>
      </c>
      <c r="AD340" s="8">
        <f t="shared" si="202"/>
        <v>0</v>
      </c>
      <c r="AE340" s="8">
        <f t="shared" si="203"/>
        <v>0</v>
      </c>
      <c r="AF340" s="8">
        <f t="shared" si="204"/>
        <v>0</v>
      </c>
      <c r="AG340" s="8">
        <f t="shared" si="205"/>
        <v>0</v>
      </c>
      <c r="AH340" s="8">
        <f t="shared" si="206"/>
        <v>0</v>
      </c>
      <c r="AI340" s="8">
        <f t="shared" si="207"/>
        <v>0</v>
      </c>
      <c r="AJ340" s="8">
        <f t="shared" si="208"/>
        <v>0</v>
      </c>
      <c r="AK340" s="8">
        <v>35.3</v>
      </c>
      <c r="AL340" s="8">
        <v>35.3</v>
      </c>
      <c r="AM340" s="8">
        <v>0</v>
      </c>
      <c r="AN340" s="8">
        <v>0</v>
      </c>
      <c r="AO340" s="8">
        <v>0</v>
      </c>
      <c r="AP340" s="8">
        <v>0</v>
      </c>
      <c r="AQ340" s="8">
        <v>0</v>
      </c>
      <c r="AR340" s="8">
        <v>0</v>
      </c>
      <c r="AS340" s="8">
        <v>0</v>
      </c>
      <c r="AT340" s="8">
        <v>0</v>
      </c>
      <c r="AU340" s="8">
        <v>0</v>
      </c>
      <c r="AV340" s="8">
        <v>1</v>
      </c>
      <c r="AW340" s="8">
        <v>1</v>
      </c>
      <c r="AX340" s="8"/>
      <c r="AY340" s="8"/>
      <c r="AZ340" s="8">
        <v>1</v>
      </c>
      <c r="BA340" s="8">
        <v>1</v>
      </c>
      <c r="BB340" s="8">
        <v>1</v>
      </c>
      <c r="BC340" s="8">
        <v>1</v>
      </c>
      <c r="BD340" s="8" t="s">
        <v>236</v>
      </c>
      <c r="BE340" s="8" t="s">
        <v>236</v>
      </c>
      <c r="BF340" s="8" t="s">
        <v>236</v>
      </c>
      <c r="BG340" s="8" t="s">
        <v>236</v>
      </c>
      <c r="BH340" s="8">
        <v>3</v>
      </c>
      <c r="BI340" s="8">
        <v>1</v>
      </c>
      <c r="BJ340" s="8" t="s">
        <v>236</v>
      </c>
      <c r="BK340" s="8"/>
      <c r="BL340" s="8"/>
      <c r="BM340" s="8">
        <v>1100</v>
      </c>
      <c r="BN340" s="8">
        <v>0</v>
      </c>
      <c r="BO340" s="8" t="s">
        <v>236</v>
      </c>
      <c r="BP340" s="8">
        <v>0</v>
      </c>
      <c r="BQ340" s="8">
        <v>8</v>
      </c>
      <c r="BR340" s="8">
        <v>0</v>
      </c>
      <c r="BS340" s="8">
        <v>1</v>
      </c>
      <c r="BT340" s="8">
        <v>1</v>
      </c>
      <c r="BU340" s="8">
        <v>1</v>
      </c>
      <c r="BV340" s="8">
        <v>1</v>
      </c>
      <c r="BW340" s="8">
        <v>1</v>
      </c>
      <c r="BX340" s="8">
        <v>1</v>
      </c>
      <c r="BY340" s="8" t="s">
        <v>236</v>
      </c>
      <c r="BZ340" s="8">
        <v>0</v>
      </c>
      <c r="CA340" s="8">
        <v>0</v>
      </c>
      <c r="CB340" s="8" t="s">
        <v>236</v>
      </c>
      <c r="CC340" s="8"/>
      <c r="CD340" s="8"/>
      <c r="CE340" s="8">
        <v>0</v>
      </c>
      <c r="CF340" s="8">
        <v>0</v>
      </c>
      <c r="CG340" s="8">
        <v>0</v>
      </c>
      <c r="CH340" s="8">
        <v>23</v>
      </c>
      <c r="CI340" s="8">
        <v>0</v>
      </c>
      <c r="CJ340" s="8">
        <v>0</v>
      </c>
      <c r="CK340" s="8">
        <v>0</v>
      </c>
      <c r="CL340" s="8">
        <v>0</v>
      </c>
      <c r="CM340" s="8">
        <v>0</v>
      </c>
      <c r="CN340" s="8" t="s">
        <v>236</v>
      </c>
      <c r="CO340" s="8">
        <v>0</v>
      </c>
      <c r="CP340" s="8">
        <f t="shared" si="209"/>
        <v>0</v>
      </c>
      <c r="CQ340" s="8">
        <f t="shared" si="210"/>
        <v>35.3</v>
      </c>
      <c r="CR340" s="8">
        <f t="shared" si="211"/>
        <v>0</v>
      </c>
      <c r="CS340" s="8">
        <f t="shared" si="212"/>
        <v>0</v>
      </c>
      <c r="CT340" s="8">
        <f t="shared" si="213"/>
        <v>0</v>
      </c>
      <c r="CU340" s="8">
        <f t="shared" si="214"/>
        <v>0</v>
      </c>
      <c r="CV340" s="8">
        <f t="shared" si="215"/>
        <v>0</v>
      </c>
      <c r="CW340" s="8">
        <f t="shared" si="216"/>
        <v>0</v>
      </c>
      <c r="CX340" s="8">
        <f t="shared" si="217"/>
        <v>0</v>
      </c>
      <c r="CY340" s="8">
        <f t="shared" si="218"/>
        <v>0</v>
      </c>
      <c r="CZ340" s="8">
        <f t="shared" si="219"/>
        <v>0</v>
      </c>
      <c r="DA340" s="8"/>
      <c r="DB340" s="8"/>
      <c r="DC340" s="8" t="s">
        <v>236</v>
      </c>
      <c r="DD340" s="8" t="s">
        <v>236</v>
      </c>
      <c r="DE340" s="8" t="s">
        <v>236</v>
      </c>
      <c r="DF340" s="8" t="s">
        <v>236</v>
      </c>
      <c r="DG340" s="8" t="s">
        <v>236</v>
      </c>
      <c r="DH340" s="8" t="s">
        <v>236</v>
      </c>
      <c r="DI340" s="8" t="s">
        <v>236</v>
      </c>
      <c r="DJ340" s="8" t="s">
        <v>236</v>
      </c>
      <c r="DK340" s="8" t="s">
        <v>236</v>
      </c>
      <c r="DL340" s="8" t="s">
        <v>236</v>
      </c>
      <c r="DM340" s="8" t="s">
        <v>236</v>
      </c>
      <c r="DN340" s="8">
        <v>0</v>
      </c>
      <c r="DO340" s="8">
        <v>0</v>
      </c>
      <c r="DP340" s="8">
        <v>1</v>
      </c>
      <c r="DQ340" s="8">
        <v>1</v>
      </c>
      <c r="DR340" s="8"/>
      <c r="DS340" s="8"/>
      <c r="DT340" s="8"/>
      <c r="DU340" s="8">
        <v>1010</v>
      </c>
      <c r="DV340" s="8" t="s">
        <v>565</v>
      </c>
      <c r="DW340" s="8" t="s">
        <v>565</v>
      </c>
      <c r="DX340" s="8">
        <v>1</v>
      </c>
      <c r="DY340" s="8"/>
      <c r="DZ340" s="8" t="s">
        <v>236</v>
      </c>
      <c r="EA340" s="8" t="s">
        <v>236</v>
      </c>
      <c r="EB340" s="8" t="s">
        <v>236</v>
      </c>
      <c r="EC340" s="8" t="s">
        <v>236</v>
      </c>
      <c r="ED340" s="8"/>
      <c r="EE340" s="8">
        <v>82815331</v>
      </c>
      <c r="EF340" s="8">
        <v>8</v>
      </c>
      <c r="EG340" s="8" t="s">
        <v>573</v>
      </c>
      <c r="EH340" s="8">
        <v>0</v>
      </c>
      <c r="EI340" s="8" t="s">
        <v>236</v>
      </c>
      <c r="EJ340" s="8">
        <v>1</v>
      </c>
      <c r="EK340" s="8">
        <v>1100</v>
      </c>
      <c r="EL340" s="8" t="s">
        <v>574</v>
      </c>
      <c r="EM340" s="8" t="s">
        <v>575</v>
      </c>
      <c r="EN340" s="8"/>
      <c r="EO340" s="8" t="s">
        <v>236</v>
      </c>
      <c r="EP340" s="8"/>
      <c r="EQ340" s="8">
        <v>131072</v>
      </c>
      <c r="ER340" s="8">
        <v>35.3</v>
      </c>
      <c r="ES340" s="8">
        <v>35.3</v>
      </c>
      <c r="ET340" s="8">
        <v>0</v>
      </c>
      <c r="EU340" s="8">
        <v>0</v>
      </c>
      <c r="EV340" s="8">
        <v>0</v>
      </c>
      <c r="EW340" s="8">
        <v>0</v>
      </c>
      <c r="EX340" s="8">
        <v>0</v>
      </c>
      <c r="EY340" s="8">
        <v>0</v>
      </c>
      <c r="EZ340" s="8">
        <v>5</v>
      </c>
      <c r="FA340" s="8"/>
      <c r="FB340" s="8"/>
      <c r="FC340" s="8">
        <v>1</v>
      </c>
      <c r="FD340" s="8">
        <v>18</v>
      </c>
      <c r="FE340" s="8"/>
      <c r="FF340" s="8">
        <v>40.99</v>
      </c>
      <c r="FG340" s="8"/>
      <c r="FH340" s="8"/>
      <c r="FI340" s="8"/>
      <c r="FJ340" s="8"/>
      <c r="FK340" s="8"/>
      <c r="FL340" s="8"/>
      <c r="FM340" s="8"/>
      <c r="FN340" s="8"/>
      <c r="FO340" s="8"/>
      <c r="FP340" s="8"/>
      <c r="FQ340" s="8">
        <v>0</v>
      </c>
      <c r="FR340" s="8">
        <v>0</v>
      </c>
      <c r="FS340" s="8">
        <v>0</v>
      </c>
      <c r="FT340" s="8"/>
      <c r="FU340" s="8"/>
      <c r="FV340" s="8"/>
      <c r="FW340" s="8"/>
      <c r="FX340" s="8">
        <v>0</v>
      </c>
      <c r="FY340" s="8">
        <v>0</v>
      </c>
      <c r="FZ340" s="8"/>
      <c r="GA340" s="8" t="s">
        <v>593</v>
      </c>
      <c r="GB340" s="8"/>
      <c r="GC340" s="8"/>
      <c r="GD340" s="8">
        <v>1</v>
      </c>
      <c r="GE340" s="8"/>
      <c r="GF340" s="8">
        <v>-1653708948</v>
      </c>
      <c r="GG340" s="8">
        <v>2</v>
      </c>
      <c r="GH340" s="8">
        <v>3</v>
      </c>
      <c r="GI340" s="8">
        <v>-2</v>
      </c>
      <c r="GJ340" s="8">
        <v>0</v>
      </c>
      <c r="GK340" s="8">
        <v>0</v>
      </c>
      <c r="GL340" s="8">
        <f t="shared" si="220"/>
        <v>0</v>
      </c>
      <c r="GM340" s="8">
        <f t="shared" si="221"/>
        <v>0</v>
      </c>
      <c r="GN340" s="8">
        <f t="shared" si="222"/>
        <v>0</v>
      </c>
      <c r="GO340" s="8">
        <f t="shared" si="223"/>
        <v>0</v>
      </c>
      <c r="GP340" s="8">
        <f t="shared" si="224"/>
        <v>0</v>
      </c>
      <c r="GQ340" s="8"/>
      <c r="GR340" s="8">
        <v>1</v>
      </c>
      <c r="GS340" s="8">
        <v>1</v>
      </c>
      <c r="GT340" s="8">
        <v>0</v>
      </c>
      <c r="GU340" s="8" t="s">
        <v>236</v>
      </c>
      <c r="GV340" s="8">
        <f t="shared" si="225"/>
        <v>0</v>
      </c>
      <c r="GW340" s="8">
        <v>1</v>
      </c>
      <c r="GX340" s="8">
        <f t="shared" si="226"/>
        <v>0</v>
      </c>
      <c r="GY340" s="8"/>
      <c r="GZ340" s="8"/>
      <c r="HA340" s="8">
        <v>0</v>
      </c>
      <c r="HB340" s="8">
        <v>0</v>
      </c>
      <c r="HC340" s="8">
        <f t="shared" si="227"/>
        <v>0</v>
      </c>
      <c r="HD340" s="8"/>
      <c r="HE340" s="8" t="s">
        <v>69</v>
      </c>
      <c r="HF340" s="8" t="s">
        <v>426</v>
      </c>
      <c r="HG340" s="8">
        <f t="shared" si="228"/>
        <v>0</v>
      </c>
      <c r="HH340" s="8"/>
      <c r="HI340" s="8"/>
      <c r="HJ340" s="8"/>
      <c r="HK340" s="8"/>
      <c r="HL340" s="8"/>
      <c r="HM340" s="8" t="s">
        <v>236</v>
      </c>
      <c r="HN340" s="8" t="s">
        <v>236</v>
      </c>
      <c r="HO340" s="8" t="s">
        <v>236</v>
      </c>
      <c r="HP340" s="8" t="s">
        <v>236</v>
      </c>
      <c r="HQ340" s="8" t="s">
        <v>236</v>
      </c>
      <c r="HR340" s="8"/>
      <c r="HS340" s="8">
        <v>0</v>
      </c>
      <c r="HT340" s="8"/>
      <c r="HU340" s="8"/>
      <c r="HV340" s="8"/>
      <c r="HW340" s="8"/>
      <c r="HX340" s="8"/>
      <c r="HY340" s="8"/>
      <c r="HZ340" s="8"/>
      <c r="IA340" s="8"/>
      <c r="IB340" s="8"/>
      <c r="IC340" s="8"/>
      <c r="ID340" s="8"/>
      <c r="IE340" s="8"/>
      <c r="IF340" s="8"/>
      <c r="IG340" s="8"/>
      <c r="IH340" s="8"/>
      <c r="II340" s="8"/>
      <c r="IJ340" s="8"/>
      <c r="IK340" s="8">
        <v>0</v>
      </c>
      <c r="IL340" s="8"/>
      <c r="IM340" s="8"/>
      <c r="IN340" s="8"/>
      <c r="IO340" s="8"/>
      <c r="IP340" s="8"/>
      <c r="IQ340" s="8"/>
      <c r="IR340" s="8"/>
      <c r="IS340" s="8"/>
      <c r="IT340" s="8"/>
      <c r="IU340" s="8"/>
    </row>
    <row r="341" spans="1:245">
      <c r="A341">
        <v>17</v>
      </c>
      <c r="B341">
        <v>1</v>
      </c>
      <c r="E341" t="s">
        <v>591</v>
      </c>
      <c r="F341" t="s">
        <v>534</v>
      </c>
      <c r="G341" t="s">
        <v>592</v>
      </c>
      <c r="H341" t="s">
        <v>565</v>
      </c>
      <c r="I341">
        <v>0</v>
      </c>
      <c r="J341">
        <v>0</v>
      </c>
      <c r="K341">
        <v>0</v>
      </c>
      <c r="L341">
        <v>8</v>
      </c>
      <c r="M341">
        <v>0</v>
      </c>
      <c r="N341">
        <f t="shared" si="188"/>
        <v>8</v>
      </c>
      <c r="O341">
        <f t="shared" si="189"/>
        <v>0</v>
      </c>
      <c r="P341">
        <f t="shared" si="190"/>
        <v>0</v>
      </c>
      <c r="Q341">
        <f t="shared" si="191"/>
        <v>0</v>
      </c>
      <c r="R341">
        <f t="shared" si="192"/>
        <v>0</v>
      </c>
      <c r="S341">
        <f t="shared" si="193"/>
        <v>0</v>
      </c>
      <c r="T341">
        <f t="shared" si="194"/>
        <v>0</v>
      </c>
      <c r="U341">
        <f t="shared" si="195"/>
        <v>0</v>
      </c>
      <c r="V341">
        <f t="shared" si="196"/>
        <v>0</v>
      </c>
      <c r="W341">
        <f t="shared" si="197"/>
        <v>0</v>
      </c>
      <c r="X341">
        <f t="shared" si="198"/>
        <v>0</v>
      </c>
      <c r="Y341">
        <f t="shared" si="199"/>
        <v>0</v>
      </c>
      <c r="AA341">
        <v>85244033</v>
      </c>
      <c r="AB341">
        <f t="shared" si="200"/>
        <v>35.3</v>
      </c>
      <c r="AC341">
        <f t="shared" si="201"/>
        <v>35.3</v>
      </c>
      <c r="AD341">
        <f t="shared" si="202"/>
        <v>0</v>
      </c>
      <c r="AE341">
        <f t="shared" si="203"/>
        <v>0</v>
      </c>
      <c r="AF341">
        <f t="shared" si="204"/>
        <v>0</v>
      </c>
      <c r="AG341">
        <f t="shared" si="205"/>
        <v>0</v>
      </c>
      <c r="AH341">
        <f t="shared" si="206"/>
        <v>0</v>
      </c>
      <c r="AI341">
        <f t="shared" si="207"/>
        <v>0</v>
      </c>
      <c r="AJ341">
        <f t="shared" si="208"/>
        <v>0</v>
      </c>
      <c r="AK341">
        <v>35.3</v>
      </c>
      <c r="AL341">
        <v>35.3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1</v>
      </c>
      <c r="AW341">
        <v>1</v>
      </c>
      <c r="AZ341">
        <v>1</v>
      </c>
      <c r="BA341">
        <v>1</v>
      </c>
      <c r="BB341">
        <v>1</v>
      </c>
      <c r="BC341">
        <v>1</v>
      </c>
      <c r="BD341" t="s">
        <v>236</v>
      </c>
      <c r="BE341" t="s">
        <v>236</v>
      </c>
      <c r="BF341" t="s">
        <v>236</v>
      </c>
      <c r="BG341" t="s">
        <v>236</v>
      </c>
      <c r="BH341">
        <v>3</v>
      </c>
      <c r="BI341">
        <v>1</v>
      </c>
      <c r="BJ341" t="s">
        <v>236</v>
      </c>
      <c r="BM341">
        <v>1100</v>
      </c>
      <c r="BN341">
        <v>0</v>
      </c>
      <c r="BO341" t="s">
        <v>236</v>
      </c>
      <c r="BP341">
        <v>0</v>
      </c>
      <c r="BQ341">
        <v>8</v>
      </c>
      <c r="BR341">
        <v>0</v>
      </c>
      <c r="BS341">
        <v>1</v>
      </c>
      <c r="BT341">
        <v>1</v>
      </c>
      <c r="BU341">
        <v>1</v>
      </c>
      <c r="BV341">
        <v>1</v>
      </c>
      <c r="BW341">
        <v>1</v>
      </c>
      <c r="BX341">
        <v>1</v>
      </c>
      <c r="BY341" t="s">
        <v>236</v>
      </c>
      <c r="BZ341">
        <v>0</v>
      </c>
      <c r="CA341">
        <v>0</v>
      </c>
      <c r="CB341" t="s">
        <v>236</v>
      </c>
      <c r="CE341">
        <v>0</v>
      </c>
      <c r="CF341">
        <v>0</v>
      </c>
      <c r="CG341">
        <v>0</v>
      </c>
      <c r="CH341">
        <v>23</v>
      </c>
      <c r="CI341">
        <v>0</v>
      </c>
      <c r="CJ341">
        <v>0</v>
      </c>
      <c r="CK341">
        <v>0</v>
      </c>
      <c r="CL341">
        <v>0</v>
      </c>
      <c r="CM341">
        <v>0</v>
      </c>
      <c r="CN341" t="s">
        <v>236</v>
      </c>
      <c r="CO341">
        <v>0</v>
      </c>
      <c r="CP341">
        <f t="shared" si="209"/>
        <v>0</v>
      </c>
      <c r="CQ341">
        <f t="shared" si="210"/>
        <v>35.3</v>
      </c>
      <c r="CR341">
        <f t="shared" si="211"/>
        <v>0</v>
      </c>
      <c r="CS341">
        <f t="shared" si="212"/>
        <v>0</v>
      </c>
      <c r="CT341">
        <f t="shared" si="213"/>
        <v>0</v>
      </c>
      <c r="CU341">
        <f t="shared" si="214"/>
        <v>0</v>
      </c>
      <c r="CV341">
        <f t="shared" si="215"/>
        <v>0</v>
      </c>
      <c r="CW341">
        <f t="shared" si="216"/>
        <v>0</v>
      </c>
      <c r="CX341">
        <f t="shared" si="217"/>
        <v>0</v>
      </c>
      <c r="CY341">
        <f t="shared" si="218"/>
        <v>0</v>
      </c>
      <c r="CZ341">
        <f t="shared" si="219"/>
        <v>0</v>
      </c>
      <c r="DC341" t="s">
        <v>236</v>
      </c>
      <c r="DD341" t="s">
        <v>236</v>
      </c>
      <c r="DE341" t="s">
        <v>236</v>
      </c>
      <c r="DF341" t="s">
        <v>236</v>
      </c>
      <c r="DG341" t="s">
        <v>236</v>
      </c>
      <c r="DH341" t="s">
        <v>236</v>
      </c>
      <c r="DI341" t="s">
        <v>236</v>
      </c>
      <c r="DJ341" t="s">
        <v>236</v>
      </c>
      <c r="DK341" t="s">
        <v>236</v>
      </c>
      <c r="DL341" t="s">
        <v>236</v>
      </c>
      <c r="DM341" t="s">
        <v>236</v>
      </c>
      <c r="DN341">
        <v>0</v>
      </c>
      <c r="DO341">
        <v>0</v>
      </c>
      <c r="DP341">
        <v>1</v>
      </c>
      <c r="DQ341">
        <v>1</v>
      </c>
      <c r="DU341">
        <v>1010</v>
      </c>
      <c r="DV341" t="s">
        <v>565</v>
      </c>
      <c r="DW341" t="s">
        <v>565</v>
      </c>
      <c r="DX341">
        <v>1</v>
      </c>
      <c r="DZ341" t="s">
        <v>236</v>
      </c>
      <c r="EA341" t="s">
        <v>236</v>
      </c>
      <c r="EB341" t="s">
        <v>236</v>
      </c>
      <c r="EC341" t="s">
        <v>236</v>
      </c>
      <c r="EE341">
        <v>82815331</v>
      </c>
      <c r="EF341">
        <v>8</v>
      </c>
      <c r="EG341" t="s">
        <v>573</v>
      </c>
      <c r="EH341">
        <v>0</v>
      </c>
      <c r="EI341" t="s">
        <v>236</v>
      </c>
      <c r="EJ341">
        <v>1</v>
      </c>
      <c r="EK341">
        <v>1100</v>
      </c>
      <c r="EL341" t="s">
        <v>574</v>
      </c>
      <c r="EM341" t="s">
        <v>575</v>
      </c>
      <c r="EO341" t="s">
        <v>236</v>
      </c>
      <c r="EQ341">
        <v>131072</v>
      </c>
      <c r="ER341">
        <v>35.3</v>
      </c>
      <c r="ES341">
        <v>35.3</v>
      </c>
      <c r="ET341">
        <v>0</v>
      </c>
      <c r="EU341">
        <v>0</v>
      </c>
      <c r="EV341">
        <v>0</v>
      </c>
      <c r="EW341">
        <v>0</v>
      </c>
      <c r="EX341">
        <v>0</v>
      </c>
      <c r="EY341">
        <v>0</v>
      </c>
      <c r="EZ341">
        <v>5</v>
      </c>
      <c r="FC341">
        <v>1</v>
      </c>
      <c r="FD341">
        <v>18</v>
      </c>
      <c r="FF341">
        <v>40.99</v>
      </c>
      <c r="FQ341">
        <v>0</v>
      </c>
      <c r="FR341">
        <v>0</v>
      </c>
      <c r="FS341">
        <v>0</v>
      </c>
      <c r="FX341">
        <v>0</v>
      </c>
      <c r="FY341">
        <v>0</v>
      </c>
      <c r="GA341" t="s">
        <v>593</v>
      </c>
      <c r="GD341">
        <v>1</v>
      </c>
      <c r="GF341">
        <v>-1653708948</v>
      </c>
      <c r="GG341">
        <v>2</v>
      </c>
      <c r="GH341">
        <v>3</v>
      </c>
      <c r="GI341">
        <v>-2</v>
      </c>
      <c r="GJ341">
        <v>0</v>
      </c>
      <c r="GK341">
        <v>0</v>
      </c>
      <c r="GL341">
        <f t="shared" si="220"/>
        <v>0</v>
      </c>
      <c r="GM341">
        <f t="shared" si="221"/>
        <v>0</v>
      </c>
      <c r="GN341">
        <f t="shared" si="222"/>
        <v>0</v>
      </c>
      <c r="GO341">
        <f t="shared" si="223"/>
        <v>0</v>
      </c>
      <c r="GP341">
        <f t="shared" si="224"/>
        <v>0</v>
      </c>
      <c r="GR341">
        <v>1</v>
      </c>
      <c r="GS341">
        <v>1</v>
      </c>
      <c r="GT341">
        <v>0</v>
      </c>
      <c r="GU341" t="s">
        <v>236</v>
      </c>
      <c r="GV341">
        <f t="shared" si="225"/>
        <v>0</v>
      </c>
      <c r="GW341">
        <v>1</v>
      </c>
      <c r="GX341">
        <f t="shared" si="226"/>
        <v>0</v>
      </c>
      <c r="HA341">
        <v>0</v>
      </c>
      <c r="HB341">
        <v>0</v>
      </c>
      <c r="HC341">
        <f t="shared" si="227"/>
        <v>0</v>
      </c>
      <c r="HE341" t="s">
        <v>69</v>
      </c>
      <c r="HF341" t="s">
        <v>426</v>
      </c>
      <c r="HG341">
        <f t="shared" si="228"/>
        <v>0</v>
      </c>
      <c r="HM341" t="s">
        <v>236</v>
      </c>
      <c r="HN341" t="s">
        <v>236</v>
      </c>
      <c r="HO341" t="s">
        <v>236</v>
      </c>
      <c r="HP341" t="s">
        <v>236</v>
      </c>
      <c r="HQ341" t="s">
        <v>236</v>
      </c>
      <c r="HS341">
        <v>0</v>
      </c>
      <c r="IK341">
        <v>0</v>
      </c>
    </row>
    <row r="342" spans="1:255">
      <c r="A342" s="8">
        <v>17</v>
      </c>
      <c r="B342" s="8">
        <v>1</v>
      </c>
      <c r="C342" s="8"/>
      <c r="D342" s="8"/>
      <c r="E342" s="8" t="s">
        <v>594</v>
      </c>
      <c r="F342" s="8" t="s">
        <v>534</v>
      </c>
      <c r="G342" s="8" t="s">
        <v>595</v>
      </c>
      <c r="H342" s="8" t="s">
        <v>565</v>
      </c>
      <c r="I342" s="8">
        <v>0</v>
      </c>
      <c r="J342" s="8">
        <v>0</v>
      </c>
      <c r="K342" s="8">
        <v>0</v>
      </c>
      <c r="L342" s="8">
        <v>8</v>
      </c>
      <c r="M342" s="8">
        <v>0</v>
      </c>
      <c r="N342" s="8">
        <f t="shared" si="188"/>
        <v>8</v>
      </c>
      <c r="O342" s="8">
        <f t="shared" si="189"/>
        <v>0</v>
      </c>
      <c r="P342" s="8">
        <f t="shared" si="190"/>
        <v>0</v>
      </c>
      <c r="Q342" s="8">
        <f t="shared" si="191"/>
        <v>0</v>
      </c>
      <c r="R342" s="8">
        <f t="shared" si="192"/>
        <v>0</v>
      </c>
      <c r="S342" s="8">
        <f t="shared" si="193"/>
        <v>0</v>
      </c>
      <c r="T342" s="8">
        <f t="shared" si="194"/>
        <v>0</v>
      </c>
      <c r="U342" s="8">
        <f t="shared" si="195"/>
        <v>0</v>
      </c>
      <c r="V342" s="8">
        <f t="shared" si="196"/>
        <v>0</v>
      </c>
      <c r="W342" s="8">
        <f t="shared" si="197"/>
        <v>0</v>
      </c>
      <c r="X342" s="8">
        <f t="shared" si="198"/>
        <v>0</v>
      </c>
      <c r="Y342" s="8">
        <f t="shared" si="199"/>
        <v>0</v>
      </c>
      <c r="Z342" s="8"/>
      <c r="AA342" s="8">
        <v>85244098</v>
      </c>
      <c r="AB342" s="8">
        <f t="shared" si="200"/>
        <v>47.91</v>
      </c>
      <c r="AC342" s="8">
        <f t="shared" si="201"/>
        <v>47.91</v>
      </c>
      <c r="AD342" s="8">
        <f t="shared" si="202"/>
        <v>0</v>
      </c>
      <c r="AE342" s="8">
        <f t="shared" si="203"/>
        <v>0</v>
      </c>
      <c r="AF342" s="8">
        <f t="shared" si="204"/>
        <v>0</v>
      </c>
      <c r="AG342" s="8">
        <f t="shared" si="205"/>
        <v>0</v>
      </c>
      <c r="AH342" s="8">
        <f t="shared" si="206"/>
        <v>0</v>
      </c>
      <c r="AI342" s="8">
        <f t="shared" si="207"/>
        <v>0</v>
      </c>
      <c r="AJ342" s="8">
        <f t="shared" si="208"/>
        <v>0</v>
      </c>
      <c r="AK342" s="8">
        <v>47.91</v>
      </c>
      <c r="AL342" s="8">
        <v>47.91</v>
      </c>
      <c r="AM342" s="8">
        <v>0</v>
      </c>
      <c r="AN342" s="8">
        <v>0</v>
      </c>
      <c r="AO342" s="8">
        <v>0</v>
      </c>
      <c r="AP342" s="8">
        <v>0</v>
      </c>
      <c r="AQ342" s="8">
        <v>0</v>
      </c>
      <c r="AR342" s="8">
        <v>0</v>
      </c>
      <c r="AS342" s="8">
        <v>0</v>
      </c>
      <c r="AT342" s="8">
        <v>0</v>
      </c>
      <c r="AU342" s="8">
        <v>0</v>
      </c>
      <c r="AV342" s="8">
        <v>1</v>
      </c>
      <c r="AW342" s="8">
        <v>1</v>
      </c>
      <c r="AX342" s="8"/>
      <c r="AY342" s="8"/>
      <c r="AZ342" s="8">
        <v>1</v>
      </c>
      <c r="BA342" s="8">
        <v>1</v>
      </c>
      <c r="BB342" s="8">
        <v>1</v>
      </c>
      <c r="BC342" s="8">
        <v>1</v>
      </c>
      <c r="BD342" s="8" t="s">
        <v>236</v>
      </c>
      <c r="BE342" s="8" t="s">
        <v>236</v>
      </c>
      <c r="BF342" s="8" t="s">
        <v>236</v>
      </c>
      <c r="BG342" s="8" t="s">
        <v>236</v>
      </c>
      <c r="BH342" s="8">
        <v>3</v>
      </c>
      <c r="BI342" s="8">
        <v>1</v>
      </c>
      <c r="BJ342" s="8" t="s">
        <v>236</v>
      </c>
      <c r="BK342" s="8"/>
      <c r="BL342" s="8"/>
      <c r="BM342" s="8">
        <v>1100</v>
      </c>
      <c r="BN342" s="8">
        <v>0</v>
      </c>
      <c r="BO342" s="8" t="s">
        <v>236</v>
      </c>
      <c r="BP342" s="8">
        <v>0</v>
      </c>
      <c r="BQ342" s="8">
        <v>8</v>
      </c>
      <c r="BR342" s="8">
        <v>0</v>
      </c>
      <c r="BS342" s="8">
        <v>1</v>
      </c>
      <c r="BT342" s="8">
        <v>1</v>
      </c>
      <c r="BU342" s="8">
        <v>1</v>
      </c>
      <c r="BV342" s="8">
        <v>1</v>
      </c>
      <c r="BW342" s="8">
        <v>1</v>
      </c>
      <c r="BX342" s="8">
        <v>1</v>
      </c>
      <c r="BY342" s="8" t="s">
        <v>236</v>
      </c>
      <c r="BZ342" s="8">
        <v>0</v>
      </c>
      <c r="CA342" s="8">
        <v>0</v>
      </c>
      <c r="CB342" s="8" t="s">
        <v>236</v>
      </c>
      <c r="CC342" s="8"/>
      <c r="CD342" s="8"/>
      <c r="CE342" s="8">
        <v>0</v>
      </c>
      <c r="CF342" s="8">
        <v>0</v>
      </c>
      <c r="CG342" s="8">
        <v>0</v>
      </c>
      <c r="CH342" s="8">
        <v>24</v>
      </c>
      <c r="CI342" s="8">
        <v>0</v>
      </c>
      <c r="CJ342" s="8">
        <v>0</v>
      </c>
      <c r="CK342" s="8">
        <v>0</v>
      </c>
      <c r="CL342" s="8">
        <v>0</v>
      </c>
      <c r="CM342" s="8">
        <v>0</v>
      </c>
      <c r="CN342" s="8" t="s">
        <v>236</v>
      </c>
      <c r="CO342" s="8">
        <v>0</v>
      </c>
      <c r="CP342" s="8">
        <f t="shared" si="209"/>
        <v>0</v>
      </c>
      <c r="CQ342" s="8">
        <f t="shared" si="210"/>
        <v>47.91</v>
      </c>
      <c r="CR342" s="8">
        <f t="shared" si="211"/>
        <v>0</v>
      </c>
      <c r="CS342" s="8">
        <f t="shared" si="212"/>
        <v>0</v>
      </c>
      <c r="CT342" s="8">
        <f t="shared" si="213"/>
        <v>0</v>
      </c>
      <c r="CU342" s="8">
        <f t="shared" si="214"/>
        <v>0</v>
      </c>
      <c r="CV342" s="8">
        <f t="shared" si="215"/>
        <v>0</v>
      </c>
      <c r="CW342" s="8">
        <f t="shared" si="216"/>
        <v>0</v>
      </c>
      <c r="CX342" s="8">
        <f t="shared" si="217"/>
        <v>0</v>
      </c>
      <c r="CY342" s="8">
        <f t="shared" si="218"/>
        <v>0</v>
      </c>
      <c r="CZ342" s="8">
        <f t="shared" si="219"/>
        <v>0</v>
      </c>
      <c r="DA342" s="8"/>
      <c r="DB342" s="8"/>
      <c r="DC342" s="8" t="s">
        <v>236</v>
      </c>
      <c r="DD342" s="8" t="s">
        <v>236</v>
      </c>
      <c r="DE342" s="8" t="s">
        <v>236</v>
      </c>
      <c r="DF342" s="8" t="s">
        <v>236</v>
      </c>
      <c r="DG342" s="8" t="s">
        <v>236</v>
      </c>
      <c r="DH342" s="8" t="s">
        <v>236</v>
      </c>
      <c r="DI342" s="8" t="s">
        <v>236</v>
      </c>
      <c r="DJ342" s="8" t="s">
        <v>236</v>
      </c>
      <c r="DK342" s="8" t="s">
        <v>236</v>
      </c>
      <c r="DL342" s="8" t="s">
        <v>236</v>
      </c>
      <c r="DM342" s="8" t="s">
        <v>236</v>
      </c>
      <c r="DN342" s="8">
        <v>0</v>
      </c>
      <c r="DO342" s="8">
        <v>0</v>
      </c>
      <c r="DP342" s="8">
        <v>1</v>
      </c>
      <c r="DQ342" s="8">
        <v>1</v>
      </c>
      <c r="DR342" s="8"/>
      <c r="DS342" s="8"/>
      <c r="DT342" s="8"/>
      <c r="DU342" s="8">
        <v>1010</v>
      </c>
      <c r="DV342" s="8" t="s">
        <v>565</v>
      </c>
      <c r="DW342" s="8" t="s">
        <v>565</v>
      </c>
      <c r="DX342" s="8">
        <v>1</v>
      </c>
      <c r="DY342" s="8"/>
      <c r="DZ342" s="8" t="s">
        <v>236</v>
      </c>
      <c r="EA342" s="8" t="s">
        <v>236</v>
      </c>
      <c r="EB342" s="8" t="s">
        <v>236</v>
      </c>
      <c r="EC342" s="8" t="s">
        <v>236</v>
      </c>
      <c r="ED342" s="8"/>
      <c r="EE342" s="8">
        <v>82815331</v>
      </c>
      <c r="EF342" s="8">
        <v>8</v>
      </c>
      <c r="EG342" s="8" t="s">
        <v>573</v>
      </c>
      <c r="EH342" s="8">
        <v>0</v>
      </c>
      <c r="EI342" s="8" t="s">
        <v>236</v>
      </c>
      <c r="EJ342" s="8">
        <v>1</v>
      </c>
      <c r="EK342" s="8">
        <v>1100</v>
      </c>
      <c r="EL342" s="8" t="s">
        <v>574</v>
      </c>
      <c r="EM342" s="8" t="s">
        <v>575</v>
      </c>
      <c r="EN342" s="8"/>
      <c r="EO342" s="8" t="s">
        <v>236</v>
      </c>
      <c r="EP342" s="8"/>
      <c r="EQ342" s="8">
        <v>131072</v>
      </c>
      <c r="ER342" s="8">
        <v>47.91</v>
      </c>
      <c r="ES342" s="8">
        <v>47.91</v>
      </c>
      <c r="ET342" s="8">
        <v>0</v>
      </c>
      <c r="EU342" s="8">
        <v>0</v>
      </c>
      <c r="EV342" s="8">
        <v>0</v>
      </c>
      <c r="EW342" s="8">
        <v>0</v>
      </c>
      <c r="EX342" s="8">
        <v>0</v>
      </c>
      <c r="EY342" s="8">
        <v>0</v>
      </c>
      <c r="EZ342" s="8">
        <v>5</v>
      </c>
      <c r="FA342" s="8"/>
      <c r="FB342" s="8"/>
      <c r="FC342" s="8">
        <v>1</v>
      </c>
      <c r="FD342" s="8">
        <v>18</v>
      </c>
      <c r="FE342" s="8"/>
      <c r="FF342" s="8">
        <v>55.63</v>
      </c>
      <c r="FG342" s="8"/>
      <c r="FH342" s="8"/>
      <c r="FI342" s="8"/>
      <c r="FJ342" s="8"/>
      <c r="FK342" s="8"/>
      <c r="FL342" s="8"/>
      <c r="FM342" s="8"/>
      <c r="FN342" s="8"/>
      <c r="FO342" s="8"/>
      <c r="FP342" s="8"/>
      <c r="FQ342" s="8">
        <v>0</v>
      </c>
      <c r="FR342" s="8">
        <v>0</v>
      </c>
      <c r="FS342" s="8">
        <v>0</v>
      </c>
      <c r="FT342" s="8"/>
      <c r="FU342" s="8"/>
      <c r="FV342" s="8"/>
      <c r="FW342" s="8"/>
      <c r="FX342" s="8">
        <v>0</v>
      </c>
      <c r="FY342" s="8">
        <v>0</v>
      </c>
      <c r="FZ342" s="8"/>
      <c r="GA342" s="8" t="s">
        <v>596</v>
      </c>
      <c r="GB342" s="8"/>
      <c r="GC342" s="8"/>
      <c r="GD342" s="8">
        <v>1</v>
      </c>
      <c r="GE342" s="8"/>
      <c r="GF342" s="8">
        <v>-1495681670</v>
      </c>
      <c r="GG342" s="8">
        <v>2</v>
      </c>
      <c r="GH342" s="8">
        <v>3</v>
      </c>
      <c r="GI342" s="8">
        <v>-2</v>
      </c>
      <c r="GJ342" s="8">
        <v>0</v>
      </c>
      <c r="GK342" s="8">
        <v>0</v>
      </c>
      <c r="GL342" s="8">
        <f t="shared" si="220"/>
        <v>0</v>
      </c>
      <c r="GM342" s="8">
        <f t="shared" si="221"/>
        <v>0</v>
      </c>
      <c r="GN342" s="8">
        <f t="shared" si="222"/>
        <v>0</v>
      </c>
      <c r="GO342" s="8">
        <f t="shared" si="223"/>
        <v>0</v>
      </c>
      <c r="GP342" s="8">
        <f t="shared" si="224"/>
        <v>0</v>
      </c>
      <c r="GQ342" s="8"/>
      <c r="GR342" s="8">
        <v>1</v>
      </c>
      <c r="GS342" s="8">
        <v>1</v>
      </c>
      <c r="GT342" s="8">
        <v>0</v>
      </c>
      <c r="GU342" s="8" t="s">
        <v>236</v>
      </c>
      <c r="GV342" s="8">
        <f t="shared" si="225"/>
        <v>0</v>
      </c>
      <c r="GW342" s="8">
        <v>1</v>
      </c>
      <c r="GX342" s="8">
        <f t="shared" si="226"/>
        <v>0</v>
      </c>
      <c r="GY342" s="8"/>
      <c r="GZ342" s="8"/>
      <c r="HA342" s="8">
        <v>0</v>
      </c>
      <c r="HB342" s="8">
        <v>0</v>
      </c>
      <c r="HC342" s="8">
        <f t="shared" si="227"/>
        <v>0</v>
      </c>
      <c r="HD342" s="8"/>
      <c r="HE342" s="8" t="s">
        <v>69</v>
      </c>
      <c r="HF342" s="8" t="s">
        <v>426</v>
      </c>
      <c r="HG342" s="8">
        <f t="shared" si="228"/>
        <v>0</v>
      </c>
      <c r="HH342" s="8"/>
      <c r="HI342" s="8"/>
      <c r="HJ342" s="8"/>
      <c r="HK342" s="8"/>
      <c r="HL342" s="8"/>
      <c r="HM342" s="8" t="s">
        <v>236</v>
      </c>
      <c r="HN342" s="8" t="s">
        <v>236</v>
      </c>
      <c r="HO342" s="8" t="s">
        <v>236</v>
      </c>
      <c r="HP342" s="8" t="s">
        <v>236</v>
      </c>
      <c r="HQ342" s="8" t="s">
        <v>236</v>
      </c>
      <c r="HR342" s="8"/>
      <c r="HS342" s="8">
        <v>0</v>
      </c>
      <c r="HT342" s="8"/>
      <c r="HU342" s="8"/>
      <c r="HV342" s="8"/>
      <c r="HW342" s="8"/>
      <c r="HX342" s="8"/>
      <c r="HY342" s="8"/>
      <c r="HZ342" s="8"/>
      <c r="IA342" s="8"/>
      <c r="IB342" s="8"/>
      <c r="IC342" s="8"/>
      <c r="ID342" s="8"/>
      <c r="IE342" s="8"/>
      <c r="IF342" s="8"/>
      <c r="IG342" s="8"/>
      <c r="IH342" s="8"/>
      <c r="II342" s="8"/>
      <c r="IJ342" s="8"/>
      <c r="IK342" s="8">
        <v>0</v>
      </c>
      <c r="IL342" s="8"/>
      <c r="IM342" s="8"/>
      <c r="IN342" s="8"/>
      <c r="IO342" s="8"/>
      <c r="IP342" s="8"/>
      <c r="IQ342" s="8"/>
      <c r="IR342" s="8"/>
      <c r="IS342" s="8"/>
      <c r="IT342" s="8"/>
      <c r="IU342" s="8"/>
    </row>
    <row r="343" spans="1:245">
      <c r="A343">
        <v>17</v>
      </c>
      <c r="B343">
        <v>1</v>
      </c>
      <c r="E343" t="s">
        <v>594</v>
      </c>
      <c r="F343" t="s">
        <v>534</v>
      </c>
      <c r="G343" t="s">
        <v>595</v>
      </c>
      <c r="H343" t="s">
        <v>565</v>
      </c>
      <c r="I343">
        <v>0</v>
      </c>
      <c r="J343">
        <v>0</v>
      </c>
      <c r="K343">
        <v>0</v>
      </c>
      <c r="L343">
        <v>8</v>
      </c>
      <c r="M343">
        <v>0</v>
      </c>
      <c r="N343">
        <f t="shared" si="188"/>
        <v>8</v>
      </c>
      <c r="O343">
        <f t="shared" si="189"/>
        <v>0</v>
      </c>
      <c r="P343">
        <f t="shared" si="190"/>
        <v>0</v>
      </c>
      <c r="Q343">
        <f t="shared" si="191"/>
        <v>0</v>
      </c>
      <c r="R343">
        <f t="shared" si="192"/>
        <v>0</v>
      </c>
      <c r="S343">
        <f t="shared" si="193"/>
        <v>0</v>
      </c>
      <c r="T343">
        <f t="shared" si="194"/>
        <v>0</v>
      </c>
      <c r="U343">
        <f t="shared" si="195"/>
        <v>0</v>
      </c>
      <c r="V343">
        <f t="shared" si="196"/>
        <v>0</v>
      </c>
      <c r="W343">
        <f t="shared" si="197"/>
        <v>0</v>
      </c>
      <c r="X343">
        <f t="shared" si="198"/>
        <v>0</v>
      </c>
      <c r="Y343">
        <f t="shared" si="199"/>
        <v>0</v>
      </c>
      <c r="AA343">
        <v>85244033</v>
      </c>
      <c r="AB343">
        <f t="shared" si="200"/>
        <v>47.91</v>
      </c>
      <c r="AC343">
        <f t="shared" si="201"/>
        <v>47.91</v>
      </c>
      <c r="AD343">
        <f t="shared" si="202"/>
        <v>0</v>
      </c>
      <c r="AE343">
        <f t="shared" si="203"/>
        <v>0</v>
      </c>
      <c r="AF343">
        <f t="shared" si="204"/>
        <v>0</v>
      </c>
      <c r="AG343">
        <f t="shared" si="205"/>
        <v>0</v>
      </c>
      <c r="AH343">
        <f t="shared" si="206"/>
        <v>0</v>
      </c>
      <c r="AI343">
        <f t="shared" si="207"/>
        <v>0</v>
      </c>
      <c r="AJ343">
        <f t="shared" si="208"/>
        <v>0</v>
      </c>
      <c r="AK343">
        <v>47.91</v>
      </c>
      <c r="AL343">
        <v>47.91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1</v>
      </c>
      <c r="AW343">
        <v>1</v>
      </c>
      <c r="AZ343">
        <v>1</v>
      </c>
      <c r="BA343">
        <v>1</v>
      </c>
      <c r="BB343">
        <v>1</v>
      </c>
      <c r="BC343">
        <v>1</v>
      </c>
      <c r="BD343" t="s">
        <v>236</v>
      </c>
      <c r="BE343" t="s">
        <v>236</v>
      </c>
      <c r="BF343" t="s">
        <v>236</v>
      </c>
      <c r="BG343" t="s">
        <v>236</v>
      </c>
      <c r="BH343">
        <v>3</v>
      </c>
      <c r="BI343">
        <v>1</v>
      </c>
      <c r="BJ343" t="s">
        <v>236</v>
      </c>
      <c r="BM343">
        <v>1100</v>
      </c>
      <c r="BN343">
        <v>0</v>
      </c>
      <c r="BO343" t="s">
        <v>236</v>
      </c>
      <c r="BP343">
        <v>0</v>
      </c>
      <c r="BQ343">
        <v>8</v>
      </c>
      <c r="BR343">
        <v>0</v>
      </c>
      <c r="BS343">
        <v>1</v>
      </c>
      <c r="BT343">
        <v>1</v>
      </c>
      <c r="BU343">
        <v>1</v>
      </c>
      <c r="BV343">
        <v>1</v>
      </c>
      <c r="BW343">
        <v>1</v>
      </c>
      <c r="BX343">
        <v>1</v>
      </c>
      <c r="BY343" t="s">
        <v>236</v>
      </c>
      <c r="BZ343">
        <v>0</v>
      </c>
      <c r="CA343">
        <v>0</v>
      </c>
      <c r="CB343" t="s">
        <v>236</v>
      </c>
      <c r="CE343">
        <v>0</v>
      </c>
      <c r="CF343">
        <v>0</v>
      </c>
      <c r="CG343">
        <v>0</v>
      </c>
      <c r="CH343">
        <v>24</v>
      </c>
      <c r="CI343">
        <v>0</v>
      </c>
      <c r="CJ343">
        <v>0</v>
      </c>
      <c r="CK343">
        <v>0</v>
      </c>
      <c r="CL343">
        <v>0</v>
      </c>
      <c r="CM343">
        <v>0</v>
      </c>
      <c r="CN343" t="s">
        <v>236</v>
      </c>
      <c r="CO343">
        <v>0</v>
      </c>
      <c r="CP343">
        <f t="shared" si="209"/>
        <v>0</v>
      </c>
      <c r="CQ343">
        <f t="shared" si="210"/>
        <v>47.91</v>
      </c>
      <c r="CR343">
        <f t="shared" si="211"/>
        <v>0</v>
      </c>
      <c r="CS343">
        <f t="shared" si="212"/>
        <v>0</v>
      </c>
      <c r="CT343">
        <f t="shared" si="213"/>
        <v>0</v>
      </c>
      <c r="CU343">
        <f t="shared" si="214"/>
        <v>0</v>
      </c>
      <c r="CV343">
        <f t="shared" si="215"/>
        <v>0</v>
      </c>
      <c r="CW343">
        <f t="shared" si="216"/>
        <v>0</v>
      </c>
      <c r="CX343">
        <f t="shared" si="217"/>
        <v>0</v>
      </c>
      <c r="CY343">
        <f t="shared" si="218"/>
        <v>0</v>
      </c>
      <c r="CZ343">
        <f t="shared" si="219"/>
        <v>0</v>
      </c>
      <c r="DC343" t="s">
        <v>236</v>
      </c>
      <c r="DD343" t="s">
        <v>236</v>
      </c>
      <c r="DE343" t="s">
        <v>236</v>
      </c>
      <c r="DF343" t="s">
        <v>236</v>
      </c>
      <c r="DG343" t="s">
        <v>236</v>
      </c>
      <c r="DH343" t="s">
        <v>236</v>
      </c>
      <c r="DI343" t="s">
        <v>236</v>
      </c>
      <c r="DJ343" t="s">
        <v>236</v>
      </c>
      <c r="DK343" t="s">
        <v>236</v>
      </c>
      <c r="DL343" t="s">
        <v>236</v>
      </c>
      <c r="DM343" t="s">
        <v>236</v>
      </c>
      <c r="DN343">
        <v>0</v>
      </c>
      <c r="DO343">
        <v>0</v>
      </c>
      <c r="DP343">
        <v>1</v>
      </c>
      <c r="DQ343">
        <v>1</v>
      </c>
      <c r="DU343">
        <v>1010</v>
      </c>
      <c r="DV343" t="s">
        <v>565</v>
      </c>
      <c r="DW343" t="s">
        <v>565</v>
      </c>
      <c r="DX343">
        <v>1</v>
      </c>
      <c r="DZ343" t="s">
        <v>236</v>
      </c>
      <c r="EA343" t="s">
        <v>236</v>
      </c>
      <c r="EB343" t="s">
        <v>236</v>
      </c>
      <c r="EC343" t="s">
        <v>236</v>
      </c>
      <c r="EE343">
        <v>82815331</v>
      </c>
      <c r="EF343">
        <v>8</v>
      </c>
      <c r="EG343" t="s">
        <v>573</v>
      </c>
      <c r="EH343">
        <v>0</v>
      </c>
      <c r="EI343" t="s">
        <v>236</v>
      </c>
      <c r="EJ343">
        <v>1</v>
      </c>
      <c r="EK343">
        <v>1100</v>
      </c>
      <c r="EL343" t="s">
        <v>574</v>
      </c>
      <c r="EM343" t="s">
        <v>575</v>
      </c>
      <c r="EO343" t="s">
        <v>236</v>
      </c>
      <c r="EQ343">
        <v>131072</v>
      </c>
      <c r="ER343">
        <v>47.91</v>
      </c>
      <c r="ES343">
        <v>47.91</v>
      </c>
      <c r="ET343">
        <v>0</v>
      </c>
      <c r="EU343">
        <v>0</v>
      </c>
      <c r="EV343">
        <v>0</v>
      </c>
      <c r="EW343">
        <v>0</v>
      </c>
      <c r="EX343">
        <v>0</v>
      </c>
      <c r="EY343">
        <v>0</v>
      </c>
      <c r="EZ343">
        <v>5</v>
      </c>
      <c r="FC343">
        <v>1</v>
      </c>
      <c r="FD343">
        <v>18</v>
      </c>
      <c r="FF343">
        <v>55.63</v>
      </c>
      <c r="FQ343">
        <v>0</v>
      </c>
      <c r="FR343">
        <v>0</v>
      </c>
      <c r="FS343">
        <v>0</v>
      </c>
      <c r="FX343">
        <v>0</v>
      </c>
      <c r="FY343">
        <v>0</v>
      </c>
      <c r="GA343" t="s">
        <v>596</v>
      </c>
      <c r="GD343">
        <v>1</v>
      </c>
      <c r="GF343">
        <v>-1495681670</v>
      </c>
      <c r="GG343">
        <v>2</v>
      </c>
      <c r="GH343">
        <v>3</v>
      </c>
      <c r="GI343">
        <v>-2</v>
      </c>
      <c r="GJ343">
        <v>0</v>
      </c>
      <c r="GK343">
        <v>0</v>
      </c>
      <c r="GL343">
        <f t="shared" si="220"/>
        <v>0</v>
      </c>
      <c r="GM343">
        <f t="shared" si="221"/>
        <v>0</v>
      </c>
      <c r="GN343">
        <f t="shared" si="222"/>
        <v>0</v>
      </c>
      <c r="GO343">
        <f t="shared" si="223"/>
        <v>0</v>
      </c>
      <c r="GP343">
        <f t="shared" si="224"/>
        <v>0</v>
      </c>
      <c r="GR343">
        <v>1</v>
      </c>
      <c r="GS343">
        <v>1</v>
      </c>
      <c r="GT343">
        <v>0</v>
      </c>
      <c r="GU343" t="s">
        <v>236</v>
      </c>
      <c r="GV343">
        <f t="shared" si="225"/>
        <v>0</v>
      </c>
      <c r="GW343">
        <v>1</v>
      </c>
      <c r="GX343">
        <f t="shared" si="226"/>
        <v>0</v>
      </c>
      <c r="HA343">
        <v>0</v>
      </c>
      <c r="HB343">
        <v>0</v>
      </c>
      <c r="HC343">
        <f t="shared" si="227"/>
        <v>0</v>
      </c>
      <c r="HE343" t="s">
        <v>69</v>
      </c>
      <c r="HF343" t="s">
        <v>426</v>
      </c>
      <c r="HG343">
        <f t="shared" si="228"/>
        <v>0</v>
      </c>
      <c r="HM343" t="s">
        <v>236</v>
      </c>
      <c r="HN343" t="s">
        <v>236</v>
      </c>
      <c r="HO343" t="s">
        <v>236</v>
      </c>
      <c r="HP343" t="s">
        <v>236</v>
      </c>
      <c r="HQ343" t="s">
        <v>236</v>
      </c>
      <c r="HS343">
        <v>0</v>
      </c>
      <c r="IK343">
        <v>0</v>
      </c>
    </row>
    <row r="344" spans="1:255">
      <c r="A344" s="8">
        <v>17</v>
      </c>
      <c r="B344" s="8">
        <v>1</v>
      </c>
      <c r="C344" s="8"/>
      <c r="D344" s="8"/>
      <c r="E344" s="8" t="s">
        <v>236</v>
      </c>
      <c r="F344" s="8" t="s">
        <v>534</v>
      </c>
      <c r="G344" s="8" t="s">
        <v>597</v>
      </c>
      <c r="H344" s="8" t="s">
        <v>565</v>
      </c>
      <c r="I344" s="8">
        <v>0</v>
      </c>
      <c r="J344" s="8">
        <v>0</v>
      </c>
      <c r="K344" s="8">
        <v>0</v>
      </c>
      <c r="L344" s="8">
        <v>0</v>
      </c>
      <c r="M344" s="8">
        <v>0</v>
      </c>
      <c r="N344" s="8">
        <f t="shared" si="188"/>
        <v>0</v>
      </c>
      <c r="O344" s="8">
        <f t="shared" si="189"/>
        <v>0</v>
      </c>
      <c r="P344" s="8">
        <f t="shared" si="190"/>
        <v>0</v>
      </c>
      <c r="Q344" s="8">
        <f t="shared" si="191"/>
        <v>0</v>
      </c>
      <c r="R344" s="8">
        <f t="shared" si="192"/>
        <v>0</v>
      </c>
      <c r="S344" s="8">
        <f t="shared" si="193"/>
        <v>0</v>
      </c>
      <c r="T344" s="8">
        <f t="shared" si="194"/>
        <v>0</v>
      </c>
      <c r="U344" s="8">
        <f t="shared" si="195"/>
        <v>0</v>
      </c>
      <c r="V344" s="8">
        <f t="shared" si="196"/>
        <v>0</v>
      </c>
      <c r="W344" s="8">
        <f t="shared" si="197"/>
        <v>0</v>
      </c>
      <c r="X344" s="8">
        <f t="shared" si="198"/>
        <v>0</v>
      </c>
      <c r="Y344" s="8">
        <f t="shared" si="199"/>
        <v>0</v>
      </c>
      <c r="Z344" s="8"/>
      <c r="AA344" s="8">
        <v>-1</v>
      </c>
      <c r="AB344" s="8">
        <f t="shared" si="200"/>
        <v>433.68</v>
      </c>
      <c r="AC344" s="8">
        <f t="shared" si="201"/>
        <v>433.68</v>
      </c>
      <c r="AD344" s="8">
        <f t="shared" si="202"/>
        <v>0</v>
      </c>
      <c r="AE344" s="8">
        <f t="shared" si="203"/>
        <v>0</v>
      </c>
      <c r="AF344" s="8">
        <f t="shared" si="204"/>
        <v>0</v>
      </c>
      <c r="AG344" s="8">
        <f t="shared" si="205"/>
        <v>0</v>
      </c>
      <c r="AH344" s="8">
        <f t="shared" si="206"/>
        <v>0</v>
      </c>
      <c r="AI344" s="8">
        <f t="shared" si="207"/>
        <v>0</v>
      </c>
      <c r="AJ344" s="8">
        <f t="shared" si="208"/>
        <v>0</v>
      </c>
      <c r="AK344" s="8">
        <v>433.68</v>
      </c>
      <c r="AL344" s="8">
        <v>433.68</v>
      </c>
      <c r="AM344" s="8">
        <v>0</v>
      </c>
      <c r="AN344" s="8">
        <v>0</v>
      </c>
      <c r="AO344" s="8">
        <v>0</v>
      </c>
      <c r="AP344" s="8">
        <v>0</v>
      </c>
      <c r="AQ344" s="8">
        <v>0</v>
      </c>
      <c r="AR344" s="8">
        <v>0</v>
      </c>
      <c r="AS344" s="8">
        <v>0</v>
      </c>
      <c r="AT344" s="8">
        <v>0</v>
      </c>
      <c r="AU344" s="8">
        <v>0</v>
      </c>
      <c r="AV344" s="8">
        <v>1</v>
      </c>
      <c r="AW344" s="8">
        <v>1</v>
      </c>
      <c r="AX344" s="8"/>
      <c r="AY344" s="8"/>
      <c r="AZ344" s="8">
        <v>1</v>
      </c>
      <c r="BA344" s="8">
        <v>1</v>
      </c>
      <c r="BB344" s="8">
        <v>1</v>
      </c>
      <c r="BC344" s="8">
        <v>1</v>
      </c>
      <c r="BD344" s="8" t="s">
        <v>236</v>
      </c>
      <c r="BE344" s="8" t="s">
        <v>236</v>
      </c>
      <c r="BF344" s="8" t="s">
        <v>236</v>
      </c>
      <c r="BG344" s="8" t="s">
        <v>236</v>
      </c>
      <c r="BH344" s="8">
        <v>3</v>
      </c>
      <c r="BI344" s="8">
        <v>1</v>
      </c>
      <c r="BJ344" s="8" t="s">
        <v>236</v>
      </c>
      <c r="BK344" s="8"/>
      <c r="BL344" s="8"/>
      <c r="BM344" s="8">
        <v>1100</v>
      </c>
      <c r="BN344" s="8">
        <v>0</v>
      </c>
      <c r="BO344" s="8" t="s">
        <v>236</v>
      </c>
      <c r="BP344" s="8">
        <v>0</v>
      </c>
      <c r="BQ344" s="8">
        <v>8</v>
      </c>
      <c r="BR344" s="8">
        <v>0</v>
      </c>
      <c r="BS344" s="8">
        <v>1</v>
      </c>
      <c r="BT344" s="8">
        <v>1</v>
      </c>
      <c r="BU344" s="8">
        <v>1</v>
      </c>
      <c r="BV344" s="8">
        <v>1</v>
      </c>
      <c r="BW344" s="8">
        <v>1</v>
      </c>
      <c r="BX344" s="8">
        <v>1</v>
      </c>
      <c r="BY344" s="8" t="s">
        <v>236</v>
      </c>
      <c r="BZ344" s="8">
        <v>0</v>
      </c>
      <c r="CA344" s="8">
        <v>0</v>
      </c>
      <c r="CB344" s="8" t="s">
        <v>236</v>
      </c>
      <c r="CC344" s="8"/>
      <c r="CD344" s="8"/>
      <c r="CE344" s="8">
        <v>0</v>
      </c>
      <c r="CF344" s="8">
        <v>0</v>
      </c>
      <c r="CG344" s="8">
        <v>0</v>
      </c>
      <c r="CH344" s="8">
        <v>0</v>
      </c>
      <c r="CI344" s="8">
        <v>0</v>
      </c>
      <c r="CJ344" s="8">
        <v>0</v>
      </c>
      <c r="CK344" s="8">
        <v>0</v>
      </c>
      <c r="CL344" s="8">
        <v>0</v>
      </c>
      <c r="CM344" s="8">
        <v>0</v>
      </c>
      <c r="CN344" s="8" t="s">
        <v>236</v>
      </c>
      <c r="CO344" s="8">
        <v>0</v>
      </c>
      <c r="CP344" s="8">
        <f t="shared" si="209"/>
        <v>0</v>
      </c>
      <c r="CQ344" s="8">
        <f t="shared" si="210"/>
        <v>433.68</v>
      </c>
      <c r="CR344" s="8">
        <f t="shared" si="211"/>
        <v>0</v>
      </c>
      <c r="CS344" s="8">
        <f t="shared" si="212"/>
        <v>0</v>
      </c>
      <c r="CT344" s="8">
        <f t="shared" si="213"/>
        <v>0</v>
      </c>
      <c r="CU344" s="8">
        <f t="shared" si="214"/>
        <v>0</v>
      </c>
      <c r="CV344" s="8">
        <f t="shared" si="215"/>
        <v>0</v>
      </c>
      <c r="CW344" s="8">
        <f t="shared" si="216"/>
        <v>0</v>
      </c>
      <c r="CX344" s="8">
        <f t="shared" si="217"/>
        <v>0</v>
      </c>
      <c r="CY344" s="8">
        <f t="shared" si="218"/>
        <v>0</v>
      </c>
      <c r="CZ344" s="8">
        <f t="shared" si="219"/>
        <v>0</v>
      </c>
      <c r="DA344" s="8"/>
      <c r="DB344" s="8"/>
      <c r="DC344" s="8" t="s">
        <v>236</v>
      </c>
      <c r="DD344" s="8" t="s">
        <v>236</v>
      </c>
      <c r="DE344" s="8" t="s">
        <v>236</v>
      </c>
      <c r="DF344" s="8" t="s">
        <v>236</v>
      </c>
      <c r="DG344" s="8" t="s">
        <v>236</v>
      </c>
      <c r="DH344" s="8" t="s">
        <v>236</v>
      </c>
      <c r="DI344" s="8" t="s">
        <v>236</v>
      </c>
      <c r="DJ344" s="8" t="s">
        <v>236</v>
      </c>
      <c r="DK344" s="8" t="s">
        <v>236</v>
      </c>
      <c r="DL344" s="8" t="s">
        <v>236</v>
      </c>
      <c r="DM344" s="8" t="s">
        <v>236</v>
      </c>
      <c r="DN344" s="8">
        <v>0</v>
      </c>
      <c r="DO344" s="8">
        <v>0</v>
      </c>
      <c r="DP344" s="8">
        <v>1</v>
      </c>
      <c r="DQ344" s="8">
        <v>1</v>
      </c>
      <c r="DR344" s="8"/>
      <c r="DS344" s="8"/>
      <c r="DT344" s="8"/>
      <c r="DU344" s="8">
        <v>1010</v>
      </c>
      <c r="DV344" s="8" t="s">
        <v>565</v>
      </c>
      <c r="DW344" s="8" t="s">
        <v>565</v>
      </c>
      <c r="DX344" s="8">
        <v>1</v>
      </c>
      <c r="DY344" s="8"/>
      <c r="DZ344" s="8" t="s">
        <v>236</v>
      </c>
      <c r="EA344" s="8" t="s">
        <v>236</v>
      </c>
      <c r="EB344" s="8" t="s">
        <v>236</v>
      </c>
      <c r="EC344" s="8" t="s">
        <v>236</v>
      </c>
      <c r="ED344" s="8"/>
      <c r="EE344" s="8">
        <v>82815331</v>
      </c>
      <c r="EF344" s="8">
        <v>8</v>
      </c>
      <c r="EG344" s="8" t="s">
        <v>573</v>
      </c>
      <c r="EH344" s="8">
        <v>0</v>
      </c>
      <c r="EI344" s="8" t="s">
        <v>236</v>
      </c>
      <c r="EJ344" s="8">
        <v>1</v>
      </c>
      <c r="EK344" s="8">
        <v>1100</v>
      </c>
      <c r="EL344" s="8" t="s">
        <v>574</v>
      </c>
      <c r="EM344" s="8" t="s">
        <v>575</v>
      </c>
      <c r="EN344" s="8"/>
      <c r="EO344" s="8" t="s">
        <v>236</v>
      </c>
      <c r="EP344" s="8"/>
      <c r="EQ344" s="8">
        <v>132096</v>
      </c>
      <c r="ER344" s="8">
        <v>433.68</v>
      </c>
      <c r="ES344" s="8">
        <v>433.68</v>
      </c>
      <c r="ET344" s="8">
        <v>0</v>
      </c>
      <c r="EU344" s="8">
        <v>0</v>
      </c>
      <c r="EV344" s="8">
        <v>0</v>
      </c>
      <c r="EW344" s="8">
        <v>0</v>
      </c>
      <c r="EX344" s="8">
        <v>0</v>
      </c>
      <c r="EY344" s="8">
        <v>0</v>
      </c>
      <c r="EZ344" s="8">
        <v>5</v>
      </c>
      <c r="FA344" s="8"/>
      <c r="FB344" s="8"/>
      <c r="FC344" s="8">
        <v>1</v>
      </c>
      <c r="FD344" s="8">
        <v>18</v>
      </c>
      <c r="FE344" s="8"/>
      <c r="FF344" s="8">
        <v>503.62</v>
      </c>
      <c r="FG344" s="8"/>
      <c r="FH344" s="8"/>
      <c r="FI344" s="8"/>
      <c r="FJ344" s="8"/>
      <c r="FK344" s="8"/>
      <c r="FL344" s="8"/>
      <c r="FM344" s="8"/>
      <c r="FN344" s="8"/>
      <c r="FO344" s="8"/>
      <c r="FP344" s="8"/>
      <c r="FQ344" s="8">
        <v>0</v>
      </c>
      <c r="FR344" s="8">
        <v>0</v>
      </c>
      <c r="FS344" s="8">
        <v>0</v>
      </c>
      <c r="FT344" s="8"/>
      <c r="FU344" s="8"/>
      <c r="FV344" s="8"/>
      <c r="FW344" s="8"/>
      <c r="FX344" s="8">
        <v>0</v>
      </c>
      <c r="FY344" s="8">
        <v>0</v>
      </c>
      <c r="FZ344" s="8"/>
      <c r="GA344" s="8" t="s">
        <v>598</v>
      </c>
      <c r="GB344" s="8"/>
      <c r="GC344" s="8"/>
      <c r="GD344" s="8">
        <v>1</v>
      </c>
      <c r="GE344" s="8"/>
      <c r="GF344" s="8">
        <v>-960893574</v>
      </c>
      <c r="GG344" s="8">
        <v>2</v>
      </c>
      <c r="GH344" s="8">
        <v>3</v>
      </c>
      <c r="GI344" s="8">
        <v>-2</v>
      </c>
      <c r="GJ344" s="8">
        <v>0</v>
      </c>
      <c r="GK344" s="8">
        <v>0</v>
      </c>
      <c r="GL344" s="8">
        <f t="shared" si="220"/>
        <v>0</v>
      </c>
      <c r="GM344" s="8">
        <f t="shared" si="221"/>
        <v>0</v>
      </c>
      <c r="GN344" s="8">
        <f t="shared" si="222"/>
        <v>0</v>
      </c>
      <c r="GO344" s="8">
        <f t="shared" si="223"/>
        <v>0</v>
      </c>
      <c r="GP344" s="8">
        <f t="shared" si="224"/>
        <v>0</v>
      </c>
      <c r="GQ344" s="8"/>
      <c r="GR344" s="8">
        <v>1</v>
      </c>
      <c r="GS344" s="8">
        <v>1</v>
      </c>
      <c r="GT344" s="8">
        <v>0</v>
      </c>
      <c r="GU344" s="8" t="s">
        <v>236</v>
      </c>
      <c r="GV344" s="8">
        <f t="shared" si="225"/>
        <v>0</v>
      </c>
      <c r="GW344" s="8">
        <v>1</v>
      </c>
      <c r="GX344" s="8">
        <f t="shared" si="226"/>
        <v>0</v>
      </c>
      <c r="GY344" s="8"/>
      <c r="GZ344" s="8"/>
      <c r="HA344" s="8">
        <v>0</v>
      </c>
      <c r="HB344" s="8">
        <v>0</v>
      </c>
      <c r="HC344" s="8">
        <f t="shared" si="227"/>
        <v>0</v>
      </c>
      <c r="HD344" s="8"/>
      <c r="HE344" s="8" t="s">
        <v>69</v>
      </c>
      <c r="HF344" s="8" t="s">
        <v>426</v>
      </c>
      <c r="HG344" s="8">
        <f t="shared" si="228"/>
        <v>0</v>
      </c>
      <c r="HH344" s="8"/>
      <c r="HI344" s="8"/>
      <c r="HJ344" s="8"/>
      <c r="HK344" s="8"/>
      <c r="HL344" s="8"/>
      <c r="HM344" s="8" t="s">
        <v>236</v>
      </c>
      <c r="HN344" s="8" t="s">
        <v>236</v>
      </c>
      <c r="HO344" s="8" t="s">
        <v>236</v>
      </c>
      <c r="HP344" s="8" t="s">
        <v>236</v>
      </c>
      <c r="HQ344" s="8" t="s">
        <v>236</v>
      </c>
      <c r="HR344" s="8"/>
      <c r="HS344" s="8">
        <v>0</v>
      </c>
      <c r="HT344" s="8"/>
      <c r="HU344" s="8"/>
      <c r="HV344" s="8"/>
      <c r="HW344" s="8"/>
      <c r="HX344" s="8"/>
      <c r="HY344" s="8"/>
      <c r="HZ344" s="8"/>
      <c r="IA344" s="8"/>
      <c r="IB344" s="8"/>
      <c r="IC344" s="8"/>
      <c r="ID344" s="8"/>
      <c r="IE344" s="8"/>
      <c r="IF344" s="8"/>
      <c r="IG344" s="8"/>
      <c r="IH344" s="8"/>
      <c r="II344" s="8"/>
      <c r="IJ344" s="8"/>
      <c r="IK344" s="8">
        <v>0</v>
      </c>
      <c r="IL344" s="8"/>
      <c r="IM344" s="8"/>
      <c r="IN344" s="8"/>
      <c r="IO344" s="8"/>
      <c r="IP344" s="8"/>
      <c r="IQ344" s="8"/>
      <c r="IR344" s="8"/>
      <c r="IS344" s="8"/>
      <c r="IT344" s="8"/>
      <c r="IU344" s="8"/>
    </row>
    <row r="345" spans="1:245">
      <c r="A345">
        <v>17</v>
      </c>
      <c r="B345">
        <v>1</v>
      </c>
      <c r="E345" t="s">
        <v>236</v>
      </c>
      <c r="F345" t="s">
        <v>534</v>
      </c>
      <c r="G345" t="s">
        <v>597</v>
      </c>
      <c r="H345" t="s">
        <v>565</v>
      </c>
      <c r="I345">
        <v>0</v>
      </c>
      <c r="J345">
        <v>0</v>
      </c>
      <c r="K345">
        <v>0</v>
      </c>
      <c r="L345">
        <v>0</v>
      </c>
      <c r="M345">
        <v>0</v>
      </c>
      <c r="N345">
        <f t="shared" si="188"/>
        <v>0</v>
      </c>
      <c r="O345">
        <f t="shared" si="189"/>
        <v>0</v>
      </c>
      <c r="P345">
        <f t="shared" si="190"/>
        <v>0</v>
      </c>
      <c r="Q345">
        <f t="shared" si="191"/>
        <v>0</v>
      </c>
      <c r="R345">
        <f t="shared" si="192"/>
        <v>0</v>
      </c>
      <c r="S345">
        <f t="shared" si="193"/>
        <v>0</v>
      </c>
      <c r="T345">
        <f t="shared" si="194"/>
        <v>0</v>
      </c>
      <c r="U345">
        <f t="shared" si="195"/>
        <v>0</v>
      </c>
      <c r="V345">
        <f t="shared" si="196"/>
        <v>0</v>
      </c>
      <c r="W345">
        <f t="shared" si="197"/>
        <v>0</v>
      </c>
      <c r="X345">
        <f t="shared" si="198"/>
        <v>0</v>
      </c>
      <c r="Y345">
        <f t="shared" si="199"/>
        <v>0</v>
      </c>
      <c r="AA345">
        <v>-1</v>
      </c>
      <c r="AB345">
        <f t="shared" si="200"/>
        <v>433.68</v>
      </c>
      <c r="AC345">
        <f t="shared" si="201"/>
        <v>433.68</v>
      </c>
      <c r="AD345">
        <f t="shared" si="202"/>
        <v>0</v>
      </c>
      <c r="AE345">
        <f t="shared" si="203"/>
        <v>0</v>
      </c>
      <c r="AF345">
        <f t="shared" si="204"/>
        <v>0</v>
      </c>
      <c r="AG345">
        <f t="shared" si="205"/>
        <v>0</v>
      </c>
      <c r="AH345">
        <f t="shared" si="206"/>
        <v>0</v>
      </c>
      <c r="AI345">
        <f t="shared" si="207"/>
        <v>0</v>
      </c>
      <c r="AJ345">
        <f t="shared" si="208"/>
        <v>0</v>
      </c>
      <c r="AK345">
        <v>433.68</v>
      </c>
      <c r="AL345">
        <v>433.68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1</v>
      </c>
      <c r="AW345">
        <v>1</v>
      </c>
      <c r="AZ345">
        <v>1</v>
      </c>
      <c r="BA345">
        <v>1</v>
      </c>
      <c r="BB345">
        <v>1</v>
      </c>
      <c r="BC345">
        <v>1</v>
      </c>
      <c r="BD345" t="s">
        <v>236</v>
      </c>
      <c r="BE345" t="s">
        <v>236</v>
      </c>
      <c r="BF345" t="s">
        <v>236</v>
      </c>
      <c r="BG345" t="s">
        <v>236</v>
      </c>
      <c r="BH345">
        <v>3</v>
      </c>
      <c r="BI345">
        <v>1</v>
      </c>
      <c r="BJ345" t="s">
        <v>236</v>
      </c>
      <c r="BM345">
        <v>1100</v>
      </c>
      <c r="BN345">
        <v>0</v>
      </c>
      <c r="BO345" t="s">
        <v>236</v>
      </c>
      <c r="BP345">
        <v>0</v>
      </c>
      <c r="BQ345">
        <v>8</v>
      </c>
      <c r="BR345">
        <v>0</v>
      </c>
      <c r="BS345">
        <v>1</v>
      </c>
      <c r="BT345">
        <v>1</v>
      </c>
      <c r="BU345">
        <v>1</v>
      </c>
      <c r="BV345">
        <v>1</v>
      </c>
      <c r="BW345">
        <v>1</v>
      </c>
      <c r="BX345">
        <v>1</v>
      </c>
      <c r="BY345" t="s">
        <v>236</v>
      </c>
      <c r="BZ345">
        <v>0</v>
      </c>
      <c r="CA345">
        <v>0</v>
      </c>
      <c r="CB345" t="s">
        <v>236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0</v>
      </c>
      <c r="CM345">
        <v>0</v>
      </c>
      <c r="CN345" t="s">
        <v>236</v>
      </c>
      <c r="CO345">
        <v>0</v>
      </c>
      <c r="CP345">
        <f t="shared" si="209"/>
        <v>0</v>
      </c>
      <c r="CQ345">
        <f t="shared" si="210"/>
        <v>433.68</v>
      </c>
      <c r="CR345">
        <f t="shared" si="211"/>
        <v>0</v>
      </c>
      <c r="CS345">
        <f t="shared" si="212"/>
        <v>0</v>
      </c>
      <c r="CT345">
        <f t="shared" si="213"/>
        <v>0</v>
      </c>
      <c r="CU345">
        <f t="shared" si="214"/>
        <v>0</v>
      </c>
      <c r="CV345">
        <f t="shared" si="215"/>
        <v>0</v>
      </c>
      <c r="CW345">
        <f t="shared" si="216"/>
        <v>0</v>
      </c>
      <c r="CX345">
        <f t="shared" si="217"/>
        <v>0</v>
      </c>
      <c r="CY345">
        <f t="shared" si="218"/>
        <v>0</v>
      </c>
      <c r="CZ345">
        <f t="shared" si="219"/>
        <v>0</v>
      </c>
      <c r="DC345" t="s">
        <v>236</v>
      </c>
      <c r="DD345" t="s">
        <v>236</v>
      </c>
      <c r="DE345" t="s">
        <v>236</v>
      </c>
      <c r="DF345" t="s">
        <v>236</v>
      </c>
      <c r="DG345" t="s">
        <v>236</v>
      </c>
      <c r="DH345" t="s">
        <v>236</v>
      </c>
      <c r="DI345" t="s">
        <v>236</v>
      </c>
      <c r="DJ345" t="s">
        <v>236</v>
      </c>
      <c r="DK345" t="s">
        <v>236</v>
      </c>
      <c r="DL345" t="s">
        <v>236</v>
      </c>
      <c r="DM345" t="s">
        <v>236</v>
      </c>
      <c r="DN345">
        <v>0</v>
      </c>
      <c r="DO345">
        <v>0</v>
      </c>
      <c r="DP345">
        <v>1</v>
      </c>
      <c r="DQ345">
        <v>1</v>
      </c>
      <c r="DU345">
        <v>1010</v>
      </c>
      <c r="DV345" t="s">
        <v>565</v>
      </c>
      <c r="DW345" t="s">
        <v>565</v>
      </c>
      <c r="DX345">
        <v>1</v>
      </c>
      <c r="DZ345" t="s">
        <v>236</v>
      </c>
      <c r="EA345" t="s">
        <v>236</v>
      </c>
      <c r="EB345" t="s">
        <v>236</v>
      </c>
      <c r="EC345" t="s">
        <v>236</v>
      </c>
      <c r="EE345">
        <v>82815331</v>
      </c>
      <c r="EF345">
        <v>8</v>
      </c>
      <c r="EG345" t="s">
        <v>573</v>
      </c>
      <c r="EH345">
        <v>0</v>
      </c>
      <c r="EI345" t="s">
        <v>236</v>
      </c>
      <c r="EJ345">
        <v>1</v>
      </c>
      <c r="EK345">
        <v>1100</v>
      </c>
      <c r="EL345" t="s">
        <v>574</v>
      </c>
      <c r="EM345" t="s">
        <v>575</v>
      </c>
      <c r="EO345" t="s">
        <v>236</v>
      </c>
      <c r="EQ345">
        <v>132096</v>
      </c>
      <c r="ER345">
        <v>433.68</v>
      </c>
      <c r="ES345">
        <v>433.68</v>
      </c>
      <c r="ET345">
        <v>0</v>
      </c>
      <c r="EU345">
        <v>0</v>
      </c>
      <c r="EV345">
        <v>0</v>
      </c>
      <c r="EW345">
        <v>0</v>
      </c>
      <c r="EX345">
        <v>0</v>
      </c>
      <c r="EY345">
        <v>0</v>
      </c>
      <c r="EZ345">
        <v>5</v>
      </c>
      <c r="FC345">
        <v>1</v>
      </c>
      <c r="FD345">
        <v>18</v>
      </c>
      <c r="FF345">
        <v>503.62</v>
      </c>
      <c r="FQ345">
        <v>0</v>
      </c>
      <c r="FR345">
        <v>0</v>
      </c>
      <c r="FS345">
        <v>0</v>
      </c>
      <c r="FX345">
        <v>0</v>
      </c>
      <c r="FY345">
        <v>0</v>
      </c>
      <c r="GA345" t="s">
        <v>598</v>
      </c>
      <c r="GD345">
        <v>1</v>
      </c>
      <c r="GF345">
        <v>-960893574</v>
      </c>
      <c r="GG345">
        <v>2</v>
      </c>
      <c r="GH345">
        <v>3</v>
      </c>
      <c r="GI345">
        <v>-2</v>
      </c>
      <c r="GJ345">
        <v>0</v>
      </c>
      <c r="GK345">
        <v>0</v>
      </c>
      <c r="GL345">
        <f t="shared" si="220"/>
        <v>0</v>
      </c>
      <c r="GM345">
        <f t="shared" si="221"/>
        <v>0</v>
      </c>
      <c r="GN345">
        <f t="shared" si="222"/>
        <v>0</v>
      </c>
      <c r="GO345">
        <f t="shared" si="223"/>
        <v>0</v>
      </c>
      <c r="GP345">
        <f t="shared" si="224"/>
        <v>0</v>
      </c>
      <c r="GR345">
        <v>1</v>
      </c>
      <c r="GS345">
        <v>1</v>
      </c>
      <c r="GT345">
        <v>0</v>
      </c>
      <c r="GU345" t="s">
        <v>236</v>
      </c>
      <c r="GV345">
        <f t="shared" si="225"/>
        <v>0</v>
      </c>
      <c r="GW345">
        <v>1</v>
      </c>
      <c r="GX345">
        <f t="shared" si="226"/>
        <v>0</v>
      </c>
      <c r="HA345">
        <v>0</v>
      </c>
      <c r="HB345">
        <v>0</v>
      </c>
      <c r="HC345">
        <f t="shared" si="227"/>
        <v>0</v>
      </c>
      <c r="HE345" t="s">
        <v>69</v>
      </c>
      <c r="HF345" t="s">
        <v>426</v>
      </c>
      <c r="HG345">
        <f t="shared" si="228"/>
        <v>0</v>
      </c>
      <c r="HM345" t="s">
        <v>236</v>
      </c>
      <c r="HN345" t="s">
        <v>236</v>
      </c>
      <c r="HO345" t="s">
        <v>236</v>
      </c>
      <c r="HP345" t="s">
        <v>236</v>
      </c>
      <c r="HQ345" t="s">
        <v>236</v>
      </c>
      <c r="HS345">
        <v>0</v>
      </c>
      <c r="IK345">
        <v>0</v>
      </c>
    </row>
    <row r="346" spans="1:255">
      <c r="A346" s="8">
        <v>17</v>
      </c>
      <c r="B346" s="8">
        <v>1</v>
      </c>
      <c r="C346" s="8"/>
      <c r="D346" s="8"/>
      <c r="E346" s="8" t="s">
        <v>236</v>
      </c>
      <c r="F346" s="8" t="s">
        <v>534</v>
      </c>
      <c r="G346" s="8" t="s">
        <v>599</v>
      </c>
      <c r="H346" s="8" t="s">
        <v>565</v>
      </c>
      <c r="I346" s="8">
        <v>0</v>
      </c>
      <c r="J346" s="8">
        <v>0</v>
      </c>
      <c r="K346" s="8">
        <v>0</v>
      </c>
      <c r="L346" s="8">
        <v>0</v>
      </c>
      <c r="M346" s="8">
        <v>0</v>
      </c>
      <c r="N346" s="8">
        <f t="shared" si="188"/>
        <v>0</v>
      </c>
      <c r="O346" s="8">
        <f t="shared" si="189"/>
        <v>0</v>
      </c>
      <c r="P346" s="8">
        <f t="shared" si="190"/>
        <v>0</v>
      </c>
      <c r="Q346" s="8">
        <f t="shared" si="191"/>
        <v>0</v>
      </c>
      <c r="R346" s="8">
        <f t="shared" si="192"/>
        <v>0</v>
      </c>
      <c r="S346" s="8">
        <f t="shared" si="193"/>
        <v>0</v>
      </c>
      <c r="T346" s="8">
        <f t="shared" si="194"/>
        <v>0</v>
      </c>
      <c r="U346" s="8">
        <f t="shared" si="195"/>
        <v>0</v>
      </c>
      <c r="V346" s="8">
        <f t="shared" si="196"/>
        <v>0</v>
      </c>
      <c r="W346" s="8">
        <f t="shared" si="197"/>
        <v>0</v>
      </c>
      <c r="X346" s="8">
        <f t="shared" si="198"/>
        <v>0</v>
      </c>
      <c r="Y346" s="8">
        <f t="shared" si="199"/>
        <v>0</v>
      </c>
      <c r="Z346" s="8"/>
      <c r="AA346" s="8">
        <v>-1</v>
      </c>
      <c r="AB346" s="8">
        <f t="shared" si="200"/>
        <v>1272.06</v>
      </c>
      <c r="AC346" s="8">
        <f t="shared" si="201"/>
        <v>1272.06</v>
      </c>
      <c r="AD346" s="8">
        <f t="shared" si="202"/>
        <v>0</v>
      </c>
      <c r="AE346" s="8">
        <f t="shared" si="203"/>
        <v>0</v>
      </c>
      <c r="AF346" s="8">
        <f t="shared" si="204"/>
        <v>0</v>
      </c>
      <c r="AG346" s="8">
        <f t="shared" si="205"/>
        <v>0</v>
      </c>
      <c r="AH346" s="8">
        <f t="shared" si="206"/>
        <v>0</v>
      </c>
      <c r="AI346" s="8">
        <f t="shared" si="207"/>
        <v>0</v>
      </c>
      <c r="AJ346" s="8">
        <f t="shared" si="208"/>
        <v>0</v>
      </c>
      <c r="AK346" s="8">
        <v>1272.06</v>
      </c>
      <c r="AL346" s="8">
        <v>1272.06</v>
      </c>
      <c r="AM346" s="8">
        <v>0</v>
      </c>
      <c r="AN346" s="8">
        <v>0</v>
      </c>
      <c r="AO346" s="8">
        <v>0</v>
      </c>
      <c r="AP346" s="8">
        <v>0</v>
      </c>
      <c r="AQ346" s="8">
        <v>0</v>
      </c>
      <c r="AR346" s="8">
        <v>0</v>
      </c>
      <c r="AS346" s="8">
        <v>0</v>
      </c>
      <c r="AT346" s="8">
        <v>0</v>
      </c>
      <c r="AU346" s="8">
        <v>0</v>
      </c>
      <c r="AV346" s="8">
        <v>1</v>
      </c>
      <c r="AW346" s="8">
        <v>1</v>
      </c>
      <c r="AX346" s="8"/>
      <c r="AY346" s="8"/>
      <c r="AZ346" s="8">
        <v>1</v>
      </c>
      <c r="BA346" s="8">
        <v>1</v>
      </c>
      <c r="BB346" s="8">
        <v>1</v>
      </c>
      <c r="BC346" s="8">
        <v>1</v>
      </c>
      <c r="BD346" s="8" t="s">
        <v>236</v>
      </c>
      <c r="BE346" s="8" t="s">
        <v>236</v>
      </c>
      <c r="BF346" s="8" t="s">
        <v>236</v>
      </c>
      <c r="BG346" s="8" t="s">
        <v>236</v>
      </c>
      <c r="BH346" s="8">
        <v>3</v>
      </c>
      <c r="BI346" s="8">
        <v>1</v>
      </c>
      <c r="BJ346" s="8" t="s">
        <v>236</v>
      </c>
      <c r="BK346" s="8"/>
      <c r="BL346" s="8"/>
      <c r="BM346" s="8">
        <v>1100</v>
      </c>
      <c r="BN346" s="8">
        <v>0</v>
      </c>
      <c r="BO346" s="8" t="s">
        <v>236</v>
      </c>
      <c r="BP346" s="8">
        <v>0</v>
      </c>
      <c r="BQ346" s="8">
        <v>8</v>
      </c>
      <c r="BR346" s="8">
        <v>0</v>
      </c>
      <c r="BS346" s="8">
        <v>1</v>
      </c>
      <c r="BT346" s="8">
        <v>1</v>
      </c>
      <c r="BU346" s="8">
        <v>1</v>
      </c>
      <c r="BV346" s="8">
        <v>1</v>
      </c>
      <c r="BW346" s="8">
        <v>1</v>
      </c>
      <c r="BX346" s="8">
        <v>1</v>
      </c>
      <c r="BY346" s="8" t="s">
        <v>236</v>
      </c>
      <c r="BZ346" s="8">
        <v>0</v>
      </c>
      <c r="CA346" s="8">
        <v>0</v>
      </c>
      <c r="CB346" s="8" t="s">
        <v>236</v>
      </c>
      <c r="CC346" s="8"/>
      <c r="CD346" s="8"/>
      <c r="CE346" s="8">
        <v>0</v>
      </c>
      <c r="CF346" s="8">
        <v>0</v>
      </c>
      <c r="CG346" s="8">
        <v>0</v>
      </c>
      <c r="CH346" s="8">
        <v>0</v>
      </c>
      <c r="CI346" s="8">
        <v>0</v>
      </c>
      <c r="CJ346" s="8">
        <v>0</v>
      </c>
      <c r="CK346" s="8">
        <v>0</v>
      </c>
      <c r="CL346" s="8">
        <v>0</v>
      </c>
      <c r="CM346" s="8">
        <v>0</v>
      </c>
      <c r="CN346" s="8" t="s">
        <v>236</v>
      </c>
      <c r="CO346" s="8">
        <v>0</v>
      </c>
      <c r="CP346" s="8">
        <f t="shared" si="209"/>
        <v>0</v>
      </c>
      <c r="CQ346" s="8">
        <f t="shared" si="210"/>
        <v>1272.06</v>
      </c>
      <c r="CR346" s="8">
        <f t="shared" si="211"/>
        <v>0</v>
      </c>
      <c r="CS346" s="8">
        <f t="shared" si="212"/>
        <v>0</v>
      </c>
      <c r="CT346" s="8">
        <f t="shared" si="213"/>
        <v>0</v>
      </c>
      <c r="CU346" s="8">
        <f t="shared" si="214"/>
        <v>0</v>
      </c>
      <c r="CV346" s="8">
        <f t="shared" si="215"/>
        <v>0</v>
      </c>
      <c r="CW346" s="8">
        <f t="shared" si="216"/>
        <v>0</v>
      </c>
      <c r="CX346" s="8">
        <f t="shared" si="217"/>
        <v>0</v>
      </c>
      <c r="CY346" s="8">
        <f t="shared" si="218"/>
        <v>0</v>
      </c>
      <c r="CZ346" s="8">
        <f t="shared" si="219"/>
        <v>0</v>
      </c>
      <c r="DA346" s="8"/>
      <c r="DB346" s="8"/>
      <c r="DC346" s="8" t="s">
        <v>236</v>
      </c>
      <c r="DD346" s="8" t="s">
        <v>236</v>
      </c>
      <c r="DE346" s="8" t="s">
        <v>236</v>
      </c>
      <c r="DF346" s="8" t="s">
        <v>236</v>
      </c>
      <c r="DG346" s="8" t="s">
        <v>236</v>
      </c>
      <c r="DH346" s="8" t="s">
        <v>236</v>
      </c>
      <c r="DI346" s="8" t="s">
        <v>236</v>
      </c>
      <c r="DJ346" s="8" t="s">
        <v>236</v>
      </c>
      <c r="DK346" s="8" t="s">
        <v>236</v>
      </c>
      <c r="DL346" s="8" t="s">
        <v>236</v>
      </c>
      <c r="DM346" s="8" t="s">
        <v>236</v>
      </c>
      <c r="DN346" s="8">
        <v>0</v>
      </c>
      <c r="DO346" s="8">
        <v>0</v>
      </c>
      <c r="DP346" s="8">
        <v>1</v>
      </c>
      <c r="DQ346" s="8">
        <v>1</v>
      </c>
      <c r="DR346" s="8"/>
      <c r="DS346" s="8"/>
      <c r="DT346" s="8"/>
      <c r="DU346" s="8">
        <v>1010</v>
      </c>
      <c r="DV346" s="8" t="s">
        <v>565</v>
      </c>
      <c r="DW346" s="8" t="s">
        <v>565</v>
      </c>
      <c r="DX346" s="8">
        <v>1</v>
      </c>
      <c r="DY346" s="8"/>
      <c r="DZ346" s="8" t="s">
        <v>236</v>
      </c>
      <c r="EA346" s="8" t="s">
        <v>236</v>
      </c>
      <c r="EB346" s="8" t="s">
        <v>236</v>
      </c>
      <c r="EC346" s="8" t="s">
        <v>236</v>
      </c>
      <c r="ED346" s="8"/>
      <c r="EE346" s="8">
        <v>82815331</v>
      </c>
      <c r="EF346" s="8">
        <v>8</v>
      </c>
      <c r="EG346" s="8" t="s">
        <v>573</v>
      </c>
      <c r="EH346" s="8">
        <v>0</v>
      </c>
      <c r="EI346" s="8" t="s">
        <v>236</v>
      </c>
      <c r="EJ346" s="8">
        <v>1</v>
      </c>
      <c r="EK346" s="8">
        <v>1100</v>
      </c>
      <c r="EL346" s="8" t="s">
        <v>574</v>
      </c>
      <c r="EM346" s="8" t="s">
        <v>575</v>
      </c>
      <c r="EN346" s="8"/>
      <c r="EO346" s="8" t="s">
        <v>236</v>
      </c>
      <c r="EP346" s="8"/>
      <c r="EQ346" s="8">
        <v>132096</v>
      </c>
      <c r="ER346" s="8">
        <v>1272.06</v>
      </c>
      <c r="ES346" s="8">
        <v>1272.06</v>
      </c>
      <c r="ET346" s="8">
        <v>0</v>
      </c>
      <c r="EU346" s="8">
        <v>0</v>
      </c>
      <c r="EV346" s="8">
        <v>0</v>
      </c>
      <c r="EW346" s="8">
        <v>0</v>
      </c>
      <c r="EX346" s="8">
        <v>0</v>
      </c>
      <c r="EY346" s="8">
        <v>0</v>
      </c>
      <c r="EZ346" s="8">
        <v>5</v>
      </c>
      <c r="FA346" s="8"/>
      <c r="FB346" s="8"/>
      <c r="FC346" s="8">
        <v>1</v>
      </c>
      <c r="FD346" s="8">
        <v>18</v>
      </c>
      <c r="FE346" s="8"/>
      <c r="FF346" s="8">
        <v>1477.18</v>
      </c>
      <c r="FG346" s="8"/>
      <c r="FH346" s="8"/>
      <c r="FI346" s="8"/>
      <c r="FJ346" s="8"/>
      <c r="FK346" s="8"/>
      <c r="FL346" s="8"/>
      <c r="FM346" s="8"/>
      <c r="FN346" s="8"/>
      <c r="FO346" s="8"/>
      <c r="FP346" s="8"/>
      <c r="FQ346" s="8">
        <v>0</v>
      </c>
      <c r="FR346" s="8">
        <v>0</v>
      </c>
      <c r="FS346" s="8">
        <v>0</v>
      </c>
      <c r="FT346" s="8"/>
      <c r="FU346" s="8"/>
      <c r="FV346" s="8"/>
      <c r="FW346" s="8"/>
      <c r="FX346" s="8">
        <v>0</v>
      </c>
      <c r="FY346" s="8">
        <v>0</v>
      </c>
      <c r="FZ346" s="8"/>
      <c r="GA346" s="8" t="s">
        <v>600</v>
      </c>
      <c r="GB346" s="8"/>
      <c r="GC346" s="8"/>
      <c r="GD346" s="8">
        <v>1</v>
      </c>
      <c r="GE346" s="8"/>
      <c r="GF346" s="8">
        <v>-394040349</v>
      </c>
      <c r="GG346" s="8">
        <v>2</v>
      </c>
      <c r="GH346" s="8">
        <v>3</v>
      </c>
      <c r="GI346" s="8">
        <v>-2</v>
      </c>
      <c r="GJ346" s="8">
        <v>0</v>
      </c>
      <c r="GK346" s="8">
        <v>0</v>
      </c>
      <c r="GL346" s="8">
        <f t="shared" si="220"/>
        <v>0</v>
      </c>
      <c r="GM346" s="8">
        <f t="shared" si="221"/>
        <v>0</v>
      </c>
      <c r="GN346" s="8">
        <f t="shared" si="222"/>
        <v>0</v>
      </c>
      <c r="GO346" s="8">
        <f t="shared" si="223"/>
        <v>0</v>
      </c>
      <c r="GP346" s="8">
        <f t="shared" si="224"/>
        <v>0</v>
      </c>
      <c r="GQ346" s="8"/>
      <c r="GR346" s="8">
        <v>1</v>
      </c>
      <c r="GS346" s="8">
        <v>1</v>
      </c>
      <c r="GT346" s="8">
        <v>0</v>
      </c>
      <c r="GU346" s="8" t="s">
        <v>236</v>
      </c>
      <c r="GV346" s="8">
        <f t="shared" si="225"/>
        <v>0</v>
      </c>
      <c r="GW346" s="8">
        <v>1</v>
      </c>
      <c r="GX346" s="8">
        <f t="shared" si="226"/>
        <v>0</v>
      </c>
      <c r="GY346" s="8"/>
      <c r="GZ346" s="8"/>
      <c r="HA346" s="8">
        <v>0</v>
      </c>
      <c r="HB346" s="8">
        <v>0</v>
      </c>
      <c r="HC346" s="8">
        <f t="shared" si="227"/>
        <v>0</v>
      </c>
      <c r="HD346" s="8"/>
      <c r="HE346" s="8" t="s">
        <v>69</v>
      </c>
      <c r="HF346" s="8" t="s">
        <v>426</v>
      </c>
      <c r="HG346" s="8">
        <f t="shared" si="228"/>
        <v>0</v>
      </c>
      <c r="HH346" s="8"/>
      <c r="HI346" s="8"/>
      <c r="HJ346" s="8"/>
      <c r="HK346" s="8"/>
      <c r="HL346" s="8"/>
      <c r="HM346" s="8" t="s">
        <v>236</v>
      </c>
      <c r="HN346" s="8" t="s">
        <v>236</v>
      </c>
      <c r="HO346" s="8" t="s">
        <v>236</v>
      </c>
      <c r="HP346" s="8" t="s">
        <v>236</v>
      </c>
      <c r="HQ346" s="8" t="s">
        <v>236</v>
      </c>
      <c r="HR346" s="8"/>
      <c r="HS346" s="8">
        <v>0</v>
      </c>
      <c r="HT346" s="8"/>
      <c r="HU346" s="8"/>
      <c r="HV346" s="8"/>
      <c r="HW346" s="8"/>
      <c r="HX346" s="8"/>
      <c r="HY346" s="8"/>
      <c r="HZ346" s="8"/>
      <c r="IA346" s="8"/>
      <c r="IB346" s="8"/>
      <c r="IC346" s="8"/>
      <c r="ID346" s="8"/>
      <c r="IE346" s="8"/>
      <c r="IF346" s="8"/>
      <c r="IG346" s="8"/>
      <c r="IH346" s="8"/>
      <c r="II346" s="8"/>
      <c r="IJ346" s="8"/>
      <c r="IK346" s="8">
        <v>0</v>
      </c>
      <c r="IL346" s="8"/>
      <c r="IM346" s="8"/>
      <c r="IN346" s="8"/>
      <c r="IO346" s="8"/>
      <c r="IP346" s="8"/>
      <c r="IQ346" s="8"/>
      <c r="IR346" s="8"/>
      <c r="IS346" s="8"/>
      <c r="IT346" s="8"/>
      <c r="IU346" s="8"/>
    </row>
    <row r="347" spans="1:245">
      <c r="A347">
        <v>17</v>
      </c>
      <c r="B347">
        <v>1</v>
      </c>
      <c r="E347" t="s">
        <v>236</v>
      </c>
      <c r="F347" t="s">
        <v>534</v>
      </c>
      <c r="G347" t="s">
        <v>599</v>
      </c>
      <c r="H347" t="s">
        <v>565</v>
      </c>
      <c r="I347">
        <v>0</v>
      </c>
      <c r="J347">
        <v>0</v>
      </c>
      <c r="K347">
        <v>0</v>
      </c>
      <c r="L347">
        <v>0</v>
      </c>
      <c r="M347">
        <v>0</v>
      </c>
      <c r="N347">
        <f t="shared" si="188"/>
        <v>0</v>
      </c>
      <c r="O347">
        <f t="shared" si="189"/>
        <v>0</v>
      </c>
      <c r="P347">
        <f t="shared" si="190"/>
        <v>0</v>
      </c>
      <c r="Q347">
        <f t="shared" si="191"/>
        <v>0</v>
      </c>
      <c r="R347">
        <f t="shared" si="192"/>
        <v>0</v>
      </c>
      <c r="S347">
        <f t="shared" si="193"/>
        <v>0</v>
      </c>
      <c r="T347">
        <f t="shared" si="194"/>
        <v>0</v>
      </c>
      <c r="U347">
        <f t="shared" si="195"/>
        <v>0</v>
      </c>
      <c r="V347">
        <f t="shared" si="196"/>
        <v>0</v>
      </c>
      <c r="W347">
        <f t="shared" si="197"/>
        <v>0</v>
      </c>
      <c r="X347">
        <f t="shared" si="198"/>
        <v>0</v>
      </c>
      <c r="Y347">
        <f t="shared" si="199"/>
        <v>0</v>
      </c>
      <c r="AA347">
        <v>-1</v>
      </c>
      <c r="AB347">
        <f t="shared" si="200"/>
        <v>1272.06</v>
      </c>
      <c r="AC347">
        <f t="shared" si="201"/>
        <v>1272.06</v>
      </c>
      <c r="AD347">
        <f t="shared" si="202"/>
        <v>0</v>
      </c>
      <c r="AE347">
        <f t="shared" si="203"/>
        <v>0</v>
      </c>
      <c r="AF347">
        <f t="shared" si="204"/>
        <v>0</v>
      </c>
      <c r="AG347">
        <f t="shared" si="205"/>
        <v>0</v>
      </c>
      <c r="AH347">
        <f t="shared" si="206"/>
        <v>0</v>
      </c>
      <c r="AI347">
        <f t="shared" si="207"/>
        <v>0</v>
      </c>
      <c r="AJ347">
        <f t="shared" si="208"/>
        <v>0</v>
      </c>
      <c r="AK347">
        <v>1272.06</v>
      </c>
      <c r="AL347">
        <v>1272.06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1</v>
      </c>
      <c r="AW347">
        <v>1</v>
      </c>
      <c r="AZ347">
        <v>1</v>
      </c>
      <c r="BA347">
        <v>1</v>
      </c>
      <c r="BB347">
        <v>1</v>
      </c>
      <c r="BC347">
        <v>1</v>
      </c>
      <c r="BD347" t="s">
        <v>236</v>
      </c>
      <c r="BE347" t="s">
        <v>236</v>
      </c>
      <c r="BF347" t="s">
        <v>236</v>
      </c>
      <c r="BG347" t="s">
        <v>236</v>
      </c>
      <c r="BH347">
        <v>3</v>
      </c>
      <c r="BI347">
        <v>1</v>
      </c>
      <c r="BJ347" t="s">
        <v>236</v>
      </c>
      <c r="BM347">
        <v>1100</v>
      </c>
      <c r="BN347">
        <v>0</v>
      </c>
      <c r="BO347" t="s">
        <v>236</v>
      </c>
      <c r="BP347">
        <v>0</v>
      </c>
      <c r="BQ347">
        <v>8</v>
      </c>
      <c r="BR347">
        <v>0</v>
      </c>
      <c r="BS347">
        <v>1</v>
      </c>
      <c r="BT347">
        <v>1</v>
      </c>
      <c r="BU347">
        <v>1</v>
      </c>
      <c r="BV347">
        <v>1</v>
      </c>
      <c r="BW347">
        <v>1</v>
      </c>
      <c r="BX347">
        <v>1</v>
      </c>
      <c r="BY347" t="s">
        <v>236</v>
      </c>
      <c r="BZ347">
        <v>0</v>
      </c>
      <c r="CA347">
        <v>0</v>
      </c>
      <c r="CB347" t="s">
        <v>236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0</v>
      </c>
      <c r="CN347" t="s">
        <v>236</v>
      </c>
      <c r="CO347">
        <v>0</v>
      </c>
      <c r="CP347">
        <f t="shared" si="209"/>
        <v>0</v>
      </c>
      <c r="CQ347">
        <f t="shared" si="210"/>
        <v>1272.06</v>
      </c>
      <c r="CR347">
        <f t="shared" si="211"/>
        <v>0</v>
      </c>
      <c r="CS347">
        <f t="shared" si="212"/>
        <v>0</v>
      </c>
      <c r="CT347">
        <f t="shared" si="213"/>
        <v>0</v>
      </c>
      <c r="CU347">
        <f t="shared" si="214"/>
        <v>0</v>
      </c>
      <c r="CV347">
        <f t="shared" si="215"/>
        <v>0</v>
      </c>
      <c r="CW347">
        <f t="shared" si="216"/>
        <v>0</v>
      </c>
      <c r="CX347">
        <f t="shared" si="217"/>
        <v>0</v>
      </c>
      <c r="CY347">
        <f t="shared" si="218"/>
        <v>0</v>
      </c>
      <c r="CZ347">
        <f t="shared" si="219"/>
        <v>0</v>
      </c>
      <c r="DC347" t="s">
        <v>236</v>
      </c>
      <c r="DD347" t="s">
        <v>236</v>
      </c>
      <c r="DE347" t="s">
        <v>236</v>
      </c>
      <c r="DF347" t="s">
        <v>236</v>
      </c>
      <c r="DG347" t="s">
        <v>236</v>
      </c>
      <c r="DH347" t="s">
        <v>236</v>
      </c>
      <c r="DI347" t="s">
        <v>236</v>
      </c>
      <c r="DJ347" t="s">
        <v>236</v>
      </c>
      <c r="DK347" t="s">
        <v>236</v>
      </c>
      <c r="DL347" t="s">
        <v>236</v>
      </c>
      <c r="DM347" t="s">
        <v>236</v>
      </c>
      <c r="DN347">
        <v>0</v>
      </c>
      <c r="DO347">
        <v>0</v>
      </c>
      <c r="DP347">
        <v>1</v>
      </c>
      <c r="DQ347">
        <v>1</v>
      </c>
      <c r="DU347">
        <v>1010</v>
      </c>
      <c r="DV347" t="s">
        <v>565</v>
      </c>
      <c r="DW347" t="s">
        <v>565</v>
      </c>
      <c r="DX347">
        <v>1</v>
      </c>
      <c r="DZ347" t="s">
        <v>236</v>
      </c>
      <c r="EA347" t="s">
        <v>236</v>
      </c>
      <c r="EB347" t="s">
        <v>236</v>
      </c>
      <c r="EC347" t="s">
        <v>236</v>
      </c>
      <c r="EE347">
        <v>82815331</v>
      </c>
      <c r="EF347">
        <v>8</v>
      </c>
      <c r="EG347" t="s">
        <v>573</v>
      </c>
      <c r="EH347">
        <v>0</v>
      </c>
      <c r="EI347" t="s">
        <v>236</v>
      </c>
      <c r="EJ347">
        <v>1</v>
      </c>
      <c r="EK347">
        <v>1100</v>
      </c>
      <c r="EL347" t="s">
        <v>574</v>
      </c>
      <c r="EM347" t="s">
        <v>575</v>
      </c>
      <c r="EO347" t="s">
        <v>236</v>
      </c>
      <c r="EQ347">
        <v>132096</v>
      </c>
      <c r="ER347">
        <v>1272.06</v>
      </c>
      <c r="ES347">
        <v>1272.06</v>
      </c>
      <c r="ET347">
        <v>0</v>
      </c>
      <c r="EU347">
        <v>0</v>
      </c>
      <c r="EV347">
        <v>0</v>
      </c>
      <c r="EW347">
        <v>0</v>
      </c>
      <c r="EX347">
        <v>0</v>
      </c>
      <c r="EY347">
        <v>0</v>
      </c>
      <c r="EZ347">
        <v>5</v>
      </c>
      <c r="FC347">
        <v>1</v>
      </c>
      <c r="FD347">
        <v>18</v>
      </c>
      <c r="FF347">
        <v>1477.18</v>
      </c>
      <c r="FQ347">
        <v>0</v>
      </c>
      <c r="FR347">
        <v>0</v>
      </c>
      <c r="FS347">
        <v>0</v>
      </c>
      <c r="FX347">
        <v>0</v>
      </c>
      <c r="FY347">
        <v>0</v>
      </c>
      <c r="GA347" t="s">
        <v>600</v>
      </c>
      <c r="GD347">
        <v>1</v>
      </c>
      <c r="GF347">
        <v>-394040349</v>
      </c>
      <c r="GG347">
        <v>2</v>
      </c>
      <c r="GH347">
        <v>3</v>
      </c>
      <c r="GI347">
        <v>-2</v>
      </c>
      <c r="GJ347">
        <v>0</v>
      </c>
      <c r="GK347">
        <v>0</v>
      </c>
      <c r="GL347">
        <f t="shared" si="220"/>
        <v>0</v>
      </c>
      <c r="GM347">
        <f t="shared" si="221"/>
        <v>0</v>
      </c>
      <c r="GN347">
        <f t="shared" si="222"/>
        <v>0</v>
      </c>
      <c r="GO347">
        <f t="shared" si="223"/>
        <v>0</v>
      </c>
      <c r="GP347">
        <f t="shared" si="224"/>
        <v>0</v>
      </c>
      <c r="GR347">
        <v>1</v>
      </c>
      <c r="GS347">
        <v>1</v>
      </c>
      <c r="GT347">
        <v>0</v>
      </c>
      <c r="GU347" t="s">
        <v>236</v>
      </c>
      <c r="GV347">
        <f t="shared" si="225"/>
        <v>0</v>
      </c>
      <c r="GW347">
        <v>1</v>
      </c>
      <c r="GX347">
        <f t="shared" si="226"/>
        <v>0</v>
      </c>
      <c r="HA347">
        <v>0</v>
      </c>
      <c r="HB347">
        <v>0</v>
      </c>
      <c r="HC347">
        <f t="shared" si="227"/>
        <v>0</v>
      </c>
      <c r="HE347" t="s">
        <v>69</v>
      </c>
      <c r="HF347" t="s">
        <v>426</v>
      </c>
      <c r="HG347">
        <f t="shared" si="228"/>
        <v>0</v>
      </c>
      <c r="HM347" t="s">
        <v>236</v>
      </c>
      <c r="HN347" t="s">
        <v>236</v>
      </c>
      <c r="HO347" t="s">
        <v>236</v>
      </c>
      <c r="HP347" t="s">
        <v>236</v>
      </c>
      <c r="HQ347" t="s">
        <v>236</v>
      </c>
      <c r="HS347">
        <v>0</v>
      </c>
      <c r="IK347">
        <v>0</v>
      </c>
    </row>
    <row r="348" spans="1:255">
      <c r="A348" s="8">
        <v>17</v>
      </c>
      <c r="B348" s="8">
        <v>1</v>
      </c>
      <c r="C348" s="8"/>
      <c r="D348" s="8"/>
      <c r="E348" s="8" t="s">
        <v>601</v>
      </c>
      <c r="F348" s="8" t="s">
        <v>534</v>
      </c>
      <c r="G348" s="8" t="s">
        <v>602</v>
      </c>
      <c r="H348" s="8" t="s">
        <v>565</v>
      </c>
      <c r="I348" s="8">
        <v>0</v>
      </c>
      <c r="J348" s="8">
        <v>0</v>
      </c>
      <c r="K348" s="8">
        <v>0</v>
      </c>
      <c r="L348" s="8">
        <v>1</v>
      </c>
      <c r="M348" s="8">
        <v>0</v>
      </c>
      <c r="N348" s="8">
        <f t="shared" si="188"/>
        <v>1</v>
      </c>
      <c r="O348" s="8">
        <f t="shared" si="189"/>
        <v>0</v>
      </c>
      <c r="P348" s="8">
        <f t="shared" si="190"/>
        <v>0</v>
      </c>
      <c r="Q348" s="8">
        <f t="shared" si="191"/>
        <v>0</v>
      </c>
      <c r="R348" s="8">
        <f t="shared" si="192"/>
        <v>0</v>
      </c>
      <c r="S348" s="8">
        <f t="shared" si="193"/>
        <v>0</v>
      </c>
      <c r="T348" s="8">
        <f t="shared" si="194"/>
        <v>0</v>
      </c>
      <c r="U348" s="8">
        <f t="shared" si="195"/>
        <v>0</v>
      </c>
      <c r="V348" s="8">
        <f t="shared" si="196"/>
        <v>0</v>
      </c>
      <c r="W348" s="8">
        <f t="shared" si="197"/>
        <v>0</v>
      </c>
      <c r="X348" s="8">
        <f t="shared" si="198"/>
        <v>0</v>
      </c>
      <c r="Y348" s="8">
        <f t="shared" si="199"/>
        <v>0</v>
      </c>
      <c r="Z348" s="8"/>
      <c r="AA348" s="8">
        <v>85244098</v>
      </c>
      <c r="AB348" s="8">
        <f t="shared" si="200"/>
        <v>829.56</v>
      </c>
      <c r="AC348" s="8">
        <f t="shared" si="201"/>
        <v>829.56</v>
      </c>
      <c r="AD348" s="8">
        <f t="shared" si="202"/>
        <v>0</v>
      </c>
      <c r="AE348" s="8">
        <f t="shared" si="203"/>
        <v>0</v>
      </c>
      <c r="AF348" s="8">
        <f t="shared" si="204"/>
        <v>0</v>
      </c>
      <c r="AG348" s="8">
        <f t="shared" si="205"/>
        <v>0</v>
      </c>
      <c r="AH348" s="8">
        <f t="shared" si="206"/>
        <v>0</v>
      </c>
      <c r="AI348" s="8">
        <f t="shared" si="207"/>
        <v>0</v>
      </c>
      <c r="AJ348" s="8">
        <f t="shared" si="208"/>
        <v>0</v>
      </c>
      <c r="AK348" s="8">
        <v>829.56</v>
      </c>
      <c r="AL348" s="8">
        <v>829.56</v>
      </c>
      <c r="AM348" s="8">
        <v>0</v>
      </c>
      <c r="AN348" s="8">
        <v>0</v>
      </c>
      <c r="AO348" s="8">
        <v>0</v>
      </c>
      <c r="AP348" s="8">
        <v>0</v>
      </c>
      <c r="AQ348" s="8">
        <v>0</v>
      </c>
      <c r="AR348" s="8">
        <v>0</v>
      </c>
      <c r="AS348" s="8">
        <v>0</v>
      </c>
      <c r="AT348" s="8">
        <v>0</v>
      </c>
      <c r="AU348" s="8">
        <v>0</v>
      </c>
      <c r="AV348" s="8">
        <v>1</v>
      </c>
      <c r="AW348" s="8">
        <v>1</v>
      </c>
      <c r="AX348" s="8"/>
      <c r="AY348" s="8"/>
      <c r="AZ348" s="8">
        <v>1</v>
      </c>
      <c r="BA348" s="8">
        <v>1</v>
      </c>
      <c r="BB348" s="8">
        <v>1</v>
      </c>
      <c r="BC348" s="8">
        <v>1</v>
      </c>
      <c r="BD348" s="8" t="s">
        <v>236</v>
      </c>
      <c r="BE348" s="8" t="s">
        <v>236</v>
      </c>
      <c r="BF348" s="8" t="s">
        <v>236</v>
      </c>
      <c r="BG348" s="8" t="s">
        <v>236</v>
      </c>
      <c r="BH348" s="8">
        <v>3</v>
      </c>
      <c r="BI348" s="8">
        <v>1</v>
      </c>
      <c r="BJ348" s="8" t="s">
        <v>236</v>
      </c>
      <c r="BK348" s="8"/>
      <c r="BL348" s="8"/>
      <c r="BM348" s="8">
        <v>1100</v>
      </c>
      <c r="BN348" s="8">
        <v>0</v>
      </c>
      <c r="BO348" s="8" t="s">
        <v>236</v>
      </c>
      <c r="BP348" s="8">
        <v>0</v>
      </c>
      <c r="BQ348" s="8">
        <v>8</v>
      </c>
      <c r="BR348" s="8">
        <v>0</v>
      </c>
      <c r="BS348" s="8">
        <v>1</v>
      </c>
      <c r="BT348" s="8">
        <v>1</v>
      </c>
      <c r="BU348" s="8">
        <v>1</v>
      </c>
      <c r="BV348" s="8">
        <v>1</v>
      </c>
      <c r="BW348" s="8">
        <v>1</v>
      </c>
      <c r="BX348" s="8">
        <v>1</v>
      </c>
      <c r="BY348" s="8" t="s">
        <v>236</v>
      </c>
      <c r="BZ348" s="8">
        <v>0</v>
      </c>
      <c r="CA348" s="8">
        <v>0</v>
      </c>
      <c r="CB348" s="8" t="s">
        <v>236</v>
      </c>
      <c r="CC348" s="8"/>
      <c r="CD348" s="8"/>
      <c r="CE348" s="8">
        <v>0</v>
      </c>
      <c r="CF348" s="8">
        <v>0</v>
      </c>
      <c r="CG348" s="8">
        <v>0</v>
      </c>
      <c r="CH348" s="8">
        <v>25</v>
      </c>
      <c r="CI348" s="8">
        <v>0</v>
      </c>
      <c r="CJ348" s="8">
        <v>0</v>
      </c>
      <c r="CK348" s="8">
        <v>0</v>
      </c>
      <c r="CL348" s="8">
        <v>0</v>
      </c>
      <c r="CM348" s="8">
        <v>0</v>
      </c>
      <c r="CN348" s="8" t="s">
        <v>236</v>
      </c>
      <c r="CO348" s="8">
        <v>0</v>
      </c>
      <c r="CP348" s="8">
        <f t="shared" si="209"/>
        <v>0</v>
      </c>
      <c r="CQ348" s="8">
        <f t="shared" si="210"/>
        <v>829.56</v>
      </c>
      <c r="CR348" s="8">
        <f t="shared" si="211"/>
        <v>0</v>
      </c>
      <c r="CS348" s="8">
        <f t="shared" si="212"/>
        <v>0</v>
      </c>
      <c r="CT348" s="8">
        <f t="shared" si="213"/>
        <v>0</v>
      </c>
      <c r="CU348" s="8">
        <f t="shared" si="214"/>
        <v>0</v>
      </c>
      <c r="CV348" s="8">
        <f t="shared" si="215"/>
        <v>0</v>
      </c>
      <c r="CW348" s="8">
        <f t="shared" si="216"/>
        <v>0</v>
      </c>
      <c r="CX348" s="8">
        <f t="shared" si="217"/>
        <v>0</v>
      </c>
      <c r="CY348" s="8">
        <f t="shared" si="218"/>
        <v>0</v>
      </c>
      <c r="CZ348" s="8">
        <f t="shared" si="219"/>
        <v>0</v>
      </c>
      <c r="DA348" s="8"/>
      <c r="DB348" s="8"/>
      <c r="DC348" s="8" t="s">
        <v>236</v>
      </c>
      <c r="DD348" s="8" t="s">
        <v>236</v>
      </c>
      <c r="DE348" s="8" t="s">
        <v>236</v>
      </c>
      <c r="DF348" s="8" t="s">
        <v>236</v>
      </c>
      <c r="DG348" s="8" t="s">
        <v>236</v>
      </c>
      <c r="DH348" s="8" t="s">
        <v>236</v>
      </c>
      <c r="DI348" s="8" t="s">
        <v>236</v>
      </c>
      <c r="DJ348" s="8" t="s">
        <v>236</v>
      </c>
      <c r="DK348" s="8" t="s">
        <v>236</v>
      </c>
      <c r="DL348" s="8" t="s">
        <v>236</v>
      </c>
      <c r="DM348" s="8" t="s">
        <v>236</v>
      </c>
      <c r="DN348" s="8">
        <v>0</v>
      </c>
      <c r="DO348" s="8">
        <v>0</v>
      </c>
      <c r="DP348" s="8">
        <v>1</v>
      </c>
      <c r="DQ348" s="8">
        <v>1</v>
      </c>
      <c r="DR348" s="8"/>
      <c r="DS348" s="8"/>
      <c r="DT348" s="8"/>
      <c r="DU348" s="8">
        <v>1010</v>
      </c>
      <c r="DV348" s="8" t="s">
        <v>565</v>
      </c>
      <c r="DW348" s="8" t="s">
        <v>565</v>
      </c>
      <c r="DX348" s="8">
        <v>1</v>
      </c>
      <c r="DY348" s="8"/>
      <c r="DZ348" s="8" t="s">
        <v>236</v>
      </c>
      <c r="EA348" s="8" t="s">
        <v>236</v>
      </c>
      <c r="EB348" s="8" t="s">
        <v>236</v>
      </c>
      <c r="EC348" s="8" t="s">
        <v>236</v>
      </c>
      <c r="ED348" s="8"/>
      <c r="EE348" s="8">
        <v>82815331</v>
      </c>
      <c r="EF348" s="8">
        <v>8</v>
      </c>
      <c r="EG348" s="8" t="s">
        <v>573</v>
      </c>
      <c r="EH348" s="8">
        <v>0</v>
      </c>
      <c r="EI348" s="8" t="s">
        <v>236</v>
      </c>
      <c r="EJ348" s="8">
        <v>1</v>
      </c>
      <c r="EK348" s="8">
        <v>1100</v>
      </c>
      <c r="EL348" s="8" t="s">
        <v>574</v>
      </c>
      <c r="EM348" s="8" t="s">
        <v>575</v>
      </c>
      <c r="EN348" s="8"/>
      <c r="EO348" s="8" t="s">
        <v>236</v>
      </c>
      <c r="EP348" s="8"/>
      <c r="EQ348" s="8">
        <v>0</v>
      </c>
      <c r="ER348" s="8">
        <v>829.56</v>
      </c>
      <c r="ES348" s="8">
        <v>829.56</v>
      </c>
      <c r="ET348" s="8">
        <v>0</v>
      </c>
      <c r="EU348" s="8">
        <v>0</v>
      </c>
      <c r="EV348" s="8">
        <v>0</v>
      </c>
      <c r="EW348" s="8">
        <v>0</v>
      </c>
      <c r="EX348" s="8">
        <v>0</v>
      </c>
      <c r="EY348" s="8">
        <v>0</v>
      </c>
      <c r="EZ348" s="8">
        <v>5</v>
      </c>
      <c r="FA348" s="8"/>
      <c r="FB348" s="8"/>
      <c r="FC348" s="8">
        <v>1</v>
      </c>
      <c r="FD348" s="8">
        <v>18</v>
      </c>
      <c r="FE348" s="8"/>
      <c r="FF348" s="8">
        <v>963.31</v>
      </c>
      <c r="FG348" s="8"/>
      <c r="FH348" s="8"/>
      <c r="FI348" s="8"/>
      <c r="FJ348" s="8"/>
      <c r="FK348" s="8"/>
      <c r="FL348" s="8"/>
      <c r="FM348" s="8"/>
      <c r="FN348" s="8"/>
      <c r="FO348" s="8"/>
      <c r="FP348" s="8"/>
      <c r="FQ348" s="8">
        <v>0</v>
      </c>
      <c r="FR348" s="8">
        <v>0</v>
      </c>
      <c r="FS348" s="8">
        <v>0</v>
      </c>
      <c r="FT348" s="8"/>
      <c r="FU348" s="8"/>
      <c r="FV348" s="8"/>
      <c r="FW348" s="8"/>
      <c r="FX348" s="8">
        <v>0</v>
      </c>
      <c r="FY348" s="8">
        <v>0</v>
      </c>
      <c r="FZ348" s="8"/>
      <c r="GA348" s="8" t="s">
        <v>603</v>
      </c>
      <c r="GB348" s="8"/>
      <c r="GC348" s="8"/>
      <c r="GD348" s="8">
        <v>1</v>
      </c>
      <c r="GE348" s="8"/>
      <c r="GF348" s="8">
        <v>-1914963164</v>
      </c>
      <c r="GG348" s="8">
        <v>2</v>
      </c>
      <c r="GH348" s="8">
        <v>3</v>
      </c>
      <c r="GI348" s="8">
        <v>-2</v>
      </c>
      <c r="GJ348" s="8">
        <v>0</v>
      </c>
      <c r="GK348" s="8">
        <v>0</v>
      </c>
      <c r="GL348" s="8">
        <f t="shared" si="220"/>
        <v>0</v>
      </c>
      <c r="GM348" s="8">
        <f t="shared" si="221"/>
        <v>0</v>
      </c>
      <c r="GN348" s="8">
        <f t="shared" si="222"/>
        <v>0</v>
      </c>
      <c r="GO348" s="8">
        <f t="shared" si="223"/>
        <v>0</v>
      </c>
      <c r="GP348" s="8">
        <f t="shared" si="224"/>
        <v>0</v>
      </c>
      <c r="GQ348" s="8"/>
      <c r="GR348" s="8">
        <v>1</v>
      </c>
      <c r="GS348" s="8">
        <v>1</v>
      </c>
      <c r="GT348" s="8">
        <v>0</v>
      </c>
      <c r="GU348" s="8" t="s">
        <v>236</v>
      </c>
      <c r="GV348" s="8">
        <f t="shared" si="225"/>
        <v>0</v>
      </c>
      <c r="GW348" s="8">
        <v>1</v>
      </c>
      <c r="GX348" s="8">
        <f t="shared" si="226"/>
        <v>0</v>
      </c>
      <c r="GY348" s="8"/>
      <c r="GZ348" s="8"/>
      <c r="HA348" s="8">
        <v>0</v>
      </c>
      <c r="HB348" s="8">
        <v>0</v>
      </c>
      <c r="HC348" s="8">
        <f t="shared" si="227"/>
        <v>0</v>
      </c>
      <c r="HD348" s="8"/>
      <c r="HE348" s="8" t="s">
        <v>69</v>
      </c>
      <c r="HF348" s="8" t="s">
        <v>426</v>
      </c>
      <c r="HG348" s="8">
        <f t="shared" si="228"/>
        <v>0</v>
      </c>
      <c r="HH348" s="8"/>
      <c r="HI348" s="8"/>
      <c r="HJ348" s="8"/>
      <c r="HK348" s="8"/>
      <c r="HL348" s="8"/>
      <c r="HM348" s="8" t="s">
        <v>236</v>
      </c>
      <c r="HN348" s="8" t="s">
        <v>236</v>
      </c>
      <c r="HO348" s="8" t="s">
        <v>236</v>
      </c>
      <c r="HP348" s="8" t="s">
        <v>236</v>
      </c>
      <c r="HQ348" s="8" t="s">
        <v>236</v>
      </c>
      <c r="HR348" s="8"/>
      <c r="HS348" s="8">
        <v>0</v>
      </c>
      <c r="HT348" s="8"/>
      <c r="HU348" s="8"/>
      <c r="HV348" s="8"/>
      <c r="HW348" s="8"/>
      <c r="HX348" s="8"/>
      <c r="HY348" s="8"/>
      <c r="HZ348" s="8"/>
      <c r="IA348" s="8"/>
      <c r="IB348" s="8"/>
      <c r="IC348" s="8"/>
      <c r="ID348" s="8"/>
      <c r="IE348" s="8"/>
      <c r="IF348" s="8"/>
      <c r="IG348" s="8"/>
      <c r="IH348" s="8"/>
      <c r="II348" s="8"/>
      <c r="IJ348" s="8"/>
      <c r="IK348" s="8">
        <v>0</v>
      </c>
      <c r="IL348" s="8"/>
      <c r="IM348" s="8"/>
      <c r="IN348" s="8"/>
      <c r="IO348" s="8"/>
      <c r="IP348" s="8"/>
      <c r="IQ348" s="8"/>
      <c r="IR348" s="8"/>
      <c r="IS348" s="8"/>
      <c r="IT348" s="8"/>
      <c r="IU348" s="8"/>
    </row>
    <row r="349" spans="1:245">
      <c r="A349">
        <v>17</v>
      </c>
      <c r="B349">
        <v>1</v>
      </c>
      <c r="E349" t="s">
        <v>601</v>
      </c>
      <c r="F349" t="s">
        <v>534</v>
      </c>
      <c r="G349" t="s">
        <v>602</v>
      </c>
      <c r="H349" t="s">
        <v>565</v>
      </c>
      <c r="I349">
        <v>0</v>
      </c>
      <c r="J349">
        <v>0</v>
      </c>
      <c r="K349">
        <v>0</v>
      </c>
      <c r="L349">
        <v>1</v>
      </c>
      <c r="M349">
        <v>0</v>
      </c>
      <c r="N349">
        <f t="shared" si="188"/>
        <v>1</v>
      </c>
      <c r="O349">
        <f t="shared" si="189"/>
        <v>0</v>
      </c>
      <c r="P349">
        <f t="shared" si="190"/>
        <v>0</v>
      </c>
      <c r="Q349">
        <f t="shared" si="191"/>
        <v>0</v>
      </c>
      <c r="R349">
        <f t="shared" si="192"/>
        <v>0</v>
      </c>
      <c r="S349">
        <f t="shared" si="193"/>
        <v>0</v>
      </c>
      <c r="T349">
        <f t="shared" si="194"/>
        <v>0</v>
      </c>
      <c r="U349">
        <f t="shared" si="195"/>
        <v>0</v>
      </c>
      <c r="V349">
        <f t="shared" si="196"/>
        <v>0</v>
      </c>
      <c r="W349">
        <f t="shared" si="197"/>
        <v>0</v>
      </c>
      <c r="X349">
        <f t="shared" si="198"/>
        <v>0</v>
      </c>
      <c r="Y349">
        <f t="shared" si="199"/>
        <v>0</v>
      </c>
      <c r="AA349">
        <v>85244033</v>
      </c>
      <c r="AB349">
        <f t="shared" si="200"/>
        <v>829.56</v>
      </c>
      <c r="AC349">
        <f t="shared" si="201"/>
        <v>829.56</v>
      </c>
      <c r="AD349">
        <f t="shared" si="202"/>
        <v>0</v>
      </c>
      <c r="AE349">
        <f t="shared" si="203"/>
        <v>0</v>
      </c>
      <c r="AF349">
        <f t="shared" si="204"/>
        <v>0</v>
      </c>
      <c r="AG349">
        <f t="shared" si="205"/>
        <v>0</v>
      </c>
      <c r="AH349">
        <f t="shared" si="206"/>
        <v>0</v>
      </c>
      <c r="AI349">
        <f t="shared" si="207"/>
        <v>0</v>
      </c>
      <c r="AJ349">
        <f t="shared" si="208"/>
        <v>0</v>
      </c>
      <c r="AK349">
        <v>829.56</v>
      </c>
      <c r="AL349">
        <v>829.56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1</v>
      </c>
      <c r="AW349">
        <v>1</v>
      </c>
      <c r="AZ349">
        <v>1</v>
      </c>
      <c r="BA349">
        <v>1</v>
      </c>
      <c r="BB349">
        <v>1</v>
      </c>
      <c r="BC349">
        <v>1</v>
      </c>
      <c r="BD349" t="s">
        <v>236</v>
      </c>
      <c r="BE349" t="s">
        <v>236</v>
      </c>
      <c r="BF349" t="s">
        <v>236</v>
      </c>
      <c r="BG349" t="s">
        <v>236</v>
      </c>
      <c r="BH349">
        <v>3</v>
      </c>
      <c r="BI349">
        <v>1</v>
      </c>
      <c r="BJ349" t="s">
        <v>236</v>
      </c>
      <c r="BM349">
        <v>1100</v>
      </c>
      <c r="BN349">
        <v>0</v>
      </c>
      <c r="BO349" t="s">
        <v>236</v>
      </c>
      <c r="BP349">
        <v>0</v>
      </c>
      <c r="BQ349">
        <v>8</v>
      </c>
      <c r="BR349">
        <v>0</v>
      </c>
      <c r="BS349">
        <v>1</v>
      </c>
      <c r="BT349">
        <v>1</v>
      </c>
      <c r="BU349">
        <v>1</v>
      </c>
      <c r="BV349">
        <v>1</v>
      </c>
      <c r="BW349">
        <v>1</v>
      </c>
      <c r="BX349">
        <v>1</v>
      </c>
      <c r="BY349" t="s">
        <v>236</v>
      </c>
      <c r="BZ349">
        <v>0</v>
      </c>
      <c r="CA349">
        <v>0</v>
      </c>
      <c r="CB349" t="s">
        <v>236</v>
      </c>
      <c r="CE349">
        <v>0</v>
      </c>
      <c r="CF349">
        <v>0</v>
      </c>
      <c r="CG349">
        <v>0</v>
      </c>
      <c r="CH349">
        <v>25</v>
      </c>
      <c r="CI349">
        <v>0</v>
      </c>
      <c r="CJ349">
        <v>0</v>
      </c>
      <c r="CK349">
        <v>0</v>
      </c>
      <c r="CL349">
        <v>0</v>
      </c>
      <c r="CM349">
        <v>0</v>
      </c>
      <c r="CN349" t="s">
        <v>236</v>
      </c>
      <c r="CO349">
        <v>0</v>
      </c>
      <c r="CP349">
        <f t="shared" si="209"/>
        <v>0</v>
      </c>
      <c r="CQ349">
        <f t="shared" si="210"/>
        <v>829.56</v>
      </c>
      <c r="CR349">
        <f t="shared" si="211"/>
        <v>0</v>
      </c>
      <c r="CS349">
        <f t="shared" si="212"/>
        <v>0</v>
      </c>
      <c r="CT349">
        <f t="shared" si="213"/>
        <v>0</v>
      </c>
      <c r="CU349">
        <f t="shared" si="214"/>
        <v>0</v>
      </c>
      <c r="CV349">
        <f t="shared" si="215"/>
        <v>0</v>
      </c>
      <c r="CW349">
        <f t="shared" si="216"/>
        <v>0</v>
      </c>
      <c r="CX349">
        <f t="shared" si="217"/>
        <v>0</v>
      </c>
      <c r="CY349">
        <f t="shared" si="218"/>
        <v>0</v>
      </c>
      <c r="CZ349">
        <f t="shared" si="219"/>
        <v>0</v>
      </c>
      <c r="DC349" t="s">
        <v>236</v>
      </c>
      <c r="DD349" t="s">
        <v>236</v>
      </c>
      <c r="DE349" t="s">
        <v>236</v>
      </c>
      <c r="DF349" t="s">
        <v>236</v>
      </c>
      <c r="DG349" t="s">
        <v>236</v>
      </c>
      <c r="DH349" t="s">
        <v>236</v>
      </c>
      <c r="DI349" t="s">
        <v>236</v>
      </c>
      <c r="DJ349" t="s">
        <v>236</v>
      </c>
      <c r="DK349" t="s">
        <v>236</v>
      </c>
      <c r="DL349" t="s">
        <v>236</v>
      </c>
      <c r="DM349" t="s">
        <v>236</v>
      </c>
      <c r="DN349">
        <v>0</v>
      </c>
      <c r="DO349">
        <v>0</v>
      </c>
      <c r="DP349">
        <v>1</v>
      </c>
      <c r="DQ349">
        <v>1</v>
      </c>
      <c r="DU349">
        <v>1010</v>
      </c>
      <c r="DV349" t="s">
        <v>565</v>
      </c>
      <c r="DW349" t="s">
        <v>565</v>
      </c>
      <c r="DX349">
        <v>1</v>
      </c>
      <c r="DZ349" t="s">
        <v>236</v>
      </c>
      <c r="EA349" t="s">
        <v>236</v>
      </c>
      <c r="EB349" t="s">
        <v>236</v>
      </c>
      <c r="EC349" t="s">
        <v>236</v>
      </c>
      <c r="EE349">
        <v>82815331</v>
      </c>
      <c r="EF349">
        <v>8</v>
      </c>
      <c r="EG349" t="s">
        <v>573</v>
      </c>
      <c r="EH349">
        <v>0</v>
      </c>
      <c r="EI349" t="s">
        <v>236</v>
      </c>
      <c r="EJ349">
        <v>1</v>
      </c>
      <c r="EK349">
        <v>1100</v>
      </c>
      <c r="EL349" t="s">
        <v>574</v>
      </c>
      <c r="EM349" t="s">
        <v>575</v>
      </c>
      <c r="EO349" t="s">
        <v>236</v>
      </c>
      <c r="EQ349">
        <v>0</v>
      </c>
      <c r="ER349">
        <v>829.56</v>
      </c>
      <c r="ES349">
        <v>829.56</v>
      </c>
      <c r="ET349">
        <v>0</v>
      </c>
      <c r="EU349">
        <v>0</v>
      </c>
      <c r="EV349">
        <v>0</v>
      </c>
      <c r="EW349">
        <v>0</v>
      </c>
      <c r="EX349">
        <v>0</v>
      </c>
      <c r="EY349">
        <v>0</v>
      </c>
      <c r="EZ349">
        <v>5</v>
      </c>
      <c r="FC349">
        <v>1</v>
      </c>
      <c r="FD349">
        <v>18</v>
      </c>
      <c r="FF349">
        <v>963.31</v>
      </c>
      <c r="FQ349">
        <v>0</v>
      </c>
      <c r="FR349">
        <v>0</v>
      </c>
      <c r="FS349">
        <v>0</v>
      </c>
      <c r="FX349">
        <v>0</v>
      </c>
      <c r="FY349">
        <v>0</v>
      </c>
      <c r="GA349" t="s">
        <v>603</v>
      </c>
      <c r="GD349">
        <v>1</v>
      </c>
      <c r="GF349">
        <v>-1914963164</v>
      </c>
      <c r="GG349">
        <v>2</v>
      </c>
      <c r="GH349">
        <v>3</v>
      </c>
      <c r="GI349">
        <v>-2</v>
      </c>
      <c r="GJ349">
        <v>0</v>
      </c>
      <c r="GK349">
        <v>0</v>
      </c>
      <c r="GL349">
        <f t="shared" si="220"/>
        <v>0</v>
      </c>
      <c r="GM349">
        <f t="shared" si="221"/>
        <v>0</v>
      </c>
      <c r="GN349">
        <f t="shared" si="222"/>
        <v>0</v>
      </c>
      <c r="GO349">
        <f t="shared" si="223"/>
        <v>0</v>
      </c>
      <c r="GP349">
        <f t="shared" si="224"/>
        <v>0</v>
      </c>
      <c r="GR349">
        <v>1</v>
      </c>
      <c r="GS349">
        <v>1</v>
      </c>
      <c r="GT349">
        <v>0</v>
      </c>
      <c r="GU349" t="s">
        <v>236</v>
      </c>
      <c r="GV349">
        <f t="shared" si="225"/>
        <v>0</v>
      </c>
      <c r="GW349">
        <v>1</v>
      </c>
      <c r="GX349">
        <f t="shared" si="226"/>
        <v>0</v>
      </c>
      <c r="HA349">
        <v>0</v>
      </c>
      <c r="HB349">
        <v>0</v>
      </c>
      <c r="HC349">
        <f t="shared" si="227"/>
        <v>0</v>
      </c>
      <c r="HE349" t="s">
        <v>69</v>
      </c>
      <c r="HF349" t="s">
        <v>426</v>
      </c>
      <c r="HG349">
        <f t="shared" si="228"/>
        <v>0</v>
      </c>
      <c r="HM349" t="s">
        <v>236</v>
      </c>
      <c r="HN349" t="s">
        <v>236</v>
      </c>
      <c r="HO349" t="s">
        <v>236</v>
      </c>
      <c r="HP349" t="s">
        <v>236</v>
      </c>
      <c r="HQ349" t="s">
        <v>236</v>
      </c>
      <c r="HS349">
        <v>0</v>
      </c>
      <c r="IK349">
        <v>0</v>
      </c>
    </row>
    <row r="350" spans="1:255">
      <c r="A350" s="8">
        <v>17</v>
      </c>
      <c r="B350" s="8">
        <v>1</v>
      </c>
      <c r="C350" s="8"/>
      <c r="D350" s="8"/>
      <c r="E350" s="8" t="s">
        <v>604</v>
      </c>
      <c r="F350" s="8" t="s">
        <v>534</v>
      </c>
      <c r="G350" s="8" t="s">
        <v>605</v>
      </c>
      <c r="H350" s="8" t="s">
        <v>565</v>
      </c>
      <c r="I350" s="8">
        <v>0</v>
      </c>
      <c r="J350" s="8">
        <v>0</v>
      </c>
      <c r="K350" s="8">
        <v>0</v>
      </c>
      <c r="L350" s="8">
        <v>4</v>
      </c>
      <c r="M350" s="8">
        <v>0</v>
      </c>
      <c r="N350" s="8">
        <f t="shared" si="188"/>
        <v>4</v>
      </c>
      <c r="O350" s="8">
        <f t="shared" si="189"/>
        <v>0</v>
      </c>
      <c r="P350" s="8">
        <f t="shared" si="190"/>
        <v>0</v>
      </c>
      <c r="Q350" s="8">
        <f t="shared" si="191"/>
        <v>0</v>
      </c>
      <c r="R350" s="8">
        <f t="shared" si="192"/>
        <v>0</v>
      </c>
      <c r="S350" s="8">
        <f t="shared" si="193"/>
        <v>0</v>
      </c>
      <c r="T350" s="8">
        <f t="shared" si="194"/>
        <v>0</v>
      </c>
      <c r="U350" s="8">
        <f t="shared" si="195"/>
        <v>0</v>
      </c>
      <c r="V350" s="8">
        <f t="shared" si="196"/>
        <v>0</v>
      </c>
      <c r="W350" s="8">
        <f t="shared" si="197"/>
        <v>0</v>
      </c>
      <c r="X350" s="8">
        <f t="shared" si="198"/>
        <v>0</v>
      </c>
      <c r="Y350" s="8">
        <f t="shared" si="199"/>
        <v>0</v>
      </c>
      <c r="Z350" s="8"/>
      <c r="AA350" s="8">
        <v>85244098</v>
      </c>
      <c r="AB350" s="8">
        <f t="shared" si="200"/>
        <v>682.05</v>
      </c>
      <c r="AC350" s="8">
        <f t="shared" si="201"/>
        <v>682.05</v>
      </c>
      <c r="AD350" s="8">
        <f t="shared" si="202"/>
        <v>0</v>
      </c>
      <c r="AE350" s="8">
        <f t="shared" si="203"/>
        <v>0</v>
      </c>
      <c r="AF350" s="8">
        <f t="shared" si="204"/>
        <v>0</v>
      </c>
      <c r="AG350" s="8">
        <f t="shared" si="205"/>
        <v>0</v>
      </c>
      <c r="AH350" s="8">
        <f t="shared" si="206"/>
        <v>0</v>
      </c>
      <c r="AI350" s="8">
        <f t="shared" si="207"/>
        <v>0</v>
      </c>
      <c r="AJ350" s="8">
        <f t="shared" si="208"/>
        <v>0</v>
      </c>
      <c r="AK350" s="8">
        <v>682.05</v>
      </c>
      <c r="AL350" s="8">
        <v>682.05</v>
      </c>
      <c r="AM350" s="8">
        <v>0</v>
      </c>
      <c r="AN350" s="8">
        <v>0</v>
      </c>
      <c r="AO350" s="8">
        <v>0</v>
      </c>
      <c r="AP350" s="8">
        <v>0</v>
      </c>
      <c r="AQ350" s="8">
        <v>0</v>
      </c>
      <c r="AR350" s="8">
        <v>0</v>
      </c>
      <c r="AS350" s="8">
        <v>0</v>
      </c>
      <c r="AT350" s="8">
        <v>0</v>
      </c>
      <c r="AU350" s="8">
        <v>0</v>
      </c>
      <c r="AV350" s="8">
        <v>1</v>
      </c>
      <c r="AW350" s="8">
        <v>1</v>
      </c>
      <c r="AX350" s="8"/>
      <c r="AY350" s="8"/>
      <c r="AZ350" s="8">
        <v>1</v>
      </c>
      <c r="BA350" s="8">
        <v>1</v>
      </c>
      <c r="BB350" s="8">
        <v>1</v>
      </c>
      <c r="BC350" s="8">
        <v>1</v>
      </c>
      <c r="BD350" s="8" t="s">
        <v>236</v>
      </c>
      <c r="BE350" s="8" t="s">
        <v>236</v>
      </c>
      <c r="BF350" s="8" t="s">
        <v>236</v>
      </c>
      <c r="BG350" s="8" t="s">
        <v>236</v>
      </c>
      <c r="BH350" s="8">
        <v>3</v>
      </c>
      <c r="BI350" s="8">
        <v>1</v>
      </c>
      <c r="BJ350" s="8" t="s">
        <v>236</v>
      </c>
      <c r="BK350" s="8"/>
      <c r="BL350" s="8"/>
      <c r="BM350" s="8">
        <v>1100</v>
      </c>
      <c r="BN350" s="8">
        <v>0</v>
      </c>
      <c r="BO350" s="8" t="s">
        <v>236</v>
      </c>
      <c r="BP350" s="8">
        <v>0</v>
      </c>
      <c r="BQ350" s="8">
        <v>8</v>
      </c>
      <c r="BR350" s="8">
        <v>0</v>
      </c>
      <c r="BS350" s="8">
        <v>1</v>
      </c>
      <c r="BT350" s="8">
        <v>1</v>
      </c>
      <c r="BU350" s="8">
        <v>1</v>
      </c>
      <c r="BV350" s="8">
        <v>1</v>
      </c>
      <c r="BW350" s="8">
        <v>1</v>
      </c>
      <c r="BX350" s="8">
        <v>1</v>
      </c>
      <c r="BY350" s="8" t="s">
        <v>236</v>
      </c>
      <c r="BZ350" s="8">
        <v>0</v>
      </c>
      <c r="CA350" s="8">
        <v>0</v>
      </c>
      <c r="CB350" s="8" t="s">
        <v>236</v>
      </c>
      <c r="CC350" s="8"/>
      <c r="CD350" s="8"/>
      <c r="CE350" s="8">
        <v>0</v>
      </c>
      <c r="CF350" s="8">
        <v>0</v>
      </c>
      <c r="CG350" s="8">
        <v>0</v>
      </c>
      <c r="CH350" s="8">
        <v>26</v>
      </c>
      <c r="CI350" s="8">
        <v>0</v>
      </c>
      <c r="CJ350" s="8">
        <v>0</v>
      </c>
      <c r="CK350" s="8">
        <v>0</v>
      </c>
      <c r="CL350" s="8">
        <v>0</v>
      </c>
      <c r="CM350" s="8">
        <v>0</v>
      </c>
      <c r="CN350" s="8" t="s">
        <v>236</v>
      </c>
      <c r="CO350" s="8">
        <v>0</v>
      </c>
      <c r="CP350" s="8">
        <f t="shared" si="209"/>
        <v>0</v>
      </c>
      <c r="CQ350" s="8">
        <f t="shared" si="210"/>
        <v>682.05</v>
      </c>
      <c r="CR350" s="8">
        <f t="shared" si="211"/>
        <v>0</v>
      </c>
      <c r="CS350" s="8">
        <f t="shared" si="212"/>
        <v>0</v>
      </c>
      <c r="CT350" s="8">
        <f t="shared" si="213"/>
        <v>0</v>
      </c>
      <c r="CU350" s="8">
        <f t="shared" si="214"/>
        <v>0</v>
      </c>
      <c r="CV350" s="8">
        <f t="shared" si="215"/>
        <v>0</v>
      </c>
      <c r="CW350" s="8">
        <f t="shared" si="216"/>
        <v>0</v>
      </c>
      <c r="CX350" s="8">
        <f t="shared" si="217"/>
        <v>0</v>
      </c>
      <c r="CY350" s="8">
        <f t="shared" si="218"/>
        <v>0</v>
      </c>
      <c r="CZ350" s="8">
        <f t="shared" si="219"/>
        <v>0</v>
      </c>
      <c r="DA350" s="8"/>
      <c r="DB350" s="8"/>
      <c r="DC350" s="8" t="s">
        <v>236</v>
      </c>
      <c r="DD350" s="8" t="s">
        <v>236</v>
      </c>
      <c r="DE350" s="8" t="s">
        <v>236</v>
      </c>
      <c r="DF350" s="8" t="s">
        <v>236</v>
      </c>
      <c r="DG350" s="8" t="s">
        <v>236</v>
      </c>
      <c r="DH350" s="8" t="s">
        <v>236</v>
      </c>
      <c r="DI350" s="8" t="s">
        <v>236</v>
      </c>
      <c r="DJ350" s="8" t="s">
        <v>236</v>
      </c>
      <c r="DK350" s="8" t="s">
        <v>236</v>
      </c>
      <c r="DL350" s="8" t="s">
        <v>236</v>
      </c>
      <c r="DM350" s="8" t="s">
        <v>236</v>
      </c>
      <c r="DN350" s="8">
        <v>0</v>
      </c>
      <c r="DO350" s="8">
        <v>0</v>
      </c>
      <c r="DP350" s="8">
        <v>1</v>
      </c>
      <c r="DQ350" s="8">
        <v>1</v>
      </c>
      <c r="DR350" s="8"/>
      <c r="DS350" s="8"/>
      <c r="DT350" s="8"/>
      <c r="DU350" s="8">
        <v>1010</v>
      </c>
      <c r="DV350" s="8" t="s">
        <v>565</v>
      </c>
      <c r="DW350" s="8" t="s">
        <v>565</v>
      </c>
      <c r="DX350" s="8">
        <v>1</v>
      </c>
      <c r="DY350" s="8"/>
      <c r="DZ350" s="8" t="s">
        <v>236</v>
      </c>
      <c r="EA350" s="8" t="s">
        <v>236</v>
      </c>
      <c r="EB350" s="8" t="s">
        <v>236</v>
      </c>
      <c r="EC350" s="8" t="s">
        <v>236</v>
      </c>
      <c r="ED350" s="8"/>
      <c r="EE350" s="8">
        <v>82815331</v>
      </c>
      <c r="EF350" s="8">
        <v>8</v>
      </c>
      <c r="EG350" s="8" t="s">
        <v>573</v>
      </c>
      <c r="EH350" s="8">
        <v>0</v>
      </c>
      <c r="EI350" s="8" t="s">
        <v>236</v>
      </c>
      <c r="EJ350" s="8">
        <v>1</v>
      </c>
      <c r="EK350" s="8">
        <v>1100</v>
      </c>
      <c r="EL350" s="8" t="s">
        <v>574</v>
      </c>
      <c r="EM350" s="8" t="s">
        <v>575</v>
      </c>
      <c r="EN350" s="8"/>
      <c r="EO350" s="8" t="s">
        <v>236</v>
      </c>
      <c r="EP350" s="8"/>
      <c r="EQ350" s="8">
        <v>131072</v>
      </c>
      <c r="ER350" s="8">
        <v>682.05</v>
      </c>
      <c r="ES350" s="8">
        <v>682.05</v>
      </c>
      <c r="ET350" s="8">
        <v>0</v>
      </c>
      <c r="EU350" s="8">
        <v>0</v>
      </c>
      <c r="EV350" s="8">
        <v>0</v>
      </c>
      <c r="EW350" s="8">
        <v>0</v>
      </c>
      <c r="EX350" s="8">
        <v>0</v>
      </c>
      <c r="EY350" s="8">
        <v>0</v>
      </c>
      <c r="EZ350" s="8">
        <v>5</v>
      </c>
      <c r="FA350" s="8"/>
      <c r="FB350" s="8"/>
      <c r="FC350" s="8">
        <v>1</v>
      </c>
      <c r="FD350" s="8">
        <v>18</v>
      </c>
      <c r="FE350" s="8"/>
      <c r="FF350" s="8">
        <v>792.02</v>
      </c>
      <c r="FG350" s="8"/>
      <c r="FH350" s="8"/>
      <c r="FI350" s="8"/>
      <c r="FJ350" s="8"/>
      <c r="FK350" s="8"/>
      <c r="FL350" s="8"/>
      <c r="FM350" s="8"/>
      <c r="FN350" s="8"/>
      <c r="FO350" s="8"/>
      <c r="FP350" s="8"/>
      <c r="FQ350" s="8">
        <v>0</v>
      </c>
      <c r="FR350" s="8">
        <v>0</v>
      </c>
      <c r="FS350" s="8">
        <v>0</v>
      </c>
      <c r="FT350" s="8"/>
      <c r="FU350" s="8"/>
      <c r="FV350" s="8"/>
      <c r="FW350" s="8"/>
      <c r="FX350" s="8">
        <v>0</v>
      </c>
      <c r="FY350" s="8">
        <v>0</v>
      </c>
      <c r="FZ350" s="8"/>
      <c r="GA350" s="8" t="s">
        <v>606</v>
      </c>
      <c r="GB350" s="8"/>
      <c r="GC350" s="8"/>
      <c r="GD350" s="8">
        <v>1</v>
      </c>
      <c r="GE350" s="8"/>
      <c r="GF350" s="8">
        <v>-64037696</v>
      </c>
      <c r="GG350" s="8">
        <v>2</v>
      </c>
      <c r="GH350" s="8">
        <v>3</v>
      </c>
      <c r="GI350" s="8">
        <v>-2</v>
      </c>
      <c r="GJ350" s="8">
        <v>0</v>
      </c>
      <c r="GK350" s="8">
        <v>0</v>
      </c>
      <c r="GL350" s="8">
        <f t="shared" si="220"/>
        <v>0</v>
      </c>
      <c r="GM350" s="8">
        <f t="shared" si="221"/>
        <v>0</v>
      </c>
      <c r="GN350" s="8">
        <f t="shared" si="222"/>
        <v>0</v>
      </c>
      <c r="GO350" s="8">
        <f t="shared" si="223"/>
        <v>0</v>
      </c>
      <c r="GP350" s="8">
        <f t="shared" si="224"/>
        <v>0</v>
      </c>
      <c r="GQ350" s="8"/>
      <c r="GR350" s="8">
        <v>1</v>
      </c>
      <c r="GS350" s="8">
        <v>1</v>
      </c>
      <c r="GT350" s="8">
        <v>0</v>
      </c>
      <c r="GU350" s="8" t="s">
        <v>236</v>
      </c>
      <c r="GV350" s="8">
        <f t="shared" si="225"/>
        <v>0</v>
      </c>
      <c r="GW350" s="8">
        <v>1</v>
      </c>
      <c r="GX350" s="8">
        <f t="shared" si="226"/>
        <v>0</v>
      </c>
      <c r="GY350" s="8"/>
      <c r="GZ350" s="8"/>
      <c r="HA350" s="8">
        <v>0</v>
      </c>
      <c r="HB350" s="8">
        <v>0</v>
      </c>
      <c r="HC350" s="8">
        <f t="shared" si="227"/>
        <v>0</v>
      </c>
      <c r="HD350" s="8"/>
      <c r="HE350" s="8" t="s">
        <v>69</v>
      </c>
      <c r="HF350" s="8" t="s">
        <v>426</v>
      </c>
      <c r="HG350" s="8">
        <f t="shared" si="228"/>
        <v>0</v>
      </c>
      <c r="HH350" s="8"/>
      <c r="HI350" s="8"/>
      <c r="HJ350" s="8"/>
      <c r="HK350" s="8"/>
      <c r="HL350" s="8"/>
      <c r="HM350" s="8" t="s">
        <v>236</v>
      </c>
      <c r="HN350" s="8" t="s">
        <v>236</v>
      </c>
      <c r="HO350" s="8" t="s">
        <v>236</v>
      </c>
      <c r="HP350" s="8" t="s">
        <v>236</v>
      </c>
      <c r="HQ350" s="8" t="s">
        <v>236</v>
      </c>
      <c r="HR350" s="8"/>
      <c r="HS350" s="8">
        <v>0</v>
      </c>
      <c r="HT350" s="8"/>
      <c r="HU350" s="8"/>
      <c r="HV350" s="8"/>
      <c r="HW350" s="8"/>
      <c r="HX350" s="8"/>
      <c r="HY350" s="8"/>
      <c r="HZ350" s="8"/>
      <c r="IA350" s="8"/>
      <c r="IB350" s="8"/>
      <c r="IC350" s="8"/>
      <c r="ID350" s="8"/>
      <c r="IE350" s="8"/>
      <c r="IF350" s="8"/>
      <c r="IG350" s="8"/>
      <c r="IH350" s="8"/>
      <c r="II350" s="8"/>
      <c r="IJ350" s="8"/>
      <c r="IK350" s="8">
        <v>0</v>
      </c>
      <c r="IL350" s="8"/>
      <c r="IM350" s="8"/>
      <c r="IN350" s="8"/>
      <c r="IO350" s="8"/>
      <c r="IP350" s="8"/>
      <c r="IQ350" s="8"/>
      <c r="IR350" s="8"/>
      <c r="IS350" s="8"/>
      <c r="IT350" s="8"/>
      <c r="IU350" s="8"/>
    </row>
    <row r="351" spans="1:245">
      <c r="A351">
        <v>17</v>
      </c>
      <c r="B351">
        <v>1</v>
      </c>
      <c r="E351" t="s">
        <v>604</v>
      </c>
      <c r="F351" t="s">
        <v>534</v>
      </c>
      <c r="G351" t="s">
        <v>605</v>
      </c>
      <c r="H351" t="s">
        <v>565</v>
      </c>
      <c r="I351">
        <v>0</v>
      </c>
      <c r="J351">
        <v>0</v>
      </c>
      <c r="K351">
        <v>0</v>
      </c>
      <c r="L351">
        <v>4</v>
      </c>
      <c r="M351">
        <v>0</v>
      </c>
      <c r="N351">
        <f t="shared" si="188"/>
        <v>4</v>
      </c>
      <c r="O351">
        <f t="shared" si="189"/>
        <v>0</v>
      </c>
      <c r="P351">
        <f t="shared" si="190"/>
        <v>0</v>
      </c>
      <c r="Q351">
        <f t="shared" si="191"/>
        <v>0</v>
      </c>
      <c r="R351">
        <f t="shared" si="192"/>
        <v>0</v>
      </c>
      <c r="S351">
        <f t="shared" si="193"/>
        <v>0</v>
      </c>
      <c r="T351">
        <f t="shared" si="194"/>
        <v>0</v>
      </c>
      <c r="U351">
        <f t="shared" si="195"/>
        <v>0</v>
      </c>
      <c r="V351">
        <f t="shared" si="196"/>
        <v>0</v>
      </c>
      <c r="W351">
        <f t="shared" si="197"/>
        <v>0</v>
      </c>
      <c r="X351">
        <f t="shared" si="198"/>
        <v>0</v>
      </c>
      <c r="Y351">
        <f t="shared" si="199"/>
        <v>0</v>
      </c>
      <c r="AA351">
        <v>85244033</v>
      </c>
      <c r="AB351">
        <f t="shared" si="200"/>
        <v>682.05</v>
      </c>
      <c r="AC351">
        <f t="shared" si="201"/>
        <v>682.05</v>
      </c>
      <c r="AD351">
        <f t="shared" si="202"/>
        <v>0</v>
      </c>
      <c r="AE351">
        <f t="shared" si="203"/>
        <v>0</v>
      </c>
      <c r="AF351">
        <f t="shared" si="204"/>
        <v>0</v>
      </c>
      <c r="AG351">
        <f t="shared" si="205"/>
        <v>0</v>
      </c>
      <c r="AH351">
        <f t="shared" si="206"/>
        <v>0</v>
      </c>
      <c r="AI351">
        <f t="shared" si="207"/>
        <v>0</v>
      </c>
      <c r="AJ351">
        <f t="shared" si="208"/>
        <v>0</v>
      </c>
      <c r="AK351">
        <v>682.05</v>
      </c>
      <c r="AL351">
        <v>682.05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1</v>
      </c>
      <c r="AW351">
        <v>1</v>
      </c>
      <c r="AZ351">
        <v>1</v>
      </c>
      <c r="BA351">
        <v>1</v>
      </c>
      <c r="BB351">
        <v>1</v>
      </c>
      <c r="BC351">
        <v>1</v>
      </c>
      <c r="BD351" t="s">
        <v>236</v>
      </c>
      <c r="BE351" t="s">
        <v>236</v>
      </c>
      <c r="BF351" t="s">
        <v>236</v>
      </c>
      <c r="BG351" t="s">
        <v>236</v>
      </c>
      <c r="BH351">
        <v>3</v>
      </c>
      <c r="BI351">
        <v>1</v>
      </c>
      <c r="BJ351" t="s">
        <v>236</v>
      </c>
      <c r="BM351">
        <v>1100</v>
      </c>
      <c r="BN351">
        <v>0</v>
      </c>
      <c r="BO351" t="s">
        <v>236</v>
      </c>
      <c r="BP351">
        <v>0</v>
      </c>
      <c r="BQ351">
        <v>8</v>
      </c>
      <c r="BR351">
        <v>0</v>
      </c>
      <c r="BS351">
        <v>1</v>
      </c>
      <c r="BT351">
        <v>1</v>
      </c>
      <c r="BU351">
        <v>1</v>
      </c>
      <c r="BV351">
        <v>1</v>
      </c>
      <c r="BW351">
        <v>1</v>
      </c>
      <c r="BX351">
        <v>1</v>
      </c>
      <c r="BY351" t="s">
        <v>236</v>
      </c>
      <c r="BZ351">
        <v>0</v>
      </c>
      <c r="CA351">
        <v>0</v>
      </c>
      <c r="CB351" t="s">
        <v>236</v>
      </c>
      <c r="CE351">
        <v>0</v>
      </c>
      <c r="CF351">
        <v>0</v>
      </c>
      <c r="CG351">
        <v>0</v>
      </c>
      <c r="CH351">
        <v>26</v>
      </c>
      <c r="CI351">
        <v>0</v>
      </c>
      <c r="CJ351">
        <v>0</v>
      </c>
      <c r="CK351">
        <v>0</v>
      </c>
      <c r="CL351">
        <v>0</v>
      </c>
      <c r="CM351">
        <v>0</v>
      </c>
      <c r="CN351" t="s">
        <v>236</v>
      </c>
      <c r="CO351">
        <v>0</v>
      </c>
      <c r="CP351">
        <f t="shared" si="209"/>
        <v>0</v>
      </c>
      <c r="CQ351">
        <f t="shared" si="210"/>
        <v>682.05</v>
      </c>
      <c r="CR351">
        <f t="shared" si="211"/>
        <v>0</v>
      </c>
      <c r="CS351">
        <f t="shared" si="212"/>
        <v>0</v>
      </c>
      <c r="CT351">
        <f t="shared" si="213"/>
        <v>0</v>
      </c>
      <c r="CU351">
        <f t="shared" si="214"/>
        <v>0</v>
      </c>
      <c r="CV351">
        <f t="shared" si="215"/>
        <v>0</v>
      </c>
      <c r="CW351">
        <f t="shared" si="216"/>
        <v>0</v>
      </c>
      <c r="CX351">
        <f t="shared" si="217"/>
        <v>0</v>
      </c>
      <c r="CY351">
        <f t="shared" si="218"/>
        <v>0</v>
      </c>
      <c r="CZ351">
        <f t="shared" si="219"/>
        <v>0</v>
      </c>
      <c r="DC351" t="s">
        <v>236</v>
      </c>
      <c r="DD351" t="s">
        <v>236</v>
      </c>
      <c r="DE351" t="s">
        <v>236</v>
      </c>
      <c r="DF351" t="s">
        <v>236</v>
      </c>
      <c r="DG351" t="s">
        <v>236</v>
      </c>
      <c r="DH351" t="s">
        <v>236</v>
      </c>
      <c r="DI351" t="s">
        <v>236</v>
      </c>
      <c r="DJ351" t="s">
        <v>236</v>
      </c>
      <c r="DK351" t="s">
        <v>236</v>
      </c>
      <c r="DL351" t="s">
        <v>236</v>
      </c>
      <c r="DM351" t="s">
        <v>236</v>
      </c>
      <c r="DN351">
        <v>0</v>
      </c>
      <c r="DO351">
        <v>0</v>
      </c>
      <c r="DP351">
        <v>1</v>
      </c>
      <c r="DQ351">
        <v>1</v>
      </c>
      <c r="DU351">
        <v>1010</v>
      </c>
      <c r="DV351" t="s">
        <v>565</v>
      </c>
      <c r="DW351" t="s">
        <v>565</v>
      </c>
      <c r="DX351">
        <v>1</v>
      </c>
      <c r="DZ351" t="s">
        <v>236</v>
      </c>
      <c r="EA351" t="s">
        <v>236</v>
      </c>
      <c r="EB351" t="s">
        <v>236</v>
      </c>
      <c r="EC351" t="s">
        <v>236</v>
      </c>
      <c r="EE351">
        <v>82815331</v>
      </c>
      <c r="EF351">
        <v>8</v>
      </c>
      <c r="EG351" t="s">
        <v>573</v>
      </c>
      <c r="EH351">
        <v>0</v>
      </c>
      <c r="EI351" t="s">
        <v>236</v>
      </c>
      <c r="EJ351">
        <v>1</v>
      </c>
      <c r="EK351">
        <v>1100</v>
      </c>
      <c r="EL351" t="s">
        <v>574</v>
      </c>
      <c r="EM351" t="s">
        <v>575</v>
      </c>
      <c r="EO351" t="s">
        <v>236</v>
      </c>
      <c r="EQ351">
        <v>131072</v>
      </c>
      <c r="ER351">
        <v>682.05</v>
      </c>
      <c r="ES351">
        <v>682.05</v>
      </c>
      <c r="ET351">
        <v>0</v>
      </c>
      <c r="EU351">
        <v>0</v>
      </c>
      <c r="EV351">
        <v>0</v>
      </c>
      <c r="EW351">
        <v>0</v>
      </c>
      <c r="EX351">
        <v>0</v>
      </c>
      <c r="EY351">
        <v>0</v>
      </c>
      <c r="EZ351">
        <v>5</v>
      </c>
      <c r="FC351">
        <v>1</v>
      </c>
      <c r="FD351">
        <v>18</v>
      </c>
      <c r="FF351">
        <v>792.02</v>
      </c>
      <c r="FQ351">
        <v>0</v>
      </c>
      <c r="FR351">
        <v>0</v>
      </c>
      <c r="FS351">
        <v>0</v>
      </c>
      <c r="FX351">
        <v>0</v>
      </c>
      <c r="FY351">
        <v>0</v>
      </c>
      <c r="GA351" t="s">
        <v>606</v>
      </c>
      <c r="GD351">
        <v>1</v>
      </c>
      <c r="GF351">
        <v>-64037696</v>
      </c>
      <c r="GG351">
        <v>2</v>
      </c>
      <c r="GH351">
        <v>3</v>
      </c>
      <c r="GI351">
        <v>-2</v>
      </c>
      <c r="GJ351">
        <v>0</v>
      </c>
      <c r="GK351">
        <v>0</v>
      </c>
      <c r="GL351">
        <f t="shared" si="220"/>
        <v>0</v>
      </c>
      <c r="GM351">
        <f t="shared" si="221"/>
        <v>0</v>
      </c>
      <c r="GN351">
        <f t="shared" si="222"/>
        <v>0</v>
      </c>
      <c r="GO351">
        <f t="shared" si="223"/>
        <v>0</v>
      </c>
      <c r="GP351">
        <f t="shared" si="224"/>
        <v>0</v>
      </c>
      <c r="GR351">
        <v>1</v>
      </c>
      <c r="GS351">
        <v>1</v>
      </c>
      <c r="GT351">
        <v>0</v>
      </c>
      <c r="GU351" t="s">
        <v>236</v>
      </c>
      <c r="GV351">
        <f t="shared" si="225"/>
        <v>0</v>
      </c>
      <c r="GW351">
        <v>1</v>
      </c>
      <c r="GX351">
        <f t="shared" si="226"/>
        <v>0</v>
      </c>
      <c r="HA351">
        <v>0</v>
      </c>
      <c r="HB351">
        <v>0</v>
      </c>
      <c r="HC351">
        <f t="shared" si="227"/>
        <v>0</v>
      </c>
      <c r="HE351" t="s">
        <v>69</v>
      </c>
      <c r="HF351" t="s">
        <v>426</v>
      </c>
      <c r="HG351">
        <f t="shared" si="228"/>
        <v>0</v>
      </c>
      <c r="HM351" t="s">
        <v>236</v>
      </c>
      <c r="HN351" t="s">
        <v>236</v>
      </c>
      <c r="HO351" t="s">
        <v>236</v>
      </c>
      <c r="HP351" t="s">
        <v>236</v>
      </c>
      <c r="HQ351" t="s">
        <v>236</v>
      </c>
      <c r="HS351">
        <v>0</v>
      </c>
      <c r="IK351">
        <v>0</v>
      </c>
    </row>
    <row r="352" spans="1:255">
      <c r="A352" s="8">
        <v>17</v>
      </c>
      <c r="B352" s="8">
        <v>1</v>
      </c>
      <c r="C352" s="8"/>
      <c r="D352" s="8"/>
      <c r="E352" s="8" t="s">
        <v>607</v>
      </c>
      <c r="F352" s="8" t="s">
        <v>534</v>
      </c>
      <c r="G352" s="8" t="s">
        <v>608</v>
      </c>
      <c r="H352" s="8" t="s">
        <v>565</v>
      </c>
      <c r="I352" s="8">
        <v>0</v>
      </c>
      <c r="J352" s="8">
        <v>0</v>
      </c>
      <c r="K352" s="8">
        <v>0</v>
      </c>
      <c r="L352" s="8">
        <v>4</v>
      </c>
      <c r="M352" s="8">
        <v>0</v>
      </c>
      <c r="N352" s="8">
        <f t="shared" si="188"/>
        <v>4</v>
      </c>
      <c r="O352" s="8">
        <f t="shared" si="189"/>
        <v>0</v>
      </c>
      <c r="P352" s="8">
        <f t="shared" si="190"/>
        <v>0</v>
      </c>
      <c r="Q352" s="8">
        <f t="shared" si="191"/>
        <v>0</v>
      </c>
      <c r="R352" s="8">
        <f t="shared" si="192"/>
        <v>0</v>
      </c>
      <c r="S352" s="8">
        <f t="shared" si="193"/>
        <v>0</v>
      </c>
      <c r="T352" s="8">
        <f t="shared" si="194"/>
        <v>0</v>
      </c>
      <c r="U352" s="8">
        <f t="shared" si="195"/>
        <v>0</v>
      </c>
      <c r="V352" s="8">
        <f t="shared" si="196"/>
        <v>0</v>
      </c>
      <c r="W352" s="8">
        <f t="shared" si="197"/>
        <v>0</v>
      </c>
      <c r="X352" s="8">
        <f t="shared" si="198"/>
        <v>0</v>
      </c>
      <c r="Y352" s="8">
        <f t="shared" si="199"/>
        <v>0</v>
      </c>
      <c r="Z352" s="8"/>
      <c r="AA352" s="8">
        <v>85244098</v>
      </c>
      <c r="AB352" s="8">
        <f t="shared" si="200"/>
        <v>1094.31</v>
      </c>
      <c r="AC352" s="8">
        <f t="shared" si="201"/>
        <v>1094.31</v>
      </c>
      <c r="AD352" s="8">
        <f t="shared" si="202"/>
        <v>0</v>
      </c>
      <c r="AE352" s="8">
        <f t="shared" si="203"/>
        <v>0</v>
      </c>
      <c r="AF352" s="8">
        <f t="shared" si="204"/>
        <v>0</v>
      </c>
      <c r="AG352" s="8">
        <f t="shared" si="205"/>
        <v>0</v>
      </c>
      <c r="AH352" s="8">
        <f t="shared" si="206"/>
        <v>0</v>
      </c>
      <c r="AI352" s="8">
        <f t="shared" si="207"/>
        <v>0</v>
      </c>
      <c r="AJ352" s="8">
        <f t="shared" si="208"/>
        <v>0</v>
      </c>
      <c r="AK352" s="8">
        <v>1094.31</v>
      </c>
      <c r="AL352" s="8">
        <v>1094.31</v>
      </c>
      <c r="AM352" s="8">
        <v>0</v>
      </c>
      <c r="AN352" s="8">
        <v>0</v>
      </c>
      <c r="AO352" s="8">
        <v>0</v>
      </c>
      <c r="AP352" s="8">
        <v>0</v>
      </c>
      <c r="AQ352" s="8">
        <v>0</v>
      </c>
      <c r="AR352" s="8">
        <v>0</v>
      </c>
      <c r="AS352" s="8">
        <v>0</v>
      </c>
      <c r="AT352" s="8">
        <v>0</v>
      </c>
      <c r="AU352" s="8">
        <v>0</v>
      </c>
      <c r="AV352" s="8">
        <v>1</v>
      </c>
      <c r="AW352" s="8">
        <v>1</v>
      </c>
      <c r="AX352" s="8"/>
      <c r="AY352" s="8"/>
      <c r="AZ352" s="8">
        <v>1</v>
      </c>
      <c r="BA352" s="8">
        <v>1</v>
      </c>
      <c r="BB352" s="8">
        <v>1</v>
      </c>
      <c r="BC352" s="8">
        <v>1</v>
      </c>
      <c r="BD352" s="8" t="s">
        <v>236</v>
      </c>
      <c r="BE352" s="8" t="s">
        <v>236</v>
      </c>
      <c r="BF352" s="8" t="s">
        <v>236</v>
      </c>
      <c r="BG352" s="8" t="s">
        <v>236</v>
      </c>
      <c r="BH352" s="8">
        <v>3</v>
      </c>
      <c r="BI352" s="8">
        <v>1</v>
      </c>
      <c r="BJ352" s="8" t="s">
        <v>236</v>
      </c>
      <c r="BK352" s="8"/>
      <c r="BL352" s="8"/>
      <c r="BM352" s="8">
        <v>1100</v>
      </c>
      <c r="BN352" s="8">
        <v>0</v>
      </c>
      <c r="BO352" s="8" t="s">
        <v>236</v>
      </c>
      <c r="BP352" s="8">
        <v>0</v>
      </c>
      <c r="BQ352" s="8">
        <v>8</v>
      </c>
      <c r="BR352" s="8">
        <v>0</v>
      </c>
      <c r="BS352" s="8">
        <v>1</v>
      </c>
      <c r="BT352" s="8">
        <v>1</v>
      </c>
      <c r="BU352" s="8">
        <v>1</v>
      </c>
      <c r="BV352" s="8">
        <v>1</v>
      </c>
      <c r="BW352" s="8">
        <v>1</v>
      </c>
      <c r="BX352" s="8">
        <v>1</v>
      </c>
      <c r="BY352" s="8" t="s">
        <v>236</v>
      </c>
      <c r="BZ352" s="8">
        <v>0</v>
      </c>
      <c r="CA352" s="8">
        <v>0</v>
      </c>
      <c r="CB352" s="8" t="s">
        <v>236</v>
      </c>
      <c r="CC352" s="8"/>
      <c r="CD352" s="8"/>
      <c r="CE352" s="8">
        <v>0</v>
      </c>
      <c r="CF352" s="8">
        <v>0</v>
      </c>
      <c r="CG352" s="8">
        <v>0</v>
      </c>
      <c r="CH352" s="8">
        <v>27</v>
      </c>
      <c r="CI352" s="8">
        <v>0</v>
      </c>
      <c r="CJ352" s="8">
        <v>0</v>
      </c>
      <c r="CK352" s="8">
        <v>0</v>
      </c>
      <c r="CL352" s="8">
        <v>0</v>
      </c>
      <c r="CM352" s="8">
        <v>0</v>
      </c>
      <c r="CN352" s="8" t="s">
        <v>236</v>
      </c>
      <c r="CO352" s="8">
        <v>0</v>
      </c>
      <c r="CP352" s="8">
        <f t="shared" si="209"/>
        <v>0</v>
      </c>
      <c r="CQ352" s="8">
        <f t="shared" si="210"/>
        <v>1094.31</v>
      </c>
      <c r="CR352" s="8">
        <f t="shared" si="211"/>
        <v>0</v>
      </c>
      <c r="CS352" s="8">
        <f t="shared" si="212"/>
        <v>0</v>
      </c>
      <c r="CT352" s="8">
        <f t="shared" si="213"/>
        <v>0</v>
      </c>
      <c r="CU352" s="8">
        <f t="shared" si="214"/>
        <v>0</v>
      </c>
      <c r="CV352" s="8">
        <f t="shared" si="215"/>
        <v>0</v>
      </c>
      <c r="CW352" s="8">
        <f t="shared" si="216"/>
        <v>0</v>
      </c>
      <c r="CX352" s="8">
        <f t="shared" si="217"/>
        <v>0</v>
      </c>
      <c r="CY352" s="8">
        <f t="shared" si="218"/>
        <v>0</v>
      </c>
      <c r="CZ352" s="8">
        <f t="shared" si="219"/>
        <v>0</v>
      </c>
      <c r="DA352" s="8"/>
      <c r="DB352" s="8"/>
      <c r="DC352" s="8" t="s">
        <v>236</v>
      </c>
      <c r="DD352" s="8" t="s">
        <v>236</v>
      </c>
      <c r="DE352" s="8" t="s">
        <v>236</v>
      </c>
      <c r="DF352" s="8" t="s">
        <v>236</v>
      </c>
      <c r="DG352" s="8" t="s">
        <v>236</v>
      </c>
      <c r="DH352" s="8" t="s">
        <v>236</v>
      </c>
      <c r="DI352" s="8" t="s">
        <v>236</v>
      </c>
      <c r="DJ352" s="8" t="s">
        <v>236</v>
      </c>
      <c r="DK352" s="8" t="s">
        <v>236</v>
      </c>
      <c r="DL352" s="8" t="s">
        <v>236</v>
      </c>
      <c r="DM352" s="8" t="s">
        <v>236</v>
      </c>
      <c r="DN352" s="8">
        <v>0</v>
      </c>
      <c r="DO352" s="8">
        <v>0</v>
      </c>
      <c r="DP352" s="8">
        <v>1</v>
      </c>
      <c r="DQ352" s="8">
        <v>1</v>
      </c>
      <c r="DR352" s="8"/>
      <c r="DS352" s="8"/>
      <c r="DT352" s="8"/>
      <c r="DU352" s="8">
        <v>1010</v>
      </c>
      <c r="DV352" s="8" t="s">
        <v>565</v>
      </c>
      <c r="DW352" s="8" t="s">
        <v>565</v>
      </c>
      <c r="DX352" s="8">
        <v>1</v>
      </c>
      <c r="DY352" s="8"/>
      <c r="DZ352" s="8" t="s">
        <v>236</v>
      </c>
      <c r="EA352" s="8" t="s">
        <v>236</v>
      </c>
      <c r="EB352" s="8" t="s">
        <v>236</v>
      </c>
      <c r="EC352" s="8" t="s">
        <v>236</v>
      </c>
      <c r="ED352" s="8"/>
      <c r="EE352" s="8">
        <v>82815331</v>
      </c>
      <c r="EF352" s="8">
        <v>8</v>
      </c>
      <c r="EG352" s="8" t="s">
        <v>573</v>
      </c>
      <c r="EH352" s="8">
        <v>0</v>
      </c>
      <c r="EI352" s="8" t="s">
        <v>236</v>
      </c>
      <c r="EJ352" s="8">
        <v>1</v>
      </c>
      <c r="EK352" s="8">
        <v>1100</v>
      </c>
      <c r="EL352" s="8" t="s">
        <v>574</v>
      </c>
      <c r="EM352" s="8" t="s">
        <v>575</v>
      </c>
      <c r="EN352" s="8"/>
      <c r="EO352" s="8" t="s">
        <v>236</v>
      </c>
      <c r="EP352" s="8"/>
      <c r="EQ352" s="8">
        <v>131072</v>
      </c>
      <c r="ER352" s="8">
        <v>1094.31</v>
      </c>
      <c r="ES352" s="8">
        <v>1094.31</v>
      </c>
      <c r="ET352" s="8">
        <v>0</v>
      </c>
      <c r="EU352" s="8">
        <v>0</v>
      </c>
      <c r="EV352" s="8">
        <v>0</v>
      </c>
      <c r="EW352" s="8">
        <v>0</v>
      </c>
      <c r="EX352" s="8">
        <v>0</v>
      </c>
      <c r="EY352" s="8">
        <v>0</v>
      </c>
      <c r="EZ352" s="8">
        <v>5</v>
      </c>
      <c r="FA352" s="8"/>
      <c r="FB352" s="8"/>
      <c r="FC352" s="8">
        <v>1</v>
      </c>
      <c r="FD352" s="8">
        <v>18</v>
      </c>
      <c r="FE352" s="8"/>
      <c r="FF352" s="8">
        <v>1270.75</v>
      </c>
      <c r="FG352" s="8"/>
      <c r="FH352" s="8"/>
      <c r="FI352" s="8"/>
      <c r="FJ352" s="8"/>
      <c r="FK352" s="8"/>
      <c r="FL352" s="8"/>
      <c r="FM352" s="8"/>
      <c r="FN352" s="8"/>
      <c r="FO352" s="8"/>
      <c r="FP352" s="8"/>
      <c r="FQ352" s="8">
        <v>0</v>
      </c>
      <c r="FR352" s="8">
        <v>0</v>
      </c>
      <c r="FS352" s="8">
        <v>0</v>
      </c>
      <c r="FT352" s="8"/>
      <c r="FU352" s="8"/>
      <c r="FV352" s="8"/>
      <c r="FW352" s="8"/>
      <c r="FX352" s="8">
        <v>0</v>
      </c>
      <c r="FY352" s="8">
        <v>0</v>
      </c>
      <c r="FZ352" s="8"/>
      <c r="GA352" s="8" t="s">
        <v>609</v>
      </c>
      <c r="GB352" s="8"/>
      <c r="GC352" s="8"/>
      <c r="GD352" s="8">
        <v>1</v>
      </c>
      <c r="GE352" s="8"/>
      <c r="GF352" s="8">
        <v>1315671656</v>
      </c>
      <c r="GG352" s="8">
        <v>2</v>
      </c>
      <c r="GH352" s="8">
        <v>3</v>
      </c>
      <c r="GI352" s="8">
        <v>-2</v>
      </c>
      <c r="GJ352" s="8">
        <v>0</v>
      </c>
      <c r="GK352" s="8">
        <v>0</v>
      </c>
      <c r="GL352" s="8">
        <f t="shared" si="220"/>
        <v>0</v>
      </c>
      <c r="GM352" s="8">
        <f t="shared" si="221"/>
        <v>0</v>
      </c>
      <c r="GN352" s="8">
        <f t="shared" si="222"/>
        <v>0</v>
      </c>
      <c r="GO352" s="8">
        <f t="shared" si="223"/>
        <v>0</v>
      </c>
      <c r="GP352" s="8">
        <f t="shared" si="224"/>
        <v>0</v>
      </c>
      <c r="GQ352" s="8"/>
      <c r="GR352" s="8">
        <v>1</v>
      </c>
      <c r="GS352" s="8">
        <v>1</v>
      </c>
      <c r="GT352" s="8">
        <v>0</v>
      </c>
      <c r="GU352" s="8" t="s">
        <v>236</v>
      </c>
      <c r="GV352" s="8">
        <f t="shared" si="225"/>
        <v>0</v>
      </c>
      <c r="GW352" s="8">
        <v>1</v>
      </c>
      <c r="GX352" s="8">
        <f t="shared" si="226"/>
        <v>0</v>
      </c>
      <c r="GY352" s="8"/>
      <c r="GZ352" s="8"/>
      <c r="HA352" s="8">
        <v>0</v>
      </c>
      <c r="HB352" s="8">
        <v>0</v>
      </c>
      <c r="HC352" s="8">
        <f t="shared" si="227"/>
        <v>0</v>
      </c>
      <c r="HD352" s="8"/>
      <c r="HE352" s="8" t="s">
        <v>69</v>
      </c>
      <c r="HF352" s="8" t="s">
        <v>426</v>
      </c>
      <c r="HG352" s="8">
        <f t="shared" si="228"/>
        <v>0</v>
      </c>
      <c r="HH352" s="8"/>
      <c r="HI352" s="8"/>
      <c r="HJ352" s="8"/>
      <c r="HK352" s="8"/>
      <c r="HL352" s="8"/>
      <c r="HM352" s="8" t="s">
        <v>236</v>
      </c>
      <c r="HN352" s="8" t="s">
        <v>236</v>
      </c>
      <c r="HO352" s="8" t="s">
        <v>236</v>
      </c>
      <c r="HP352" s="8" t="s">
        <v>236</v>
      </c>
      <c r="HQ352" s="8" t="s">
        <v>236</v>
      </c>
      <c r="HR352" s="8"/>
      <c r="HS352" s="8">
        <v>0</v>
      </c>
      <c r="HT352" s="8"/>
      <c r="HU352" s="8"/>
      <c r="HV352" s="8"/>
      <c r="HW352" s="8"/>
      <c r="HX352" s="8"/>
      <c r="HY352" s="8"/>
      <c r="HZ352" s="8"/>
      <c r="IA352" s="8"/>
      <c r="IB352" s="8"/>
      <c r="IC352" s="8"/>
      <c r="ID352" s="8"/>
      <c r="IE352" s="8"/>
      <c r="IF352" s="8"/>
      <c r="IG352" s="8"/>
      <c r="IH352" s="8"/>
      <c r="II352" s="8"/>
      <c r="IJ352" s="8"/>
      <c r="IK352" s="8">
        <v>0</v>
      </c>
      <c r="IL352" s="8"/>
      <c r="IM352" s="8"/>
      <c r="IN352" s="8"/>
      <c r="IO352" s="8"/>
      <c r="IP352" s="8"/>
      <c r="IQ352" s="8"/>
      <c r="IR352" s="8"/>
      <c r="IS352" s="8"/>
      <c r="IT352" s="8"/>
      <c r="IU352" s="8"/>
    </row>
    <row r="353" spans="1:245">
      <c r="A353">
        <v>17</v>
      </c>
      <c r="B353">
        <v>1</v>
      </c>
      <c r="E353" t="s">
        <v>607</v>
      </c>
      <c r="F353" t="s">
        <v>534</v>
      </c>
      <c r="G353" t="s">
        <v>608</v>
      </c>
      <c r="H353" t="s">
        <v>565</v>
      </c>
      <c r="I353">
        <v>0</v>
      </c>
      <c r="J353">
        <v>0</v>
      </c>
      <c r="K353">
        <v>0</v>
      </c>
      <c r="L353">
        <v>4</v>
      </c>
      <c r="M353">
        <v>0</v>
      </c>
      <c r="N353">
        <f t="shared" si="188"/>
        <v>4</v>
      </c>
      <c r="O353">
        <f t="shared" si="189"/>
        <v>0</v>
      </c>
      <c r="P353">
        <f t="shared" si="190"/>
        <v>0</v>
      </c>
      <c r="Q353">
        <f t="shared" si="191"/>
        <v>0</v>
      </c>
      <c r="R353">
        <f t="shared" si="192"/>
        <v>0</v>
      </c>
      <c r="S353">
        <f t="shared" si="193"/>
        <v>0</v>
      </c>
      <c r="T353">
        <f t="shared" si="194"/>
        <v>0</v>
      </c>
      <c r="U353">
        <f t="shared" si="195"/>
        <v>0</v>
      </c>
      <c r="V353">
        <f t="shared" si="196"/>
        <v>0</v>
      </c>
      <c r="W353">
        <f t="shared" si="197"/>
        <v>0</v>
      </c>
      <c r="X353">
        <f t="shared" si="198"/>
        <v>0</v>
      </c>
      <c r="Y353">
        <f t="shared" si="199"/>
        <v>0</v>
      </c>
      <c r="AA353">
        <v>85244033</v>
      </c>
      <c r="AB353">
        <f t="shared" si="200"/>
        <v>1094.31</v>
      </c>
      <c r="AC353">
        <f t="shared" si="201"/>
        <v>1094.31</v>
      </c>
      <c r="AD353">
        <f t="shared" si="202"/>
        <v>0</v>
      </c>
      <c r="AE353">
        <f t="shared" si="203"/>
        <v>0</v>
      </c>
      <c r="AF353">
        <f t="shared" si="204"/>
        <v>0</v>
      </c>
      <c r="AG353">
        <f t="shared" si="205"/>
        <v>0</v>
      </c>
      <c r="AH353">
        <f t="shared" si="206"/>
        <v>0</v>
      </c>
      <c r="AI353">
        <f t="shared" si="207"/>
        <v>0</v>
      </c>
      <c r="AJ353">
        <f t="shared" si="208"/>
        <v>0</v>
      </c>
      <c r="AK353">
        <v>1094.31</v>
      </c>
      <c r="AL353">
        <v>1094.31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1</v>
      </c>
      <c r="AW353">
        <v>1</v>
      </c>
      <c r="AZ353">
        <v>1</v>
      </c>
      <c r="BA353">
        <v>1</v>
      </c>
      <c r="BB353">
        <v>1</v>
      </c>
      <c r="BC353">
        <v>1</v>
      </c>
      <c r="BD353" t="s">
        <v>236</v>
      </c>
      <c r="BE353" t="s">
        <v>236</v>
      </c>
      <c r="BF353" t="s">
        <v>236</v>
      </c>
      <c r="BG353" t="s">
        <v>236</v>
      </c>
      <c r="BH353">
        <v>3</v>
      </c>
      <c r="BI353">
        <v>1</v>
      </c>
      <c r="BJ353" t="s">
        <v>236</v>
      </c>
      <c r="BM353">
        <v>1100</v>
      </c>
      <c r="BN353">
        <v>0</v>
      </c>
      <c r="BO353" t="s">
        <v>236</v>
      </c>
      <c r="BP353">
        <v>0</v>
      </c>
      <c r="BQ353">
        <v>8</v>
      </c>
      <c r="BR353">
        <v>0</v>
      </c>
      <c r="BS353">
        <v>1</v>
      </c>
      <c r="BT353">
        <v>1</v>
      </c>
      <c r="BU353">
        <v>1</v>
      </c>
      <c r="BV353">
        <v>1</v>
      </c>
      <c r="BW353">
        <v>1</v>
      </c>
      <c r="BX353">
        <v>1</v>
      </c>
      <c r="BY353" t="s">
        <v>236</v>
      </c>
      <c r="BZ353">
        <v>0</v>
      </c>
      <c r="CA353">
        <v>0</v>
      </c>
      <c r="CB353" t="s">
        <v>236</v>
      </c>
      <c r="CE353">
        <v>0</v>
      </c>
      <c r="CF353">
        <v>0</v>
      </c>
      <c r="CG353">
        <v>0</v>
      </c>
      <c r="CH353">
        <v>27</v>
      </c>
      <c r="CI353">
        <v>0</v>
      </c>
      <c r="CJ353">
        <v>0</v>
      </c>
      <c r="CK353">
        <v>0</v>
      </c>
      <c r="CL353">
        <v>0</v>
      </c>
      <c r="CM353">
        <v>0</v>
      </c>
      <c r="CN353" t="s">
        <v>236</v>
      </c>
      <c r="CO353">
        <v>0</v>
      </c>
      <c r="CP353">
        <f t="shared" si="209"/>
        <v>0</v>
      </c>
      <c r="CQ353">
        <f t="shared" si="210"/>
        <v>1094.31</v>
      </c>
      <c r="CR353">
        <f t="shared" si="211"/>
        <v>0</v>
      </c>
      <c r="CS353">
        <f t="shared" si="212"/>
        <v>0</v>
      </c>
      <c r="CT353">
        <f t="shared" si="213"/>
        <v>0</v>
      </c>
      <c r="CU353">
        <f t="shared" si="214"/>
        <v>0</v>
      </c>
      <c r="CV353">
        <f t="shared" si="215"/>
        <v>0</v>
      </c>
      <c r="CW353">
        <f t="shared" si="216"/>
        <v>0</v>
      </c>
      <c r="CX353">
        <f t="shared" si="217"/>
        <v>0</v>
      </c>
      <c r="CY353">
        <f t="shared" si="218"/>
        <v>0</v>
      </c>
      <c r="CZ353">
        <f t="shared" si="219"/>
        <v>0</v>
      </c>
      <c r="DC353" t="s">
        <v>236</v>
      </c>
      <c r="DD353" t="s">
        <v>236</v>
      </c>
      <c r="DE353" t="s">
        <v>236</v>
      </c>
      <c r="DF353" t="s">
        <v>236</v>
      </c>
      <c r="DG353" t="s">
        <v>236</v>
      </c>
      <c r="DH353" t="s">
        <v>236</v>
      </c>
      <c r="DI353" t="s">
        <v>236</v>
      </c>
      <c r="DJ353" t="s">
        <v>236</v>
      </c>
      <c r="DK353" t="s">
        <v>236</v>
      </c>
      <c r="DL353" t="s">
        <v>236</v>
      </c>
      <c r="DM353" t="s">
        <v>236</v>
      </c>
      <c r="DN353">
        <v>0</v>
      </c>
      <c r="DO353">
        <v>0</v>
      </c>
      <c r="DP353">
        <v>1</v>
      </c>
      <c r="DQ353">
        <v>1</v>
      </c>
      <c r="DU353">
        <v>1010</v>
      </c>
      <c r="DV353" t="s">
        <v>565</v>
      </c>
      <c r="DW353" t="s">
        <v>565</v>
      </c>
      <c r="DX353">
        <v>1</v>
      </c>
      <c r="DZ353" t="s">
        <v>236</v>
      </c>
      <c r="EA353" t="s">
        <v>236</v>
      </c>
      <c r="EB353" t="s">
        <v>236</v>
      </c>
      <c r="EC353" t="s">
        <v>236</v>
      </c>
      <c r="EE353">
        <v>82815331</v>
      </c>
      <c r="EF353">
        <v>8</v>
      </c>
      <c r="EG353" t="s">
        <v>573</v>
      </c>
      <c r="EH353">
        <v>0</v>
      </c>
      <c r="EI353" t="s">
        <v>236</v>
      </c>
      <c r="EJ353">
        <v>1</v>
      </c>
      <c r="EK353">
        <v>1100</v>
      </c>
      <c r="EL353" t="s">
        <v>574</v>
      </c>
      <c r="EM353" t="s">
        <v>575</v>
      </c>
      <c r="EO353" t="s">
        <v>236</v>
      </c>
      <c r="EQ353">
        <v>131072</v>
      </c>
      <c r="ER353">
        <v>1094.31</v>
      </c>
      <c r="ES353">
        <v>1094.31</v>
      </c>
      <c r="ET353">
        <v>0</v>
      </c>
      <c r="EU353">
        <v>0</v>
      </c>
      <c r="EV353">
        <v>0</v>
      </c>
      <c r="EW353">
        <v>0</v>
      </c>
      <c r="EX353">
        <v>0</v>
      </c>
      <c r="EY353">
        <v>0</v>
      </c>
      <c r="EZ353">
        <v>5</v>
      </c>
      <c r="FC353">
        <v>1</v>
      </c>
      <c r="FD353">
        <v>18</v>
      </c>
      <c r="FF353">
        <v>1270.75</v>
      </c>
      <c r="FQ353">
        <v>0</v>
      </c>
      <c r="FR353">
        <v>0</v>
      </c>
      <c r="FS353">
        <v>0</v>
      </c>
      <c r="FX353">
        <v>0</v>
      </c>
      <c r="FY353">
        <v>0</v>
      </c>
      <c r="GA353" t="s">
        <v>609</v>
      </c>
      <c r="GD353">
        <v>1</v>
      </c>
      <c r="GF353">
        <v>1315671656</v>
      </c>
      <c r="GG353">
        <v>2</v>
      </c>
      <c r="GH353">
        <v>3</v>
      </c>
      <c r="GI353">
        <v>-2</v>
      </c>
      <c r="GJ353">
        <v>0</v>
      </c>
      <c r="GK353">
        <v>0</v>
      </c>
      <c r="GL353">
        <f t="shared" si="220"/>
        <v>0</v>
      </c>
      <c r="GM353">
        <f t="shared" si="221"/>
        <v>0</v>
      </c>
      <c r="GN353">
        <f t="shared" si="222"/>
        <v>0</v>
      </c>
      <c r="GO353">
        <f t="shared" si="223"/>
        <v>0</v>
      </c>
      <c r="GP353">
        <f t="shared" si="224"/>
        <v>0</v>
      </c>
      <c r="GR353">
        <v>1</v>
      </c>
      <c r="GS353">
        <v>1</v>
      </c>
      <c r="GT353">
        <v>0</v>
      </c>
      <c r="GU353" t="s">
        <v>236</v>
      </c>
      <c r="GV353">
        <f t="shared" si="225"/>
        <v>0</v>
      </c>
      <c r="GW353">
        <v>1</v>
      </c>
      <c r="GX353">
        <f t="shared" si="226"/>
        <v>0</v>
      </c>
      <c r="HA353">
        <v>0</v>
      </c>
      <c r="HB353">
        <v>0</v>
      </c>
      <c r="HC353">
        <f t="shared" si="227"/>
        <v>0</v>
      </c>
      <c r="HE353" t="s">
        <v>69</v>
      </c>
      <c r="HF353" t="s">
        <v>426</v>
      </c>
      <c r="HG353">
        <f t="shared" si="228"/>
        <v>0</v>
      </c>
      <c r="HM353" t="s">
        <v>236</v>
      </c>
      <c r="HN353" t="s">
        <v>236</v>
      </c>
      <c r="HO353" t="s">
        <v>236</v>
      </c>
      <c r="HP353" t="s">
        <v>236</v>
      </c>
      <c r="HQ353" t="s">
        <v>236</v>
      </c>
      <c r="HS353">
        <v>0</v>
      </c>
      <c r="IK353">
        <v>0</v>
      </c>
    </row>
    <row r="354" spans="1:255">
      <c r="A354" s="8">
        <v>17</v>
      </c>
      <c r="B354" s="8">
        <v>1</v>
      </c>
      <c r="C354" s="8"/>
      <c r="D354" s="8"/>
      <c r="E354" s="8" t="s">
        <v>610</v>
      </c>
      <c r="F354" s="8" t="s">
        <v>534</v>
      </c>
      <c r="G354" s="8" t="s">
        <v>611</v>
      </c>
      <c r="H354" s="8" t="s">
        <v>565</v>
      </c>
      <c r="I354" s="8">
        <v>0</v>
      </c>
      <c r="J354" s="8">
        <v>0</v>
      </c>
      <c r="K354" s="8">
        <v>0</v>
      </c>
      <c r="L354" s="8">
        <v>3</v>
      </c>
      <c r="M354" s="8">
        <v>0</v>
      </c>
      <c r="N354" s="8">
        <f t="shared" si="188"/>
        <v>3</v>
      </c>
      <c r="O354" s="8">
        <f t="shared" si="189"/>
        <v>0</v>
      </c>
      <c r="P354" s="8">
        <f t="shared" si="190"/>
        <v>0</v>
      </c>
      <c r="Q354" s="8">
        <f t="shared" si="191"/>
        <v>0</v>
      </c>
      <c r="R354" s="8">
        <f t="shared" si="192"/>
        <v>0</v>
      </c>
      <c r="S354" s="8">
        <f t="shared" si="193"/>
        <v>0</v>
      </c>
      <c r="T354" s="8">
        <f t="shared" si="194"/>
        <v>0</v>
      </c>
      <c r="U354" s="8">
        <f t="shared" si="195"/>
        <v>0</v>
      </c>
      <c r="V354" s="8">
        <f t="shared" si="196"/>
        <v>0</v>
      </c>
      <c r="W354" s="8">
        <f t="shared" si="197"/>
        <v>0</v>
      </c>
      <c r="X354" s="8">
        <f t="shared" si="198"/>
        <v>0</v>
      </c>
      <c r="Y354" s="8">
        <f t="shared" si="199"/>
        <v>0</v>
      </c>
      <c r="Z354" s="8"/>
      <c r="AA354" s="8">
        <v>85244098</v>
      </c>
      <c r="AB354" s="8">
        <f t="shared" si="200"/>
        <v>550.93</v>
      </c>
      <c r="AC354" s="8">
        <f t="shared" si="201"/>
        <v>550.93</v>
      </c>
      <c r="AD354" s="8">
        <f t="shared" si="202"/>
        <v>0</v>
      </c>
      <c r="AE354" s="8">
        <f t="shared" si="203"/>
        <v>0</v>
      </c>
      <c r="AF354" s="8">
        <f t="shared" si="204"/>
        <v>0</v>
      </c>
      <c r="AG354" s="8">
        <f t="shared" si="205"/>
        <v>0</v>
      </c>
      <c r="AH354" s="8">
        <f t="shared" si="206"/>
        <v>0</v>
      </c>
      <c r="AI354" s="8">
        <f t="shared" si="207"/>
        <v>0</v>
      </c>
      <c r="AJ354" s="8">
        <f t="shared" si="208"/>
        <v>0</v>
      </c>
      <c r="AK354" s="8">
        <v>550.93</v>
      </c>
      <c r="AL354" s="8">
        <v>550.93</v>
      </c>
      <c r="AM354" s="8">
        <v>0</v>
      </c>
      <c r="AN354" s="8">
        <v>0</v>
      </c>
      <c r="AO354" s="8">
        <v>0</v>
      </c>
      <c r="AP354" s="8">
        <v>0</v>
      </c>
      <c r="AQ354" s="8">
        <v>0</v>
      </c>
      <c r="AR354" s="8">
        <v>0</v>
      </c>
      <c r="AS354" s="8">
        <v>0</v>
      </c>
      <c r="AT354" s="8">
        <v>0</v>
      </c>
      <c r="AU354" s="8">
        <v>0</v>
      </c>
      <c r="AV354" s="8">
        <v>1</v>
      </c>
      <c r="AW354" s="8">
        <v>1</v>
      </c>
      <c r="AX354" s="8"/>
      <c r="AY354" s="8"/>
      <c r="AZ354" s="8">
        <v>1</v>
      </c>
      <c r="BA354" s="8">
        <v>1</v>
      </c>
      <c r="BB354" s="8">
        <v>1</v>
      </c>
      <c r="BC354" s="8">
        <v>1</v>
      </c>
      <c r="BD354" s="8" t="s">
        <v>236</v>
      </c>
      <c r="BE354" s="8" t="s">
        <v>236</v>
      </c>
      <c r="BF354" s="8" t="s">
        <v>236</v>
      </c>
      <c r="BG354" s="8" t="s">
        <v>236</v>
      </c>
      <c r="BH354" s="8">
        <v>3</v>
      </c>
      <c r="BI354" s="8">
        <v>1</v>
      </c>
      <c r="BJ354" s="8" t="s">
        <v>236</v>
      </c>
      <c r="BK354" s="8"/>
      <c r="BL354" s="8"/>
      <c r="BM354" s="8">
        <v>1100</v>
      </c>
      <c r="BN354" s="8">
        <v>0</v>
      </c>
      <c r="BO354" s="8" t="s">
        <v>236</v>
      </c>
      <c r="BP354" s="8">
        <v>0</v>
      </c>
      <c r="BQ354" s="8">
        <v>8</v>
      </c>
      <c r="BR354" s="8">
        <v>0</v>
      </c>
      <c r="BS354" s="8">
        <v>1</v>
      </c>
      <c r="BT354" s="8">
        <v>1</v>
      </c>
      <c r="BU354" s="8">
        <v>1</v>
      </c>
      <c r="BV354" s="8">
        <v>1</v>
      </c>
      <c r="BW354" s="8">
        <v>1</v>
      </c>
      <c r="BX354" s="8">
        <v>1</v>
      </c>
      <c r="BY354" s="8" t="s">
        <v>236</v>
      </c>
      <c r="BZ354" s="8">
        <v>0</v>
      </c>
      <c r="CA354" s="8">
        <v>0</v>
      </c>
      <c r="CB354" s="8" t="s">
        <v>236</v>
      </c>
      <c r="CC354" s="8"/>
      <c r="CD354" s="8"/>
      <c r="CE354" s="8">
        <v>0</v>
      </c>
      <c r="CF354" s="8">
        <v>0</v>
      </c>
      <c r="CG354" s="8">
        <v>0</v>
      </c>
      <c r="CH354" s="8">
        <v>28</v>
      </c>
      <c r="CI354" s="8">
        <v>0</v>
      </c>
      <c r="CJ354" s="8">
        <v>0</v>
      </c>
      <c r="CK354" s="8">
        <v>0</v>
      </c>
      <c r="CL354" s="8">
        <v>0</v>
      </c>
      <c r="CM354" s="8">
        <v>0</v>
      </c>
      <c r="CN354" s="8" t="s">
        <v>236</v>
      </c>
      <c r="CO354" s="8">
        <v>0</v>
      </c>
      <c r="CP354" s="8">
        <f t="shared" si="209"/>
        <v>0</v>
      </c>
      <c r="CQ354" s="8">
        <f t="shared" si="210"/>
        <v>550.93</v>
      </c>
      <c r="CR354" s="8">
        <f t="shared" si="211"/>
        <v>0</v>
      </c>
      <c r="CS354" s="8">
        <f t="shared" si="212"/>
        <v>0</v>
      </c>
      <c r="CT354" s="8">
        <f t="shared" si="213"/>
        <v>0</v>
      </c>
      <c r="CU354" s="8">
        <f t="shared" si="214"/>
        <v>0</v>
      </c>
      <c r="CV354" s="8">
        <f t="shared" si="215"/>
        <v>0</v>
      </c>
      <c r="CW354" s="8">
        <f t="shared" si="216"/>
        <v>0</v>
      </c>
      <c r="CX354" s="8">
        <f t="shared" si="217"/>
        <v>0</v>
      </c>
      <c r="CY354" s="8">
        <f t="shared" si="218"/>
        <v>0</v>
      </c>
      <c r="CZ354" s="8">
        <f t="shared" si="219"/>
        <v>0</v>
      </c>
      <c r="DA354" s="8"/>
      <c r="DB354" s="8"/>
      <c r="DC354" s="8" t="s">
        <v>236</v>
      </c>
      <c r="DD354" s="8" t="s">
        <v>236</v>
      </c>
      <c r="DE354" s="8" t="s">
        <v>236</v>
      </c>
      <c r="DF354" s="8" t="s">
        <v>236</v>
      </c>
      <c r="DG354" s="8" t="s">
        <v>236</v>
      </c>
      <c r="DH354" s="8" t="s">
        <v>236</v>
      </c>
      <c r="DI354" s="8" t="s">
        <v>236</v>
      </c>
      <c r="DJ354" s="8" t="s">
        <v>236</v>
      </c>
      <c r="DK354" s="8" t="s">
        <v>236</v>
      </c>
      <c r="DL354" s="8" t="s">
        <v>236</v>
      </c>
      <c r="DM354" s="8" t="s">
        <v>236</v>
      </c>
      <c r="DN354" s="8">
        <v>0</v>
      </c>
      <c r="DO354" s="8">
        <v>0</v>
      </c>
      <c r="DP354" s="8">
        <v>1</v>
      </c>
      <c r="DQ354" s="8">
        <v>1</v>
      </c>
      <c r="DR354" s="8"/>
      <c r="DS354" s="8"/>
      <c r="DT354" s="8"/>
      <c r="DU354" s="8">
        <v>1010</v>
      </c>
      <c r="DV354" s="8" t="s">
        <v>565</v>
      </c>
      <c r="DW354" s="8" t="s">
        <v>565</v>
      </c>
      <c r="DX354" s="8">
        <v>1</v>
      </c>
      <c r="DY354" s="8"/>
      <c r="DZ354" s="8" t="s">
        <v>236</v>
      </c>
      <c r="EA354" s="8" t="s">
        <v>236</v>
      </c>
      <c r="EB354" s="8" t="s">
        <v>236</v>
      </c>
      <c r="EC354" s="8" t="s">
        <v>236</v>
      </c>
      <c r="ED354" s="8"/>
      <c r="EE354" s="8">
        <v>82815331</v>
      </c>
      <c r="EF354" s="8">
        <v>8</v>
      </c>
      <c r="EG354" s="8" t="s">
        <v>573</v>
      </c>
      <c r="EH354" s="8">
        <v>0</v>
      </c>
      <c r="EI354" s="8" t="s">
        <v>236</v>
      </c>
      <c r="EJ354" s="8">
        <v>1</v>
      </c>
      <c r="EK354" s="8">
        <v>1100</v>
      </c>
      <c r="EL354" s="8" t="s">
        <v>574</v>
      </c>
      <c r="EM354" s="8" t="s">
        <v>575</v>
      </c>
      <c r="EN354" s="8"/>
      <c r="EO354" s="8" t="s">
        <v>236</v>
      </c>
      <c r="EP354" s="8"/>
      <c r="EQ354" s="8">
        <v>131072</v>
      </c>
      <c r="ER354" s="8">
        <v>550.93</v>
      </c>
      <c r="ES354" s="8">
        <v>550.93</v>
      </c>
      <c r="ET354" s="8">
        <v>0</v>
      </c>
      <c r="EU354" s="8">
        <v>0</v>
      </c>
      <c r="EV354" s="8">
        <v>0</v>
      </c>
      <c r="EW354" s="8">
        <v>0</v>
      </c>
      <c r="EX354" s="8">
        <v>0</v>
      </c>
      <c r="EY354" s="8">
        <v>0</v>
      </c>
      <c r="EZ354" s="8">
        <v>5</v>
      </c>
      <c r="FA354" s="8"/>
      <c r="FB354" s="8"/>
      <c r="FC354" s="8">
        <v>1</v>
      </c>
      <c r="FD354" s="8">
        <v>18</v>
      </c>
      <c r="FE354" s="8"/>
      <c r="FF354" s="8">
        <v>639.77</v>
      </c>
      <c r="FG354" s="8"/>
      <c r="FH354" s="8"/>
      <c r="FI354" s="8"/>
      <c r="FJ354" s="8"/>
      <c r="FK354" s="8"/>
      <c r="FL354" s="8"/>
      <c r="FM354" s="8"/>
      <c r="FN354" s="8"/>
      <c r="FO354" s="8"/>
      <c r="FP354" s="8"/>
      <c r="FQ354" s="8">
        <v>0</v>
      </c>
      <c r="FR354" s="8">
        <v>0</v>
      </c>
      <c r="FS354" s="8">
        <v>0</v>
      </c>
      <c r="FT354" s="8"/>
      <c r="FU354" s="8"/>
      <c r="FV354" s="8"/>
      <c r="FW354" s="8"/>
      <c r="FX354" s="8">
        <v>0</v>
      </c>
      <c r="FY354" s="8">
        <v>0</v>
      </c>
      <c r="FZ354" s="8"/>
      <c r="GA354" s="8" t="s">
        <v>612</v>
      </c>
      <c r="GB354" s="8"/>
      <c r="GC354" s="8"/>
      <c r="GD354" s="8">
        <v>1</v>
      </c>
      <c r="GE354" s="8"/>
      <c r="GF354" s="8">
        <v>-516804020</v>
      </c>
      <c r="GG354" s="8">
        <v>2</v>
      </c>
      <c r="GH354" s="8">
        <v>3</v>
      </c>
      <c r="GI354" s="8">
        <v>-2</v>
      </c>
      <c r="GJ354" s="8">
        <v>0</v>
      </c>
      <c r="GK354" s="8">
        <v>0</v>
      </c>
      <c r="GL354" s="8">
        <f t="shared" si="220"/>
        <v>0</v>
      </c>
      <c r="GM354" s="8">
        <f t="shared" si="221"/>
        <v>0</v>
      </c>
      <c r="GN354" s="8">
        <f t="shared" si="222"/>
        <v>0</v>
      </c>
      <c r="GO354" s="8">
        <f t="shared" si="223"/>
        <v>0</v>
      </c>
      <c r="GP354" s="8">
        <f t="shared" si="224"/>
        <v>0</v>
      </c>
      <c r="GQ354" s="8"/>
      <c r="GR354" s="8">
        <v>1</v>
      </c>
      <c r="GS354" s="8">
        <v>1</v>
      </c>
      <c r="GT354" s="8">
        <v>0</v>
      </c>
      <c r="GU354" s="8" t="s">
        <v>236</v>
      </c>
      <c r="GV354" s="8">
        <f t="shared" si="225"/>
        <v>0</v>
      </c>
      <c r="GW354" s="8">
        <v>1</v>
      </c>
      <c r="GX354" s="8">
        <f t="shared" si="226"/>
        <v>0</v>
      </c>
      <c r="GY354" s="8"/>
      <c r="GZ354" s="8"/>
      <c r="HA354" s="8">
        <v>0</v>
      </c>
      <c r="HB354" s="8">
        <v>0</v>
      </c>
      <c r="HC354" s="8">
        <f t="shared" si="227"/>
        <v>0</v>
      </c>
      <c r="HD354" s="8"/>
      <c r="HE354" s="8" t="s">
        <v>69</v>
      </c>
      <c r="HF354" s="8" t="s">
        <v>426</v>
      </c>
      <c r="HG354" s="8">
        <f t="shared" si="228"/>
        <v>0</v>
      </c>
      <c r="HH354" s="8"/>
      <c r="HI354" s="8"/>
      <c r="HJ354" s="8"/>
      <c r="HK354" s="8"/>
      <c r="HL354" s="8"/>
      <c r="HM354" s="8" t="s">
        <v>236</v>
      </c>
      <c r="HN354" s="8" t="s">
        <v>236</v>
      </c>
      <c r="HO354" s="8" t="s">
        <v>236</v>
      </c>
      <c r="HP354" s="8" t="s">
        <v>236</v>
      </c>
      <c r="HQ354" s="8" t="s">
        <v>236</v>
      </c>
      <c r="HR354" s="8"/>
      <c r="HS354" s="8">
        <v>0</v>
      </c>
      <c r="HT354" s="8"/>
      <c r="HU354" s="8"/>
      <c r="HV354" s="8"/>
      <c r="HW354" s="8"/>
      <c r="HX354" s="8"/>
      <c r="HY354" s="8"/>
      <c r="HZ354" s="8"/>
      <c r="IA354" s="8"/>
      <c r="IB354" s="8"/>
      <c r="IC354" s="8"/>
      <c r="ID354" s="8"/>
      <c r="IE354" s="8"/>
      <c r="IF354" s="8"/>
      <c r="IG354" s="8"/>
      <c r="IH354" s="8"/>
      <c r="II354" s="8"/>
      <c r="IJ354" s="8"/>
      <c r="IK354" s="8">
        <v>0</v>
      </c>
      <c r="IL354" s="8"/>
      <c r="IM354" s="8"/>
      <c r="IN354" s="8"/>
      <c r="IO354" s="8"/>
      <c r="IP354" s="8"/>
      <c r="IQ354" s="8"/>
      <c r="IR354" s="8"/>
      <c r="IS354" s="8"/>
      <c r="IT354" s="8"/>
      <c r="IU354" s="8"/>
    </row>
    <row r="355" spans="1:245">
      <c r="A355">
        <v>17</v>
      </c>
      <c r="B355">
        <v>1</v>
      </c>
      <c r="E355" t="s">
        <v>610</v>
      </c>
      <c r="F355" t="s">
        <v>534</v>
      </c>
      <c r="G355" t="s">
        <v>611</v>
      </c>
      <c r="H355" t="s">
        <v>565</v>
      </c>
      <c r="I355">
        <v>0</v>
      </c>
      <c r="J355">
        <v>0</v>
      </c>
      <c r="K355">
        <v>0</v>
      </c>
      <c r="L355">
        <v>3</v>
      </c>
      <c r="M355">
        <v>0</v>
      </c>
      <c r="N355">
        <f t="shared" si="188"/>
        <v>3</v>
      </c>
      <c r="O355">
        <f t="shared" si="189"/>
        <v>0</v>
      </c>
      <c r="P355">
        <f t="shared" si="190"/>
        <v>0</v>
      </c>
      <c r="Q355">
        <f t="shared" si="191"/>
        <v>0</v>
      </c>
      <c r="R355">
        <f t="shared" si="192"/>
        <v>0</v>
      </c>
      <c r="S355">
        <f t="shared" si="193"/>
        <v>0</v>
      </c>
      <c r="T355">
        <f t="shared" si="194"/>
        <v>0</v>
      </c>
      <c r="U355">
        <f t="shared" si="195"/>
        <v>0</v>
      </c>
      <c r="V355">
        <f t="shared" si="196"/>
        <v>0</v>
      </c>
      <c r="W355">
        <f t="shared" si="197"/>
        <v>0</v>
      </c>
      <c r="X355">
        <f t="shared" si="198"/>
        <v>0</v>
      </c>
      <c r="Y355">
        <f t="shared" si="199"/>
        <v>0</v>
      </c>
      <c r="AA355">
        <v>85244033</v>
      </c>
      <c r="AB355">
        <f t="shared" si="200"/>
        <v>550.93</v>
      </c>
      <c r="AC355">
        <f t="shared" si="201"/>
        <v>550.93</v>
      </c>
      <c r="AD355">
        <f t="shared" si="202"/>
        <v>0</v>
      </c>
      <c r="AE355">
        <f t="shared" si="203"/>
        <v>0</v>
      </c>
      <c r="AF355">
        <f t="shared" si="204"/>
        <v>0</v>
      </c>
      <c r="AG355">
        <f t="shared" si="205"/>
        <v>0</v>
      </c>
      <c r="AH355">
        <f t="shared" si="206"/>
        <v>0</v>
      </c>
      <c r="AI355">
        <f t="shared" si="207"/>
        <v>0</v>
      </c>
      <c r="AJ355">
        <f t="shared" si="208"/>
        <v>0</v>
      </c>
      <c r="AK355">
        <v>550.93</v>
      </c>
      <c r="AL355">
        <v>550.93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1</v>
      </c>
      <c r="AW355">
        <v>1</v>
      </c>
      <c r="AZ355">
        <v>1</v>
      </c>
      <c r="BA355">
        <v>1</v>
      </c>
      <c r="BB355">
        <v>1</v>
      </c>
      <c r="BC355">
        <v>1</v>
      </c>
      <c r="BD355" t="s">
        <v>236</v>
      </c>
      <c r="BE355" t="s">
        <v>236</v>
      </c>
      <c r="BF355" t="s">
        <v>236</v>
      </c>
      <c r="BG355" t="s">
        <v>236</v>
      </c>
      <c r="BH355">
        <v>3</v>
      </c>
      <c r="BI355">
        <v>1</v>
      </c>
      <c r="BJ355" t="s">
        <v>236</v>
      </c>
      <c r="BM355">
        <v>1100</v>
      </c>
      <c r="BN355">
        <v>0</v>
      </c>
      <c r="BO355" t="s">
        <v>236</v>
      </c>
      <c r="BP355">
        <v>0</v>
      </c>
      <c r="BQ355">
        <v>8</v>
      </c>
      <c r="BR355">
        <v>0</v>
      </c>
      <c r="BS355">
        <v>1</v>
      </c>
      <c r="BT355">
        <v>1</v>
      </c>
      <c r="BU355">
        <v>1</v>
      </c>
      <c r="BV355">
        <v>1</v>
      </c>
      <c r="BW355">
        <v>1</v>
      </c>
      <c r="BX355">
        <v>1</v>
      </c>
      <c r="BY355" t="s">
        <v>236</v>
      </c>
      <c r="BZ355">
        <v>0</v>
      </c>
      <c r="CA355">
        <v>0</v>
      </c>
      <c r="CB355" t="s">
        <v>236</v>
      </c>
      <c r="CE355">
        <v>0</v>
      </c>
      <c r="CF355">
        <v>0</v>
      </c>
      <c r="CG355">
        <v>0</v>
      </c>
      <c r="CH355">
        <v>28</v>
      </c>
      <c r="CI355">
        <v>0</v>
      </c>
      <c r="CJ355">
        <v>0</v>
      </c>
      <c r="CK355">
        <v>0</v>
      </c>
      <c r="CL355">
        <v>0</v>
      </c>
      <c r="CM355">
        <v>0</v>
      </c>
      <c r="CN355" t="s">
        <v>236</v>
      </c>
      <c r="CO355">
        <v>0</v>
      </c>
      <c r="CP355">
        <f t="shared" si="209"/>
        <v>0</v>
      </c>
      <c r="CQ355">
        <f t="shared" si="210"/>
        <v>550.93</v>
      </c>
      <c r="CR355">
        <f t="shared" si="211"/>
        <v>0</v>
      </c>
      <c r="CS355">
        <f t="shared" si="212"/>
        <v>0</v>
      </c>
      <c r="CT355">
        <f t="shared" si="213"/>
        <v>0</v>
      </c>
      <c r="CU355">
        <f t="shared" si="214"/>
        <v>0</v>
      </c>
      <c r="CV355">
        <f t="shared" si="215"/>
        <v>0</v>
      </c>
      <c r="CW355">
        <f t="shared" si="216"/>
        <v>0</v>
      </c>
      <c r="CX355">
        <f t="shared" si="217"/>
        <v>0</v>
      </c>
      <c r="CY355">
        <f t="shared" si="218"/>
        <v>0</v>
      </c>
      <c r="CZ355">
        <f t="shared" si="219"/>
        <v>0</v>
      </c>
      <c r="DC355" t="s">
        <v>236</v>
      </c>
      <c r="DD355" t="s">
        <v>236</v>
      </c>
      <c r="DE355" t="s">
        <v>236</v>
      </c>
      <c r="DF355" t="s">
        <v>236</v>
      </c>
      <c r="DG355" t="s">
        <v>236</v>
      </c>
      <c r="DH355" t="s">
        <v>236</v>
      </c>
      <c r="DI355" t="s">
        <v>236</v>
      </c>
      <c r="DJ355" t="s">
        <v>236</v>
      </c>
      <c r="DK355" t="s">
        <v>236</v>
      </c>
      <c r="DL355" t="s">
        <v>236</v>
      </c>
      <c r="DM355" t="s">
        <v>236</v>
      </c>
      <c r="DN355">
        <v>0</v>
      </c>
      <c r="DO355">
        <v>0</v>
      </c>
      <c r="DP355">
        <v>1</v>
      </c>
      <c r="DQ355">
        <v>1</v>
      </c>
      <c r="DU355">
        <v>1010</v>
      </c>
      <c r="DV355" t="s">
        <v>565</v>
      </c>
      <c r="DW355" t="s">
        <v>565</v>
      </c>
      <c r="DX355">
        <v>1</v>
      </c>
      <c r="DZ355" t="s">
        <v>236</v>
      </c>
      <c r="EA355" t="s">
        <v>236</v>
      </c>
      <c r="EB355" t="s">
        <v>236</v>
      </c>
      <c r="EC355" t="s">
        <v>236</v>
      </c>
      <c r="EE355">
        <v>82815331</v>
      </c>
      <c r="EF355">
        <v>8</v>
      </c>
      <c r="EG355" t="s">
        <v>573</v>
      </c>
      <c r="EH355">
        <v>0</v>
      </c>
      <c r="EI355" t="s">
        <v>236</v>
      </c>
      <c r="EJ355">
        <v>1</v>
      </c>
      <c r="EK355">
        <v>1100</v>
      </c>
      <c r="EL355" t="s">
        <v>574</v>
      </c>
      <c r="EM355" t="s">
        <v>575</v>
      </c>
      <c r="EO355" t="s">
        <v>236</v>
      </c>
      <c r="EQ355">
        <v>131072</v>
      </c>
      <c r="ER355">
        <v>550.93</v>
      </c>
      <c r="ES355">
        <v>550.93</v>
      </c>
      <c r="ET355">
        <v>0</v>
      </c>
      <c r="EU355">
        <v>0</v>
      </c>
      <c r="EV355">
        <v>0</v>
      </c>
      <c r="EW355">
        <v>0</v>
      </c>
      <c r="EX355">
        <v>0</v>
      </c>
      <c r="EY355">
        <v>0</v>
      </c>
      <c r="EZ355">
        <v>5</v>
      </c>
      <c r="FC355">
        <v>1</v>
      </c>
      <c r="FD355">
        <v>18</v>
      </c>
      <c r="FF355">
        <v>639.77</v>
      </c>
      <c r="FQ355">
        <v>0</v>
      </c>
      <c r="FR355">
        <v>0</v>
      </c>
      <c r="FS355">
        <v>0</v>
      </c>
      <c r="FX355">
        <v>0</v>
      </c>
      <c r="FY355">
        <v>0</v>
      </c>
      <c r="GA355" t="s">
        <v>612</v>
      </c>
      <c r="GD355">
        <v>1</v>
      </c>
      <c r="GF355">
        <v>-516804020</v>
      </c>
      <c r="GG355">
        <v>2</v>
      </c>
      <c r="GH355">
        <v>3</v>
      </c>
      <c r="GI355">
        <v>-2</v>
      </c>
      <c r="GJ355">
        <v>0</v>
      </c>
      <c r="GK355">
        <v>0</v>
      </c>
      <c r="GL355">
        <f t="shared" si="220"/>
        <v>0</v>
      </c>
      <c r="GM355">
        <f t="shared" si="221"/>
        <v>0</v>
      </c>
      <c r="GN355">
        <f t="shared" si="222"/>
        <v>0</v>
      </c>
      <c r="GO355">
        <f t="shared" si="223"/>
        <v>0</v>
      </c>
      <c r="GP355">
        <f t="shared" si="224"/>
        <v>0</v>
      </c>
      <c r="GR355">
        <v>1</v>
      </c>
      <c r="GS355">
        <v>1</v>
      </c>
      <c r="GT355">
        <v>0</v>
      </c>
      <c r="GU355" t="s">
        <v>236</v>
      </c>
      <c r="GV355">
        <f t="shared" si="225"/>
        <v>0</v>
      </c>
      <c r="GW355">
        <v>1</v>
      </c>
      <c r="GX355">
        <f t="shared" si="226"/>
        <v>0</v>
      </c>
      <c r="HA355">
        <v>0</v>
      </c>
      <c r="HB355">
        <v>0</v>
      </c>
      <c r="HC355">
        <f t="shared" si="227"/>
        <v>0</v>
      </c>
      <c r="HE355" t="s">
        <v>69</v>
      </c>
      <c r="HF355" t="s">
        <v>426</v>
      </c>
      <c r="HG355">
        <f t="shared" si="228"/>
        <v>0</v>
      </c>
      <c r="HM355" t="s">
        <v>236</v>
      </c>
      <c r="HN355" t="s">
        <v>236</v>
      </c>
      <c r="HO355" t="s">
        <v>236</v>
      </c>
      <c r="HP355" t="s">
        <v>236</v>
      </c>
      <c r="HQ355" t="s">
        <v>236</v>
      </c>
      <c r="HS355">
        <v>0</v>
      </c>
      <c r="IK355">
        <v>0</v>
      </c>
    </row>
    <row r="356" spans="1:255">
      <c r="A356" s="8">
        <v>17</v>
      </c>
      <c r="B356" s="8">
        <v>1</v>
      </c>
      <c r="C356" s="8"/>
      <c r="D356" s="8"/>
      <c r="E356" s="8" t="s">
        <v>613</v>
      </c>
      <c r="F356" s="8" t="s">
        <v>534</v>
      </c>
      <c r="G356" s="8" t="s">
        <v>614</v>
      </c>
      <c r="H356" s="8" t="s">
        <v>565</v>
      </c>
      <c r="I356" s="8">
        <v>0</v>
      </c>
      <c r="J356" s="8">
        <v>0</v>
      </c>
      <c r="K356" s="8">
        <v>0</v>
      </c>
      <c r="L356" s="8">
        <v>5</v>
      </c>
      <c r="M356" s="8">
        <v>0</v>
      </c>
      <c r="N356" s="8">
        <f t="shared" si="188"/>
        <v>5</v>
      </c>
      <c r="O356" s="8">
        <f t="shared" si="189"/>
        <v>0</v>
      </c>
      <c r="P356" s="8">
        <f t="shared" si="190"/>
        <v>0</v>
      </c>
      <c r="Q356" s="8">
        <f t="shared" si="191"/>
        <v>0</v>
      </c>
      <c r="R356" s="8">
        <f t="shared" si="192"/>
        <v>0</v>
      </c>
      <c r="S356" s="8">
        <f t="shared" si="193"/>
        <v>0</v>
      </c>
      <c r="T356" s="8">
        <f t="shared" si="194"/>
        <v>0</v>
      </c>
      <c r="U356" s="8">
        <f t="shared" si="195"/>
        <v>0</v>
      </c>
      <c r="V356" s="8">
        <f t="shared" si="196"/>
        <v>0</v>
      </c>
      <c r="W356" s="8">
        <f t="shared" si="197"/>
        <v>0</v>
      </c>
      <c r="X356" s="8">
        <f t="shared" si="198"/>
        <v>0</v>
      </c>
      <c r="Y356" s="8">
        <f t="shared" si="199"/>
        <v>0</v>
      </c>
      <c r="Z356" s="8"/>
      <c r="AA356" s="8">
        <v>85244098</v>
      </c>
      <c r="AB356" s="8">
        <f t="shared" si="200"/>
        <v>127.42</v>
      </c>
      <c r="AC356" s="8">
        <f t="shared" si="201"/>
        <v>127.42</v>
      </c>
      <c r="AD356" s="8">
        <f t="shared" si="202"/>
        <v>0</v>
      </c>
      <c r="AE356" s="8">
        <f t="shared" si="203"/>
        <v>0</v>
      </c>
      <c r="AF356" s="8">
        <f t="shared" si="204"/>
        <v>0</v>
      </c>
      <c r="AG356" s="8">
        <f t="shared" si="205"/>
        <v>0</v>
      </c>
      <c r="AH356" s="8">
        <f t="shared" si="206"/>
        <v>0</v>
      </c>
      <c r="AI356" s="8">
        <f t="shared" si="207"/>
        <v>0</v>
      </c>
      <c r="AJ356" s="8">
        <f t="shared" si="208"/>
        <v>0</v>
      </c>
      <c r="AK356" s="8">
        <v>127.42</v>
      </c>
      <c r="AL356" s="8">
        <v>127.42</v>
      </c>
      <c r="AM356" s="8">
        <v>0</v>
      </c>
      <c r="AN356" s="8">
        <v>0</v>
      </c>
      <c r="AO356" s="8">
        <v>0</v>
      </c>
      <c r="AP356" s="8">
        <v>0</v>
      </c>
      <c r="AQ356" s="8">
        <v>0</v>
      </c>
      <c r="AR356" s="8">
        <v>0</v>
      </c>
      <c r="AS356" s="8">
        <v>0</v>
      </c>
      <c r="AT356" s="8">
        <v>0</v>
      </c>
      <c r="AU356" s="8">
        <v>0</v>
      </c>
      <c r="AV356" s="8">
        <v>1</v>
      </c>
      <c r="AW356" s="8">
        <v>1</v>
      </c>
      <c r="AX356" s="8"/>
      <c r="AY356" s="8"/>
      <c r="AZ356" s="8">
        <v>1</v>
      </c>
      <c r="BA356" s="8">
        <v>1</v>
      </c>
      <c r="BB356" s="8">
        <v>1</v>
      </c>
      <c r="BC356" s="8">
        <v>1</v>
      </c>
      <c r="BD356" s="8" t="s">
        <v>236</v>
      </c>
      <c r="BE356" s="8" t="s">
        <v>236</v>
      </c>
      <c r="BF356" s="8" t="s">
        <v>236</v>
      </c>
      <c r="BG356" s="8" t="s">
        <v>236</v>
      </c>
      <c r="BH356" s="8">
        <v>3</v>
      </c>
      <c r="BI356" s="8">
        <v>1</v>
      </c>
      <c r="BJ356" s="8" t="s">
        <v>236</v>
      </c>
      <c r="BK356" s="8"/>
      <c r="BL356" s="8"/>
      <c r="BM356" s="8">
        <v>1100</v>
      </c>
      <c r="BN356" s="8">
        <v>0</v>
      </c>
      <c r="BO356" s="8" t="s">
        <v>236</v>
      </c>
      <c r="BP356" s="8">
        <v>0</v>
      </c>
      <c r="BQ356" s="8">
        <v>8</v>
      </c>
      <c r="BR356" s="8">
        <v>0</v>
      </c>
      <c r="BS356" s="8">
        <v>1</v>
      </c>
      <c r="BT356" s="8">
        <v>1</v>
      </c>
      <c r="BU356" s="8">
        <v>1</v>
      </c>
      <c r="BV356" s="8">
        <v>1</v>
      </c>
      <c r="BW356" s="8">
        <v>1</v>
      </c>
      <c r="BX356" s="8">
        <v>1</v>
      </c>
      <c r="BY356" s="8" t="s">
        <v>236</v>
      </c>
      <c r="BZ356" s="8">
        <v>0</v>
      </c>
      <c r="CA356" s="8">
        <v>0</v>
      </c>
      <c r="CB356" s="8" t="s">
        <v>236</v>
      </c>
      <c r="CC356" s="8"/>
      <c r="CD356" s="8"/>
      <c r="CE356" s="8">
        <v>0</v>
      </c>
      <c r="CF356" s="8">
        <v>0</v>
      </c>
      <c r="CG356" s="8">
        <v>0</v>
      </c>
      <c r="CH356" s="8">
        <v>29</v>
      </c>
      <c r="CI356" s="8">
        <v>0</v>
      </c>
      <c r="CJ356" s="8">
        <v>0</v>
      </c>
      <c r="CK356" s="8">
        <v>0</v>
      </c>
      <c r="CL356" s="8">
        <v>0</v>
      </c>
      <c r="CM356" s="8">
        <v>0</v>
      </c>
      <c r="CN356" s="8" t="s">
        <v>236</v>
      </c>
      <c r="CO356" s="8">
        <v>0</v>
      </c>
      <c r="CP356" s="8">
        <f t="shared" si="209"/>
        <v>0</v>
      </c>
      <c r="CQ356" s="8">
        <f t="shared" si="210"/>
        <v>127.42</v>
      </c>
      <c r="CR356" s="8">
        <f t="shared" si="211"/>
        <v>0</v>
      </c>
      <c r="CS356" s="8">
        <f t="shared" si="212"/>
        <v>0</v>
      </c>
      <c r="CT356" s="8">
        <f t="shared" si="213"/>
        <v>0</v>
      </c>
      <c r="CU356" s="8">
        <f t="shared" si="214"/>
        <v>0</v>
      </c>
      <c r="CV356" s="8">
        <f t="shared" si="215"/>
        <v>0</v>
      </c>
      <c r="CW356" s="8">
        <f t="shared" si="216"/>
        <v>0</v>
      </c>
      <c r="CX356" s="8">
        <f t="shared" si="217"/>
        <v>0</v>
      </c>
      <c r="CY356" s="8">
        <f t="shared" si="218"/>
        <v>0</v>
      </c>
      <c r="CZ356" s="8">
        <f t="shared" si="219"/>
        <v>0</v>
      </c>
      <c r="DA356" s="8"/>
      <c r="DB356" s="8"/>
      <c r="DC356" s="8" t="s">
        <v>236</v>
      </c>
      <c r="DD356" s="8" t="s">
        <v>236</v>
      </c>
      <c r="DE356" s="8" t="s">
        <v>236</v>
      </c>
      <c r="DF356" s="8" t="s">
        <v>236</v>
      </c>
      <c r="DG356" s="8" t="s">
        <v>236</v>
      </c>
      <c r="DH356" s="8" t="s">
        <v>236</v>
      </c>
      <c r="DI356" s="8" t="s">
        <v>236</v>
      </c>
      <c r="DJ356" s="8" t="s">
        <v>236</v>
      </c>
      <c r="DK356" s="8" t="s">
        <v>236</v>
      </c>
      <c r="DL356" s="8" t="s">
        <v>236</v>
      </c>
      <c r="DM356" s="8" t="s">
        <v>236</v>
      </c>
      <c r="DN356" s="8">
        <v>0</v>
      </c>
      <c r="DO356" s="8">
        <v>0</v>
      </c>
      <c r="DP356" s="8">
        <v>1</v>
      </c>
      <c r="DQ356" s="8">
        <v>1</v>
      </c>
      <c r="DR356" s="8"/>
      <c r="DS356" s="8"/>
      <c r="DT356" s="8"/>
      <c r="DU356" s="8">
        <v>1010</v>
      </c>
      <c r="DV356" s="8" t="s">
        <v>565</v>
      </c>
      <c r="DW356" s="8" t="s">
        <v>565</v>
      </c>
      <c r="DX356" s="8">
        <v>1</v>
      </c>
      <c r="DY356" s="8"/>
      <c r="DZ356" s="8" t="s">
        <v>236</v>
      </c>
      <c r="EA356" s="8" t="s">
        <v>236</v>
      </c>
      <c r="EB356" s="8" t="s">
        <v>236</v>
      </c>
      <c r="EC356" s="8" t="s">
        <v>236</v>
      </c>
      <c r="ED356" s="8"/>
      <c r="EE356" s="8">
        <v>82815331</v>
      </c>
      <c r="EF356" s="8">
        <v>8</v>
      </c>
      <c r="EG356" s="8" t="s">
        <v>573</v>
      </c>
      <c r="EH356" s="8">
        <v>0</v>
      </c>
      <c r="EI356" s="8" t="s">
        <v>236</v>
      </c>
      <c r="EJ356" s="8">
        <v>1</v>
      </c>
      <c r="EK356" s="8">
        <v>1100</v>
      </c>
      <c r="EL356" s="8" t="s">
        <v>574</v>
      </c>
      <c r="EM356" s="8" t="s">
        <v>575</v>
      </c>
      <c r="EN356" s="8"/>
      <c r="EO356" s="8" t="s">
        <v>236</v>
      </c>
      <c r="EP356" s="8"/>
      <c r="EQ356" s="8">
        <v>131072</v>
      </c>
      <c r="ER356" s="8">
        <v>127.42</v>
      </c>
      <c r="ES356" s="8">
        <v>127.42</v>
      </c>
      <c r="ET356" s="8">
        <v>0</v>
      </c>
      <c r="EU356" s="8">
        <v>0</v>
      </c>
      <c r="EV356" s="8">
        <v>0</v>
      </c>
      <c r="EW356" s="8">
        <v>0</v>
      </c>
      <c r="EX356" s="8">
        <v>0</v>
      </c>
      <c r="EY356" s="8">
        <v>0</v>
      </c>
      <c r="EZ356" s="8">
        <v>5</v>
      </c>
      <c r="FA356" s="8"/>
      <c r="FB356" s="8"/>
      <c r="FC356" s="8">
        <v>1</v>
      </c>
      <c r="FD356" s="8">
        <v>18</v>
      </c>
      <c r="FE356" s="8"/>
      <c r="FF356" s="8">
        <v>147.96</v>
      </c>
      <c r="FG356" s="8"/>
      <c r="FH356" s="8"/>
      <c r="FI356" s="8"/>
      <c r="FJ356" s="8"/>
      <c r="FK356" s="8"/>
      <c r="FL356" s="8"/>
      <c r="FM356" s="8"/>
      <c r="FN356" s="8"/>
      <c r="FO356" s="8"/>
      <c r="FP356" s="8"/>
      <c r="FQ356" s="8">
        <v>0</v>
      </c>
      <c r="FR356" s="8">
        <v>0</v>
      </c>
      <c r="FS356" s="8">
        <v>0</v>
      </c>
      <c r="FT356" s="8"/>
      <c r="FU356" s="8"/>
      <c r="FV356" s="8"/>
      <c r="FW356" s="8"/>
      <c r="FX356" s="8">
        <v>0</v>
      </c>
      <c r="FY356" s="8">
        <v>0</v>
      </c>
      <c r="FZ356" s="8"/>
      <c r="GA356" s="8" t="s">
        <v>615</v>
      </c>
      <c r="GB356" s="8"/>
      <c r="GC356" s="8"/>
      <c r="GD356" s="8">
        <v>1</v>
      </c>
      <c r="GE356" s="8"/>
      <c r="GF356" s="8">
        <v>-2067756131</v>
      </c>
      <c r="GG356" s="8">
        <v>2</v>
      </c>
      <c r="GH356" s="8">
        <v>3</v>
      </c>
      <c r="GI356" s="8">
        <v>-2</v>
      </c>
      <c r="GJ356" s="8">
        <v>0</v>
      </c>
      <c r="GK356" s="8">
        <v>0</v>
      </c>
      <c r="GL356" s="8">
        <f t="shared" si="220"/>
        <v>0</v>
      </c>
      <c r="GM356" s="8">
        <f t="shared" si="221"/>
        <v>0</v>
      </c>
      <c r="GN356" s="8">
        <f t="shared" si="222"/>
        <v>0</v>
      </c>
      <c r="GO356" s="8">
        <f t="shared" si="223"/>
        <v>0</v>
      </c>
      <c r="GP356" s="8">
        <f t="shared" si="224"/>
        <v>0</v>
      </c>
      <c r="GQ356" s="8"/>
      <c r="GR356" s="8">
        <v>1</v>
      </c>
      <c r="GS356" s="8">
        <v>1</v>
      </c>
      <c r="GT356" s="8">
        <v>0</v>
      </c>
      <c r="GU356" s="8" t="s">
        <v>236</v>
      </c>
      <c r="GV356" s="8">
        <f t="shared" si="225"/>
        <v>0</v>
      </c>
      <c r="GW356" s="8">
        <v>1</v>
      </c>
      <c r="GX356" s="8">
        <f t="shared" si="226"/>
        <v>0</v>
      </c>
      <c r="GY356" s="8"/>
      <c r="GZ356" s="8"/>
      <c r="HA356" s="8">
        <v>0</v>
      </c>
      <c r="HB356" s="8">
        <v>0</v>
      </c>
      <c r="HC356" s="8">
        <f t="shared" si="227"/>
        <v>0</v>
      </c>
      <c r="HD356" s="8"/>
      <c r="HE356" s="8" t="s">
        <v>69</v>
      </c>
      <c r="HF356" s="8" t="s">
        <v>426</v>
      </c>
      <c r="HG356" s="8">
        <f t="shared" si="228"/>
        <v>0</v>
      </c>
      <c r="HH356" s="8"/>
      <c r="HI356" s="8"/>
      <c r="HJ356" s="8"/>
      <c r="HK356" s="8"/>
      <c r="HL356" s="8"/>
      <c r="HM356" s="8" t="s">
        <v>236</v>
      </c>
      <c r="HN356" s="8" t="s">
        <v>236</v>
      </c>
      <c r="HO356" s="8" t="s">
        <v>236</v>
      </c>
      <c r="HP356" s="8" t="s">
        <v>236</v>
      </c>
      <c r="HQ356" s="8" t="s">
        <v>236</v>
      </c>
      <c r="HR356" s="8"/>
      <c r="HS356" s="8">
        <v>0</v>
      </c>
      <c r="HT356" s="8"/>
      <c r="HU356" s="8"/>
      <c r="HV356" s="8"/>
      <c r="HW356" s="8"/>
      <c r="HX356" s="8"/>
      <c r="HY356" s="8"/>
      <c r="HZ356" s="8"/>
      <c r="IA356" s="8"/>
      <c r="IB356" s="8"/>
      <c r="IC356" s="8"/>
      <c r="ID356" s="8"/>
      <c r="IE356" s="8"/>
      <c r="IF356" s="8"/>
      <c r="IG356" s="8"/>
      <c r="IH356" s="8"/>
      <c r="II356" s="8"/>
      <c r="IJ356" s="8"/>
      <c r="IK356" s="8">
        <v>0</v>
      </c>
      <c r="IL356" s="8"/>
      <c r="IM356" s="8"/>
      <c r="IN356" s="8"/>
      <c r="IO356" s="8"/>
      <c r="IP356" s="8"/>
      <c r="IQ356" s="8"/>
      <c r="IR356" s="8"/>
      <c r="IS356" s="8"/>
      <c r="IT356" s="8"/>
      <c r="IU356" s="8"/>
    </row>
    <row r="357" spans="1:245">
      <c r="A357">
        <v>17</v>
      </c>
      <c r="B357">
        <v>1</v>
      </c>
      <c r="E357" t="s">
        <v>613</v>
      </c>
      <c r="F357" t="s">
        <v>534</v>
      </c>
      <c r="G357" t="s">
        <v>614</v>
      </c>
      <c r="H357" t="s">
        <v>565</v>
      </c>
      <c r="I357">
        <v>0</v>
      </c>
      <c r="J357">
        <v>0</v>
      </c>
      <c r="K357">
        <v>0</v>
      </c>
      <c r="L357">
        <v>5</v>
      </c>
      <c r="M357">
        <v>0</v>
      </c>
      <c r="N357">
        <f t="shared" si="188"/>
        <v>5</v>
      </c>
      <c r="O357">
        <f t="shared" si="189"/>
        <v>0</v>
      </c>
      <c r="P357">
        <f t="shared" si="190"/>
        <v>0</v>
      </c>
      <c r="Q357">
        <f t="shared" si="191"/>
        <v>0</v>
      </c>
      <c r="R357">
        <f t="shared" si="192"/>
        <v>0</v>
      </c>
      <c r="S357">
        <f t="shared" si="193"/>
        <v>0</v>
      </c>
      <c r="T357">
        <f t="shared" si="194"/>
        <v>0</v>
      </c>
      <c r="U357">
        <f t="shared" si="195"/>
        <v>0</v>
      </c>
      <c r="V357">
        <f t="shared" si="196"/>
        <v>0</v>
      </c>
      <c r="W357">
        <f t="shared" si="197"/>
        <v>0</v>
      </c>
      <c r="X357">
        <f t="shared" si="198"/>
        <v>0</v>
      </c>
      <c r="Y357">
        <f t="shared" si="199"/>
        <v>0</v>
      </c>
      <c r="AA357">
        <v>85244033</v>
      </c>
      <c r="AB357">
        <f t="shared" si="200"/>
        <v>127.42</v>
      </c>
      <c r="AC357">
        <f t="shared" si="201"/>
        <v>127.42</v>
      </c>
      <c r="AD357">
        <f t="shared" si="202"/>
        <v>0</v>
      </c>
      <c r="AE357">
        <f t="shared" si="203"/>
        <v>0</v>
      </c>
      <c r="AF357">
        <f t="shared" si="204"/>
        <v>0</v>
      </c>
      <c r="AG357">
        <f t="shared" si="205"/>
        <v>0</v>
      </c>
      <c r="AH357">
        <f t="shared" si="206"/>
        <v>0</v>
      </c>
      <c r="AI357">
        <f t="shared" si="207"/>
        <v>0</v>
      </c>
      <c r="AJ357">
        <f t="shared" si="208"/>
        <v>0</v>
      </c>
      <c r="AK357">
        <v>127.42</v>
      </c>
      <c r="AL357">
        <v>127.42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1</v>
      </c>
      <c r="AW357">
        <v>1</v>
      </c>
      <c r="AZ357">
        <v>1</v>
      </c>
      <c r="BA357">
        <v>1</v>
      </c>
      <c r="BB357">
        <v>1</v>
      </c>
      <c r="BC357">
        <v>1</v>
      </c>
      <c r="BD357" t="s">
        <v>236</v>
      </c>
      <c r="BE357" t="s">
        <v>236</v>
      </c>
      <c r="BF357" t="s">
        <v>236</v>
      </c>
      <c r="BG357" t="s">
        <v>236</v>
      </c>
      <c r="BH357">
        <v>3</v>
      </c>
      <c r="BI357">
        <v>1</v>
      </c>
      <c r="BJ357" t="s">
        <v>236</v>
      </c>
      <c r="BM357">
        <v>1100</v>
      </c>
      <c r="BN357">
        <v>0</v>
      </c>
      <c r="BO357" t="s">
        <v>236</v>
      </c>
      <c r="BP357">
        <v>0</v>
      </c>
      <c r="BQ357">
        <v>8</v>
      </c>
      <c r="BR357">
        <v>0</v>
      </c>
      <c r="BS357">
        <v>1</v>
      </c>
      <c r="BT357">
        <v>1</v>
      </c>
      <c r="BU357">
        <v>1</v>
      </c>
      <c r="BV357">
        <v>1</v>
      </c>
      <c r="BW357">
        <v>1</v>
      </c>
      <c r="BX357">
        <v>1</v>
      </c>
      <c r="BY357" t="s">
        <v>236</v>
      </c>
      <c r="BZ357">
        <v>0</v>
      </c>
      <c r="CA357">
        <v>0</v>
      </c>
      <c r="CB357" t="s">
        <v>236</v>
      </c>
      <c r="CE357">
        <v>0</v>
      </c>
      <c r="CF357">
        <v>0</v>
      </c>
      <c r="CG357">
        <v>0</v>
      </c>
      <c r="CH357">
        <v>29</v>
      </c>
      <c r="CI357">
        <v>0</v>
      </c>
      <c r="CJ357">
        <v>0</v>
      </c>
      <c r="CK357">
        <v>0</v>
      </c>
      <c r="CL357">
        <v>0</v>
      </c>
      <c r="CM357">
        <v>0</v>
      </c>
      <c r="CN357" t="s">
        <v>236</v>
      </c>
      <c r="CO357">
        <v>0</v>
      </c>
      <c r="CP357">
        <f t="shared" si="209"/>
        <v>0</v>
      </c>
      <c r="CQ357">
        <f t="shared" si="210"/>
        <v>127.42</v>
      </c>
      <c r="CR357">
        <f t="shared" si="211"/>
        <v>0</v>
      </c>
      <c r="CS357">
        <f t="shared" si="212"/>
        <v>0</v>
      </c>
      <c r="CT357">
        <f t="shared" si="213"/>
        <v>0</v>
      </c>
      <c r="CU357">
        <f t="shared" si="214"/>
        <v>0</v>
      </c>
      <c r="CV357">
        <f t="shared" si="215"/>
        <v>0</v>
      </c>
      <c r="CW357">
        <f t="shared" si="216"/>
        <v>0</v>
      </c>
      <c r="CX357">
        <f t="shared" si="217"/>
        <v>0</v>
      </c>
      <c r="CY357">
        <f t="shared" si="218"/>
        <v>0</v>
      </c>
      <c r="CZ357">
        <f t="shared" si="219"/>
        <v>0</v>
      </c>
      <c r="DC357" t="s">
        <v>236</v>
      </c>
      <c r="DD357" t="s">
        <v>236</v>
      </c>
      <c r="DE357" t="s">
        <v>236</v>
      </c>
      <c r="DF357" t="s">
        <v>236</v>
      </c>
      <c r="DG357" t="s">
        <v>236</v>
      </c>
      <c r="DH357" t="s">
        <v>236</v>
      </c>
      <c r="DI357" t="s">
        <v>236</v>
      </c>
      <c r="DJ357" t="s">
        <v>236</v>
      </c>
      <c r="DK357" t="s">
        <v>236</v>
      </c>
      <c r="DL357" t="s">
        <v>236</v>
      </c>
      <c r="DM357" t="s">
        <v>236</v>
      </c>
      <c r="DN357">
        <v>0</v>
      </c>
      <c r="DO357">
        <v>0</v>
      </c>
      <c r="DP357">
        <v>1</v>
      </c>
      <c r="DQ357">
        <v>1</v>
      </c>
      <c r="DU357">
        <v>1010</v>
      </c>
      <c r="DV357" t="s">
        <v>565</v>
      </c>
      <c r="DW357" t="s">
        <v>565</v>
      </c>
      <c r="DX357">
        <v>1</v>
      </c>
      <c r="DZ357" t="s">
        <v>236</v>
      </c>
      <c r="EA357" t="s">
        <v>236</v>
      </c>
      <c r="EB357" t="s">
        <v>236</v>
      </c>
      <c r="EC357" t="s">
        <v>236</v>
      </c>
      <c r="EE357">
        <v>82815331</v>
      </c>
      <c r="EF357">
        <v>8</v>
      </c>
      <c r="EG357" t="s">
        <v>573</v>
      </c>
      <c r="EH357">
        <v>0</v>
      </c>
      <c r="EI357" t="s">
        <v>236</v>
      </c>
      <c r="EJ357">
        <v>1</v>
      </c>
      <c r="EK357">
        <v>1100</v>
      </c>
      <c r="EL357" t="s">
        <v>574</v>
      </c>
      <c r="EM357" t="s">
        <v>575</v>
      </c>
      <c r="EO357" t="s">
        <v>236</v>
      </c>
      <c r="EQ357">
        <v>131072</v>
      </c>
      <c r="ER357">
        <v>127.42</v>
      </c>
      <c r="ES357">
        <v>127.42</v>
      </c>
      <c r="ET357">
        <v>0</v>
      </c>
      <c r="EU357">
        <v>0</v>
      </c>
      <c r="EV357">
        <v>0</v>
      </c>
      <c r="EW357">
        <v>0</v>
      </c>
      <c r="EX357">
        <v>0</v>
      </c>
      <c r="EY357">
        <v>0</v>
      </c>
      <c r="EZ357">
        <v>5</v>
      </c>
      <c r="FC357">
        <v>1</v>
      </c>
      <c r="FD357">
        <v>18</v>
      </c>
      <c r="FF357">
        <v>147.96</v>
      </c>
      <c r="FQ357">
        <v>0</v>
      </c>
      <c r="FR357">
        <v>0</v>
      </c>
      <c r="FS357">
        <v>0</v>
      </c>
      <c r="FX357">
        <v>0</v>
      </c>
      <c r="FY357">
        <v>0</v>
      </c>
      <c r="GA357" t="s">
        <v>615</v>
      </c>
      <c r="GD357">
        <v>1</v>
      </c>
      <c r="GF357">
        <v>-2067756131</v>
      </c>
      <c r="GG357">
        <v>2</v>
      </c>
      <c r="GH357">
        <v>3</v>
      </c>
      <c r="GI357">
        <v>-2</v>
      </c>
      <c r="GJ357">
        <v>0</v>
      </c>
      <c r="GK357">
        <v>0</v>
      </c>
      <c r="GL357">
        <f t="shared" si="220"/>
        <v>0</v>
      </c>
      <c r="GM357">
        <f t="shared" si="221"/>
        <v>0</v>
      </c>
      <c r="GN357">
        <f t="shared" si="222"/>
        <v>0</v>
      </c>
      <c r="GO357">
        <f t="shared" si="223"/>
        <v>0</v>
      </c>
      <c r="GP357">
        <f t="shared" si="224"/>
        <v>0</v>
      </c>
      <c r="GR357">
        <v>1</v>
      </c>
      <c r="GS357">
        <v>1</v>
      </c>
      <c r="GT357">
        <v>0</v>
      </c>
      <c r="GU357" t="s">
        <v>236</v>
      </c>
      <c r="GV357">
        <f t="shared" si="225"/>
        <v>0</v>
      </c>
      <c r="GW357">
        <v>1</v>
      </c>
      <c r="GX357">
        <f t="shared" si="226"/>
        <v>0</v>
      </c>
      <c r="HA357">
        <v>0</v>
      </c>
      <c r="HB357">
        <v>0</v>
      </c>
      <c r="HC357">
        <f t="shared" si="227"/>
        <v>0</v>
      </c>
      <c r="HE357" t="s">
        <v>69</v>
      </c>
      <c r="HF357" t="s">
        <v>426</v>
      </c>
      <c r="HG357">
        <f t="shared" si="228"/>
        <v>0</v>
      </c>
      <c r="HM357" t="s">
        <v>236</v>
      </c>
      <c r="HN357" t="s">
        <v>236</v>
      </c>
      <c r="HO357" t="s">
        <v>236</v>
      </c>
      <c r="HP357" t="s">
        <v>236</v>
      </c>
      <c r="HQ357" t="s">
        <v>236</v>
      </c>
      <c r="HS357">
        <v>0</v>
      </c>
      <c r="IK357">
        <v>0</v>
      </c>
    </row>
    <row r="358" spans="1:255">
      <c r="A358" s="8">
        <v>17</v>
      </c>
      <c r="B358" s="8">
        <v>1</v>
      </c>
      <c r="C358" s="8"/>
      <c r="D358" s="8"/>
      <c r="E358" s="8" t="s">
        <v>616</v>
      </c>
      <c r="F358" s="8" t="s">
        <v>534</v>
      </c>
      <c r="G358" s="8" t="s">
        <v>617</v>
      </c>
      <c r="H358" s="8" t="s">
        <v>565</v>
      </c>
      <c r="I358" s="8">
        <v>0</v>
      </c>
      <c r="J358" s="8">
        <v>0</v>
      </c>
      <c r="K358" s="8">
        <v>0</v>
      </c>
      <c r="L358" s="8">
        <v>4</v>
      </c>
      <c r="M358" s="8">
        <v>0</v>
      </c>
      <c r="N358" s="8">
        <f t="shared" si="188"/>
        <v>4</v>
      </c>
      <c r="O358" s="8">
        <f t="shared" si="189"/>
        <v>0</v>
      </c>
      <c r="P358" s="8">
        <f t="shared" si="190"/>
        <v>0</v>
      </c>
      <c r="Q358" s="8">
        <f t="shared" si="191"/>
        <v>0</v>
      </c>
      <c r="R358" s="8">
        <f t="shared" si="192"/>
        <v>0</v>
      </c>
      <c r="S358" s="8">
        <f t="shared" si="193"/>
        <v>0</v>
      </c>
      <c r="T358" s="8">
        <f t="shared" si="194"/>
        <v>0</v>
      </c>
      <c r="U358" s="8">
        <f t="shared" si="195"/>
        <v>0</v>
      </c>
      <c r="V358" s="8">
        <f t="shared" si="196"/>
        <v>0</v>
      </c>
      <c r="W358" s="8">
        <f t="shared" si="197"/>
        <v>0</v>
      </c>
      <c r="X358" s="8">
        <f t="shared" si="198"/>
        <v>0</v>
      </c>
      <c r="Y358" s="8">
        <f t="shared" si="199"/>
        <v>0</v>
      </c>
      <c r="Z358" s="8"/>
      <c r="AA358" s="8">
        <v>85244098</v>
      </c>
      <c r="AB358" s="8">
        <f t="shared" si="200"/>
        <v>78.95</v>
      </c>
      <c r="AC358" s="8">
        <f t="shared" si="201"/>
        <v>78.95</v>
      </c>
      <c r="AD358" s="8">
        <f t="shared" si="202"/>
        <v>0</v>
      </c>
      <c r="AE358" s="8">
        <f t="shared" si="203"/>
        <v>0</v>
      </c>
      <c r="AF358" s="8">
        <f t="shared" si="204"/>
        <v>0</v>
      </c>
      <c r="AG358" s="8">
        <f t="shared" si="205"/>
        <v>0</v>
      </c>
      <c r="AH358" s="8">
        <f t="shared" si="206"/>
        <v>0</v>
      </c>
      <c r="AI358" s="8">
        <f t="shared" si="207"/>
        <v>0</v>
      </c>
      <c r="AJ358" s="8">
        <f t="shared" si="208"/>
        <v>0</v>
      </c>
      <c r="AK358" s="8">
        <v>78.95</v>
      </c>
      <c r="AL358" s="8">
        <v>78.95</v>
      </c>
      <c r="AM358" s="8">
        <v>0</v>
      </c>
      <c r="AN358" s="8">
        <v>0</v>
      </c>
      <c r="AO358" s="8">
        <v>0</v>
      </c>
      <c r="AP358" s="8">
        <v>0</v>
      </c>
      <c r="AQ358" s="8">
        <v>0</v>
      </c>
      <c r="AR358" s="8">
        <v>0</v>
      </c>
      <c r="AS358" s="8">
        <v>0</v>
      </c>
      <c r="AT358" s="8">
        <v>0</v>
      </c>
      <c r="AU358" s="8">
        <v>0</v>
      </c>
      <c r="AV358" s="8">
        <v>1</v>
      </c>
      <c r="AW358" s="8">
        <v>1</v>
      </c>
      <c r="AX358" s="8"/>
      <c r="AY358" s="8"/>
      <c r="AZ358" s="8">
        <v>1</v>
      </c>
      <c r="BA358" s="8">
        <v>1</v>
      </c>
      <c r="BB358" s="8">
        <v>1</v>
      </c>
      <c r="BC358" s="8">
        <v>1</v>
      </c>
      <c r="BD358" s="8" t="s">
        <v>236</v>
      </c>
      <c r="BE358" s="8" t="s">
        <v>236</v>
      </c>
      <c r="BF358" s="8" t="s">
        <v>236</v>
      </c>
      <c r="BG358" s="8" t="s">
        <v>236</v>
      </c>
      <c r="BH358" s="8">
        <v>3</v>
      </c>
      <c r="BI358" s="8">
        <v>1</v>
      </c>
      <c r="BJ358" s="8" t="s">
        <v>236</v>
      </c>
      <c r="BK358" s="8"/>
      <c r="BL358" s="8"/>
      <c r="BM358" s="8">
        <v>1100</v>
      </c>
      <c r="BN358" s="8">
        <v>0</v>
      </c>
      <c r="BO358" s="8" t="s">
        <v>236</v>
      </c>
      <c r="BP358" s="8">
        <v>0</v>
      </c>
      <c r="BQ358" s="8">
        <v>8</v>
      </c>
      <c r="BR358" s="8">
        <v>0</v>
      </c>
      <c r="BS358" s="8">
        <v>1</v>
      </c>
      <c r="BT358" s="8">
        <v>1</v>
      </c>
      <c r="BU358" s="8">
        <v>1</v>
      </c>
      <c r="BV358" s="8">
        <v>1</v>
      </c>
      <c r="BW358" s="8">
        <v>1</v>
      </c>
      <c r="BX358" s="8">
        <v>1</v>
      </c>
      <c r="BY358" s="8" t="s">
        <v>236</v>
      </c>
      <c r="BZ358" s="8">
        <v>0</v>
      </c>
      <c r="CA358" s="8">
        <v>0</v>
      </c>
      <c r="CB358" s="8" t="s">
        <v>236</v>
      </c>
      <c r="CC358" s="8"/>
      <c r="CD358" s="8"/>
      <c r="CE358" s="8">
        <v>0</v>
      </c>
      <c r="CF358" s="8">
        <v>0</v>
      </c>
      <c r="CG358" s="8">
        <v>0</v>
      </c>
      <c r="CH358" s="8">
        <v>30</v>
      </c>
      <c r="CI358" s="8">
        <v>0</v>
      </c>
      <c r="CJ358" s="8">
        <v>0</v>
      </c>
      <c r="CK358" s="8">
        <v>0</v>
      </c>
      <c r="CL358" s="8">
        <v>0</v>
      </c>
      <c r="CM358" s="8">
        <v>0</v>
      </c>
      <c r="CN358" s="8" t="s">
        <v>236</v>
      </c>
      <c r="CO358" s="8">
        <v>0</v>
      </c>
      <c r="CP358" s="8">
        <f t="shared" si="209"/>
        <v>0</v>
      </c>
      <c r="CQ358" s="8">
        <f t="shared" si="210"/>
        <v>78.95</v>
      </c>
      <c r="CR358" s="8">
        <f t="shared" si="211"/>
        <v>0</v>
      </c>
      <c r="CS358" s="8">
        <f t="shared" si="212"/>
        <v>0</v>
      </c>
      <c r="CT358" s="8">
        <f t="shared" si="213"/>
        <v>0</v>
      </c>
      <c r="CU358" s="8">
        <f t="shared" si="214"/>
        <v>0</v>
      </c>
      <c r="CV358" s="8">
        <f t="shared" si="215"/>
        <v>0</v>
      </c>
      <c r="CW358" s="8">
        <f t="shared" si="216"/>
        <v>0</v>
      </c>
      <c r="CX358" s="8">
        <f t="shared" si="217"/>
        <v>0</v>
      </c>
      <c r="CY358" s="8">
        <f t="shared" si="218"/>
        <v>0</v>
      </c>
      <c r="CZ358" s="8">
        <f t="shared" si="219"/>
        <v>0</v>
      </c>
      <c r="DA358" s="8"/>
      <c r="DB358" s="8"/>
      <c r="DC358" s="8" t="s">
        <v>236</v>
      </c>
      <c r="DD358" s="8" t="s">
        <v>236</v>
      </c>
      <c r="DE358" s="8" t="s">
        <v>236</v>
      </c>
      <c r="DF358" s="8" t="s">
        <v>236</v>
      </c>
      <c r="DG358" s="8" t="s">
        <v>236</v>
      </c>
      <c r="DH358" s="8" t="s">
        <v>236</v>
      </c>
      <c r="DI358" s="8" t="s">
        <v>236</v>
      </c>
      <c r="DJ358" s="8" t="s">
        <v>236</v>
      </c>
      <c r="DK358" s="8" t="s">
        <v>236</v>
      </c>
      <c r="DL358" s="8" t="s">
        <v>236</v>
      </c>
      <c r="DM358" s="8" t="s">
        <v>236</v>
      </c>
      <c r="DN358" s="8">
        <v>0</v>
      </c>
      <c r="DO358" s="8">
        <v>0</v>
      </c>
      <c r="DP358" s="8">
        <v>1</v>
      </c>
      <c r="DQ358" s="8">
        <v>1</v>
      </c>
      <c r="DR358" s="8"/>
      <c r="DS358" s="8"/>
      <c r="DT358" s="8"/>
      <c r="DU358" s="8">
        <v>1010</v>
      </c>
      <c r="DV358" s="8" t="s">
        <v>565</v>
      </c>
      <c r="DW358" s="8" t="s">
        <v>565</v>
      </c>
      <c r="DX358" s="8">
        <v>1</v>
      </c>
      <c r="DY358" s="8"/>
      <c r="DZ358" s="8" t="s">
        <v>236</v>
      </c>
      <c r="EA358" s="8" t="s">
        <v>236</v>
      </c>
      <c r="EB358" s="8" t="s">
        <v>236</v>
      </c>
      <c r="EC358" s="8" t="s">
        <v>236</v>
      </c>
      <c r="ED358" s="8"/>
      <c r="EE358" s="8">
        <v>82815331</v>
      </c>
      <c r="EF358" s="8">
        <v>8</v>
      </c>
      <c r="EG358" s="8" t="s">
        <v>573</v>
      </c>
      <c r="EH358" s="8">
        <v>0</v>
      </c>
      <c r="EI358" s="8" t="s">
        <v>236</v>
      </c>
      <c r="EJ358" s="8">
        <v>1</v>
      </c>
      <c r="EK358" s="8">
        <v>1100</v>
      </c>
      <c r="EL358" s="8" t="s">
        <v>574</v>
      </c>
      <c r="EM358" s="8" t="s">
        <v>575</v>
      </c>
      <c r="EN358" s="8"/>
      <c r="EO358" s="8" t="s">
        <v>236</v>
      </c>
      <c r="EP358" s="8"/>
      <c r="EQ358" s="8">
        <v>131072</v>
      </c>
      <c r="ER358" s="8">
        <v>78.95</v>
      </c>
      <c r="ES358" s="8">
        <v>78.95</v>
      </c>
      <c r="ET358" s="8">
        <v>0</v>
      </c>
      <c r="EU358" s="8">
        <v>0</v>
      </c>
      <c r="EV358" s="8">
        <v>0</v>
      </c>
      <c r="EW358" s="8">
        <v>0</v>
      </c>
      <c r="EX358" s="8">
        <v>0</v>
      </c>
      <c r="EY358" s="8">
        <v>0</v>
      </c>
      <c r="EZ358" s="8">
        <v>5</v>
      </c>
      <c r="FA358" s="8"/>
      <c r="FB358" s="8"/>
      <c r="FC358" s="8">
        <v>1</v>
      </c>
      <c r="FD358" s="8">
        <v>18</v>
      </c>
      <c r="FE358" s="8"/>
      <c r="FF358" s="8">
        <v>91.68</v>
      </c>
      <c r="FG358" s="8"/>
      <c r="FH358" s="8"/>
      <c r="FI358" s="8"/>
      <c r="FJ358" s="8"/>
      <c r="FK358" s="8"/>
      <c r="FL358" s="8"/>
      <c r="FM358" s="8"/>
      <c r="FN358" s="8"/>
      <c r="FO358" s="8"/>
      <c r="FP358" s="8"/>
      <c r="FQ358" s="8">
        <v>0</v>
      </c>
      <c r="FR358" s="8">
        <v>0</v>
      </c>
      <c r="FS358" s="8">
        <v>0</v>
      </c>
      <c r="FT358" s="8"/>
      <c r="FU358" s="8"/>
      <c r="FV358" s="8"/>
      <c r="FW358" s="8"/>
      <c r="FX358" s="8">
        <v>0</v>
      </c>
      <c r="FY358" s="8">
        <v>0</v>
      </c>
      <c r="FZ358" s="8"/>
      <c r="GA358" s="8" t="s">
        <v>618</v>
      </c>
      <c r="GB358" s="8"/>
      <c r="GC358" s="8"/>
      <c r="GD358" s="8">
        <v>1</v>
      </c>
      <c r="GE358" s="8"/>
      <c r="GF358" s="8">
        <v>747778277</v>
      </c>
      <c r="GG358" s="8">
        <v>2</v>
      </c>
      <c r="GH358" s="8">
        <v>3</v>
      </c>
      <c r="GI358" s="8">
        <v>-2</v>
      </c>
      <c r="GJ358" s="8">
        <v>0</v>
      </c>
      <c r="GK358" s="8">
        <v>0</v>
      </c>
      <c r="GL358" s="8">
        <f t="shared" si="220"/>
        <v>0</v>
      </c>
      <c r="GM358" s="8">
        <f t="shared" si="221"/>
        <v>0</v>
      </c>
      <c r="GN358" s="8">
        <f t="shared" si="222"/>
        <v>0</v>
      </c>
      <c r="GO358" s="8">
        <f t="shared" si="223"/>
        <v>0</v>
      </c>
      <c r="GP358" s="8">
        <f t="shared" si="224"/>
        <v>0</v>
      </c>
      <c r="GQ358" s="8"/>
      <c r="GR358" s="8">
        <v>1</v>
      </c>
      <c r="GS358" s="8">
        <v>1</v>
      </c>
      <c r="GT358" s="8">
        <v>0</v>
      </c>
      <c r="GU358" s="8" t="s">
        <v>236</v>
      </c>
      <c r="GV358" s="8">
        <f t="shared" si="225"/>
        <v>0</v>
      </c>
      <c r="GW358" s="8">
        <v>1</v>
      </c>
      <c r="GX358" s="8">
        <f t="shared" si="226"/>
        <v>0</v>
      </c>
      <c r="GY358" s="8"/>
      <c r="GZ358" s="8"/>
      <c r="HA358" s="8">
        <v>0</v>
      </c>
      <c r="HB358" s="8">
        <v>0</v>
      </c>
      <c r="HC358" s="8">
        <f t="shared" si="227"/>
        <v>0</v>
      </c>
      <c r="HD358" s="8"/>
      <c r="HE358" s="8" t="s">
        <v>69</v>
      </c>
      <c r="HF358" s="8" t="s">
        <v>426</v>
      </c>
      <c r="HG358" s="8">
        <f t="shared" si="228"/>
        <v>0</v>
      </c>
      <c r="HH358" s="8"/>
      <c r="HI358" s="8"/>
      <c r="HJ358" s="8"/>
      <c r="HK358" s="8"/>
      <c r="HL358" s="8"/>
      <c r="HM358" s="8" t="s">
        <v>236</v>
      </c>
      <c r="HN358" s="8" t="s">
        <v>236</v>
      </c>
      <c r="HO358" s="8" t="s">
        <v>236</v>
      </c>
      <c r="HP358" s="8" t="s">
        <v>236</v>
      </c>
      <c r="HQ358" s="8" t="s">
        <v>236</v>
      </c>
      <c r="HR358" s="8"/>
      <c r="HS358" s="8">
        <v>0</v>
      </c>
      <c r="HT358" s="8"/>
      <c r="HU358" s="8"/>
      <c r="HV358" s="8"/>
      <c r="HW358" s="8"/>
      <c r="HX358" s="8"/>
      <c r="HY358" s="8"/>
      <c r="HZ358" s="8"/>
      <c r="IA358" s="8"/>
      <c r="IB358" s="8"/>
      <c r="IC358" s="8"/>
      <c r="ID358" s="8"/>
      <c r="IE358" s="8"/>
      <c r="IF358" s="8"/>
      <c r="IG358" s="8"/>
      <c r="IH358" s="8"/>
      <c r="II358" s="8"/>
      <c r="IJ358" s="8"/>
      <c r="IK358" s="8">
        <v>0</v>
      </c>
      <c r="IL358" s="8"/>
      <c r="IM358" s="8"/>
      <c r="IN358" s="8"/>
      <c r="IO358" s="8"/>
      <c r="IP358" s="8"/>
      <c r="IQ358" s="8"/>
      <c r="IR358" s="8"/>
      <c r="IS358" s="8"/>
      <c r="IT358" s="8"/>
      <c r="IU358" s="8"/>
    </row>
    <row r="359" spans="1:245">
      <c r="A359">
        <v>17</v>
      </c>
      <c r="B359">
        <v>1</v>
      </c>
      <c r="E359" t="s">
        <v>616</v>
      </c>
      <c r="F359" t="s">
        <v>534</v>
      </c>
      <c r="G359" t="s">
        <v>617</v>
      </c>
      <c r="H359" t="s">
        <v>565</v>
      </c>
      <c r="I359">
        <v>0</v>
      </c>
      <c r="J359">
        <v>0</v>
      </c>
      <c r="K359">
        <v>0</v>
      </c>
      <c r="L359">
        <v>4</v>
      </c>
      <c r="M359">
        <v>0</v>
      </c>
      <c r="N359">
        <f t="shared" si="188"/>
        <v>4</v>
      </c>
      <c r="O359">
        <f t="shared" si="189"/>
        <v>0</v>
      </c>
      <c r="P359">
        <f t="shared" si="190"/>
        <v>0</v>
      </c>
      <c r="Q359">
        <f t="shared" si="191"/>
        <v>0</v>
      </c>
      <c r="R359">
        <f t="shared" si="192"/>
        <v>0</v>
      </c>
      <c r="S359">
        <f t="shared" si="193"/>
        <v>0</v>
      </c>
      <c r="T359">
        <f t="shared" si="194"/>
        <v>0</v>
      </c>
      <c r="U359">
        <f t="shared" si="195"/>
        <v>0</v>
      </c>
      <c r="V359">
        <f t="shared" si="196"/>
        <v>0</v>
      </c>
      <c r="W359">
        <f t="shared" si="197"/>
        <v>0</v>
      </c>
      <c r="X359">
        <f t="shared" si="198"/>
        <v>0</v>
      </c>
      <c r="Y359">
        <f t="shared" si="199"/>
        <v>0</v>
      </c>
      <c r="AA359">
        <v>85244033</v>
      </c>
      <c r="AB359">
        <f t="shared" si="200"/>
        <v>78.95</v>
      </c>
      <c r="AC359">
        <f t="shared" si="201"/>
        <v>78.95</v>
      </c>
      <c r="AD359">
        <f t="shared" si="202"/>
        <v>0</v>
      </c>
      <c r="AE359">
        <f t="shared" si="203"/>
        <v>0</v>
      </c>
      <c r="AF359">
        <f t="shared" si="204"/>
        <v>0</v>
      </c>
      <c r="AG359">
        <f t="shared" si="205"/>
        <v>0</v>
      </c>
      <c r="AH359">
        <f t="shared" si="206"/>
        <v>0</v>
      </c>
      <c r="AI359">
        <f t="shared" si="207"/>
        <v>0</v>
      </c>
      <c r="AJ359">
        <f t="shared" si="208"/>
        <v>0</v>
      </c>
      <c r="AK359">
        <v>78.95</v>
      </c>
      <c r="AL359">
        <v>78.95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1</v>
      </c>
      <c r="AW359">
        <v>1</v>
      </c>
      <c r="AZ359">
        <v>1</v>
      </c>
      <c r="BA359">
        <v>1</v>
      </c>
      <c r="BB359">
        <v>1</v>
      </c>
      <c r="BC359">
        <v>1</v>
      </c>
      <c r="BD359" t="s">
        <v>236</v>
      </c>
      <c r="BE359" t="s">
        <v>236</v>
      </c>
      <c r="BF359" t="s">
        <v>236</v>
      </c>
      <c r="BG359" t="s">
        <v>236</v>
      </c>
      <c r="BH359">
        <v>3</v>
      </c>
      <c r="BI359">
        <v>1</v>
      </c>
      <c r="BJ359" t="s">
        <v>236</v>
      </c>
      <c r="BM359">
        <v>1100</v>
      </c>
      <c r="BN359">
        <v>0</v>
      </c>
      <c r="BO359" t="s">
        <v>236</v>
      </c>
      <c r="BP359">
        <v>0</v>
      </c>
      <c r="BQ359">
        <v>8</v>
      </c>
      <c r="BR359">
        <v>0</v>
      </c>
      <c r="BS359">
        <v>1</v>
      </c>
      <c r="BT359">
        <v>1</v>
      </c>
      <c r="BU359">
        <v>1</v>
      </c>
      <c r="BV359">
        <v>1</v>
      </c>
      <c r="BW359">
        <v>1</v>
      </c>
      <c r="BX359">
        <v>1</v>
      </c>
      <c r="BY359" t="s">
        <v>236</v>
      </c>
      <c r="BZ359">
        <v>0</v>
      </c>
      <c r="CA359">
        <v>0</v>
      </c>
      <c r="CB359" t="s">
        <v>236</v>
      </c>
      <c r="CE359">
        <v>0</v>
      </c>
      <c r="CF359">
        <v>0</v>
      </c>
      <c r="CG359">
        <v>0</v>
      </c>
      <c r="CH359">
        <v>30</v>
      </c>
      <c r="CI359">
        <v>0</v>
      </c>
      <c r="CJ359">
        <v>0</v>
      </c>
      <c r="CK359">
        <v>0</v>
      </c>
      <c r="CL359">
        <v>0</v>
      </c>
      <c r="CM359">
        <v>0</v>
      </c>
      <c r="CN359" t="s">
        <v>236</v>
      </c>
      <c r="CO359">
        <v>0</v>
      </c>
      <c r="CP359">
        <f t="shared" si="209"/>
        <v>0</v>
      </c>
      <c r="CQ359">
        <f t="shared" si="210"/>
        <v>78.95</v>
      </c>
      <c r="CR359">
        <f t="shared" si="211"/>
        <v>0</v>
      </c>
      <c r="CS359">
        <f t="shared" si="212"/>
        <v>0</v>
      </c>
      <c r="CT359">
        <f t="shared" si="213"/>
        <v>0</v>
      </c>
      <c r="CU359">
        <f t="shared" si="214"/>
        <v>0</v>
      </c>
      <c r="CV359">
        <f t="shared" si="215"/>
        <v>0</v>
      </c>
      <c r="CW359">
        <f t="shared" si="216"/>
        <v>0</v>
      </c>
      <c r="CX359">
        <f t="shared" si="217"/>
        <v>0</v>
      </c>
      <c r="CY359">
        <f t="shared" si="218"/>
        <v>0</v>
      </c>
      <c r="CZ359">
        <f t="shared" si="219"/>
        <v>0</v>
      </c>
      <c r="DC359" t="s">
        <v>236</v>
      </c>
      <c r="DD359" t="s">
        <v>236</v>
      </c>
      <c r="DE359" t="s">
        <v>236</v>
      </c>
      <c r="DF359" t="s">
        <v>236</v>
      </c>
      <c r="DG359" t="s">
        <v>236</v>
      </c>
      <c r="DH359" t="s">
        <v>236</v>
      </c>
      <c r="DI359" t="s">
        <v>236</v>
      </c>
      <c r="DJ359" t="s">
        <v>236</v>
      </c>
      <c r="DK359" t="s">
        <v>236</v>
      </c>
      <c r="DL359" t="s">
        <v>236</v>
      </c>
      <c r="DM359" t="s">
        <v>236</v>
      </c>
      <c r="DN359">
        <v>0</v>
      </c>
      <c r="DO359">
        <v>0</v>
      </c>
      <c r="DP359">
        <v>1</v>
      </c>
      <c r="DQ359">
        <v>1</v>
      </c>
      <c r="DU359">
        <v>1010</v>
      </c>
      <c r="DV359" t="s">
        <v>565</v>
      </c>
      <c r="DW359" t="s">
        <v>565</v>
      </c>
      <c r="DX359">
        <v>1</v>
      </c>
      <c r="DZ359" t="s">
        <v>236</v>
      </c>
      <c r="EA359" t="s">
        <v>236</v>
      </c>
      <c r="EB359" t="s">
        <v>236</v>
      </c>
      <c r="EC359" t="s">
        <v>236</v>
      </c>
      <c r="EE359">
        <v>82815331</v>
      </c>
      <c r="EF359">
        <v>8</v>
      </c>
      <c r="EG359" t="s">
        <v>573</v>
      </c>
      <c r="EH359">
        <v>0</v>
      </c>
      <c r="EI359" t="s">
        <v>236</v>
      </c>
      <c r="EJ359">
        <v>1</v>
      </c>
      <c r="EK359">
        <v>1100</v>
      </c>
      <c r="EL359" t="s">
        <v>574</v>
      </c>
      <c r="EM359" t="s">
        <v>575</v>
      </c>
      <c r="EO359" t="s">
        <v>236</v>
      </c>
      <c r="EQ359">
        <v>131072</v>
      </c>
      <c r="ER359">
        <v>78.95</v>
      </c>
      <c r="ES359">
        <v>78.95</v>
      </c>
      <c r="ET359">
        <v>0</v>
      </c>
      <c r="EU359">
        <v>0</v>
      </c>
      <c r="EV359">
        <v>0</v>
      </c>
      <c r="EW359">
        <v>0</v>
      </c>
      <c r="EX359">
        <v>0</v>
      </c>
      <c r="EY359">
        <v>0</v>
      </c>
      <c r="EZ359">
        <v>5</v>
      </c>
      <c r="FC359">
        <v>1</v>
      </c>
      <c r="FD359">
        <v>18</v>
      </c>
      <c r="FF359">
        <v>91.68</v>
      </c>
      <c r="FQ359">
        <v>0</v>
      </c>
      <c r="FR359">
        <v>0</v>
      </c>
      <c r="FS359">
        <v>0</v>
      </c>
      <c r="FX359">
        <v>0</v>
      </c>
      <c r="FY359">
        <v>0</v>
      </c>
      <c r="GA359" t="s">
        <v>618</v>
      </c>
      <c r="GD359">
        <v>1</v>
      </c>
      <c r="GF359">
        <v>747778277</v>
      </c>
      <c r="GG359">
        <v>2</v>
      </c>
      <c r="GH359">
        <v>3</v>
      </c>
      <c r="GI359">
        <v>-2</v>
      </c>
      <c r="GJ359">
        <v>0</v>
      </c>
      <c r="GK359">
        <v>0</v>
      </c>
      <c r="GL359">
        <f t="shared" si="220"/>
        <v>0</v>
      </c>
      <c r="GM359">
        <f t="shared" si="221"/>
        <v>0</v>
      </c>
      <c r="GN359">
        <f t="shared" si="222"/>
        <v>0</v>
      </c>
      <c r="GO359">
        <f t="shared" si="223"/>
        <v>0</v>
      </c>
      <c r="GP359">
        <f t="shared" si="224"/>
        <v>0</v>
      </c>
      <c r="GR359">
        <v>1</v>
      </c>
      <c r="GS359">
        <v>1</v>
      </c>
      <c r="GT359">
        <v>0</v>
      </c>
      <c r="GU359" t="s">
        <v>236</v>
      </c>
      <c r="GV359">
        <f t="shared" si="225"/>
        <v>0</v>
      </c>
      <c r="GW359">
        <v>1</v>
      </c>
      <c r="GX359">
        <f t="shared" si="226"/>
        <v>0</v>
      </c>
      <c r="HA359">
        <v>0</v>
      </c>
      <c r="HB359">
        <v>0</v>
      </c>
      <c r="HC359">
        <f t="shared" si="227"/>
        <v>0</v>
      </c>
      <c r="HE359" t="s">
        <v>69</v>
      </c>
      <c r="HF359" t="s">
        <v>426</v>
      </c>
      <c r="HG359">
        <f t="shared" si="228"/>
        <v>0</v>
      </c>
      <c r="HM359" t="s">
        <v>236</v>
      </c>
      <c r="HN359" t="s">
        <v>236</v>
      </c>
      <c r="HO359" t="s">
        <v>236</v>
      </c>
      <c r="HP359" t="s">
        <v>236</v>
      </c>
      <c r="HQ359" t="s">
        <v>236</v>
      </c>
      <c r="HS359">
        <v>0</v>
      </c>
      <c r="IK359">
        <v>0</v>
      </c>
    </row>
    <row r="360" spans="1:255">
      <c r="A360" s="8">
        <v>17</v>
      </c>
      <c r="B360" s="8">
        <v>1</v>
      </c>
      <c r="C360" s="8"/>
      <c r="D360" s="8"/>
      <c r="E360" s="8" t="s">
        <v>619</v>
      </c>
      <c r="F360" s="8" t="s">
        <v>534</v>
      </c>
      <c r="G360" s="8" t="s">
        <v>620</v>
      </c>
      <c r="H360" s="8" t="s">
        <v>565</v>
      </c>
      <c r="I360" s="8">
        <v>0</v>
      </c>
      <c r="J360" s="8">
        <v>0</v>
      </c>
      <c r="K360" s="8">
        <v>0</v>
      </c>
      <c r="L360" s="8">
        <v>4</v>
      </c>
      <c r="M360" s="8">
        <v>0</v>
      </c>
      <c r="N360" s="8">
        <f t="shared" si="188"/>
        <v>4</v>
      </c>
      <c r="O360" s="8">
        <f t="shared" si="189"/>
        <v>0</v>
      </c>
      <c r="P360" s="8">
        <f t="shared" si="190"/>
        <v>0</v>
      </c>
      <c r="Q360" s="8">
        <f t="shared" si="191"/>
        <v>0</v>
      </c>
      <c r="R360" s="8">
        <f t="shared" si="192"/>
        <v>0</v>
      </c>
      <c r="S360" s="8">
        <f t="shared" si="193"/>
        <v>0</v>
      </c>
      <c r="T360" s="8">
        <f t="shared" si="194"/>
        <v>0</v>
      </c>
      <c r="U360" s="8">
        <f t="shared" si="195"/>
        <v>0</v>
      </c>
      <c r="V360" s="8">
        <f t="shared" si="196"/>
        <v>0</v>
      </c>
      <c r="W360" s="8">
        <f t="shared" si="197"/>
        <v>0</v>
      </c>
      <c r="X360" s="8">
        <f t="shared" si="198"/>
        <v>0</v>
      </c>
      <c r="Y360" s="8">
        <f t="shared" si="199"/>
        <v>0</v>
      </c>
      <c r="Z360" s="8"/>
      <c r="AA360" s="8">
        <v>85244098</v>
      </c>
      <c r="AB360" s="8">
        <f t="shared" si="200"/>
        <v>32.78</v>
      </c>
      <c r="AC360" s="8">
        <f t="shared" si="201"/>
        <v>32.78</v>
      </c>
      <c r="AD360" s="8">
        <f t="shared" si="202"/>
        <v>0</v>
      </c>
      <c r="AE360" s="8">
        <f t="shared" si="203"/>
        <v>0</v>
      </c>
      <c r="AF360" s="8">
        <f t="shared" si="204"/>
        <v>0</v>
      </c>
      <c r="AG360" s="8">
        <f t="shared" si="205"/>
        <v>0</v>
      </c>
      <c r="AH360" s="8">
        <f t="shared" si="206"/>
        <v>0</v>
      </c>
      <c r="AI360" s="8">
        <f t="shared" si="207"/>
        <v>0</v>
      </c>
      <c r="AJ360" s="8">
        <f t="shared" si="208"/>
        <v>0</v>
      </c>
      <c r="AK360" s="8">
        <v>32.78</v>
      </c>
      <c r="AL360" s="8">
        <v>32.78</v>
      </c>
      <c r="AM360" s="8">
        <v>0</v>
      </c>
      <c r="AN360" s="8">
        <v>0</v>
      </c>
      <c r="AO360" s="8">
        <v>0</v>
      </c>
      <c r="AP360" s="8">
        <v>0</v>
      </c>
      <c r="AQ360" s="8">
        <v>0</v>
      </c>
      <c r="AR360" s="8">
        <v>0</v>
      </c>
      <c r="AS360" s="8">
        <v>0</v>
      </c>
      <c r="AT360" s="8">
        <v>0</v>
      </c>
      <c r="AU360" s="8">
        <v>0</v>
      </c>
      <c r="AV360" s="8">
        <v>1</v>
      </c>
      <c r="AW360" s="8">
        <v>1</v>
      </c>
      <c r="AX360" s="8"/>
      <c r="AY360" s="8"/>
      <c r="AZ360" s="8">
        <v>1</v>
      </c>
      <c r="BA360" s="8">
        <v>1</v>
      </c>
      <c r="BB360" s="8">
        <v>1</v>
      </c>
      <c r="BC360" s="8">
        <v>1</v>
      </c>
      <c r="BD360" s="8" t="s">
        <v>236</v>
      </c>
      <c r="BE360" s="8" t="s">
        <v>236</v>
      </c>
      <c r="BF360" s="8" t="s">
        <v>236</v>
      </c>
      <c r="BG360" s="8" t="s">
        <v>236</v>
      </c>
      <c r="BH360" s="8">
        <v>3</v>
      </c>
      <c r="BI360" s="8">
        <v>1</v>
      </c>
      <c r="BJ360" s="8" t="s">
        <v>236</v>
      </c>
      <c r="BK360" s="8"/>
      <c r="BL360" s="8"/>
      <c r="BM360" s="8">
        <v>1100</v>
      </c>
      <c r="BN360" s="8">
        <v>0</v>
      </c>
      <c r="BO360" s="8" t="s">
        <v>236</v>
      </c>
      <c r="BP360" s="8">
        <v>0</v>
      </c>
      <c r="BQ360" s="8">
        <v>8</v>
      </c>
      <c r="BR360" s="8">
        <v>0</v>
      </c>
      <c r="BS360" s="8">
        <v>1</v>
      </c>
      <c r="BT360" s="8">
        <v>1</v>
      </c>
      <c r="BU360" s="8">
        <v>1</v>
      </c>
      <c r="BV360" s="8">
        <v>1</v>
      </c>
      <c r="BW360" s="8">
        <v>1</v>
      </c>
      <c r="BX360" s="8">
        <v>1</v>
      </c>
      <c r="BY360" s="8" t="s">
        <v>236</v>
      </c>
      <c r="BZ360" s="8">
        <v>0</v>
      </c>
      <c r="CA360" s="8">
        <v>0</v>
      </c>
      <c r="CB360" s="8" t="s">
        <v>236</v>
      </c>
      <c r="CC360" s="8"/>
      <c r="CD360" s="8"/>
      <c r="CE360" s="8">
        <v>0</v>
      </c>
      <c r="CF360" s="8">
        <v>0</v>
      </c>
      <c r="CG360" s="8">
        <v>0</v>
      </c>
      <c r="CH360" s="8">
        <v>31</v>
      </c>
      <c r="CI360" s="8">
        <v>0</v>
      </c>
      <c r="CJ360" s="8">
        <v>0</v>
      </c>
      <c r="CK360" s="8">
        <v>0</v>
      </c>
      <c r="CL360" s="8">
        <v>0</v>
      </c>
      <c r="CM360" s="8">
        <v>0</v>
      </c>
      <c r="CN360" s="8" t="s">
        <v>236</v>
      </c>
      <c r="CO360" s="8">
        <v>0</v>
      </c>
      <c r="CP360" s="8">
        <f t="shared" si="209"/>
        <v>0</v>
      </c>
      <c r="CQ360" s="8">
        <f t="shared" si="210"/>
        <v>32.78</v>
      </c>
      <c r="CR360" s="8">
        <f t="shared" si="211"/>
        <v>0</v>
      </c>
      <c r="CS360" s="8">
        <f t="shared" si="212"/>
        <v>0</v>
      </c>
      <c r="CT360" s="8">
        <f t="shared" si="213"/>
        <v>0</v>
      </c>
      <c r="CU360" s="8">
        <f t="shared" si="214"/>
        <v>0</v>
      </c>
      <c r="CV360" s="8">
        <f t="shared" si="215"/>
        <v>0</v>
      </c>
      <c r="CW360" s="8">
        <f t="shared" si="216"/>
        <v>0</v>
      </c>
      <c r="CX360" s="8">
        <f t="shared" si="217"/>
        <v>0</v>
      </c>
      <c r="CY360" s="8">
        <f t="shared" si="218"/>
        <v>0</v>
      </c>
      <c r="CZ360" s="8">
        <f t="shared" si="219"/>
        <v>0</v>
      </c>
      <c r="DA360" s="8"/>
      <c r="DB360" s="8"/>
      <c r="DC360" s="8" t="s">
        <v>236</v>
      </c>
      <c r="DD360" s="8" t="s">
        <v>236</v>
      </c>
      <c r="DE360" s="8" t="s">
        <v>236</v>
      </c>
      <c r="DF360" s="8" t="s">
        <v>236</v>
      </c>
      <c r="DG360" s="8" t="s">
        <v>236</v>
      </c>
      <c r="DH360" s="8" t="s">
        <v>236</v>
      </c>
      <c r="DI360" s="8" t="s">
        <v>236</v>
      </c>
      <c r="DJ360" s="8" t="s">
        <v>236</v>
      </c>
      <c r="DK360" s="8" t="s">
        <v>236</v>
      </c>
      <c r="DL360" s="8" t="s">
        <v>236</v>
      </c>
      <c r="DM360" s="8" t="s">
        <v>236</v>
      </c>
      <c r="DN360" s="8">
        <v>0</v>
      </c>
      <c r="DO360" s="8">
        <v>0</v>
      </c>
      <c r="DP360" s="8">
        <v>1</v>
      </c>
      <c r="DQ360" s="8">
        <v>1</v>
      </c>
      <c r="DR360" s="8"/>
      <c r="DS360" s="8"/>
      <c r="DT360" s="8"/>
      <c r="DU360" s="8">
        <v>1010</v>
      </c>
      <c r="DV360" s="8" t="s">
        <v>565</v>
      </c>
      <c r="DW360" s="8" t="s">
        <v>565</v>
      </c>
      <c r="DX360" s="8">
        <v>1</v>
      </c>
      <c r="DY360" s="8"/>
      <c r="DZ360" s="8" t="s">
        <v>236</v>
      </c>
      <c r="EA360" s="8" t="s">
        <v>236</v>
      </c>
      <c r="EB360" s="8" t="s">
        <v>236</v>
      </c>
      <c r="EC360" s="8" t="s">
        <v>236</v>
      </c>
      <c r="ED360" s="8"/>
      <c r="EE360" s="8">
        <v>82815331</v>
      </c>
      <c r="EF360" s="8">
        <v>8</v>
      </c>
      <c r="EG360" s="8" t="s">
        <v>573</v>
      </c>
      <c r="EH360" s="8">
        <v>0</v>
      </c>
      <c r="EI360" s="8" t="s">
        <v>236</v>
      </c>
      <c r="EJ360" s="8">
        <v>1</v>
      </c>
      <c r="EK360" s="8">
        <v>1100</v>
      </c>
      <c r="EL360" s="8" t="s">
        <v>574</v>
      </c>
      <c r="EM360" s="8" t="s">
        <v>575</v>
      </c>
      <c r="EN360" s="8"/>
      <c r="EO360" s="8" t="s">
        <v>236</v>
      </c>
      <c r="EP360" s="8"/>
      <c r="EQ360" s="8">
        <v>131072</v>
      </c>
      <c r="ER360" s="8">
        <v>32.78</v>
      </c>
      <c r="ES360" s="8">
        <v>32.78</v>
      </c>
      <c r="ET360" s="8">
        <v>0</v>
      </c>
      <c r="EU360" s="8">
        <v>0</v>
      </c>
      <c r="EV360" s="8">
        <v>0</v>
      </c>
      <c r="EW360" s="8">
        <v>0</v>
      </c>
      <c r="EX360" s="8">
        <v>0</v>
      </c>
      <c r="EY360" s="8">
        <v>0</v>
      </c>
      <c r="EZ360" s="8">
        <v>5</v>
      </c>
      <c r="FA360" s="8"/>
      <c r="FB360" s="8"/>
      <c r="FC360" s="8">
        <v>1</v>
      </c>
      <c r="FD360" s="8">
        <v>18</v>
      </c>
      <c r="FE360" s="8"/>
      <c r="FF360" s="8">
        <v>38.06</v>
      </c>
      <c r="FG360" s="8"/>
      <c r="FH360" s="8"/>
      <c r="FI360" s="8"/>
      <c r="FJ360" s="8"/>
      <c r="FK360" s="8"/>
      <c r="FL360" s="8"/>
      <c r="FM360" s="8"/>
      <c r="FN360" s="8"/>
      <c r="FO360" s="8"/>
      <c r="FP360" s="8"/>
      <c r="FQ360" s="8">
        <v>0</v>
      </c>
      <c r="FR360" s="8">
        <v>0</v>
      </c>
      <c r="FS360" s="8">
        <v>0</v>
      </c>
      <c r="FT360" s="8"/>
      <c r="FU360" s="8"/>
      <c r="FV360" s="8"/>
      <c r="FW360" s="8"/>
      <c r="FX360" s="8">
        <v>0</v>
      </c>
      <c r="FY360" s="8">
        <v>0</v>
      </c>
      <c r="FZ360" s="8"/>
      <c r="GA360" s="8" t="s">
        <v>621</v>
      </c>
      <c r="GB360" s="8"/>
      <c r="GC360" s="8"/>
      <c r="GD360" s="8">
        <v>1</v>
      </c>
      <c r="GE360" s="8"/>
      <c r="GF360" s="8">
        <v>681530040</v>
      </c>
      <c r="GG360" s="8">
        <v>2</v>
      </c>
      <c r="GH360" s="8">
        <v>3</v>
      </c>
      <c r="GI360" s="8">
        <v>-2</v>
      </c>
      <c r="GJ360" s="8">
        <v>0</v>
      </c>
      <c r="GK360" s="8">
        <v>0</v>
      </c>
      <c r="GL360" s="8">
        <f t="shared" si="220"/>
        <v>0</v>
      </c>
      <c r="GM360" s="8">
        <f t="shared" si="221"/>
        <v>0</v>
      </c>
      <c r="GN360" s="8">
        <f t="shared" si="222"/>
        <v>0</v>
      </c>
      <c r="GO360" s="8">
        <f t="shared" si="223"/>
        <v>0</v>
      </c>
      <c r="GP360" s="8">
        <f t="shared" si="224"/>
        <v>0</v>
      </c>
      <c r="GQ360" s="8"/>
      <c r="GR360" s="8">
        <v>1</v>
      </c>
      <c r="GS360" s="8">
        <v>1</v>
      </c>
      <c r="GT360" s="8">
        <v>0</v>
      </c>
      <c r="GU360" s="8" t="s">
        <v>236</v>
      </c>
      <c r="GV360" s="8">
        <f t="shared" si="225"/>
        <v>0</v>
      </c>
      <c r="GW360" s="8">
        <v>1</v>
      </c>
      <c r="GX360" s="8">
        <f t="shared" si="226"/>
        <v>0</v>
      </c>
      <c r="GY360" s="8"/>
      <c r="GZ360" s="8"/>
      <c r="HA360" s="8">
        <v>0</v>
      </c>
      <c r="HB360" s="8">
        <v>0</v>
      </c>
      <c r="HC360" s="8">
        <f t="shared" si="227"/>
        <v>0</v>
      </c>
      <c r="HD360" s="8"/>
      <c r="HE360" s="8" t="s">
        <v>69</v>
      </c>
      <c r="HF360" s="8" t="s">
        <v>426</v>
      </c>
      <c r="HG360" s="8">
        <f t="shared" si="228"/>
        <v>0</v>
      </c>
      <c r="HH360" s="8"/>
      <c r="HI360" s="8"/>
      <c r="HJ360" s="8"/>
      <c r="HK360" s="8"/>
      <c r="HL360" s="8"/>
      <c r="HM360" s="8" t="s">
        <v>236</v>
      </c>
      <c r="HN360" s="8" t="s">
        <v>236</v>
      </c>
      <c r="HO360" s="8" t="s">
        <v>236</v>
      </c>
      <c r="HP360" s="8" t="s">
        <v>236</v>
      </c>
      <c r="HQ360" s="8" t="s">
        <v>236</v>
      </c>
      <c r="HR360" s="8"/>
      <c r="HS360" s="8">
        <v>0</v>
      </c>
      <c r="HT360" s="8"/>
      <c r="HU360" s="8"/>
      <c r="HV360" s="8"/>
      <c r="HW360" s="8"/>
      <c r="HX360" s="8"/>
      <c r="HY360" s="8"/>
      <c r="HZ360" s="8"/>
      <c r="IA360" s="8"/>
      <c r="IB360" s="8"/>
      <c r="IC360" s="8"/>
      <c r="ID360" s="8"/>
      <c r="IE360" s="8"/>
      <c r="IF360" s="8"/>
      <c r="IG360" s="8"/>
      <c r="IH360" s="8"/>
      <c r="II360" s="8"/>
      <c r="IJ360" s="8"/>
      <c r="IK360" s="8">
        <v>0</v>
      </c>
      <c r="IL360" s="8"/>
      <c r="IM360" s="8"/>
      <c r="IN360" s="8"/>
      <c r="IO360" s="8"/>
      <c r="IP360" s="8"/>
      <c r="IQ360" s="8"/>
      <c r="IR360" s="8"/>
      <c r="IS360" s="8"/>
      <c r="IT360" s="8"/>
      <c r="IU360" s="8"/>
    </row>
    <row r="361" spans="1:245">
      <c r="A361">
        <v>17</v>
      </c>
      <c r="B361">
        <v>1</v>
      </c>
      <c r="E361" t="s">
        <v>619</v>
      </c>
      <c r="F361" t="s">
        <v>534</v>
      </c>
      <c r="G361" t="s">
        <v>620</v>
      </c>
      <c r="H361" t="s">
        <v>565</v>
      </c>
      <c r="I361">
        <v>0</v>
      </c>
      <c r="J361">
        <v>0</v>
      </c>
      <c r="K361">
        <v>0</v>
      </c>
      <c r="L361">
        <v>4</v>
      </c>
      <c r="M361">
        <v>0</v>
      </c>
      <c r="N361">
        <f t="shared" si="188"/>
        <v>4</v>
      </c>
      <c r="O361">
        <f t="shared" si="189"/>
        <v>0</v>
      </c>
      <c r="P361">
        <f t="shared" si="190"/>
        <v>0</v>
      </c>
      <c r="Q361">
        <f t="shared" si="191"/>
        <v>0</v>
      </c>
      <c r="R361">
        <f t="shared" si="192"/>
        <v>0</v>
      </c>
      <c r="S361">
        <f t="shared" si="193"/>
        <v>0</v>
      </c>
      <c r="T361">
        <f t="shared" si="194"/>
        <v>0</v>
      </c>
      <c r="U361">
        <f t="shared" si="195"/>
        <v>0</v>
      </c>
      <c r="V361">
        <f t="shared" si="196"/>
        <v>0</v>
      </c>
      <c r="W361">
        <f t="shared" si="197"/>
        <v>0</v>
      </c>
      <c r="X361">
        <f t="shared" si="198"/>
        <v>0</v>
      </c>
      <c r="Y361">
        <f t="shared" si="199"/>
        <v>0</v>
      </c>
      <c r="AA361">
        <v>85244033</v>
      </c>
      <c r="AB361">
        <f t="shared" si="200"/>
        <v>32.78</v>
      </c>
      <c r="AC361">
        <f t="shared" si="201"/>
        <v>32.78</v>
      </c>
      <c r="AD361">
        <f t="shared" si="202"/>
        <v>0</v>
      </c>
      <c r="AE361">
        <f t="shared" si="203"/>
        <v>0</v>
      </c>
      <c r="AF361">
        <f t="shared" si="204"/>
        <v>0</v>
      </c>
      <c r="AG361">
        <f t="shared" si="205"/>
        <v>0</v>
      </c>
      <c r="AH361">
        <f t="shared" si="206"/>
        <v>0</v>
      </c>
      <c r="AI361">
        <f t="shared" si="207"/>
        <v>0</v>
      </c>
      <c r="AJ361">
        <f t="shared" si="208"/>
        <v>0</v>
      </c>
      <c r="AK361">
        <v>32.78</v>
      </c>
      <c r="AL361">
        <v>32.78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1</v>
      </c>
      <c r="AW361">
        <v>1</v>
      </c>
      <c r="AZ361">
        <v>1</v>
      </c>
      <c r="BA361">
        <v>1</v>
      </c>
      <c r="BB361">
        <v>1</v>
      </c>
      <c r="BC361">
        <v>1</v>
      </c>
      <c r="BD361" t="s">
        <v>236</v>
      </c>
      <c r="BE361" t="s">
        <v>236</v>
      </c>
      <c r="BF361" t="s">
        <v>236</v>
      </c>
      <c r="BG361" t="s">
        <v>236</v>
      </c>
      <c r="BH361">
        <v>3</v>
      </c>
      <c r="BI361">
        <v>1</v>
      </c>
      <c r="BJ361" t="s">
        <v>236</v>
      </c>
      <c r="BM361">
        <v>1100</v>
      </c>
      <c r="BN361">
        <v>0</v>
      </c>
      <c r="BO361" t="s">
        <v>236</v>
      </c>
      <c r="BP361">
        <v>0</v>
      </c>
      <c r="BQ361">
        <v>8</v>
      </c>
      <c r="BR361">
        <v>0</v>
      </c>
      <c r="BS361">
        <v>1</v>
      </c>
      <c r="BT361">
        <v>1</v>
      </c>
      <c r="BU361">
        <v>1</v>
      </c>
      <c r="BV361">
        <v>1</v>
      </c>
      <c r="BW361">
        <v>1</v>
      </c>
      <c r="BX361">
        <v>1</v>
      </c>
      <c r="BY361" t="s">
        <v>236</v>
      </c>
      <c r="BZ361">
        <v>0</v>
      </c>
      <c r="CA361">
        <v>0</v>
      </c>
      <c r="CB361" t="s">
        <v>236</v>
      </c>
      <c r="CE361">
        <v>0</v>
      </c>
      <c r="CF361">
        <v>0</v>
      </c>
      <c r="CG361">
        <v>0</v>
      </c>
      <c r="CH361">
        <v>31</v>
      </c>
      <c r="CI361">
        <v>0</v>
      </c>
      <c r="CJ361">
        <v>0</v>
      </c>
      <c r="CK361">
        <v>0</v>
      </c>
      <c r="CL361">
        <v>0</v>
      </c>
      <c r="CM361">
        <v>0</v>
      </c>
      <c r="CN361" t="s">
        <v>236</v>
      </c>
      <c r="CO361">
        <v>0</v>
      </c>
      <c r="CP361">
        <f t="shared" si="209"/>
        <v>0</v>
      </c>
      <c r="CQ361">
        <f t="shared" si="210"/>
        <v>32.78</v>
      </c>
      <c r="CR361">
        <f t="shared" si="211"/>
        <v>0</v>
      </c>
      <c r="CS361">
        <f t="shared" si="212"/>
        <v>0</v>
      </c>
      <c r="CT361">
        <f t="shared" si="213"/>
        <v>0</v>
      </c>
      <c r="CU361">
        <f t="shared" si="214"/>
        <v>0</v>
      </c>
      <c r="CV361">
        <f t="shared" si="215"/>
        <v>0</v>
      </c>
      <c r="CW361">
        <f t="shared" si="216"/>
        <v>0</v>
      </c>
      <c r="CX361">
        <f t="shared" si="217"/>
        <v>0</v>
      </c>
      <c r="CY361">
        <f t="shared" si="218"/>
        <v>0</v>
      </c>
      <c r="CZ361">
        <f t="shared" si="219"/>
        <v>0</v>
      </c>
      <c r="DC361" t="s">
        <v>236</v>
      </c>
      <c r="DD361" t="s">
        <v>236</v>
      </c>
      <c r="DE361" t="s">
        <v>236</v>
      </c>
      <c r="DF361" t="s">
        <v>236</v>
      </c>
      <c r="DG361" t="s">
        <v>236</v>
      </c>
      <c r="DH361" t="s">
        <v>236</v>
      </c>
      <c r="DI361" t="s">
        <v>236</v>
      </c>
      <c r="DJ361" t="s">
        <v>236</v>
      </c>
      <c r="DK361" t="s">
        <v>236</v>
      </c>
      <c r="DL361" t="s">
        <v>236</v>
      </c>
      <c r="DM361" t="s">
        <v>236</v>
      </c>
      <c r="DN361">
        <v>0</v>
      </c>
      <c r="DO361">
        <v>0</v>
      </c>
      <c r="DP361">
        <v>1</v>
      </c>
      <c r="DQ361">
        <v>1</v>
      </c>
      <c r="DU361">
        <v>1010</v>
      </c>
      <c r="DV361" t="s">
        <v>565</v>
      </c>
      <c r="DW361" t="s">
        <v>565</v>
      </c>
      <c r="DX361">
        <v>1</v>
      </c>
      <c r="DZ361" t="s">
        <v>236</v>
      </c>
      <c r="EA361" t="s">
        <v>236</v>
      </c>
      <c r="EB361" t="s">
        <v>236</v>
      </c>
      <c r="EC361" t="s">
        <v>236</v>
      </c>
      <c r="EE361">
        <v>82815331</v>
      </c>
      <c r="EF361">
        <v>8</v>
      </c>
      <c r="EG361" t="s">
        <v>573</v>
      </c>
      <c r="EH361">
        <v>0</v>
      </c>
      <c r="EI361" t="s">
        <v>236</v>
      </c>
      <c r="EJ361">
        <v>1</v>
      </c>
      <c r="EK361">
        <v>1100</v>
      </c>
      <c r="EL361" t="s">
        <v>574</v>
      </c>
      <c r="EM361" t="s">
        <v>575</v>
      </c>
      <c r="EO361" t="s">
        <v>236</v>
      </c>
      <c r="EQ361">
        <v>131072</v>
      </c>
      <c r="ER361">
        <v>32.78</v>
      </c>
      <c r="ES361">
        <v>32.78</v>
      </c>
      <c r="ET361">
        <v>0</v>
      </c>
      <c r="EU361">
        <v>0</v>
      </c>
      <c r="EV361">
        <v>0</v>
      </c>
      <c r="EW361">
        <v>0</v>
      </c>
      <c r="EX361">
        <v>0</v>
      </c>
      <c r="EY361">
        <v>0</v>
      </c>
      <c r="EZ361">
        <v>5</v>
      </c>
      <c r="FC361">
        <v>1</v>
      </c>
      <c r="FD361">
        <v>18</v>
      </c>
      <c r="FF361">
        <v>38.06</v>
      </c>
      <c r="FQ361">
        <v>0</v>
      </c>
      <c r="FR361">
        <v>0</v>
      </c>
      <c r="FS361">
        <v>0</v>
      </c>
      <c r="FX361">
        <v>0</v>
      </c>
      <c r="FY361">
        <v>0</v>
      </c>
      <c r="GA361" t="s">
        <v>621</v>
      </c>
      <c r="GD361">
        <v>1</v>
      </c>
      <c r="GF361">
        <v>681530040</v>
      </c>
      <c r="GG361">
        <v>2</v>
      </c>
      <c r="GH361">
        <v>3</v>
      </c>
      <c r="GI361">
        <v>-2</v>
      </c>
      <c r="GJ361">
        <v>0</v>
      </c>
      <c r="GK361">
        <v>0</v>
      </c>
      <c r="GL361">
        <f t="shared" si="220"/>
        <v>0</v>
      </c>
      <c r="GM361">
        <f t="shared" si="221"/>
        <v>0</v>
      </c>
      <c r="GN361">
        <f t="shared" si="222"/>
        <v>0</v>
      </c>
      <c r="GO361">
        <f t="shared" si="223"/>
        <v>0</v>
      </c>
      <c r="GP361">
        <f t="shared" si="224"/>
        <v>0</v>
      </c>
      <c r="GR361">
        <v>1</v>
      </c>
      <c r="GS361">
        <v>1</v>
      </c>
      <c r="GT361">
        <v>0</v>
      </c>
      <c r="GU361" t="s">
        <v>236</v>
      </c>
      <c r="GV361">
        <f t="shared" si="225"/>
        <v>0</v>
      </c>
      <c r="GW361">
        <v>1</v>
      </c>
      <c r="GX361">
        <f t="shared" si="226"/>
        <v>0</v>
      </c>
      <c r="HA361">
        <v>0</v>
      </c>
      <c r="HB361">
        <v>0</v>
      </c>
      <c r="HC361">
        <f t="shared" si="227"/>
        <v>0</v>
      </c>
      <c r="HE361" t="s">
        <v>69</v>
      </c>
      <c r="HF361" t="s">
        <v>426</v>
      </c>
      <c r="HG361">
        <f t="shared" si="228"/>
        <v>0</v>
      </c>
      <c r="HM361" t="s">
        <v>236</v>
      </c>
      <c r="HN361" t="s">
        <v>236</v>
      </c>
      <c r="HO361" t="s">
        <v>236</v>
      </c>
      <c r="HP361" t="s">
        <v>236</v>
      </c>
      <c r="HQ361" t="s">
        <v>236</v>
      </c>
      <c r="HS361">
        <v>0</v>
      </c>
      <c r="IK361">
        <v>0</v>
      </c>
    </row>
    <row r="362" spans="1:255">
      <c r="A362" s="8">
        <v>17</v>
      </c>
      <c r="B362" s="8">
        <v>1</v>
      </c>
      <c r="C362" s="8"/>
      <c r="D362" s="8"/>
      <c r="E362" s="8" t="s">
        <v>200</v>
      </c>
      <c r="F362" s="8" t="s">
        <v>534</v>
      </c>
      <c r="G362" s="8" t="s">
        <v>622</v>
      </c>
      <c r="H362" s="8" t="s">
        <v>565</v>
      </c>
      <c r="I362" s="8">
        <v>6</v>
      </c>
      <c r="J362" s="8">
        <v>0</v>
      </c>
      <c r="K362" s="8">
        <v>6</v>
      </c>
      <c r="L362" s="8">
        <v>15</v>
      </c>
      <c r="M362" s="8">
        <v>0</v>
      </c>
      <c r="N362" s="8">
        <f t="shared" si="188"/>
        <v>15</v>
      </c>
      <c r="O362" s="8">
        <f t="shared" si="189"/>
        <v>90.78</v>
      </c>
      <c r="P362" s="8">
        <f t="shared" si="190"/>
        <v>90.78</v>
      </c>
      <c r="Q362" s="8">
        <f t="shared" si="191"/>
        <v>0</v>
      </c>
      <c r="R362" s="8">
        <f t="shared" si="192"/>
        <v>0</v>
      </c>
      <c r="S362" s="8">
        <f t="shared" si="193"/>
        <v>0</v>
      </c>
      <c r="T362" s="8">
        <f t="shared" si="194"/>
        <v>0</v>
      </c>
      <c r="U362" s="8">
        <f t="shared" si="195"/>
        <v>0</v>
      </c>
      <c r="V362" s="8">
        <f t="shared" si="196"/>
        <v>0</v>
      </c>
      <c r="W362" s="8">
        <f t="shared" si="197"/>
        <v>0</v>
      </c>
      <c r="X362" s="8">
        <f t="shared" si="198"/>
        <v>0</v>
      </c>
      <c r="Y362" s="8">
        <f t="shared" si="199"/>
        <v>0</v>
      </c>
      <c r="Z362" s="8"/>
      <c r="AA362" s="8">
        <v>85244098</v>
      </c>
      <c r="AB362" s="8">
        <f t="shared" si="200"/>
        <v>15.13</v>
      </c>
      <c r="AC362" s="8">
        <f t="shared" si="201"/>
        <v>15.13</v>
      </c>
      <c r="AD362" s="8">
        <f t="shared" si="202"/>
        <v>0</v>
      </c>
      <c r="AE362" s="8">
        <f t="shared" si="203"/>
        <v>0</v>
      </c>
      <c r="AF362" s="8">
        <f t="shared" si="204"/>
        <v>0</v>
      </c>
      <c r="AG362" s="8">
        <f t="shared" si="205"/>
        <v>0</v>
      </c>
      <c r="AH362" s="8">
        <f t="shared" si="206"/>
        <v>0</v>
      </c>
      <c r="AI362" s="8">
        <f t="shared" si="207"/>
        <v>0</v>
      </c>
      <c r="AJ362" s="8">
        <f t="shared" si="208"/>
        <v>0</v>
      </c>
      <c r="AK362" s="8">
        <v>15.13</v>
      </c>
      <c r="AL362" s="8">
        <v>15.13</v>
      </c>
      <c r="AM362" s="8">
        <v>0</v>
      </c>
      <c r="AN362" s="8">
        <v>0</v>
      </c>
      <c r="AO362" s="8">
        <v>0</v>
      </c>
      <c r="AP362" s="8">
        <v>0</v>
      </c>
      <c r="AQ362" s="8">
        <v>0</v>
      </c>
      <c r="AR362" s="8">
        <v>0</v>
      </c>
      <c r="AS362" s="8">
        <v>0</v>
      </c>
      <c r="AT362" s="8">
        <v>0</v>
      </c>
      <c r="AU362" s="8">
        <v>0</v>
      </c>
      <c r="AV362" s="8">
        <v>1</v>
      </c>
      <c r="AW362" s="8">
        <v>1</v>
      </c>
      <c r="AX362" s="8"/>
      <c r="AY362" s="8"/>
      <c r="AZ362" s="8">
        <v>1</v>
      </c>
      <c r="BA362" s="8">
        <v>1</v>
      </c>
      <c r="BB362" s="8">
        <v>1</v>
      </c>
      <c r="BC362" s="8">
        <v>1</v>
      </c>
      <c r="BD362" s="8" t="s">
        <v>236</v>
      </c>
      <c r="BE362" s="8" t="s">
        <v>236</v>
      </c>
      <c r="BF362" s="8" t="s">
        <v>236</v>
      </c>
      <c r="BG362" s="8" t="s">
        <v>236</v>
      </c>
      <c r="BH362" s="8">
        <v>3</v>
      </c>
      <c r="BI362" s="8">
        <v>1</v>
      </c>
      <c r="BJ362" s="8" t="s">
        <v>236</v>
      </c>
      <c r="BK362" s="8"/>
      <c r="BL362" s="8"/>
      <c r="BM362" s="8">
        <v>1100</v>
      </c>
      <c r="BN362" s="8">
        <v>0</v>
      </c>
      <c r="BO362" s="8" t="s">
        <v>236</v>
      </c>
      <c r="BP362" s="8">
        <v>0</v>
      </c>
      <c r="BQ362" s="8">
        <v>8</v>
      </c>
      <c r="BR362" s="8">
        <v>0</v>
      </c>
      <c r="BS362" s="8">
        <v>1</v>
      </c>
      <c r="BT362" s="8">
        <v>1</v>
      </c>
      <c r="BU362" s="8">
        <v>1</v>
      </c>
      <c r="BV362" s="8">
        <v>1</v>
      </c>
      <c r="BW362" s="8">
        <v>1</v>
      </c>
      <c r="BX362" s="8">
        <v>1</v>
      </c>
      <c r="BY362" s="8" t="s">
        <v>236</v>
      </c>
      <c r="BZ362" s="8">
        <v>0</v>
      </c>
      <c r="CA362" s="8">
        <v>0</v>
      </c>
      <c r="CB362" s="8" t="s">
        <v>236</v>
      </c>
      <c r="CC362" s="8"/>
      <c r="CD362" s="8"/>
      <c r="CE362" s="8">
        <v>0</v>
      </c>
      <c r="CF362" s="8">
        <v>0</v>
      </c>
      <c r="CG362" s="8">
        <v>0</v>
      </c>
      <c r="CH362" s="8">
        <v>32</v>
      </c>
      <c r="CI362" s="8">
        <v>0</v>
      </c>
      <c r="CJ362" s="8">
        <v>0</v>
      </c>
      <c r="CK362" s="8">
        <v>0</v>
      </c>
      <c r="CL362" s="8">
        <v>0</v>
      </c>
      <c r="CM362" s="8">
        <v>0</v>
      </c>
      <c r="CN362" s="8" t="s">
        <v>236</v>
      </c>
      <c r="CO362" s="8">
        <v>0</v>
      </c>
      <c r="CP362" s="8">
        <f t="shared" si="209"/>
        <v>90.78</v>
      </c>
      <c r="CQ362" s="8">
        <f t="shared" si="210"/>
        <v>15.13</v>
      </c>
      <c r="CR362" s="8">
        <f t="shared" si="211"/>
        <v>0</v>
      </c>
      <c r="CS362" s="8">
        <f t="shared" si="212"/>
        <v>0</v>
      </c>
      <c r="CT362" s="8">
        <f t="shared" si="213"/>
        <v>0</v>
      </c>
      <c r="CU362" s="8">
        <f t="shared" si="214"/>
        <v>0</v>
      </c>
      <c r="CV362" s="8">
        <f t="shared" si="215"/>
        <v>0</v>
      </c>
      <c r="CW362" s="8">
        <f t="shared" si="216"/>
        <v>0</v>
      </c>
      <c r="CX362" s="8">
        <f t="shared" si="217"/>
        <v>0</v>
      </c>
      <c r="CY362" s="8">
        <f t="shared" si="218"/>
        <v>0</v>
      </c>
      <c r="CZ362" s="8">
        <f t="shared" si="219"/>
        <v>0</v>
      </c>
      <c r="DA362" s="8"/>
      <c r="DB362" s="8"/>
      <c r="DC362" s="8" t="s">
        <v>236</v>
      </c>
      <c r="DD362" s="8" t="s">
        <v>236</v>
      </c>
      <c r="DE362" s="8" t="s">
        <v>236</v>
      </c>
      <c r="DF362" s="8" t="s">
        <v>236</v>
      </c>
      <c r="DG362" s="8" t="s">
        <v>236</v>
      </c>
      <c r="DH362" s="8" t="s">
        <v>236</v>
      </c>
      <c r="DI362" s="8" t="s">
        <v>236</v>
      </c>
      <c r="DJ362" s="8" t="s">
        <v>236</v>
      </c>
      <c r="DK362" s="8" t="s">
        <v>236</v>
      </c>
      <c r="DL362" s="8" t="s">
        <v>236</v>
      </c>
      <c r="DM362" s="8" t="s">
        <v>236</v>
      </c>
      <c r="DN362" s="8">
        <v>0</v>
      </c>
      <c r="DO362" s="8">
        <v>0</v>
      </c>
      <c r="DP362" s="8">
        <v>1</v>
      </c>
      <c r="DQ362" s="8">
        <v>1</v>
      </c>
      <c r="DR362" s="8"/>
      <c r="DS362" s="8"/>
      <c r="DT362" s="8"/>
      <c r="DU362" s="8">
        <v>1010</v>
      </c>
      <c r="DV362" s="8" t="s">
        <v>565</v>
      </c>
      <c r="DW362" s="8" t="s">
        <v>565</v>
      </c>
      <c r="DX362" s="8">
        <v>1</v>
      </c>
      <c r="DY362" s="8"/>
      <c r="DZ362" s="8" t="s">
        <v>236</v>
      </c>
      <c r="EA362" s="8" t="s">
        <v>236</v>
      </c>
      <c r="EB362" s="8" t="s">
        <v>236</v>
      </c>
      <c r="EC362" s="8" t="s">
        <v>236</v>
      </c>
      <c r="ED362" s="8"/>
      <c r="EE362" s="8">
        <v>82815331</v>
      </c>
      <c r="EF362" s="8">
        <v>8</v>
      </c>
      <c r="EG362" s="8" t="s">
        <v>573</v>
      </c>
      <c r="EH362" s="8">
        <v>0</v>
      </c>
      <c r="EI362" s="8" t="s">
        <v>236</v>
      </c>
      <c r="EJ362" s="8">
        <v>1</v>
      </c>
      <c r="EK362" s="8">
        <v>1100</v>
      </c>
      <c r="EL362" s="8" t="s">
        <v>574</v>
      </c>
      <c r="EM362" s="8" t="s">
        <v>575</v>
      </c>
      <c r="EN362" s="8"/>
      <c r="EO362" s="8" t="s">
        <v>236</v>
      </c>
      <c r="EP362" s="8"/>
      <c r="EQ362" s="8">
        <v>131072</v>
      </c>
      <c r="ER362" s="8">
        <v>15.13</v>
      </c>
      <c r="ES362" s="8">
        <v>15.13</v>
      </c>
      <c r="ET362" s="8">
        <v>0</v>
      </c>
      <c r="EU362" s="8">
        <v>0</v>
      </c>
      <c r="EV362" s="8">
        <v>0</v>
      </c>
      <c r="EW362" s="8">
        <v>0</v>
      </c>
      <c r="EX362" s="8">
        <v>0</v>
      </c>
      <c r="EY362" s="8">
        <v>0</v>
      </c>
      <c r="EZ362" s="8">
        <v>5</v>
      </c>
      <c r="FA362" s="8"/>
      <c r="FB362" s="8"/>
      <c r="FC362" s="8">
        <v>1</v>
      </c>
      <c r="FD362" s="8">
        <v>18</v>
      </c>
      <c r="FE362" s="8"/>
      <c r="FF362" s="8">
        <v>17.57</v>
      </c>
      <c r="FG362" s="8"/>
      <c r="FH362" s="8"/>
      <c r="FI362" s="8"/>
      <c r="FJ362" s="8"/>
      <c r="FK362" s="8"/>
      <c r="FL362" s="8"/>
      <c r="FM362" s="8"/>
      <c r="FN362" s="8"/>
      <c r="FO362" s="8"/>
      <c r="FP362" s="8"/>
      <c r="FQ362" s="8">
        <v>0</v>
      </c>
      <c r="FR362" s="8">
        <v>0</v>
      </c>
      <c r="FS362" s="8">
        <v>0</v>
      </c>
      <c r="FT362" s="8"/>
      <c r="FU362" s="8"/>
      <c r="FV362" s="8"/>
      <c r="FW362" s="8"/>
      <c r="FX362" s="8">
        <v>0</v>
      </c>
      <c r="FY362" s="8">
        <v>0</v>
      </c>
      <c r="FZ362" s="8"/>
      <c r="GA362" s="8" t="s">
        <v>623</v>
      </c>
      <c r="GB362" s="8"/>
      <c r="GC362" s="8"/>
      <c r="GD362" s="8">
        <v>1</v>
      </c>
      <c r="GE362" s="8"/>
      <c r="GF362" s="8">
        <v>876740145</v>
      </c>
      <c r="GG362" s="8">
        <v>2</v>
      </c>
      <c r="GH362" s="8">
        <v>3</v>
      </c>
      <c r="GI362" s="8">
        <v>-2</v>
      </c>
      <c r="GJ362" s="8">
        <v>0</v>
      </c>
      <c r="GK362" s="8">
        <v>0</v>
      </c>
      <c r="GL362" s="8">
        <f t="shared" si="220"/>
        <v>0</v>
      </c>
      <c r="GM362" s="8">
        <f t="shared" si="221"/>
        <v>90.78</v>
      </c>
      <c r="GN362" s="8">
        <f t="shared" si="222"/>
        <v>90.78</v>
      </c>
      <c r="GO362" s="8">
        <f t="shared" si="223"/>
        <v>0</v>
      </c>
      <c r="GP362" s="8">
        <f t="shared" si="224"/>
        <v>0</v>
      </c>
      <c r="GQ362" s="8"/>
      <c r="GR362" s="8">
        <v>1</v>
      </c>
      <c r="GS362" s="8">
        <v>1</v>
      </c>
      <c r="GT362" s="8">
        <v>0</v>
      </c>
      <c r="GU362" s="8" t="s">
        <v>236</v>
      </c>
      <c r="GV362" s="8">
        <f t="shared" si="225"/>
        <v>0</v>
      </c>
      <c r="GW362" s="8">
        <v>1</v>
      </c>
      <c r="GX362" s="8">
        <f t="shared" si="226"/>
        <v>0</v>
      </c>
      <c r="GY362" s="8"/>
      <c r="GZ362" s="8"/>
      <c r="HA362" s="8">
        <v>0</v>
      </c>
      <c r="HB362" s="8">
        <v>0</v>
      </c>
      <c r="HC362" s="8">
        <f t="shared" si="227"/>
        <v>0</v>
      </c>
      <c r="HD362" s="8"/>
      <c r="HE362" s="8" t="s">
        <v>69</v>
      </c>
      <c r="HF362" s="8" t="s">
        <v>426</v>
      </c>
      <c r="HG362" s="8">
        <f t="shared" si="228"/>
        <v>90.78</v>
      </c>
      <c r="HH362" s="8"/>
      <c r="HI362" s="8"/>
      <c r="HJ362" s="8"/>
      <c r="HK362" s="8"/>
      <c r="HL362" s="8"/>
      <c r="HM362" s="8" t="s">
        <v>236</v>
      </c>
      <c r="HN362" s="8" t="s">
        <v>236</v>
      </c>
      <c r="HO362" s="8" t="s">
        <v>236</v>
      </c>
      <c r="HP362" s="8" t="s">
        <v>236</v>
      </c>
      <c r="HQ362" s="8" t="s">
        <v>236</v>
      </c>
      <c r="HR362" s="8"/>
      <c r="HS362" s="8">
        <v>0</v>
      </c>
      <c r="HT362" s="8"/>
      <c r="HU362" s="8"/>
      <c r="HV362" s="8"/>
      <c r="HW362" s="8"/>
      <c r="HX362" s="8"/>
      <c r="HY362" s="8"/>
      <c r="HZ362" s="8"/>
      <c r="IA362" s="8"/>
      <c r="IB362" s="8"/>
      <c r="IC362" s="8"/>
      <c r="ID362" s="8"/>
      <c r="IE362" s="8"/>
      <c r="IF362" s="8"/>
      <c r="IG362" s="8"/>
      <c r="IH362" s="8"/>
      <c r="II362" s="8"/>
      <c r="IJ362" s="8"/>
      <c r="IK362" s="8">
        <v>0</v>
      </c>
      <c r="IL362" s="8"/>
      <c r="IM362" s="8"/>
      <c r="IN362" s="8"/>
      <c r="IO362" s="8"/>
      <c r="IP362" s="8"/>
      <c r="IQ362" s="8"/>
      <c r="IR362" s="8"/>
      <c r="IS362" s="8"/>
      <c r="IT362" s="8"/>
      <c r="IU362" s="8"/>
    </row>
    <row r="363" spans="1:245">
      <c r="A363">
        <v>17</v>
      </c>
      <c r="B363">
        <v>1</v>
      </c>
      <c r="E363" t="s">
        <v>200</v>
      </c>
      <c r="F363" t="s">
        <v>534</v>
      </c>
      <c r="G363" t="s">
        <v>622</v>
      </c>
      <c r="H363" t="s">
        <v>565</v>
      </c>
      <c r="I363">
        <v>6</v>
      </c>
      <c r="J363">
        <v>0</v>
      </c>
      <c r="K363">
        <v>6</v>
      </c>
      <c r="L363">
        <v>15</v>
      </c>
      <c r="M363">
        <v>0</v>
      </c>
      <c r="N363">
        <f t="shared" si="188"/>
        <v>15</v>
      </c>
      <c r="O363">
        <f t="shared" si="189"/>
        <v>90.78</v>
      </c>
      <c r="P363">
        <f t="shared" si="190"/>
        <v>90.78</v>
      </c>
      <c r="Q363">
        <f t="shared" si="191"/>
        <v>0</v>
      </c>
      <c r="R363">
        <f t="shared" si="192"/>
        <v>0</v>
      </c>
      <c r="S363">
        <f t="shared" si="193"/>
        <v>0</v>
      </c>
      <c r="T363">
        <f t="shared" si="194"/>
        <v>0</v>
      </c>
      <c r="U363">
        <f t="shared" si="195"/>
        <v>0</v>
      </c>
      <c r="V363">
        <f t="shared" si="196"/>
        <v>0</v>
      </c>
      <c r="W363">
        <f t="shared" si="197"/>
        <v>0</v>
      </c>
      <c r="X363">
        <f t="shared" si="198"/>
        <v>0</v>
      </c>
      <c r="Y363">
        <f t="shared" si="199"/>
        <v>0</v>
      </c>
      <c r="AA363">
        <v>85244033</v>
      </c>
      <c r="AB363">
        <f t="shared" si="200"/>
        <v>15.13</v>
      </c>
      <c r="AC363">
        <f t="shared" si="201"/>
        <v>15.13</v>
      </c>
      <c r="AD363">
        <f t="shared" si="202"/>
        <v>0</v>
      </c>
      <c r="AE363">
        <f t="shared" si="203"/>
        <v>0</v>
      </c>
      <c r="AF363">
        <f t="shared" si="204"/>
        <v>0</v>
      </c>
      <c r="AG363">
        <f t="shared" si="205"/>
        <v>0</v>
      </c>
      <c r="AH363">
        <f t="shared" si="206"/>
        <v>0</v>
      </c>
      <c r="AI363">
        <f t="shared" si="207"/>
        <v>0</v>
      </c>
      <c r="AJ363">
        <f t="shared" si="208"/>
        <v>0</v>
      </c>
      <c r="AK363">
        <v>15.13</v>
      </c>
      <c r="AL363">
        <v>15.13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1</v>
      </c>
      <c r="AW363">
        <v>1</v>
      </c>
      <c r="AZ363">
        <v>1</v>
      </c>
      <c r="BA363">
        <v>1</v>
      </c>
      <c r="BB363">
        <v>1</v>
      </c>
      <c r="BC363">
        <v>1</v>
      </c>
      <c r="BD363" t="s">
        <v>236</v>
      </c>
      <c r="BE363" t="s">
        <v>236</v>
      </c>
      <c r="BF363" t="s">
        <v>236</v>
      </c>
      <c r="BG363" t="s">
        <v>236</v>
      </c>
      <c r="BH363">
        <v>3</v>
      </c>
      <c r="BI363">
        <v>1</v>
      </c>
      <c r="BJ363" t="s">
        <v>236</v>
      </c>
      <c r="BM363">
        <v>1100</v>
      </c>
      <c r="BN363">
        <v>0</v>
      </c>
      <c r="BO363" t="s">
        <v>236</v>
      </c>
      <c r="BP363">
        <v>0</v>
      </c>
      <c r="BQ363">
        <v>8</v>
      </c>
      <c r="BR363">
        <v>0</v>
      </c>
      <c r="BS363">
        <v>1</v>
      </c>
      <c r="BT363">
        <v>1</v>
      </c>
      <c r="BU363">
        <v>1</v>
      </c>
      <c r="BV363">
        <v>1</v>
      </c>
      <c r="BW363">
        <v>1</v>
      </c>
      <c r="BX363">
        <v>1</v>
      </c>
      <c r="BY363" t="s">
        <v>236</v>
      </c>
      <c r="BZ363">
        <v>0</v>
      </c>
      <c r="CA363">
        <v>0</v>
      </c>
      <c r="CB363" t="s">
        <v>236</v>
      </c>
      <c r="CE363">
        <v>0</v>
      </c>
      <c r="CF363">
        <v>0</v>
      </c>
      <c r="CG363">
        <v>0</v>
      </c>
      <c r="CH363">
        <v>32</v>
      </c>
      <c r="CI363">
        <v>0</v>
      </c>
      <c r="CJ363">
        <v>0</v>
      </c>
      <c r="CK363">
        <v>0</v>
      </c>
      <c r="CL363">
        <v>0</v>
      </c>
      <c r="CM363">
        <v>0</v>
      </c>
      <c r="CN363" t="s">
        <v>236</v>
      </c>
      <c r="CO363">
        <v>0</v>
      </c>
      <c r="CP363">
        <f t="shared" si="209"/>
        <v>90.78</v>
      </c>
      <c r="CQ363">
        <f t="shared" si="210"/>
        <v>15.13</v>
      </c>
      <c r="CR363">
        <f t="shared" si="211"/>
        <v>0</v>
      </c>
      <c r="CS363">
        <f t="shared" si="212"/>
        <v>0</v>
      </c>
      <c r="CT363">
        <f t="shared" si="213"/>
        <v>0</v>
      </c>
      <c r="CU363">
        <f t="shared" si="214"/>
        <v>0</v>
      </c>
      <c r="CV363">
        <f t="shared" si="215"/>
        <v>0</v>
      </c>
      <c r="CW363">
        <f t="shared" si="216"/>
        <v>0</v>
      </c>
      <c r="CX363">
        <f t="shared" si="217"/>
        <v>0</v>
      </c>
      <c r="CY363">
        <f t="shared" si="218"/>
        <v>0</v>
      </c>
      <c r="CZ363">
        <f t="shared" si="219"/>
        <v>0</v>
      </c>
      <c r="DC363" t="s">
        <v>236</v>
      </c>
      <c r="DD363" t="s">
        <v>236</v>
      </c>
      <c r="DE363" t="s">
        <v>236</v>
      </c>
      <c r="DF363" t="s">
        <v>236</v>
      </c>
      <c r="DG363" t="s">
        <v>236</v>
      </c>
      <c r="DH363" t="s">
        <v>236</v>
      </c>
      <c r="DI363" t="s">
        <v>236</v>
      </c>
      <c r="DJ363" t="s">
        <v>236</v>
      </c>
      <c r="DK363" t="s">
        <v>236</v>
      </c>
      <c r="DL363" t="s">
        <v>236</v>
      </c>
      <c r="DM363" t="s">
        <v>236</v>
      </c>
      <c r="DN363">
        <v>0</v>
      </c>
      <c r="DO363">
        <v>0</v>
      </c>
      <c r="DP363">
        <v>1</v>
      </c>
      <c r="DQ363">
        <v>1</v>
      </c>
      <c r="DU363">
        <v>1010</v>
      </c>
      <c r="DV363" t="s">
        <v>565</v>
      </c>
      <c r="DW363" t="s">
        <v>565</v>
      </c>
      <c r="DX363">
        <v>1</v>
      </c>
      <c r="DZ363" t="s">
        <v>236</v>
      </c>
      <c r="EA363" t="s">
        <v>236</v>
      </c>
      <c r="EB363" t="s">
        <v>236</v>
      </c>
      <c r="EC363" t="s">
        <v>236</v>
      </c>
      <c r="EE363">
        <v>82815331</v>
      </c>
      <c r="EF363">
        <v>8</v>
      </c>
      <c r="EG363" t="s">
        <v>573</v>
      </c>
      <c r="EH363">
        <v>0</v>
      </c>
      <c r="EI363" t="s">
        <v>236</v>
      </c>
      <c r="EJ363">
        <v>1</v>
      </c>
      <c r="EK363">
        <v>1100</v>
      </c>
      <c r="EL363" t="s">
        <v>574</v>
      </c>
      <c r="EM363" t="s">
        <v>575</v>
      </c>
      <c r="EO363" t="s">
        <v>236</v>
      </c>
      <c r="EQ363">
        <v>131072</v>
      </c>
      <c r="ER363">
        <v>15.13</v>
      </c>
      <c r="ES363">
        <v>15.13</v>
      </c>
      <c r="ET363">
        <v>0</v>
      </c>
      <c r="EU363">
        <v>0</v>
      </c>
      <c r="EV363">
        <v>0</v>
      </c>
      <c r="EW363">
        <v>0</v>
      </c>
      <c r="EX363">
        <v>0</v>
      </c>
      <c r="EY363">
        <v>0</v>
      </c>
      <c r="EZ363">
        <v>5</v>
      </c>
      <c r="FC363">
        <v>1</v>
      </c>
      <c r="FD363">
        <v>18</v>
      </c>
      <c r="FF363">
        <v>17.57</v>
      </c>
      <c r="FQ363">
        <v>0</v>
      </c>
      <c r="FR363">
        <v>0</v>
      </c>
      <c r="FS363">
        <v>0</v>
      </c>
      <c r="FX363">
        <v>0</v>
      </c>
      <c r="FY363">
        <v>0</v>
      </c>
      <c r="GA363" t="s">
        <v>623</v>
      </c>
      <c r="GD363">
        <v>1</v>
      </c>
      <c r="GF363">
        <v>876740145</v>
      </c>
      <c r="GG363">
        <v>2</v>
      </c>
      <c r="GH363">
        <v>3</v>
      </c>
      <c r="GI363">
        <v>-2</v>
      </c>
      <c r="GJ363">
        <v>0</v>
      </c>
      <c r="GK363">
        <v>0</v>
      </c>
      <c r="GL363">
        <f t="shared" si="220"/>
        <v>0</v>
      </c>
      <c r="GM363">
        <f t="shared" si="221"/>
        <v>90.78</v>
      </c>
      <c r="GN363">
        <f t="shared" si="222"/>
        <v>90.78</v>
      </c>
      <c r="GO363">
        <f t="shared" si="223"/>
        <v>0</v>
      </c>
      <c r="GP363">
        <f t="shared" si="224"/>
        <v>0</v>
      </c>
      <c r="GR363">
        <v>1</v>
      </c>
      <c r="GS363">
        <v>1</v>
      </c>
      <c r="GT363">
        <v>0</v>
      </c>
      <c r="GU363" t="s">
        <v>236</v>
      </c>
      <c r="GV363">
        <f t="shared" si="225"/>
        <v>0</v>
      </c>
      <c r="GW363">
        <v>1</v>
      </c>
      <c r="GX363">
        <f t="shared" si="226"/>
        <v>0</v>
      </c>
      <c r="HA363">
        <v>0</v>
      </c>
      <c r="HB363">
        <v>0</v>
      </c>
      <c r="HC363">
        <f t="shared" si="227"/>
        <v>0</v>
      </c>
      <c r="HE363" t="s">
        <v>69</v>
      </c>
      <c r="HF363" t="s">
        <v>426</v>
      </c>
      <c r="HG363">
        <f t="shared" si="228"/>
        <v>90.78</v>
      </c>
      <c r="HM363" t="s">
        <v>236</v>
      </c>
      <c r="HN363" t="s">
        <v>236</v>
      </c>
      <c r="HO363" t="s">
        <v>236</v>
      </c>
      <c r="HP363" t="s">
        <v>236</v>
      </c>
      <c r="HQ363" t="s">
        <v>236</v>
      </c>
      <c r="HS363">
        <v>0</v>
      </c>
      <c r="IK363">
        <v>0</v>
      </c>
    </row>
    <row r="364" spans="1:255">
      <c r="A364" s="8">
        <v>17</v>
      </c>
      <c r="B364" s="8">
        <v>1</v>
      </c>
      <c r="C364" s="8"/>
      <c r="D364" s="8"/>
      <c r="E364" s="8" t="s">
        <v>202</v>
      </c>
      <c r="F364" s="8" t="s">
        <v>534</v>
      </c>
      <c r="G364" s="8" t="s">
        <v>624</v>
      </c>
      <c r="H364" s="8" t="s">
        <v>565</v>
      </c>
      <c r="I364" s="8">
        <v>8</v>
      </c>
      <c r="J364" s="8">
        <v>0</v>
      </c>
      <c r="K364" s="8">
        <v>8</v>
      </c>
      <c r="L364" s="8">
        <v>8</v>
      </c>
      <c r="M364" s="8">
        <v>0</v>
      </c>
      <c r="N364" s="8">
        <f t="shared" si="188"/>
        <v>8</v>
      </c>
      <c r="O364" s="8">
        <f t="shared" si="189"/>
        <v>8391.36</v>
      </c>
      <c r="P364" s="8">
        <f t="shared" si="190"/>
        <v>8391.36</v>
      </c>
      <c r="Q364" s="8">
        <f t="shared" si="191"/>
        <v>0</v>
      </c>
      <c r="R364" s="8">
        <f t="shared" si="192"/>
        <v>0</v>
      </c>
      <c r="S364" s="8">
        <f t="shared" si="193"/>
        <v>0</v>
      </c>
      <c r="T364" s="8">
        <f t="shared" si="194"/>
        <v>0</v>
      </c>
      <c r="U364" s="8">
        <f t="shared" si="195"/>
        <v>0</v>
      </c>
      <c r="V364" s="8">
        <f t="shared" si="196"/>
        <v>0</v>
      </c>
      <c r="W364" s="8">
        <f t="shared" si="197"/>
        <v>0</v>
      </c>
      <c r="X364" s="8">
        <f t="shared" si="198"/>
        <v>0</v>
      </c>
      <c r="Y364" s="8">
        <f t="shared" si="199"/>
        <v>0</v>
      </c>
      <c r="Z364" s="8"/>
      <c r="AA364" s="8">
        <v>85244098</v>
      </c>
      <c r="AB364" s="8">
        <f t="shared" si="200"/>
        <v>1048.92</v>
      </c>
      <c r="AC364" s="8">
        <f t="shared" si="201"/>
        <v>1048.92</v>
      </c>
      <c r="AD364" s="8">
        <f t="shared" si="202"/>
        <v>0</v>
      </c>
      <c r="AE364" s="8">
        <f t="shared" si="203"/>
        <v>0</v>
      </c>
      <c r="AF364" s="8">
        <f t="shared" si="204"/>
        <v>0</v>
      </c>
      <c r="AG364" s="8">
        <f t="shared" si="205"/>
        <v>0</v>
      </c>
      <c r="AH364" s="8">
        <f t="shared" si="206"/>
        <v>0</v>
      </c>
      <c r="AI364" s="8">
        <f t="shared" si="207"/>
        <v>0</v>
      </c>
      <c r="AJ364" s="8">
        <f t="shared" si="208"/>
        <v>0</v>
      </c>
      <c r="AK364" s="8">
        <v>1048.92</v>
      </c>
      <c r="AL364" s="8">
        <v>1048.92</v>
      </c>
      <c r="AM364" s="8">
        <v>0</v>
      </c>
      <c r="AN364" s="8">
        <v>0</v>
      </c>
      <c r="AO364" s="8">
        <v>0</v>
      </c>
      <c r="AP364" s="8">
        <v>0</v>
      </c>
      <c r="AQ364" s="8">
        <v>0</v>
      </c>
      <c r="AR364" s="8">
        <v>0</v>
      </c>
      <c r="AS364" s="8">
        <v>0</v>
      </c>
      <c r="AT364" s="8">
        <v>0</v>
      </c>
      <c r="AU364" s="8">
        <v>0</v>
      </c>
      <c r="AV364" s="8">
        <v>1</v>
      </c>
      <c r="AW364" s="8">
        <v>1</v>
      </c>
      <c r="AX364" s="8"/>
      <c r="AY364" s="8"/>
      <c r="AZ364" s="8">
        <v>1</v>
      </c>
      <c r="BA364" s="8">
        <v>1</v>
      </c>
      <c r="BB364" s="8">
        <v>1</v>
      </c>
      <c r="BC364" s="8">
        <v>1</v>
      </c>
      <c r="BD364" s="8" t="s">
        <v>236</v>
      </c>
      <c r="BE364" s="8" t="s">
        <v>236</v>
      </c>
      <c r="BF364" s="8" t="s">
        <v>236</v>
      </c>
      <c r="BG364" s="8" t="s">
        <v>236</v>
      </c>
      <c r="BH364" s="8">
        <v>3</v>
      </c>
      <c r="BI364" s="8">
        <v>1</v>
      </c>
      <c r="BJ364" s="8" t="s">
        <v>236</v>
      </c>
      <c r="BK364" s="8"/>
      <c r="BL364" s="8"/>
      <c r="BM364" s="8">
        <v>1100</v>
      </c>
      <c r="BN364" s="8">
        <v>0</v>
      </c>
      <c r="BO364" s="8" t="s">
        <v>236</v>
      </c>
      <c r="BP364" s="8">
        <v>0</v>
      </c>
      <c r="BQ364" s="8">
        <v>8</v>
      </c>
      <c r="BR364" s="8">
        <v>0</v>
      </c>
      <c r="BS364" s="8">
        <v>1</v>
      </c>
      <c r="BT364" s="8">
        <v>1</v>
      </c>
      <c r="BU364" s="8">
        <v>1</v>
      </c>
      <c r="BV364" s="8">
        <v>1</v>
      </c>
      <c r="BW364" s="8">
        <v>1</v>
      </c>
      <c r="BX364" s="8">
        <v>1</v>
      </c>
      <c r="BY364" s="8" t="s">
        <v>236</v>
      </c>
      <c r="BZ364" s="8">
        <v>0</v>
      </c>
      <c r="CA364" s="8">
        <v>0</v>
      </c>
      <c r="CB364" s="8" t="s">
        <v>236</v>
      </c>
      <c r="CC364" s="8"/>
      <c r="CD364" s="8"/>
      <c r="CE364" s="8">
        <v>0</v>
      </c>
      <c r="CF364" s="8">
        <v>0</v>
      </c>
      <c r="CG364" s="8">
        <v>0</v>
      </c>
      <c r="CH364" s="8">
        <v>33</v>
      </c>
      <c r="CI364" s="8">
        <v>0</v>
      </c>
      <c r="CJ364" s="8">
        <v>0</v>
      </c>
      <c r="CK364" s="8">
        <v>0</v>
      </c>
      <c r="CL364" s="8">
        <v>0</v>
      </c>
      <c r="CM364" s="8">
        <v>0</v>
      </c>
      <c r="CN364" s="8" t="s">
        <v>236</v>
      </c>
      <c r="CO364" s="8">
        <v>0</v>
      </c>
      <c r="CP364" s="8">
        <f t="shared" si="209"/>
        <v>8391.36</v>
      </c>
      <c r="CQ364" s="8">
        <f t="shared" si="210"/>
        <v>1048.92</v>
      </c>
      <c r="CR364" s="8">
        <f t="shared" si="211"/>
        <v>0</v>
      </c>
      <c r="CS364" s="8">
        <f t="shared" si="212"/>
        <v>0</v>
      </c>
      <c r="CT364" s="8">
        <f t="shared" si="213"/>
        <v>0</v>
      </c>
      <c r="CU364" s="8">
        <f t="shared" si="214"/>
        <v>0</v>
      </c>
      <c r="CV364" s="8">
        <f t="shared" si="215"/>
        <v>0</v>
      </c>
      <c r="CW364" s="8">
        <f t="shared" si="216"/>
        <v>0</v>
      </c>
      <c r="CX364" s="8">
        <f t="shared" si="217"/>
        <v>0</v>
      </c>
      <c r="CY364" s="8">
        <f t="shared" si="218"/>
        <v>0</v>
      </c>
      <c r="CZ364" s="8">
        <f t="shared" si="219"/>
        <v>0</v>
      </c>
      <c r="DA364" s="8"/>
      <c r="DB364" s="8"/>
      <c r="DC364" s="8" t="s">
        <v>236</v>
      </c>
      <c r="DD364" s="8" t="s">
        <v>236</v>
      </c>
      <c r="DE364" s="8" t="s">
        <v>236</v>
      </c>
      <c r="DF364" s="8" t="s">
        <v>236</v>
      </c>
      <c r="DG364" s="8" t="s">
        <v>236</v>
      </c>
      <c r="DH364" s="8" t="s">
        <v>236</v>
      </c>
      <c r="DI364" s="8" t="s">
        <v>236</v>
      </c>
      <c r="DJ364" s="8" t="s">
        <v>236</v>
      </c>
      <c r="DK364" s="8" t="s">
        <v>236</v>
      </c>
      <c r="DL364" s="8" t="s">
        <v>236</v>
      </c>
      <c r="DM364" s="8" t="s">
        <v>236</v>
      </c>
      <c r="DN364" s="8">
        <v>0</v>
      </c>
      <c r="DO364" s="8">
        <v>0</v>
      </c>
      <c r="DP364" s="8">
        <v>1</v>
      </c>
      <c r="DQ364" s="8">
        <v>1</v>
      </c>
      <c r="DR364" s="8"/>
      <c r="DS364" s="8"/>
      <c r="DT364" s="8"/>
      <c r="DU364" s="8">
        <v>1010</v>
      </c>
      <c r="DV364" s="8" t="s">
        <v>565</v>
      </c>
      <c r="DW364" s="8" t="s">
        <v>565</v>
      </c>
      <c r="DX364" s="8">
        <v>1</v>
      </c>
      <c r="DY364" s="8"/>
      <c r="DZ364" s="8" t="s">
        <v>236</v>
      </c>
      <c r="EA364" s="8" t="s">
        <v>236</v>
      </c>
      <c r="EB364" s="8" t="s">
        <v>236</v>
      </c>
      <c r="EC364" s="8" t="s">
        <v>236</v>
      </c>
      <c r="ED364" s="8"/>
      <c r="EE364" s="8">
        <v>82815331</v>
      </c>
      <c r="EF364" s="8">
        <v>8</v>
      </c>
      <c r="EG364" s="8" t="s">
        <v>573</v>
      </c>
      <c r="EH364" s="8">
        <v>0</v>
      </c>
      <c r="EI364" s="8" t="s">
        <v>236</v>
      </c>
      <c r="EJ364" s="8">
        <v>1</v>
      </c>
      <c r="EK364" s="8">
        <v>1100</v>
      </c>
      <c r="EL364" s="8" t="s">
        <v>574</v>
      </c>
      <c r="EM364" s="8" t="s">
        <v>575</v>
      </c>
      <c r="EN364" s="8"/>
      <c r="EO364" s="8" t="s">
        <v>236</v>
      </c>
      <c r="EP364" s="8"/>
      <c r="EQ364" s="8">
        <v>131072</v>
      </c>
      <c r="ER364" s="8">
        <v>1048.92</v>
      </c>
      <c r="ES364" s="8">
        <v>1048.92</v>
      </c>
      <c r="ET364" s="8">
        <v>0</v>
      </c>
      <c r="EU364" s="8">
        <v>0</v>
      </c>
      <c r="EV364" s="8">
        <v>0</v>
      </c>
      <c r="EW364" s="8">
        <v>0</v>
      </c>
      <c r="EX364" s="8">
        <v>0</v>
      </c>
      <c r="EY364" s="8">
        <v>0</v>
      </c>
      <c r="EZ364" s="8">
        <v>5</v>
      </c>
      <c r="FA364" s="8"/>
      <c r="FB364" s="8"/>
      <c r="FC364" s="8">
        <v>1</v>
      </c>
      <c r="FD364" s="8">
        <v>18</v>
      </c>
      <c r="FE364" s="8"/>
      <c r="FF364" s="8">
        <v>1218.05</v>
      </c>
      <c r="FG364" s="8"/>
      <c r="FH364" s="8"/>
      <c r="FI364" s="8"/>
      <c r="FJ364" s="8"/>
      <c r="FK364" s="8"/>
      <c r="FL364" s="8"/>
      <c r="FM364" s="8"/>
      <c r="FN364" s="8"/>
      <c r="FO364" s="8"/>
      <c r="FP364" s="8"/>
      <c r="FQ364" s="8">
        <v>0</v>
      </c>
      <c r="FR364" s="8">
        <v>0</v>
      </c>
      <c r="FS364" s="8">
        <v>0</v>
      </c>
      <c r="FT364" s="8"/>
      <c r="FU364" s="8"/>
      <c r="FV364" s="8"/>
      <c r="FW364" s="8"/>
      <c r="FX364" s="8">
        <v>0</v>
      </c>
      <c r="FY364" s="8">
        <v>0</v>
      </c>
      <c r="FZ364" s="8"/>
      <c r="GA364" s="8" t="s">
        <v>625</v>
      </c>
      <c r="GB364" s="8"/>
      <c r="GC364" s="8"/>
      <c r="GD364" s="8">
        <v>1</v>
      </c>
      <c r="GE364" s="8"/>
      <c r="GF364" s="8">
        <v>1178557198</v>
      </c>
      <c r="GG364" s="8">
        <v>2</v>
      </c>
      <c r="GH364" s="8">
        <v>3</v>
      </c>
      <c r="GI364" s="8">
        <v>-2</v>
      </c>
      <c r="GJ364" s="8">
        <v>0</v>
      </c>
      <c r="GK364" s="8">
        <v>0</v>
      </c>
      <c r="GL364" s="8">
        <f t="shared" si="220"/>
        <v>0</v>
      </c>
      <c r="GM364" s="8">
        <f t="shared" si="221"/>
        <v>8391.36</v>
      </c>
      <c r="GN364" s="8">
        <f t="shared" si="222"/>
        <v>8391.36</v>
      </c>
      <c r="GO364" s="8">
        <f t="shared" si="223"/>
        <v>0</v>
      </c>
      <c r="GP364" s="8">
        <f t="shared" si="224"/>
        <v>0</v>
      </c>
      <c r="GQ364" s="8"/>
      <c r="GR364" s="8">
        <v>1</v>
      </c>
      <c r="GS364" s="8">
        <v>1</v>
      </c>
      <c r="GT364" s="8">
        <v>0</v>
      </c>
      <c r="GU364" s="8" t="s">
        <v>236</v>
      </c>
      <c r="GV364" s="8">
        <f t="shared" si="225"/>
        <v>0</v>
      </c>
      <c r="GW364" s="8">
        <v>1</v>
      </c>
      <c r="GX364" s="8">
        <f t="shared" si="226"/>
        <v>0</v>
      </c>
      <c r="GY364" s="8"/>
      <c r="GZ364" s="8"/>
      <c r="HA364" s="8">
        <v>0</v>
      </c>
      <c r="HB364" s="8">
        <v>0</v>
      </c>
      <c r="HC364" s="8">
        <f t="shared" si="227"/>
        <v>0</v>
      </c>
      <c r="HD364" s="8"/>
      <c r="HE364" s="8" t="s">
        <v>69</v>
      </c>
      <c r="HF364" s="8" t="s">
        <v>426</v>
      </c>
      <c r="HG364" s="8">
        <f t="shared" si="228"/>
        <v>8391.36</v>
      </c>
      <c r="HH364" s="8"/>
      <c r="HI364" s="8"/>
      <c r="HJ364" s="8"/>
      <c r="HK364" s="8"/>
      <c r="HL364" s="8"/>
      <c r="HM364" s="8" t="s">
        <v>236</v>
      </c>
      <c r="HN364" s="8" t="s">
        <v>236</v>
      </c>
      <c r="HO364" s="8" t="s">
        <v>236</v>
      </c>
      <c r="HP364" s="8" t="s">
        <v>236</v>
      </c>
      <c r="HQ364" s="8" t="s">
        <v>236</v>
      </c>
      <c r="HR364" s="8"/>
      <c r="HS364" s="8">
        <v>0</v>
      </c>
      <c r="HT364" s="8"/>
      <c r="HU364" s="8"/>
      <c r="HV364" s="8"/>
      <c r="HW364" s="8"/>
      <c r="HX364" s="8"/>
      <c r="HY364" s="8"/>
      <c r="HZ364" s="8"/>
      <c r="IA364" s="8"/>
      <c r="IB364" s="8"/>
      <c r="IC364" s="8"/>
      <c r="ID364" s="8"/>
      <c r="IE364" s="8"/>
      <c r="IF364" s="8"/>
      <c r="IG364" s="8"/>
      <c r="IH364" s="8"/>
      <c r="II364" s="8"/>
      <c r="IJ364" s="8"/>
      <c r="IK364" s="8">
        <v>0</v>
      </c>
      <c r="IL364" s="8"/>
      <c r="IM364" s="8"/>
      <c r="IN364" s="8"/>
      <c r="IO364" s="8"/>
      <c r="IP364" s="8"/>
      <c r="IQ364" s="8"/>
      <c r="IR364" s="8"/>
      <c r="IS364" s="8"/>
      <c r="IT364" s="8"/>
      <c r="IU364" s="8"/>
    </row>
    <row r="365" spans="1:245">
      <c r="A365">
        <v>17</v>
      </c>
      <c r="B365">
        <v>1</v>
      </c>
      <c r="E365" t="s">
        <v>202</v>
      </c>
      <c r="F365" t="s">
        <v>534</v>
      </c>
      <c r="G365" t="s">
        <v>624</v>
      </c>
      <c r="H365" t="s">
        <v>565</v>
      </c>
      <c r="I365">
        <v>8</v>
      </c>
      <c r="J365">
        <v>0</v>
      </c>
      <c r="K365">
        <v>8</v>
      </c>
      <c r="L365">
        <v>8</v>
      </c>
      <c r="M365">
        <v>0</v>
      </c>
      <c r="N365">
        <f t="shared" si="188"/>
        <v>8</v>
      </c>
      <c r="O365">
        <f t="shared" si="189"/>
        <v>8391.36</v>
      </c>
      <c r="P365">
        <f t="shared" si="190"/>
        <v>8391.36</v>
      </c>
      <c r="Q365">
        <f t="shared" si="191"/>
        <v>0</v>
      </c>
      <c r="R365">
        <f t="shared" si="192"/>
        <v>0</v>
      </c>
      <c r="S365">
        <f t="shared" si="193"/>
        <v>0</v>
      </c>
      <c r="T365">
        <f t="shared" si="194"/>
        <v>0</v>
      </c>
      <c r="U365">
        <f t="shared" si="195"/>
        <v>0</v>
      </c>
      <c r="V365">
        <f t="shared" si="196"/>
        <v>0</v>
      </c>
      <c r="W365">
        <f t="shared" si="197"/>
        <v>0</v>
      </c>
      <c r="X365">
        <f t="shared" si="198"/>
        <v>0</v>
      </c>
      <c r="Y365">
        <f t="shared" si="199"/>
        <v>0</v>
      </c>
      <c r="AA365">
        <v>85244033</v>
      </c>
      <c r="AB365">
        <f t="shared" si="200"/>
        <v>1048.92</v>
      </c>
      <c r="AC365">
        <f t="shared" si="201"/>
        <v>1048.92</v>
      </c>
      <c r="AD365">
        <f t="shared" si="202"/>
        <v>0</v>
      </c>
      <c r="AE365">
        <f t="shared" si="203"/>
        <v>0</v>
      </c>
      <c r="AF365">
        <f t="shared" si="204"/>
        <v>0</v>
      </c>
      <c r="AG365">
        <f t="shared" si="205"/>
        <v>0</v>
      </c>
      <c r="AH365">
        <f t="shared" si="206"/>
        <v>0</v>
      </c>
      <c r="AI365">
        <f t="shared" si="207"/>
        <v>0</v>
      </c>
      <c r="AJ365">
        <f t="shared" si="208"/>
        <v>0</v>
      </c>
      <c r="AK365">
        <v>1048.92</v>
      </c>
      <c r="AL365">
        <v>1048.92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1</v>
      </c>
      <c r="AW365">
        <v>1</v>
      </c>
      <c r="AZ365">
        <v>1</v>
      </c>
      <c r="BA365">
        <v>1</v>
      </c>
      <c r="BB365">
        <v>1</v>
      </c>
      <c r="BC365">
        <v>1</v>
      </c>
      <c r="BD365" t="s">
        <v>236</v>
      </c>
      <c r="BE365" t="s">
        <v>236</v>
      </c>
      <c r="BF365" t="s">
        <v>236</v>
      </c>
      <c r="BG365" t="s">
        <v>236</v>
      </c>
      <c r="BH365">
        <v>3</v>
      </c>
      <c r="BI365">
        <v>1</v>
      </c>
      <c r="BJ365" t="s">
        <v>236</v>
      </c>
      <c r="BM365">
        <v>1100</v>
      </c>
      <c r="BN365">
        <v>0</v>
      </c>
      <c r="BO365" t="s">
        <v>236</v>
      </c>
      <c r="BP365">
        <v>0</v>
      </c>
      <c r="BQ365">
        <v>8</v>
      </c>
      <c r="BR365">
        <v>0</v>
      </c>
      <c r="BS365">
        <v>1</v>
      </c>
      <c r="BT365">
        <v>1</v>
      </c>
      <c r="BU365">
        <v>1</v>
      </c>
      <c r="BV365">
        <v>1</v>
      </c>
      <c r="BW365">
        <v>1</v>
      </c>
      <c r="BX365">
        <v>1</v>
      </c>
      <c r="BY365" t="s">
        <v>236</v>
      </c>
      <c r="BZ365">
        <v>0</v>
      </c>
      <c r="CA365">
        <v>0</v>
      </c>
      <c r="CB365" t="s">
        <v>236</v>
      </c>
      <c r="CE365">
        <v>0</v>
      </c>
      <c r="CF365">
        <v>0</v>
      </c>
      <c r="CG365">
        <v>0</v>
      </c>
      <c r="CH365">
        <v>33</v>
      </c>
      <c r="CI365">
        <v>0</v>
      </c>
      <c r="CJ365">
        <v>0</v>
      </c>
      <c r="CK365">
        <v>0</v>
      </c>
      <c r="CL365">
        <v>0</v>
      </c>
      <c r="CM365">
        <v>0</v>
      </c>
      <c r="CN365" t="s">
        <v>236</v>
      </c>
      <c r="CO365">
        <v>0</v>
      </c>
      <c r="CP365">
        <f t="shared" si="209"/>
        <v>8391.36</v>
      </c>
      <c r="CQ365">
        <f t="shared" si="210"/>
        <v>1048.92</v>
      </c>
      <c r="CR365">
        <f t="shared" si="211"/>
        <v>0</v>
      </c>
      <c r="CS365">
        <f t="shared" si="212"/>
        <v>0</v>
      </c>
      <c r="CT365">
        <f t="shared" si="213"/>
        <v>0</v>
      </c>
      <c r="CU365">
        <f t="shared" si="214"/>
        <v>0</v>
      </c>
      <c r="CV365">
        <f t="shared" si="215"/>
        <v>0</v>
      </c>
      <c r="CW365">
        <f t="shared" si="216"/>
        <v>0</v>
      </c>
      <c r="CX365">
        <f t="shared" si="217"/>
        <v>0</v>
      </c>
      <c r="CY365">
        <f t="shared" si="218"/>
        <v>0</v>
      </c>
      <c r="CZ365">
        <f t="shared" si="219"/>
        <v>0</v>
      </c>
      <c r="DC365" t="s">
        <v>236</v>
      </c>
      <c r="DD365" t="s">
        <v>236</v>
      </c>
      <c r="DE365" t="s">
        <v>236</v>
      </c>
      <c r="DF365" t="s">
        <v>236</v>
      </c>
      <c r="DG365" t="s">
        <v>236</v>
      </c>
      <c r="DH365" t="s">
        <v>236</v>
      </c>
      <c r="DI365" t="s">
        <v>236</v>
      </c>
      <c r="DJ365" t="s">
        <v>236</v>
      </c>
      <c r="DK365" t="s">
        <v>236</v>
      </c>
      <c r="DL365" t="s">
        <v>236</v>
      </c>
      <c r="DM365" t="s">
        <v>236</v>
      </c>
      <c r="DN365">
        <v>0</v>
      </c>
      <c r="DO365">
        <v>0</v>
      </c>
      <c r="DP365">
        <v>1</v>
      </c>
      <c r="DQ365">
        <v>1</v>
      </c>
      <c r="DU365">
        <v>1010</v>
      </c>
      <c r="DV365" t="s">
        <v>565</v>
      </c>
      <c r="DW365" t="s">
        <v>565</v>
      </c>
      <c r="DX365">
        <v>1</v>
      </c>
      <c r="DZ365" t="s">
        <v>236</v>
      </c>
      <c r="EA365" t="s">
        <v>236</v>
      </c>
      <c r="EB365" t="s">
        <v>236</v>
      </c>
      <c r="EC365" t="s">
        <v>236</v>
      </c>
      <c r="EE365">
        <v>82815331</v>
      </c>
      <c r="EF365">
        <v>8</v>
      </c>
      <c r="EG365" t="s">
        <v>573</v>
      </c>
      <c r="EH365">
        <v>0</v>
      </c>
      <c r="EI365" t="s">
        <v>236</v>
      </c>
      <c r="EJ365">
        <v>1</v>
      </c>
      <c r="EK365">
        <v>1100</v>
      </c>
      <c r="EL365" t="s">
        <v>574</v>
      </c>
      <c r="EM365" t="s">
        <v>575</v>
      </c>
      <c r="EO365" t="s">
        <v>236</v>
      </c>
      <c r="EQ365">
        <v>131072</v>
      </c>
      <c r="ER365">
        <v>1048.92</v>
      </c>
      <c r="ES365">
        <v>1048.92</v>
      </c>
      <c r="ET365">
        <v>0</v>
      </c>
      <c r="EU365">
        <v>0</v>
      </c>
      <c r="EV365">
        <v>0</v>
      </c>
      <c r="EW365">
        <v>0</v>
      </c>
      <c r="EX365">
        <v>0</v>
      </c>
      <c r="EY365">
        <v>0</v>
      </c>
      <c r="EZ365">
        <v>5</v>
      </c>
      <c r="FC365">
        <v>1</v>
      </c>
      <c r="FD365">
        <v>18</v>
      </c>
      <c r="FF365">
        <v>1218.05</v>
      </c>
      <c r="FQ365">
        <v>0</v>
      </c>
      <c r="FR365">
        <v>0</v>
      </c>
      <c r="FS365">
        <v>0</v>
      </c>
      <c r="FX365">
        <v>0</v>
      </c>
      <c r="FY365">
        <v>0</v>
      </c>
      <c r="GA365" t="s">
        <v>625</v>
      </c>
      <c r="GD365">
        <v>1</v>
      </c>
      <c r="GF365">
        <v>1178557198</v>
      </c>
      <c r="GG365">
        <v>2</v>
      </c>
      <c r="GH365">
        <v>3</v>
      </c>
      <c r="GI365">
        <v>-2</v>
      </c>
      <c r="GJ365">
        <v>0</v>
      </c>
      <c r="GK365">
        <v>0</v>
      </c>
      <c r="GL365">
        <f t="shared" si="220"/>
        <v>0</v>
      </c>
      <c r="GM365">
        <f t="shared" si="221"/>
        <v>8391.36</v>
      </c>
      <c r="GN365">
        <f t="shared" si="222"/>
        <v>8391.36</v>
      </c>
      <c r="GO365">
        <f t="shared" si="223"/>
        <v>0</v>
      </c>
      <c r="GP365">
        <f t="shared" si="224"/>
        <v>0</v>
      </c>
      <c r="GR365">
        <v>1</v>
      </c>
      <c r="GS365">
        <v>1</v>
      </c>
      <c r="GT365">
        <v>0</v>
      </c>
      <c r="GU365" t="s">
        <v>236</v>
      </c>
      <c r="GV365">
        <f t="shared" si="225"/>
        <v>0</v>
      </c>
      <c r="GW365">
        <v>1</v>
      </c>
      <c r="GX365">
        <f t="shared" si="226"/>
        <v>0</v>
      </c>
      <c r="HA365">
        <v>0</v>
      </c>
      <c r="HB365">
        <v>0</v>
      </c>
      <c r="HC365">
        <f t="shared" si="227"/>
        <v>0</v>
      </c>
      <c r="HE365" t="s">
        <v>69</v>
      </c>
      <c r="HF365" t="s">
        <v>426</v>
      </c>
      <c r="HG365">
        <f t="shared" si="228"/>
        <v>8391.36</v>
      </c>
      <c r="HM365" t="s">
        <v>236</v>
      </c>
      <c r="HN365" t="s">
        <v>236</v>
      </c>
      <c r="HO365" t="s">
        <v>236</v>
      </c>
      <c r="HP365" t="s">
        <v>236</v>
      </c>
      <c r="HQ365" t="s">
        <v>236</v>
      </c>
      <c r="HS365">
        <v>0</v>
      </c>
      <c r="IK365">
        <v>0</v>
      </c>
    </row>
    <row r="366" spans="1:255">
      <c r="A366" s="8">
        <v>17</v>
      </c>
      <c r="B366" s="8">
        <v>1</v>
      </c>
      <c r="C366" s="8"/>
      <c r="D366" s="8"/>
      <c r="E366" s="8" t="s">
        <v>204</v>
      </c>
      <c r="F366" s="8" t="s">
        <v>571</v>
      </c>
      <c r="G366" s="8" t="s">
        <v>626</v>
      </c>
      <c r="H366" s="8" t="s">
        <v>565</v>
      </c>
      <c r="I366" s="8">
        <v>6</v>
      </c>
      <c r="J366" s="8">
        <v>0</v>
      </c>
      <c r="K366" s="8">
        <v>6</v>
      </c>
      <c r="L366" s="8">
        <v>6</v>
      </c>
      <c r="M366" s="8">
        <v>0</v>
      </c>
      <c r="N366" s="8">
        <f t="shared" si="188"/>
        <v>6</v>
      </c>
      <c r="O366" s="8">
        <f t="shared" si="189"/>
        <v>75559.74</v>
      </c>
      <c r="P366" s="8">
        <f t="shared" si="190"/>
        <v>75559.74</v>
      </c>
      <c r="Q366" s="8">
        <f t="shared" si="191"/>
        <v>0</v>
      </c>
      <c r="R366" s="8">
        <f t="shared" si="192"/>
        <v>0</v>
      </c>
      <c r="S366" s="8">
        <f t="shared" si="193"/>
        <v>0</v>
      </c>
      <c r="T366" s="8">
        <f t="shared" si="194"/>
        <v>0</v>
      </c>
      <c r="U366" s="8">
        <f t="shared" si="195"/>
        <v>0</v>
      </c>
      <c r="V366" s="8">
        <f t="shared" si="196"/>
        <v>0</v>
      </c>
      <c r="W366" s="8">
        <f t="shared" si="197"/>
        <v>0</v>
      </c>
      <c r="X366" s="8">
        <f t="shared" si="198"/>
        <v>0</v>
      </c>
      <c r="Y366" s="8">
        <f t="shared" si="199"/>
        <v>0</v>
      </c>
      <c r="Z366" s="8"/>
      <c r="AA366" s="8">
        <v>85244098</v>
      </c>
      <c r="AB366" s="8">
        <f t="shared" si="200"/>
        <v>12593.29</v>
      </c>
      <c r="AC366" s="8">
        <f t="shared" si="201"/>
        <v>12593.29</v>
      </c>
      <c r="AD366" s="8">
        <f t="shared" si="202"/>
        <v>0</v>
      </c>
      <c r="AE366" s="8">
        <f t="shared" si="203"/>
        <v>0</v>
      </c>
      <c r="AF366" s="8">
        <f t="shared" si="204"/>
        <v>0</v>
      </c>
      <c r="AG366" s="8">
        <f t="shared" si="205"/>
        <v>0</v>
      </c>
      <c r="AH366" s="8">
        <f t="shared" si="206"/>
        <v>0</v>
      </c>
      <c r="AI366" s="8">
        <f t="shared" si="207"/>
        <v>0</v>
      </c>
      <c r="AJ366" s="8">
        <f t="shared" si="208"/>
        <v>0</v>
      </c>
      <c r="AK366" s="8">
        <v>12593.29</v>
      </c>
      <c r="AL366" s="8">
        <v>12593.29</v>
      </c>
      <c r="AM366" s="8">
        <v>0</v>
      </c>
      <c r="AN366" s="8">
        <v>0</v>
      </c>
      <c r="AO366" s="8">
        <v>0</v>
      </c>
      <c r="AP366" s="8">
        <v>0</v>
      </c>
      <c r="AQ366" s="8">
        <v>0</v>
      </c>
      <c r="AR366" s="8">
        <v>0</v>
      </c>
      <c r="AS366" s="8">
        <v>0</v>
      </c>
      <c r="AT366" s="8">
        <v>0</v>
      </c>
      <c r="AU366" s="8">
        <v>0</v>
      </c>
      <c r="AV366" s="8">
        <v>1</v>
      </c>
      <c r="AW366" s="8">
        <v>1</v>
      </c>
      <c r="AX366" s="8"/>
      <c r="AY366" s="8"/>
      <c r="AZ366" s="8">
        <v>1</v>
      </c>
      <c r="BA366" s="8">
        <v>1</v>
      </c>
      <c r="BB366" s="8">
        <v>1</v>
      </c>
      <c r="BC366" s="8">
        <v>1</v>
      </c>
      <c r="BD366" s="8" t="s">
        <v>236</v>
      </c>
      <c r="BE366" s="8" t="s">
        <v>236</v>
      </c>
      <c r="BF366" s="8" t="s">
        <v>236</v>
      </c>
      <c r="BG366" s="8" t="s">
        <v>236</v>
      </c>
      <c r="BH366" s="8">
        <v>3</v>
      </c>
      <c r="BI366" s="8">
        <v>1</v>
      </c>
      <c r="BJ366" s="8" t="s">
        <v>236</v>
      </c>
      <c r="BK366" s="8"/>
      <c r="BL366" s="8"/>
      <c r="BM366" s="8">
        <v>1100</v>
      </c>
      <c r="BN366" s="8">
        <v>0</v>
      </c>
      <c r="BO366" s="8" t="s">
        <v>236</v>
      </c>
      <c r="BP366" s="8">
        <v>0</v>
      </c>
      <c r="BQ366" s="8">
        <v>8</v>
      </c>
      <c r="BR366" s="8">
        <v>0</v>
      </c>
      <c r="BS366" s="8">
        <v>1</v>
      </c>
      <c r="BT366" s="8">
        <v>1</v>
      </c>
      <c r="BU366" s="8">
        <v>1</v>
      </c>
      <c r="BV366" s="8">
        <v>1</v>
      </c>
      <c r="BW366" s="8">
        <v>1</v>
      </c>
      <c r="BX366" s="8">
        <v>1</v>
      </c>
      <c r="BY366" s="8" t="s">
        <v>236</v>
      </c>
      <c r="BZ366" s="8">
        <v>0</v>
      </c>
      <c r="CA366" s="8">
        <v>0</v>
      </c>
      <c r="CB366" s="8" t="s">
        <v>236</v>
      </c>
      <c r="CC366" s="8"/>
      <c r="CD366" s="8"/>
      <c r="CE366" s="8">
        <v>0</v>
      </c>
      <c r="CF366" s="8">
        <v>0</v>
      </c>
      <c r="CG366" s="8">
        <v>0</v>
      </c>
      <c r="CH366" s="8">
        <v>34</v>
      </c>
      <c r="CI366" s="8">
        <v>0</v>
      </c>
      <c r="CJ366" s="8">
        <v>0</v>
      </c>
      <c r="CK366" s="8">
        <v>0</v>
      </c>
      <c r="CL366" s="8">
        <v>0</v>
      </c>
      <c r="CM366" s="8">
        <v>0</v>
      </c>
      <c r="CN366" s="8" t="s">
        <v>236</v>
      </c>
      <c r="CO366" s="8">
        <v>0</v>
      </c>
      <c r="CP366" s="8">
        <f t="shared" si="209"/>
        <v>75559.74</v>
      </c>
      <c r="CQ366" s="8">
        <f t="shared" si="210"/>
        <v>12593.29</v>
      </c>
      <c r="CR366" s="8">
        <f t="shared" si="211"/>
        <v>0</v>
      </c>
      <c r="CS366" s="8">
        <f t="shared" si="212"/>
        <v>0</v>
      </c>
      <c r="CT366" s="8">
        <f t="shared" si="213"/>
        <v>0</v>
      </c>
      <c r="CU366" s="8">
        <f t="shared" si="214"/>
        <v>0</v>
      </c>
      <c r="CV366" s="8">
        <f t="shared" si="215"/>
        <v>0</v>
      </c>
      <c r="CW366" s="8">
        <f t="shared" si="216"/>
        <v>0</v>
      </c>
      <c r="CX366" s="8">
        <f t="shared" si="217"/>
        <v>0</v>
      </c>
      <c r="CY366" s="8">
        <f t="shared" si="218"/>
        <v>0</v>
      </c>
      <c r="CZ366" s="8">
        <f t="shared" si="219"/>
        <v>0</v>
      </c>
      <c r="DA366" s="8"/>
      <c r="DB366" s="8"/>
      <c r="DC366" s="8" t="s">
        <v>236</v>
      </c>
      <c r="DD366" s="8" t="s">
        <v>236</v>
      </c>
      <c r="DE366" s="8" t="s">
        <v>236</v>
      </c>
      <c r="DF366" s="8" t="s">
        <v>236</v>
      </c>
      <c r="DG366" s="8" t="s">
        <v>236</v>
      </c>
      <c r="DH366" s="8" t="s">
        <v>236</v>
      </c>
      <c r="DI366" s="8" t="s">
        <v>236</v>
      </c>
      <c r="DJ366" s="8" t="s">
        <v>236</v>
      </c>
      <c r="DK366" s="8" t="s">
        <v>236</v>
      </c>
      <c r="DL366" s="8" t="s">
        <v>236</v>
      </c>
      <c r="DM366" s="8" t="s">
        <v>236</v>
      </c>
      <c r="DN366" s="8">
        <v>0</v>
      </c>
      <c r="DO366" s="8">
        <v>0</v>
      </c>
      <c r="DP366" s="8">
        <v>1</v>
      </c>
      <c r="DQ366" s="8">
        <v>1</v>
      </c>
      <c r="DR366" s="8"/>
      <c r="DS366" s="8"/>
      <c r="DT366" s="8"/>
      <c r="DU366" s="8">
        <v>1010</v>
      </c>
      <c r="DV366" s="8" t="s">
        <v>565</v>
      </c>
      <c r="DW366" s="8" t="s">
        <v>565</v>
      </c>
      <c r="DX366" s="8">
        <v>1</v>
      </c>
      <c r="DY366" s="8"/>
      <c r="DZ366" s="8" t="s">
        <v>236</v>
      </c>
      <c r="EA366" s="8" t="s">
        <v>236</v>
      </c>
      <c r="EB366" s="8" t="s">
        <v>236</v>
      </c>
      <c r="EC366" s="8" t="s">
        <v>236</v>
      </c>
      <c r="ED366" s="8"/>
      <c r="EE366" s="8">
        <v>82815331</v>
      </c>
      <c r="EF366" s="8">
        <v>8</v>
      </c>
      <c r="EG366" s="8" t="s">
        <v>573</v>
      </c>
      <c r="EH366" s="8">
        <v>0</v>
      </c>
      <c r="EI366" s="8" t="s">
        <v>236</v>
      </c>
      <c r="EJ366" s="8">
        <v>1</v>
      </c>
      <c r="EK366" s="8">
        <v>1100</v>
      </c>
      <c r="EL366" s="8" t="s">
        <v>574</v>
      </c>
      <c r="EM366" s="8" t="s">
        <v>575</v>
      </c>
      <c r="EN366" s="8"/>
      <c r="EO366" s="8" t="s">
        <v>236</v>
      </c>
      <c r="EP366" s="8"/>
      <c r="EQ366" s="8">
        <v>131072</v>
      </c>
      <c r="ER366" s="8">
        <v>12593.29</v>
      </c>
      <c r="ES366" s="8">
        <v>12593.29</v>
      </c>
      <c r="ET366" s="8">
        <v>0</v>
      </c>
      <c r="EU366" s="8">
        <v>0</v>
      </c>
      <c r="EV366" s="8">
        <v>0</v>
      </c>
      <c r="EW366" s="8">
        <v>0</v>
      </c>
      <c r="EX366" s="8">
        <v>0</v>
      </c>
      <c r="EY366" s="8">
        <v>0</v>
      </c>
      <c r="EZ366" s="8">
        <v>5</v>
      </c>
      <c r="FA366" s="8"/>
      <c r="FB366" s="8"/>
      <c r="FC366" s="8">
        <v>0</v>
      </c>
      <c r="FD366" s="8">
        <v>18</v>
      </c>
      <c r="FE366" s="8"/>
      <c r="FF366" s="8">
        <v>11986.76</v>
      </c>
      <c r="FG366" s="8"/>
      <c r="FH366" s="8"/>
      <c r="FI366" s="8"/>
      <c r="FJ366" s="8"/>
      <c r="FK366" s="8"/>
      <c r="FL366" s="8"/>
      <c r="FM366" s="8"/>
      <c r="FN366" s="8"/>
      <c r="FO366" s="8"/>
      <c r="FP366" s="8"/>
      <c r="FQ366" s="8">
        <v>0</v>
      </c>
      <c r="FR366" s="8">
        <v>0</v>
      </c>
      <c r="FS366" s="8">
        <v>0</v>
      </c>
      <c r="FT366" s="8"/>
      <c r="FU366" s="8"/>
      <c r="FV366" s="8"/>
      <c r="FW366" s="8"/>
      <c r="FX366" s="8">
        <v>0</v>
      </c>
      <c r="FY366" s="8">
        <v>0</v>
      </c>
      <c r="FZ366" s="8"/>
      <c r="GA366" s="8" t="s">
        <v>627</v>
      </c>
      <c r="GB366" s="8"/>
      <c r="GC366" s="8"/>
      <c r="GD366" s="8">
        <v>1</v>
      </c>
      <c r="GE366" s="8"/>
      <c r="GF366" s="8">
        <v>615796732</v>
      </c>
      <c r="GG366" s="8">
        <v>2</v>
      </c>
      <c r="GH366" s="8">
        <v>3</v>
      </c>
      <c r="GI366" s="8">
        <v>-2</v>
      </c>
      <c r="GJ366" s="8">
        <v>0</v>
      </c>
      <c r="GK366" s="8">
        <v>0</v>
      </c>
      <c r="GL366" s="8">
        <f t="shared" si="220"/>
        <v>0</v>
      </c>
      <c r="GM366" s="8">
        <f t="shared" si="221"/>
        <v>75559.74</v>
      </c>
      <c r="GN366" s="8">
        <f t="shared" si="222"/>
        <v>75559.74</v>
      </c>
      <c r="GO366" s="8">
        <f t="shared" si="223"/>
        <v>0</v>
      </c>
      <c r="GP366" s="8">
        <f t="shared" si="224"/>
        <v>0</v>
      </c>
      <c r="GQ366" s="8"/>
      <c r="GR366" s="8">
        <v>1</v>
      </c>
      <c r="GS366" s="8">
        <v>1</v>
      </c>
      <c r="GT366" s="8">
        <v>0</v>
      </c>
      <c r="GU366" s="8" t="s">
        <v>236</v>
      </c>
      <c r="GV366" s="8">
        <f t="shared" si="225"/>
        <v>0</v>
      </c>
      <c r="GW366" s="8">
        <v>1</v>
      </c>
      <c r="GX366" s="8">
        <f t="shared" si="226"/>
        <v>0</v>
      </c>
      <c r="GY366" s="8"/>
      <c r="GZ366" s="8"/>
      <c r="HA366" s="8">
        <v>0</v>
      </c>
      <c r="HB366" s="8">
        <v>0</v>
      </c>
      <c r="HC366" s="8">
        <f t="shared" si="227"/>
        <v>0</v>
      </c>
      <c r="HD366" s="8"/>
      <c r="HE366" s="8" t="s">
        <v>69</v>
      </c>
      <c r="HF366" s="8" t="s">
        <v>426</v>
      </c>
      <c r="HG366" s="8">
        <f t="shared" si="228"/>
        <v>75559.74</v>
      </c>
      <c r="HH366" s="8"/>
      <c r="HI366" s="8"/>
      <c r="HJ366" s="8"/>
      <c r="HK366" s="8"/>
      <c r="HL366" s="8"/>
      <c r="HM366" s="8" t="s">
        <v>236</v>
      </c>
      <c r="HN366" s="8" t="s">
        <v>236</v>
      </c>
      <c r="HO366" s="8" t="s">
        <v>236</v>
      </c>
      <c r="HP366" s="8" t="s">
        <v>236</v>
      </c>
      <c r="HQ366" s="8" t="s">
        <v>236</v>
      </c>
      <c r="HR366" s="8"/>
      <c r="HS366" s="8">
        <v>0</v>
      </c>
      <c r="HT366" s="8"/>
      <c r="HU366" s="8"/>
      <c r="HV366" s="8"/>
      <c r="HW366" s="8"/>
      <c r="HX366" s="8"/>
      <c r="HY366" s="8"/>
      <c r="HZ366" s="8"/>
      <c r="IA366" s="8"/>
      <c r="IB366" s="8"/>
      <c r="IC366" s="8"/>
      <c r="ID366" s="8"/>
      <c r="IE366" s="8"/>
      <c r="IF366" s="8"/>
      <c r="IG366" s="8"/>
      <c r="IH366" s="8"/>
      <c r="II366" s="8"/>
      <c r="IJ366" s="8"/>
      <c r="IK366" s="8">
        <v>0</v>
      </c>
      <c r="IL366" s="8"/>
      <c r="IM366" s="8"/>
      <c r="IN366" s="8"/>
      <c r="IO366" s="8"/>
      <c r="IP366" s="8"/>
      <c r="IQ366" s="8"/>
      <c r="IR366" s="8"/>
      <c r="IS366" s="8"/>
      <c r="IT366" s="8"/>
      <c r="IU366" s="8"/>
    </row>
    <row r="367" spans="1:245">
      <c r="A367">
        <v>17</v>
      </c>
      <c r="B367">
        <v>1</v>
      </c>
      <c r="E367" t="s">
        <v>204</v>
      </c>
      <c r="F367" t="s">
        <v>571</v>
      </c>
      <c r="G367" t="s">
        <v>626</v>
      </c>
      <c r="H367" t="s">
        <v>565</v>
      </c>
      <c r="I367">
        <v>6</v>
      </c>
      <c r="J367">
        <v>0</v>
      </c>
      <c r="K367">
        <v>6</v>
      </c>
      <c r="L367">
        <v>6</v>
      </c>
      <c r="M367">
        <v>0</v>
      </c>
      <c r="N367">
        <f t="shared" si="188"/>
        <v>6</v>
      </c>
      <c r="O367">
        <f t="shared" si="189"/>
        <v>75559.74</v>
      </c>
      <c r="P367">
        <f t="shared" si="190"/>
        <v>75559.74</v>
      </c>
      <c r="Q367">
        <f t="shared" si="191"/>
        <v>0</v>
      </c>
      <c r="R367">
        <f t="shared" si="192"/>
        <v>0</v>
      </c>
      <c r="S367">
        <f t="shared" si="193"/>
        <v>0</v>
      </c>
      <c r="T367">
        <f t="shared" si="194"/>
        <v>0</v>
      </c>
      <c r="U367">
        <f t="shared" si="195"/>
        <v>0</v>
      </c>
      <c r="V367">
        <f t="shared" si="196"/>
        <v>0</v>
      </c>
      <c r="W367">
        <f t="shared" si="197"/>
        <v>0</v>
      </c>
      <c r="X367">
        <f t="shared" si="198"/>
        <v>0</v>
      </c>
      <c r="Y367">
        <f t="shared" si="199"/>
        <v>0</v>
      </c>
      <c r="AA367">
        <v>85244033</v>
      </c>
      <c r="AB367">
        <f t="shared" si="200"/>
        <v>12593.29</v>
      </c>
      <c r="AC367">
        <f t="shared" si="201"/>
        <v>12593.29</v>
      </c>
      <c r="AD367">
        <f t="shared" si="202"/>
        <v>0</v>
      </c>
      <c r="AE367">
        <f t="shared" si="203"/>
        <v>0</v>
      </c>
      <c r="AF367">
        <f t="shared" si="204"/>
        <v>0</v>
      </c>
      <c r="AG367">
        <f t="shared" si="205"/>
        <v>0</v>
      </c>
      <c r="AH367">
        <f t="shared" si="206"/>
        <v>0</v>
      </c>
      <c r="AI367">
        <f t="shared" si="207"/>
        <v>0</v>
      </c>
      <c r="AJ367">
        <f t="shared" si="208"/>
        <v>0</v>
      </c>
      <c r="AK367">
        <v>12593.29</v>
      </c>
      <c r="AL367">
        <v>12593.29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1</v>
      </c>
      <c r="AW367">
        <v>1</v>
      </c>
      <c r="AZ367">
        <v>1</v>
      </c>
      <c r="BA367">
        <v>1</v>
      </c>
      <c r="BB367">
        <v>1</v>
      </c>
      <c r="BC367">
        <v>1</v>
      </c>
      <c r="BD367" t="s">
        <v>236</v>
      </c>
      <c r="BE367" t="s">
        <v>236</v>
      </c>
      <c r="BF367" t="s">
        <v>236</v>
      </c>
      <c r="BG367" t="s">
        <v>236</v>
      </c>
      <c r="BH367">
        <v>3</v>
      </c>
      <c r="BI367">
        <v>1</v>
      </c>
      <c r="BJ367" t="s">
        <v>236</v>
      </c>
      <c r="BM367">
        <v>1100</v>
      </c>
      <c r="BN367">
        <v>0</v>
      </c>
      <c r="BO367" t="s">
        <v>236</v>
      </c>
      <c r="BP367">
        <v>0</v>
      </c>
      <c r="BQ367">
        <v>8</v>
      </c>
      <c r="BR367">
        <v>0</v>
      </c>
      <c r="BS367">
        <v>1</v>
      </c>
      <c r="BT367">
        <v>1</v>
      </c>
      <c r="BU367">
        <v>1</v>
      </c>
      <c r="BV367">
        <v>1</v>
      </c>
      <c r="BW367">
        <v>1</v>
      </c>
      <c r="BX367">
        <v>1</v>
      </c>
      <c r="BY367" t="s">
        <v>236</v>
      </c>
      <c r="BZ367">
        <v>0</v>
      </c>
      <c r="CA367">
        <v>0</v>
      </c>
      <c r="CB367" t="s">
        <v>236</v>
      </c>
      <c r="CE367">
        <v>0</v>
      </c>
      <c r="CF367">
        <v>0</v>
      </c>
      <c r="CG367">
        <v>0</v>
      </c>
      <c r="CH367">
        <v>34</v>
      </c>
      <c r="CI367">
        <v>0</v>
      </c>
      <c r="CJ367">
        <v>0</v>
      </c>
      <c r="CK367">
        <v>0</v>
      </c>
      <c r="CL367">
        <v>0</v>
      </c>
      <c r="CM367">
        <v>0</v>
      </c>
      <c r="CN367" t="s">
        <v>236</v>
      </c>
      <c r="CO367">
        <v>0</v>
      </c>
      <c r="CP367">
        <f t="shared" si="209"/>
        <v>75559.74</v>
      </c>
      <c r="CQ367">
        <f t="shared" si="210"/>
        <v>12593.29</v>
      </c>
      <c r="CR367">
        <f t="shared" si="211"/>
        <v>0</v>
      </c>
      <c r="CS367">
        <f t="shared" si="212"/>
        <v>0</v>
      </c>
      <c r="CT367">
        <f t="shared" si="213"/>
        <v>0</v>
      </c>
      <c r="CU367">
        <f t="shared" si="214"/>
        <v>0</v>
      </c>
      <c r="CV367">
        <f t="shared" si="215"/>
        <v>0</v>
      </c>
      <c r="CW367">
        <f t="shared" si="216"/>
        <v>0</v>
      </c>
      <c r="CX367">
        <f t="shared" si="217"/>
        <v>0</v>
      </c>
      <c r="CY367">
        <f t="shared" si="218"/>
        <v>0</v>
      </c>
      <c r="CZ367">
        <f t="shared" si="219"/>
        <v>0</v>
      </c>
      <c r="DC367" t="s">
        <v>236</v>
      </c>
      <c r="DD367" t="s">
        <v>236</v>
      </c>
      <c r="DE367" t="s">
        <v>236</v>
      </c>
      <c r="DF367" t="s">
        <v>236</v>
      </c>
      <c r="DG367" t="s">
        <v>236</v>
      </c>
      <c r="DH367" t="s">
        <v>236</v>
      </c>
      <c r="DI367" t="s">
        <v>236</v>
      </c>
      <c r="DJ367" t="s">
        <v>236</v>
      </c>
      <c r="DK367" t="s">
        <v>236</v>
      </c>
      <c r="DL367" t="s">
        <v>236</v>
      </c>
      <c r="DM367" t="s">
        <v>236</v>
      </c>
      <c r="DN367">
        <v>0</v>
      </c>
      <c r="DO367">
        <v>0</v>
      </c>
      <c r="DP367">
        <v>1</v>
      </c>
      <c r="DQ367">
        <v>1</v>
      </c>
      <c r="DU367">
        <v>1010</v>
      </c>
      <c r="DV367" t="s">
        <v>565</v>
      </c>
      <c r="DW367" t="s">
        <v>565</v>
      </c>
      <c r="DX367">
        <v>1</v>
      </c>
      <c r="DZ367" t="s">
        <v>236</v>
      </c>
      <c r="EA367" t="s">
        <v>236</v>
      </c>
      <c r="EB367" t="s">
        <v>236</v>
      </c>
      <c r="EC367" t="s">
        <v>236</v>
      </c>
      <c r="EE367">
        <v>82815331</v>
      </c>
      <c r="EF367">
        <v>8</v>
      </c>
      <c r="EG367" t="s">
        <v>573</v>
      </c>
      <c r="EH367">
        <v>0</v>
      </c>
      <c r="EI367" t="s">
        <v>236</v>
      </c>
      <c r="EJ367">
        <v>1</v>
      </c>
      <c r="EK367">
        <v>1100</v>
      </c>
      <c r="EL367" t="s">
        <v>574</v>
      </c>
      <c r="EM367" t="s">
        <v>575</v>
      </c>
      <c r="EO367" t="s">
        <v>236</v>
      </c>
      <c r="EQ367">
        <v>131072</v>
      </c>
      <c r="ER367">
        <v>12593.29</v>
      </c>
      <c r="ES367">
        <v>12593.29</v>
      </c>
      <c r="ET367">
        <v>0</v>
      </c>
      <c r="EU367">
        <v>0</v>
      </c>
      <c r="EV367">
        <v>0</v>
      </c>
      <c r="EW367">
        <v>0</v>
      </c>
      <c r="EX367">
        <v>0</v>
      </c>
      <c r="EY367">
        <v>0</v>
      </c>
      <c r="EZ367">
        <v>5</v>
      </c>
      <c r="FC367">
        <v>0</v>
      </c>
      <c r="FD367">
        <v>18</v>
      </c>
      <c r="FF367">
        <v>11986.76</v>
      </c>
      <c r="FQ367">
        <v>0</v>
      </c>
      <c r="FR367">
        <v>0</v>
      </c>
      <c r="FS367">
        <v>0</v>
      </c>
      <c r="FX367">
        <v>0</v>
      </c>
      <c r="FY367">
        <v>0</v>
      </c>
      <c r="GA367" t="s">
        <v>627</v>
      </c>
      <c r="GD367">
        <v>1</v>
      </c>
      <c r="GF367">
        <v>615796732</v>
      </c>
      <c r="GG367">
        <v>2</v>
      </c>
      <c r="GH367">
        <v>3</v>
      </c>
      <c r="GI367">
        <v>-2</v>
      </c>
      <c r="GJ367">
        <v>0</v>
      </c>
      <c r="GK367">
        <v>0</v>
      </c>
      <c r="GL367">
        <f t="shared" si="220"/>
        <v>0</v>
      </c>
      <c r="GM367">
        <f t="shared" si="221"/>
        <v>75559.74</v>
      </c>
      <c r="GN367">
        <f t="shared" si="222"/>
        <v>75559.74</v>
      </c>
      <c r="GO367">
        <f t="shared" si="223"/>
        <v>0</v>
      </c>
      <c r="GP367">
        <f t="shared" si="224"/>
        <v>0</v>
      </c>
      <c r="GR367">
        <v>1</v>
      </c>
      <c r="GS367">
        <v>1</v>
      </c>
      <c r="GT367">
        <v>0</v>
      </c>
      <c r="GU367" t="s">
        <v>236</v>
      </c>
      <c r="GV367">
        <f t="shared" si="225"/>
        <v>0</v>
      </c>
      <c r="GW367">
        <v>1</v>
      </c>
      <c r="GX367">
        <f t="shared" si="226"/>
        <v>0</v>
      </c>
      <c r="HA367">
        <v>0</v>
      </c>
      <c r="HB367">
        <v>0</v>
      </c>
      <c r="HC367">
        <f t="shared" si="227"/>
        <v>0</v>
      </c>
      <c r="HE367" t="s">
        <v>69</v>
      </c>
      <c r="HF367" t="s">
        <v>426</v>
      </c>
      <c r="HG367">
        <f t="shared" si="228"/>
        <v>75559.74</v>
      </c>
      <c r="HM367" t="s">
        <v>236</v>
      </c>
      <c r="HN367" t="s">
        <v>236</v>
      </c>
      <c r="HO367" t="s">
        <v>236</v>
      </c>
      <c r="HP367" t="s">
        <v>236</v>
      </c>
      <c r="HQ367" t="s">
        <v>236</v>
      </c>
      <c r="HS367">
        <v>0</v>
      </c>
      <c r="IK367">
        <v>0</v>
      </c>
    </row>
    <row r="368" spans="1:255">
      <c r="A368" s="8">
        <v>17</v>
      </c>
      <c r="B368" s="8">
        <v>1</v>
      </c>
      <c r="C368" s="8"/>
      <c r="D368" s="8"/>
      <c r="E368" s="8" t="s">
        <v>236</v>
      </c>
      <c r="F368" s="8" t="s">
        <v>571</v>
      </c>
      <c r="G368" s="8" t="s">
        <v>628</v>
      </c>
      <c r="H368" s="8" t="s">
        <v>565</v>
      </c>
      <c r="I368" s="8">
        <v>0</v>
      </c>
      <c r="J368" s="8">
        <v>0</v>
      </c>
      <c r="K368" s="8">
        <v>0</v>
      </c>
      <c r="L368" s="8">
        <v>0</v>
      </c>
      <c r="M368" s="8">
        <v>0</v>
      </c>
      <c r="N368" s="8">
        <f t="shared" si="188"/>
        <v>0</v>
      </c>
      <c r="O368" s="8">
        <f t="shared" si="189"/>
        <v>0</v>
      </c>
      <c r="P368" s="8">
        <f t="shared" si="190"/>
        <v>0</v>
      </c>
      <c r="Q368" s="8">
        <f t="shared" si="191"/>
        <v>0</v>
      </c>
      <c r="R368" s="8">
        <f t="shared" si="192"/>
        <v>0</v>
      </c>
      <c r="S368" s="8">
        <f t="shared" si="193"/>
        <v>0</v>
      </c>
      <c r="T368" s="8">
        <f t="shared" si="194"/>
        <v>0</v>
      </c>
      <c r="U368" s="8">
        <f t="shared" si="195"/>
        <v>0</v>
      </c>
      <c r="V368" s="8">
        <f t="shared" si="196"/>
        <v>0</v>
      </c>
      <c r="W368" s="8">
        <f t="shared" si="197"/>
        <v>0</v>
      </c>
      <c r="X368" s="8">
        <f t="shared" si="198"/>
        <v>0</v>
      </c>
      <c r="Y368" s="8">
        <f t="shared" si="199"/>
        <v>0</v>
      </c>
      <c r="Z368" s="8"/>
      <c r="AA368" s="8">
        <v>-1</v>
      </c>
      <c r="AB368" s="8">
        <f t="shared" si="200"/>
        <v>15911.73</v>
      </c>
      <c r="AC368" s="8">
        <f t="shared" si="201"/>
        <v>15911.73</v>
      </c>
      <c r="AD368" s="8">
        <f t="shared" si="202"/>
        <v>0</v>
      </c>
      <c r="AE368" s="8">
        <f t="shared" si="203"/>
        <v>0</v>
      </c>
      <c r="AF368" s="8">
        <f t="shared" si="204"/>
        <v>0</v>
      </c>
      <c r="AG368" s="8">
        <f t="shared" si="205"/>
        <v>0</v>
      </c>
      <c r="AH368" s="8">
        <f t="shared" si="206"/>
        <v>0</v>
      </c>
      <c r="AI368" s="8">
        <f t="shared" si="207"/>
        <v>0</v>
      </c>
      <c r="AJ368" s="8">
        <f t="shared" si="208"/>
        <v>0</v>
      </c>
      <c r="AK368" s="8">
        <v>15911.73</v>
      </c>
      <c r="AL368" s="8">
        <v>15911.73</v>
      </c>
      <c r="AM368" s="8">
        <v>0</v>
      </c>
      <c r="AN368" s="8">
        <v>0</v>
      </c>
      <c r="AO368" s="8">
        <v>0</v>
      </c>
      <c r="AP368" s="8">
        <v>0</v>
      </c>
      <c r="AQ368" s="8">
        <v>0</v>
      </c>
      <c r="AR368" s="8">
        <v>0</v>
      </c>
      <c r="AS368" s="8">
        <v>0</v>
      </c>
      <c r="AT368" s="8">
        <v>0</v>
      </c>
      <c r="AU368" s="8">
        <v>0</v>
      </c>
      <c r="AV368" s="8">
        <v>1</v>
      </c>
      <c r="AW368" s="8">
        <v>1</v>
      </c>
      <c r="AX368" s="8"/>
      <c r="AY368" s="8"/>
      <c r="AZ368" s="8">
        <v>1</v>
      </c>
      <c r="BA368" s="8">
        <v>1</v>
      </c>
      <c r="BB368" s="8">
        <v>1</v>
      </c>
      <c r="BC368" s="8">
        <v>1</v>
      </c>
      <c r="BD368" s="8" t="s">
        <v>236</v>
      </c>
      <c r="BE368" s="8" t="s">
        <v>236</v>
      </c>
      <c r="BF368" s="8" t="s">
        <v>236</v>
      </c>
      <c r="BG368" s="8" t="s">
        <v>236</v>
      </c>
      <c r="BH368" s="8">
        <v>3</v>
      </c>
      <c r="BI368" s="8">
        <v>1</v>
      </c>
      <c r="BJ368" s="8" t="s">
        <v>236</v>
      </c>
      <c r="BK368" s="8"/>
      <c r="BL368" s="8"/>
      <c r="BM368" s="8">
        <v>1100</v>
      </c>
      <c r="BN368" s="8">
        <v>0</v>
      </c>
      <c r="BO368" s="8" t="s">
        <v>236</v>
      </c>
      <c r="BP368" s="8">
        <v>0</v>
      </c>
      <c r="BQ368" s="8">
        <v>8</v>
      </c>
      <c r="BR368" s="8">
        <v>0</v>
      </c>
      <c r="BS368" s="8">
        <v>1</v>
      </c>
      <c r="BT368" s="8">
        <v>1</v>
      </c>
      <c r="BU368" s="8">
        <v>1</v>
      </c>
      <c r="BV368" s="8">
        <v>1</v>
      </c>
      <c r="BW368" s="8">
        <v>1</v>
      </c>
      <c r="BX368" s="8">
        <v>1</v>
      </c>
      <c r="BY368" s="8" t="s">
        <v>236</v>
      </c>
      <c r="BZ368" s="8">
        <v>0</v>
      </c>
      <c r="CA368" s="8">
        <v>0</v>
      </c>
      <c r="CB368" s="8" t="s">
        <v>236</v>
      </c>
      <c r="CC368" s="8"/>
      <c r="CD368" s="8"/>
      <c r="CE368" s="8">
        <v>0</v>
      </c>
      <c r="CF368" s="8">
        <v>0</v>
      </c>
      <c r="CG368" s="8">
        <v>0</v>
      </c>
      <c r="CH368" s="8">
        <v>0</v>
      </c>
      <c r="CI368" s="8">
        <v>0</v>
      </c>
      <c r="CJ368" s="8">
        <v>0</v>
      </c>
      <c r="CK368" s="8">
        <v>0</v>
      </c>
      <c r="CL368" s="8">
        <v>0</v>
      </c>
      <c r="CM368" s="8">
        <v>0</v>
      </c>
      <c r="CN368" s="8" t="s">
        <v>236</v>
      </c>
      <c r="CO368" s="8">
        <v>0</v>
      </c>
      <c r="CP368" s="8">
        <f t="shared" si="209"/>
        <v>0</v>
      </c>
      <c r="CQ368" s="8">
        <f t="shared" si="210"/>
        <v>15911.73</v>
      </c>
      <c r="CR368" s="8">
        <f t="shared" si="211"/>
        <v>0</v>
      </c>
      <c r="CS368" s="8">
        <f t="shared" si="212"/>
        <v>0</v>
      </c>
      <c r="CT368" s="8">
        <f t="shared" si="213"/>
        <v>0</v>
      </c>
      <c r="CU368" s="8">
        <f t="shared" si="214"/>
        <v>0</v>
      </c>
      <c r="CV368" s="8">
        <f t="shared" si="215"/>
        <v>0</v>
      </c>
      <c r="CW368" s="8">
        <f t="shared" si="216"/>
        <v>0</v>
      </c>
      <c r="CX368" s="8">
        <f t="shared" si="217"/>
        <v>0</v>
      </c>
      <c r="CY368" s="8">
        <f t="shared" si="218"/>
        <v>0</v>
      </c>
      <c r="CZ368" s="8">
        <f t="shared" si="219"/>
        <v>0</v>
      </c>
      <c r="DA368" s="8"/>
      <c r="DB368" s="8"/>
      <c r="DC368" s="8" t="s">
        <v>236</v>
      </c>
      <c r="DD368" s="8" t="s">
        <v>236</v>
      </c>
      <c r="DE368" s="8" t="s">
        <v>236</v>
      </c>
      <c r="DF368" s="8" t="s">
        <v>236</v>
      </c>
      <c r="DG368" s="8" t="s">
        <v>236</v>
      </c>
      <c r="DH368" s="8" t="s">
        <v>236</v>
      </c>
      <c r="DI368" s="8" t="s">
        <v>236</v>
      </c>
      <c r="DJ368" s="8" t="s">
        <v>236</v>
      </c>
      <c r="DK368" s="8" t="s">
        <v>236</v>
      </c>
      <c r="DL368" s="8" t="s">
        <v>236</v>
      </c>
      <c r="DM368" s="8" t="s">
        <v>236</v>
      </c>
      <c r="DN368" s="8">
        <v>0</v>
      </c>
      <c r="DO368" s="8">
        <v>0</v>
      </c>
      <c r="DP368" s="8">
        <v>1</v>
      </c>
      <c r="DQ368" s="8">
        <v>1</v>
      </c>
      <c r="DR368" s="8"/>
      <c r="DS368" s="8"/>
      <c r="DT368" s="8"/>
      <c r="DU368" s="8">
        <v>1010</v>
      </c>
      <c r="DV368" s="8" t="s">
        <v>565</v>
      </c>
      <c r="DW368" s="8" t="s">
        <v>565</v>
      </c>
      <c r="DX368" s="8">
        <v>1</v>
      </c>
      <c r="DY368" s="8"/>
      <c r="DZ368" s="8" t="s">
        <v>236</v>
      </c>
      <c r="EA368" s="8" t="s">
        <v>236</v>
      </c>
      <c r="EB368" s="8" t="s">
        <v>236</v>
      </c>
      <c r="EC368" s="8" t="s">
        <v>236</v>
      </c>
      <c r="ED368" s="8"/>
      <c r="EE368" s="8">
        <v>82815331</v>
      </c>
      <c r="EF368" s="8">
        <v>8</v>
      </c>
      <c r="EG368" s="8" t="s">
        <v>573</v>
      </c>
      <c r="EH368" s="8">
        <v>0</v>
      </c>
      <c r="EI368" s="8" t="s">
        <v>236</v>
      </c>
      <c r="EJ368" s="8">
        <v>1</v>
      </c>
      <c r="EK368" s="8">
        <v>1100</v>
      </c>
      <c r="EL368" s="8" t="s">
        <v>574</v>
      </c>
      <c r="EM368" s="8" t="s">
        <v>575</v>
      </c>
      <c r="EN368" s="8"/>
      <c r="EO368" s="8" t="s">
        <v>236</v>
      </c>
      <c r="EP368" s="8"/>
      <c r="EQ368" s="8">
        <v>132096</v>
      </c>
      <c r="ER368" s="8">
        <v>15911.73</v>
      </c>
      <c r="ES368" s="8">
        <v>15911.73</v>
      </c>
      <c r="ET368" s="8">
        <v>0</v>
      </c>
      <c r="EU368" s="8">
        <v>0</v>
      </c>
      <c r="EV368" s="8">
        <v>0</v>
      </c>
      <c r="EW368" s="8">
        <v>0</v>
      </c>
      <c r="EX368" s="8">
        <v>0</v>
      </c>
      <c r="EY368" s="8">
        <v>0</v>
      </c>
      <c r="EZ368" s="8">
        <v>5</v>
      </c>
      <c r="FA368" s="8"/>
      <c r="FB368" s="8"/>
      <c r="FC368" s="8">
        <v>0</v>
      </c>
      <c r="FD368" s="8">
        <v>18</v>
      </c>
      <c r="FE368" s="8"/>
      <c r="FF368" s="8">
        <v>15145.38</v>
      </c>
      <c r="FG368" s="8"/>
      <c r="FH368" s="8"/>
      <c r="FI368" s="8"/>
      <c r="FJ368" s="8"/>
      <c r="FK368" s="8"/>
      <c r="FL368" s="8"/>
      <c r="FM368" s="8"/>
      <c r="FN368" s="8"/>
      <c r="FO368" s="8"/>
      <c r="FP368" s="8"/>
      <c r="FQ368" s="8">
        <v>0</v>
      </c>
      <c r="FR368" s="8">
        <v>0</v>
      </c>
      <c r="FS368" s="8">
        <v>0</v>
      </c>
      <c r="FT368" s="8"/>
      <c r="FU368" s="8"/>
      <c r="FV368" s="8"/>
      <c r="FW368" s="8"/>
      <c r="FX368" s="8">
        <v>0</v>
      </c>
      <c r="FY368" s="8">
        <v>0</v>
      </c>
      <c r="FZ368" s="8"/>
      <c r="GA368" s="8" t="s">
        <v>629</v>
      </c>
      <c r="GB368" s="8"/>
      <c r="GC368" s="8"/>
      <c r="GD368" s="8">
        <v>1</v>
      </c>
      <c r="GE368" s="8"/>
      <c r="GF368" s="8">
        <v>-648072368</v>
      </c>
      <c r="GG368" s="8">
        <v>2</v>
      </c>
      <c r="GH368" s="8">
        <v>3</v>
      </c>
      <c r="GI368" s="8">
        <v>-2</v>
      </c>
      <c r="GJ368" s="8">
        <v>0</v>
      </c>
      <c r="GK368" s="8">
        <v>0</v>
      </c>
      <c r="GL368" s="8">
        <f t="shared" si="220"/>
        <v>0</v>
      </c>
      <c r="GM368" s="8">
        <f t="shared" si="221"/>
        <v>0</v>
      </c>
      <c r="GN368" s="8">
        <f t="shared" si="222"/>
        <v>0</v>
      </c>
      <c r="GO368" s="8">
        <f t="shared" si="223"/>
        <v>0</v>
      </c>
      <c r="GP368" s="8">
        <f t="shared" si="224"/>
        <v>0</v>
      </c>
      <c r="GQ368" s="8"/>
      <c r="GR368" s="8">
        <v>1</v>
      </c>
      <c r="GS368" s="8">
        <v>1</v>
      </c>
      <c r="GT368" s="8">
        <v>0</v>
      </c>
      <c r="GU368" s="8" t="s">
        <v>236</v>
      </c>
      <c r="GV368" s="8">
        <f t="shared" si="225"/>
        <v>0</v>
      </c>
      <c r="GW368" s="8">
        <v>1</v>
      </c>
      <c r="GX368" s="8">
        <f t="shared" si="226"/>
        <v>0</v>
      </c>
      <c r="GY368" s="8"/>
      <c r="GZ368" s="8"/>
      <c r="HA368" s="8">
        <v>0</v>
      </c>
      <c r="HB368" s="8">
        <v>0</v>
      </c>
      <c r="HC368" s="8">
        <f t="shared" si="227"/>
        <v>0</v>
      </c>
      <c r="HD368" s="8"/>
      <c r="HE368" s="8" t="s">
        <v>69</v>
      </c>
      <c r="HF368" s="8" t="s">
        <v>426</v>
      </c>
      <c r="HG368" s="8">
        <f t="shared" si="228"/>
        <v>0</v>
      </c>
      <c r="HH368" s="8"/>
      <c r="HI368" s="8"/>
      <c r="HJ368" s="8"/>
      <c r="HK368" s="8"/>
      <c r="HL368" s="8"/>
      <c r="HM368" s="8" t="s">
        <v>236</v>
      </c>
      <c r="HN368" s="8" t="s">
        <v>236</v>
      </c>
      <c r="HO368" s="8" t="s">
        <v>236</v>
      </c>
      <c r="HP368" s="8" t="s">
        <v>236</v>
      </c>
      <c r="HQ368" s="8" t="s">
        <v>236</v>
      </c>
      <c r="HR368" s="8"/>
      <c r="HS368" s="8">
        <v>0</v>
      </c>
      <c r="HT368" s="8"/>
      <c r="HU368" s="8"/>
      <c r="HV368" s="8"/>
      <c r="HW368" s="8"/>
      <c r="HX368" s="8"/>
      <c r="HY368" s="8"/>
      <c r="HZ368" s="8"/>
      <c r="IA368" s="8"/>
      <c r="IB368" s="8"/>
      <c r="IC368" s="8"/>
      <c r="ID368" s="8"/>
      <c r="IE368" s="8"/>
      <c r="IF368" s="8"/>
      <c r="IG368" s="8"/>
      <c r="IH368" s="8"/>
      <c r="II368" s="8"/>
      <c r="IJ368" s="8"/>
      <c r="IK368" s="8">
        <v>0</v>
      </c>
      <c r="IL368" s="8"/>
      <c r="IM368" s="8"/>
      <c r="IN368" s="8"/>
      <c r="IO368" s="8"/>
      <c r="IP368" s="8"/>
      <c r="IQ368" s="8"/>
      <c r="IR368" s="8"/>
      <c r="IS368" s="8"/>
      <c r="IT368" s="8"/>
      <c r="IU368" s="8"/>
    </row>
    <row r="369" spans="1:245">
      <c r="A369">
        <v>17</v>
      </c>
      <c r="B369">
        <v>1</v>
      </c>
      <c r="E369" t="s">
        <v>236</v>
      </c>
      <c r="F369" t="s">
        <v>571</v>
      </c>
      <c r="G369" t="s">
        <v>628</v>
      </c>
      <c r="H369" t="s">
        <v>565</v>
      </c>
      <c r="I369">
        <v>0</v>
      </c>
      <c r="J369">
        <v>0</v>
      </c>
      <c r="K369">
        <v>0</v>
      </c>
      <c r="L369">
        <v>0</v>
      </c>
      <c r="M369">
        <v>0</v>
      </c>
      <c r="N369">
        <f t="shared" si="188"/>
        <v>0</v>
      </c>
      <c r="O369">
        <f t="shared" si="189"/>
        <v>0</v>
      </c>
      <c r="P369">
        <f t="shared" si="190"/>
        <v>0</v>
      </c>
      <c r="Q369">
        <f t="shared" si="191"/>
        <v>0</v>
      </c>
      <c r="R369">
        <f t="shared" si="192"/>
        <v>0</v>
      </c>
      <c r="S369">
        <f t="shared" si="193"/>
        <v>0</v>
      </c>
      <c r="T369">
        <f t="shared" si="194"/>
        <v>0</v>
      </c>
      <c r="U369">
        <f t="shared" si="195"/>
        <v>0</v>
      </c>
      <c r="V369">
        <f t="shared" si="196"/>
        <v>0</v>
      </c>
      <c r="W369">
        <f t="shared" si="197"/>
        <v>0</v>
      </c>
      <c r="X369">
        <f t="shared" si="198"/>
        <v>0</v>
      </c>
      <c r="Y369">
        <f t="shared" si="199"/>
        <v>0</v>
      </c>
      <c r="AA369">
        <v>-1</v>
      </c>
      <c r="AB369">
        <f t="shared" si="200"/>
        <v>15911.73</v>
      </c>
      <c r="AC369">
        <f t="shared" si="201"/>
        <v>15911.73</v>
      </c>
      <c r="AD369">
        <f t="shared" si="202"/>
        <v>0</v>
      </c>
      <c r="AE369">
        <f t="shared" si="203"/>
        <v>0</v>
      </c>
      <c r="AF369">
        <f t="shared" si="204"/>
        <v>0</v>
      </c>
      <c r="AG369">
        <f t="shared" si="205"/>
        <v>0</v>
      </c>
      <c r="AH369">
        <f t="shared" si="206"/>
        <v>0</v>
      </c>
      <c r="AI369">
        <f t="shared" si="207"/>
        <v>0</v>
      </c>
      <c r="AJ369">
        <f t="shared" si="208"/>
        <v>0</v>
      </c>
      <c r="AK369">
        <v>15911.73</v>
      </c>
      <c r="AL369">
        <v>15911.73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1</v>
      </c>
      <c r="AW369">
        <v>1</v>
      </c>
      <c r="AZ369">
        <v>1</v>
      </c>
      <c r="BA369">
        <v>1</v>
      </c>
      <c r="BB369">
        <v>1</v>
      </c>
      <c r="BC369">
        <v>1</v>
      </c>
      <c r="BD369" t="s">
        <v>236</v>
      </c>
      <c r="BE369" t="s">
        <v>236</v>
      </c>
      <c r="BF369" t="s">
        <v>236</v>
      </c>
      <c r="BG369" t="s">
        <v>236</v>
      </c>
      <c r="BH369">
        <v>3</v>
      </c>
      <c r="BI369">
        <v>1</v>
      </c>
      <c r="BJ369" t="s">
        <v>236</v>
      </c>
      <c r="BM369">
        <v>1100</v>
      </c>
      <c r="BN369">
        <v>0</v>
      </c>
      <c r="BO369" t="s">
        <v>236</v>
      </c>
      <c r="BP369">
        <v>0</v>
      </c>
      <c r="BQ369">
        <v>8</v>
      </c>
      <c r="BR369">
        <v>0</v>
      </c>
      <c r="BS369">
        <v>1</v>
      </c>
      <c r="BT369">
        <v>1</v>
      </c>
      <c r="BU369">
        <v>1</v>
      </c>
      <c r="BV369">
        <v>1</v>
      </c>
      <c r="BW369">
        <v>1</v>
      </c>
      <c r="BX369">
        <v>1</v>
      </c>
      <c r="BY369" t="s">
        <v>236</v>
      </c>
      <c r="BZ369">
        <v>0</v>
      </c>
      <c r="CA369">
        <v>0</v>
      </c>
      <c r="CB369" t="s">
        <v>236</v>
      </c>
      <c r="CE369">
        <v>0</v>
      </c>
      <c r="CF369">
        <v>0</v>
      </c>
      <c r="CG369">
        <v>0</v>
      </c>
      <c r="CH369">
        <v>0</v>
      </c>
      <c r="CI369">
        <v>0</v>
      </c>
      <c r="CJ369">
        <v>0</v>
      </c>
      <c r="CK369">
        <v>0</v>
      </c>
      <c r="CL369">
        <v>0</v>
      </c>
      <c r="CM369">
        <v>0</v>
      </c>
      <c r="CN369" t="s">
        <v>236</v>
      </c>
      <c r="CO369">
        <v>0</v>
      </c>
      <c r="CP369">
        <f t="shared" si="209"/>
        <v>0</v>
      </c>
      <c r="CQ369">
        <f t="shared" si="210"/>
        <v>15911.73</v>
      </c>
      <c r="CR369">
        <f t="shared" si="211"/>
        <v>0</v>
      </c>
      <c r="CS369">
        <f t="shared" si="212"/>
        <v>0</v>
      </c>
      <c r="CT369">
        <f t="shared" si="213"/>
        <v>0</v>
      </c>
      <c r="CU369">
        <f t="shared" si="214"/>
        <v>0</v>
      </c>
      <c r="CV369">
        <f t="shared" si="215"/>
        <v>0</v>
      </c>
      <c r="CW369">
        <f t="shared" si="216"/>
        <v>0</v>
      </c>
      <c r="CX369">
        <f t="shared" si="217"/>
        <v>0</v>
      </c>
      <c r="CY369">
        <f t="shared" si="218"/>
        <v>0</v>
      </c>
      <c r="CZ369">
        <f t="shared" si="219"/>
        <v>0</v>
      </c>
      <c r="DC369" t="s">
        <v>236</v>
      </c>
      <c r="DD369" t="s">
        <v>236</v>
      </c>
      <c r="DE369" t="s">
        <v>236</v>
      </c>
      <c r="DF369" t="s">
        <v>236</v>
      </c>
      <c r="DG369" t="s">
        <v>236</v>
      </c>
      <c r="DH369" t="s">
        <v>236</v>
      </c>
      <c r="DI369" t="s">
        <v>236</v>
      </c>
      <c r="DJ369" t="s">
        <v>236</v>
      </c>
      <c r="DK369" t="s">
        <v>236</v>
      </c>
      <c r="DL369" t="s">
        <v>236</v>
      </c>
      <c r="DM369" t="s">
        <v>236</v>
      </c>
      <c r="DN369">
        <v>0</v>
      </c>
      <c r="DO369">
        <v>0</v>
      </c>
      <c r="DP369">
        <v>1</v>
      </c>
      <c r="DQ369">
        <v>1</v>
      </c>
      <c r="DU369">
        <v>1010</v>
      </c>
      <c r="DV369" t="s">
        <v>565</v>
      </c>
      <c r="DW369" t="s">
        <v>565</v>
      </c>
      <c r="DX369">
        <v>1</v>
      </c>
      <c r="DZ369" t="s">
        <v>236</v>
      </c>
      <c r="EA369" t="s">
        <v>236</v>
      </c>
      <c r="EB369" t="s">
        <v>236</v>
      </c>
      <c r="EC369" t="s">
        <v>236</v>
      </c>
      <c r="EE369">
        <v>82815331</v>
      </c>
      <c r="EF369">
        <v>8</v>
      </c>
      <c r="EG369" t="s">
        <v>573</v>
      </c>
      <c r="EH369">
        <v>0</v>
      </c>
      <c r="EI369" t="s">
        <v>236</v>
      </c>
      <c r="EJ369">
        <v>1</v>
      </c>
      <c r="EK369">
        <v>1100</v>
      </c>
      <c r="EL369" t="s">
        <v>574</v>
      </c>
      <c r="EM369" t="s">
        <v>575</v>
      </c>
      <c r="EO369" t="s">
        <v>236</v>
      </c>
      <c r="EQ369">
        <v>132096</v>
      </c>
      <c r="ER369">
        <v>15911.73</v>
      </c>
      <c r="ES369">
        <v>15911.73</v>
      </c>
      <c r="ET369">
        <v>0</v>
      </c>
      <c r="EU369">
        <v>0</v>
      </c>
      <c r="EV369">
        <v>0</v>
      </c>
      <c r="EW369">
        <v>0</v>
      </c>
      <c r="EX369">
        <v>0</v>
      </c>
      <c r="EY369">
        <v>0</v>
      </c>
      <c r="EZ369">
        <v>5</v>
      </c>
      <c r="FC369">
        <v>0</v>
      </c>
      <c r="FD369">
        <v>18</v>
      </c>
      <c r="FF369">
        <v>15145.38</v>
      </c>
      <c r="FQ369">
        <v>0</v>
      </c>
      <c r="FR369">
        <v>0</v>
      </c>
      <c r="FS369">
        <v>0</v>
      </c>
      <c r="FX369">
        <v>0</v>
      </c>
      <c r="FY369">
        <v>0</v>
      </c>
      <c r="GA369" t="s">
        <v>629</v>
      </c>
      <c r="GD369">
        <v>1</v>
      </c>
      <c r="GF369">
        <v>-648072368</v>
      </c>
      <c r="GG369">
        <v>2</v>
      </c>
      <c r="GH369">
        <v>3</v>
      </c>
      <c r="GI369">
        <v>-2</v>
      </c>
      <c r="GJ369">
        <v>0</v>
      </c>
      <c r="GK369">
        <v>0</v>
      </c>
      <c r="GL369">
        <f t="shared" si="220"/>
        <v>0</v>
      </c>
      <c r="GM369">
        <f t="shared" si="221"/>
        <v>0</v>
      </c>
      <c r="GN369">
        <f t="shared" si="222"/>
        <v>0</v>
      </c>
      <c r="GO369">
        <f t="shared" si="223"/>
        <v>0</v>
      </c>
      <c r="GP369">
        <f t="shared" si="224"/>
        <v>0</v>
      </c>
      <c r="GR369">
        <v>1</v>
      </c>
      <c r="GS369">
        <v>1</v>
      </c>
      <c r="GT369">
        <v>0</v>
      </c>
      <c r="GU369" t="s">
        <v>236</v>
      </c>
      <c r="GV369">
        <f t="shared" si="225"/>
        <v>0</v>
      </c>
      <c r="GW369">
        <v>1</v>
      </c>
      <c r="GX369">
        <f t="shared" si="226"/>
        <v>0</v>
      </c>
      <c r="HA369">
        <v>0</v>
      </c>
      <c r="HB369">
        <v>0</v>
      </c>
      <c r="HC369">
        <f t="shared" si="227"/>
        <v>0</v>
      </c>
      <c r="HE369" t="s">
        <v>69</v>
      </c>
      <c r="HF369" t="s">
        <v>426</v>
      </c>
      <c r="HG369">
        <f t="shared" si="228"/>
        <v>0</v>
      </c>
      <c r="HM369" t="s">
        <v>236</v>
      </c>
      <c r="HN369" t="s">
        <v>236</v>
      </c>
      <c r="HO369" t="s">
        <v>236</v>
      </c>
      <c r="HP369" t="s">
        <v>236</v>
      </c>
      <c r="HQ369" t="s">
        <v>236</v>
      </c>
      <c r="HS369">
        <v>0</v>
      </c>
      <c r="IK369">
        <v>0</v>
      </c>
    </row>
    <row r="370" spans="1:255">
      <c r="A370" s="8">
        <v>17</v>
      </c>
      <c r="B370" s="8">
        <v>1</v>
      </c>
      <c r="C370" s="8"/>
      <c r="D370" s="8"/>
      <c r="E370" s="8" t="s">
        <v>630</v>
      </c>
      <c r="F370" s="8" t="s">
        <v>534</v>
      </c>
      <c r="G370" s="8" t="s">
        <v>631</v>
      </c>
      <c r="H370" s="8" t="s">
        <v>565</v>
      </c>
      <c r="I370" s="8">
        <v>0</v>
      </c>
      <c r="J370" s="8">
        <v>0</v>
      </c>
      <c r="K370" s="8">
        <v>0</v>
      </c>
      <c r="L370" s="8">
        <v>3</v>
      </c>
      <c r="M370" s="8">
        <v>0</v>
      </c>
      <c r="N370" s="8">
        <f t="shared" si="188"/>
        <v>3</v>
      </c>
      <c r="O370" s="8">
        <f t="shared" si="189"/>
        <v>0</v>
      </c>
      <c r="P370" s="8">
        <f t="shared" si="190"/>
        <v>0</v>
      </c>
      <c r="Q370" s="8">
        <f t="shared" si="191"/>
        <v>0</v>
      </c>
      <c r="R370" s="8">
        <f t="shared" si="192"/>
        <v>0</v>
      </c>
      <c r="S370" s="8">
        <f t="shared" si="193"/>
        <v>0</v>
      </c>
      <c r="T370" s="8">
        <f t="shared" si="194"/>
        <v>0</v>
      </c>
      <c r="U370" s="8">
        <f t="shared" si="195"/>
        <v>0</v>
      </c>
      <c r="V370" s="8">
        <f t="shared" si="196"/>
        <v>0</v>
      </c>
      <c r="W370" s="8">
        <f t="shared" si="197"/>
        <v>0</v>
      </c>
      <c r="X370" s="8">
        <f t="shared" si="198"/>
        <v>0</v>
      </c>
      <c r="Y370" s="8">
        <f t="shared" si="199"/>
        <v>0</v>
      </c>
      <c r="Z370" s="8"/>
      <c r="AA370" s="8">
        <v>85244098</v>
      </c>
      <c r="AB370" s="8">
        <f t="shared" si="200"/>
        <v>1604</v>
      </c>
      <c r="AC370" s="8">
        <f t="shared" si="201"/>
        <v>1604</v>
      </c>
      <c r="AD370" s="8">
        <f t="shared" si="202"/>
        <v>0</v>
      </c>
      <c r="AE370" s="8">
        <f t="shared" si="203"/>
        <v>0</v>
      </c>
      <c r="AF370" s="8">
        <f t="shared" si="204"/>
        <v>0</v>
      </c>
      <c r="AG370" s="8">
        <f t="shared" si="205"/>
        <v>0</v>
      </c>
      <c r="AH370" s="8">
        <f t="shared" si="206"/>
        <v>0</v>
      </c>
      <c r="AI370" s="8">
        <f t="shared" si="207"/>
        <v>0</v>
      </c>
      <c r="AJ370" s="8">
        <f t="shared" si="208"/>
        <v>0</v>
      </c>
      <c r="AK370" s="8">
        <v>1604</v>
      </c>
      <c r="AL370" s="8">
        <v>1604</v>
      </c>
      <c r="AM370" s="8">
        <v>0</v>
      </c>
      <c r="AN370" s="8">
        <v>0</v>
      </c>
      <c r="AO370" s="8">
        <v>0</v>
      </c>
      <c r="AP370" s="8">
        <v>0</v>
      </c>
      <c r="AQ370" s="8">
        <v>0</v>
      </c>
      <c r="AR370" s="8">
        <v>0</v>
      </c>
      <c r="AS370" s="8">
        <v>0</v>
      </c>
      <c r="AT370" s="8">
        <v>0</v>
      </c>
      <c r="AU370" s="8">
        <v>0</v>
      </c>
      <c r="AV370" s="8">
        <v>1</v>
      </c>
      <c r="AW370" s="8">
        <v>1</v>
      </c>
      <c r="AX370" s="8"/>
      <c r="AY370" s="8"/>
      <c r="AZ370" s="8">
        <v>1</v>
      </c>
      <c r="BA370" s="8">
        <v>1</v>
      </c>
      <c r="BB370" s="8">
        <v>1</v>
      </c>
      <c r="BC370" s="8">
        <v>1</v>
      </c>
      <c r="BD370" s="8" t="s">
        <v>236</v>
      </c>
      <c r="BE370" s="8" t="s">
        <v>236</v>
      </c>
      <c r="BF370" s="8" t="s">
        <v>236</v>
      </c>
      <c r="BG370" s="8" t="s">
        <v>236</v>
      </c>
      <c r="BH370" s="8">
        <v>3</v>
      </c>
      <c r="BI370" s="8">
        <v>1</v>
      </c>
      <c r="BJ370" s="8" t="s">
        <v>236</v>
      </c>
      <c r="BK370" s="8"/>
      <c r="BL370" s="8"/>
      <c r="BM370" s="8">
        <v>1100</v>
      </c>
      <c r="BN370" s="8">
        <v>0</v>
      </c>
      <c r="BO370" s="8" t="s">
        <v>236</v>
      </c>
      <c r="BP370" s="8">
        <v>0</v>
      </c>
      <c r="BQ370" s="8">
        <v>8</v>
      </c>
      <c r="BR370" s="8">
        <v>0</v>
      </c>
      <c r="BS370" s="8">
        <v>1</v>
      </c>
      <c r="BT370" s="8">
        <v>1</v>
      </c>
      <c r="BU370" s="8">
        <v>1</v>
      </c>
      <c r="BV370" s="8">
        <v>1</v>
      </c>
      <c r="BW370" s="8">
        <v>1</v>
      </c>
      <c r="BX370" s="8">
        <v>1</v>
      </c>
      <c r="BY370" s="8" t="s">
        <v>236</v>
      </c>
      <c r="BZ370" s="8">
        <v>0</v>
      </c>
      <c r="CA370" s="8">
        <v>0</v>
      </c>
      <c r="CB370" s="8" t="s">
        <v>236</v>
      </c>
      <c r="CC370" s="8"/>
      <c r="CD370" s="8"/>
      <c r="CE370" s="8">
        <v>0</v>
      </c>
      <c r="CF370" s="8">
        <v>0</v>
      </c>
      <c r="CG370" s="8">
        <v>0</v>
      </c>
      <c r="CH370" s="8">
        <v>35</v>
      </c>
      <c r="CI370" s="8">
        <v>0</v>
      </c>
      <c r="CJ370" s="8">
        <v>0</v>
      </c>
      <c r="CK370" s="8">
        <v>0</v>
      </c>
      <c r="CL370" s="8">
        <v>0</v>
      </c>
      <c r="CM370" s="8">
        <v>0</v>
      </c>
      <c r="CN370" s="8" t="s">
        <v>236</v>
      </c>
      <c r="CO370" s="8">
        <v>0</v>
      </c>
      <c r="CP370" s="8">
        <f t="shared" si="209"/>
        <v>0</v>
      </c>
      <c r="CQ370" s="8">
        <f t="shared" si="210"/>
        <v>1604</v>
      </c>
      <c r="CR370" s="8">
        <f t="shared" si="211"/>
        <v>0</v>
      </c>
      <c r="CS370" s="8">
        <f t="shared" si="212"/>
        <v>0</v>
      </c>
      <c r="CT370" s="8">
        <f t="shared" si="213"/>
        <v>0</v>
      </c>
      <c r="CU370" s="8">
        <f t="shared" si="214"/>
        <v>0</v>
      </c>
      <c r="CV370" s="8">
        <f t="shared" si="215"/>
        <v>0</v>
      </c>
      <c r="CW370" s="8">
        <f t="shared" si="216"/>
        <v>0</v>
      </c>
      <c r="CX370" s="8">
        <f t="shared" si="217"/>
        <v>0</v>
      </c>
      <c r="CY370" s="8">
        <f t="shared" si="218"/>
        <v>0</v>
      </c>
      <c r="CZ370" s="8">
        <f t="shared" si="219"/>
        <v>0</v>
      </c>
      <c r="DA370" s="8"/>
      <c r="DB370" s="8"/>
      <c r="DC370" s="8" t="s">
        <v>236</v>
      </c>
      <c r="DD370" s="8" t="s">
        <v>236</v>
      </c>
      <c r="DE370" s="8" t="s">
        <v>236</v>
      </c>
      <c r="DF370" s="8" t="s">
        <v>236</v>
      </c>
      <c r="DG370" s="8" t="s">
        <v>236</v>
      </c>
      <c r="DH370" s="8" t="s">
        <v>236</v>
      </c>
      <c r="DI370" s="8" t="s">
        <v>236</v>
      </c>
      <c r="DJ370" s="8" t="s">
        <v>236</v>
      </c>
      <c r="DK370" s="8" t="s">
        <v>236</v>
      </c>
      <c r="DL370" s="8" t="s">
        <v>236</v>
      </c>
      <c r="DM370" s="8" t="s">
        <v>236</v>
      </c>
      <c r="DN370" s="8">
        <v>0</v>
      </c>
      <c r="DO370" s="8">
        <v>0</v>
      </c>
      <c r="DP370" s="8">
        <v>1</v>
      </c>
      <c r="DQ370" s="8">
        <v>1</v>
      </c>
      <c r="DR370" s="8"/>
      <c r="DS370" s="8"/>
      <c r="DT370" s="8"/>
      <c r="DU370" s="8">
        <v>1010</v>
      </c>
      <c r="DV370" s="8" t="s">
        <v>565</v>
      </c>
      <c r="DW370" s="8" t="s">
        <v>565</v>
      </c>
      <c r="DX370" s="8">
        <v>1</v>
      </c>
      <c r="DY370" s="8"/>
      <c r="DZ370" s="8" t="s">
        <v>236</v>
      </c>
      <c r="EA370" s="8" t="s">
        <v>236</v>
      </c>
      <c r="EB370" s="8" t="s">
        <v>236</v>
      </c>
      <c r="EC370" s="8" t="s">
        <v>236</v>
      </c>
      <c r="ED370" s="8"/>
      <c r="EE370" s="8">
        <v>82815331</v>
      </c>
      <c r="EF370" s="8">
        <v>8</v>
      </c>
      <c r="EG370" s="8" t="s">
        <v>573</v>
      </c>
      <c r="EH370" s="8">
        <v>0</v>
      </c>
      <c r="EI370" s="8" t="s">
        <v>236</v>
      </c>
      <c r="EJ370" s="8">
        <v>1</v>
      </c>
      <c r="EK370" s="8">
        <v>1100</v>
      </c>
      <c r="EL370" s="8" t="s">
        <v>574</v>
      </c>
      <c r="EM370" s="8" t="s">
        <v>575</v>
      </c>
      <c r="EN370" s="8"/>
      <c r="EO370" s="8" t="s">
        <v>236</v>
      </c>
      <c r="EP370" s="8"/>
      <c r="EQ370" s="8">
        <v>131072</v>
      </c>
      <c r="ER370" s="8">
        <v>1604</v>
      </c>
      <c r="ES370" s="8">
        <v>1604</v>
      </c>
      <c r="ET370" s="8">
        <v>0</v>
      </c>
      <c r="EU370" s="8">
        <v>0</v>
      </c>
      <c r="EV370" s="8">
        <v>0</v>
      </c>
      <c r="EW370" s="8">
        <v>0</v>
      </c>
      <c r="EX370" s="8">
        <v>0</v>
      </c>
      <c r="EY370" s="8">
        <v>0</v>
      </c>
      <c r="EZ370" s="8">
        <v>5</v>
      </c>
      <c r="FA370" s="8"/>
      <c r="FB370" s="8"/>
      <c r="FC370" s="8">
        <v>1</v>
      </c>
      <c r="FD370" s="8">
        <v>18</v>
      </c>
      <c r="FE370" s="8"/>
      <c r="FF370" s="8">
        <v>1862.64</v>
      </c>
      <c r="FG370" s="8"/>
      <c r="FH370" s="8"/>
      <c r="FI370" s="8"/>
      <c r="FJ370" s="8"/>
      <c r="FK370" s="8"/>
      <c r="FL370" s="8"/>
      <c r="FM370" s="8"/>
      <c r="FN370" s="8"/>
      <c r="FO370" s="8"/>
      <c r="FP370" s="8"/>
      <c r="FQ370" s="8">
        <v>0</v>
      </c>
      <c r="FR370" s="8">
        <v>0</v>
      </c>
      <c r="FS370" s="8">
        <v>0</v>
      </c>
      <c r="FT370" s="8"/>
      <c r="FU370" s="8"/>
      <c r="FV370" s="8"/>
      <c r="FW370" s="8"/>
      <c r="FX370" s="8">
        <v>0</v>
      </c>
      <c r="FY370" s="8">
        <v>0</v>
      </c>
      <c r="FZ370" s="8"/>
      <c r="GA370" s="8" t="s">
        <v>632</v>
      </c>
      <c r="GB370" s="8"/>
      <c r="GC370" s="8"/>
      <c r="GD370" s="8">
        <v>1</v>
      </c>
      <c r="GE370" s="8"/>
      <c r="GF370" s="8">
        <v>-1182455202</v>
      </c>
      <c r="GG370" s="8">
        <v>2</v>
      </c>
      <c r="GH370" s="8">
        <v>3</v>
      </c>
      <c r="GI370" s="8">
        <v>-2</v>
      </c>
      <c r="GJ370" s="8">
        <v>0</v>
      </c>
      <c r="GK370" s="8">
        <v>0</v>
      </c>
      <c r="GL370" s="8">
        <f t="shared" si="220"/>
        <v>0</v>
      </c>
      <c r="GM370" s="8">
        <f t="shared" si="221"/>
        <v>0</v>
      </c>
      <c r="GN370" s="8">
        <f t="shared" si="222"/>
        <v>0</v>
      </c>
      <c r="GO370" s="8">
        <f t="shared" si="223"/>
        <v>0</v>
      </c>
      <c r="GP370" s="8">
        <f t="shared" si="224"/>
        <v>0</v>
      </c>
      <c r="GQ370" s="8"/>
      <c r="GR370" s="8">
        <v>1</v>
      </c>
      <c r="GS370" s="8">
        <v>1</v>
      </c>
      <c r="GT370" s="8">
        <v>0</v>
      </c>
      <c r="GU370" s="8" t="s">
        <v>236</v>
      </c>
      <c r="GV370" s="8">
        <f t="shared" si="225"/>
        <v>0</v>
      </c>
      <c r="GW370" s="8">
        <v>1</v>
      </c>
      <c r="GX370" s="8">
        <f t="shared" si="226"/>
        <v>0</v>
      </c>
      <c r="GY370" s="8"/>
      <c r="GZ370" s="8"/>
      <c r="HA370" s="8">
        <v>0</v>
      </c>
      <c r="HB370" s="8">
        <v>0</v>
      </c>
      <c r="HC370" s="8">
        <f t="shared" si="227"/>
        <v>0</v>
      </c>
      <c r="HD370" s="8"/>
      <c r="HE370" s="8" t="s">
        <v>69</v>
      </c>
      <c r="HF370" s="8" t="s">
        <v>426</v>
      </c>
      <c r="HG370" s="8">
        <f t="shared" si="228"/>
        <v>0</v>
      </c>
      <c r="HH370" s="8"/>
      <c r="HI370" s="8"/>
      <c r="HJ370" s="8"/>
      <c r="HK370" s="8"/>
      <c r="HL370" s="8"/>
      <c r="HM370" s="8" t="s">
        <v>236</v>
      </c>
      <c r="HN370" s="8" t="s">
        <v>236</v>
      </c>
      <c r="HO370" s="8" t="s">
        <v>236</v>
      </c>
      <c r="HP370" s="8" t="s">
        <v>236</v>
      </c>
      <c r="HQ370" s="8" t="s">
        <v>236</v>
      </c>
      <c r="HR370" s="8"/>
      <c r="HS370" s="8">
        <v>0</v>
      </c>
      <c r="HT370" s="8"/>
      <c r="HU370" s="8"/>
      <c r="HV370" s="8"/>
      <c r="HW370" s="8"/>
      <c r="HX370" s="8"/>
      <c r="HY370" s="8"/>
      <c r="HZ370" s="8"/>
      <c r="IA370" s="8"/>
      <c r="IB370" s="8"/>
      <c r="IC370" s="8"/>
      <c r="ID370" s="8"/>
      <c r="IE370" s="8"/>
      <c r="IF370" s="8"/>
      <c r="IG370" s="8"/>
      <c r="IH370" s="8"/>
      <c r="II370" s="8"/>
      <c r="IJ370" s="8"/>
      <c r="IK370" s="8">
        <v>0</v>
      </c>
      <c r="IL370" s="8"/>
      <c r="IM370" s="8"/>
      <c r="IN370" s="8"/>
      <c r="IO370" s="8"/>
      <c r="IP370" s="8"/>
      <c r="IQ370" s="8"/>
      <c r="IR370" s="8"/>
      <c r="IS370" s="8"/>
      <c r="IT370" s="8"/>
      <c r="IU370" s="8"/>
    </row>
    <row r="371" spans="1:245">
      <c r="A371">
        <v>17</v>
      </c>
      <c r="B371">
        <v>1</v>
      </c>
      <c r="E371" t="s">
        <v>630</v>
      </c>
      <c r="F371" t="s">
        <v>534</v>
      </c>
      <c r="G371" t="s">
        <v>631</v>
      </c>
      <c r="H371" t="s">
        <v>565</v>
      </c>
      <c r="I371">
        <v>0</v>
      </c>
      <c r="J371">
        <v>0</v>
      </c>
      <c r="K371">
        <v>0</v>
      </c>
      <c r="L371">
        <v>3</v>
      </c>
      <c r="M371">
        <v>0</v>
      </c>
      <c r="N371">
        <f t="shared" si="188"/>
        <v>3</v>
      </c>
      <c r="O371">
        <f t="shared" si="189"/>
        <v>0</v>
      </c>
      <c r="P371">
        <f t="shared" si="190"/>
        <v>0</v>
      </c>
      <c r="Q371">
        <f t="shared" si="191"/>
        <v>0</v>
      </c>
      <c r="R371">
        <f t="shared" si="192"/>
        <v>0</v>
      </c>
      <c r="S371">
        <f t="shared" si="193"/>
        <v>0</v>
      </c>
      <c r="T371">
        <f t="shared" si="194"/>
        <v>0</v>
      </c>
      <c r="U371">
        <f t="shared" si="195"/>
        <v>0</v>
      </c>
      <c r="V371">
        <f t="shared" si="196"/>
        <v>0</v>
      </c>
      <c r="W371">
        <f t="shared" si="197"/>
        <v>0</v>
      </c>
      <c r="X371">
        <f t="shared" si="198"/>
        <v>0</v>
      </c>
      <c r="Y371">
        <f t="shared" si="199"/>
        <v>0</v>
      </c>
      <c r="AA371">
        <v>85244033</v>
      </c>
      <c r="AB371">
        <f t="shared" si="200"/>
        <v>1604</v>
      </c>
      <c r="AC371">
        <f t="shared" si="201"/>
        <v>1604</v>
      </c>
      <c r="AD371">
        <f t="shared" si="202"/>
        <v>0</v>
      </c>
      <c r="AE371">
        <f t="shared" si="203"/>
        <v>0</v>
      </c>
      <c r="AF371">
        <f t="shared" si="204"/>
        <v>0</v>
      </c>
      <c r="AG371">
        <f t="shared" si="205"/>
        <v>0</v>
      </c>
      <c r="AH371">
        <f t="shared" si="206"/>
        <v>0</v>
      </c>
      <c r="AI371">
        <f t="shared" si="207"/>
        <v>0</v>
      </c>
      <c r="AJ371">
        <f t="shared" si="208"/>
        <v>0</v>
      </c>
      <c r="AK371">
        <v>1604</v>
      </c>
      <c r="AL371">
        <v>1604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1</v>
      </c>
      <c r="AW371">
        <v>1</v>
      </c>
      <c r="AZ371">
        <v>1</v>
      </c>
      <c r="BA371">
        <v>1</v>
      </c>
      <c r="BB371">
        <v>1</v>
      </c>
      <c r="BC371">
        <v>1</v>
      </c>
      <c r="BD371" t="s">
        <v>236</v>
      </c>
      <c r="BE371" t="s">
        <v>236</v>
      </c>
      <c r="BF371" t="s">
        <v>236</v>
      </c>
      <c r="BG371" t="s">
        <v>236</v>
      </c>
      <c r="BH371">
        <v>3</v>
      </c>
      <c r="BI371">
        <v>1</v>
      </c>
      <c r="BJ371" t="s">
        <v>236</v>
      </c>
      <c r="BM371">
        <v>1100</v>
      </c>
      <c r="BN371">
        <v>0</v>
      </c>
      <c r="BO371" t="s">
        <v>236</v>
      </c>
      <c r="BP371">
        <v>0</v>
      </c>
      <c r="BQ371">
        <v>8</v>
      </c>
      <c r="BR371">
        <v>0</v>
      </c>
      <c r="BS371">
        <v>1</v>
      </c>
      <c r="BT371">
        <v>1</v>
      </c>
      <c r="BU371">
        <v>1</v>
      </c>
      <c r="BV371">
        <v>1</v>
      </c>
      <c r="BW371">
        <v>1</v>
      </c>
      <c r="BX371">
        <v>1</v>
      </c>
      <c r="BY371" t="s">
        <v>236</v>
      </c>
      <c r="BZ371">
        <v>0</v>
      </c>
      <c r="CA371">
        <v>0</v>
      </c>
      <c r="CB371" t="s">
        <v>236</v>
      </c>
      <c r="CE371">
        <v>0</v>
      </c>
      <c r="CF371">
        <v>0</v>
      </c>
      <c r="CG371">
        <v>0</v>
      </c>
      <c r="CH371">
        <v>35</v>
      </c>
      <c r="CI371">
        <v>0</v>
      </c>
      <c r="CJ371">
        <v>0</v>
      </c>
      <c r="CK371">
        <v>0</v>
      </c>
      <c r="CL371">
        <v>0</v>
      </c>
      <c r="CM371">
        <v>0</v>
      </c>
      <c r="CN371" t="s">
        <v>236</v>
      </c>
      <c r="CO371">
        <v>0</v>
      </c>
      <c r="CP371">
        <f t="shared" si="209"/>
        <v>0</v>
      </c>
      <c r="CQ371">
        <f t="shared" si="210"/>
        <v>1604</v>
      </c>
      <c r="CR371">
        <f t="shared" si="211"/>
        <v>0</v>
      </c>
      <c r="CS371">
        <f t="shared" si="212"/>
        <v>0</v>
      </c>
      <c r="CT371">
        <f t="shared" si="213"/>
        <v>0</v>
      </c>
      <c r="CU371">
        <f t="shared" si="214"/>
        <v>0</v>
      </c>
      <c r="CV371">
        <f t="shared" si="215"/>
        <v>0</v>
      </c>
      <c r="CW371">
        <f t="shared" si="216"/>
        <v>0</v>
      </c>
      <c r="CX371">
        <f t="shared" si="217"/>
        <v>0</v>
      </c>
      <c r="CY371">
        <f t="shared" si="218"/>
        <v>0</v>
      </c>
      <c r="CZ371">
        <f t="shared" si="219"/>
        <v>0</v>
      </c>
      <c r="DC371" t="s">
        <v>236</v>
      </c>
      <c r="DD371" t="s">
        <v>236</v>
      </c>
      <c r="DE371" t="s">
        <v>236</v>
      </c>
      <c r="DF371" t="s">
        <v>236</v>
      </c>
      <c r="DG371" t="s">
        <v>236</v>
      </c>
      <c r="DH371" t="s">
        <v>236</v>
      </c>
      <c r="DI371" t="s">
        <v>236</v>
      </c>
      <c r="DJ371" t="s">
        <v>236</v>
      </c>
      <c r="DK371" t="s">
        <v>236</v>
      </c>
      <c r="DL371" t="s">
        <v>236</v>
      </c>
      <c r="DM371" t="s">
        <v>236</v>
      </c>
      <c r="DN371">
        <v>0</v>
      </c>
      <c r="DO371">
        <v>0</v>
      </c>
      <c r="DP371">
        <v>1</v>
      </c>
      <c r="DQ371">
        <v>1</v>
      </c>
      <c r="DU371">
        <v>1010</v>
      </c>
      <c r="DV371" t="s">
        <v>565</v>
      </c>
      <c r="DW371" t="s">
        <v>565</v>
      </c>
      <c r="DX371">
        <v>1</v>
      </c>
      <c r="DZ371" t="s">
        <v>236</v>
      </c>
      <c r="EA371" t="s">
        <v>236</v>
      </c>
      <c r="EB371" t="s">
        <v>236</v>
      </c>
      <c r="EC371" t="s">
        <v>236</v>
      </c>
      <c r="EE371">
        <v>82815331</v>
      </c>
      <c r="EF371">
        <v>8</v>
      </c>
      <c r="EG371" t="s">
        <v>573</v>
      </c>
      <c r="EH371">
        <v>0</v>
      </c>
      <c r="EI371" t="s">
        <v>236</v>
      </c>
      <c r="EJ371">
        <v>1</v>
      </c>
      <c r="EK371">
        <v>1100</v>
      </c>
      <c r="EL371" t="s">
        <v>574</v>
      </c>
      <c r="EM371" t="s">
        <v>575</v>
      </c>
      <c r="EO371" t="s">
        <v>236</v>
      </c>
      <c r="EQ371">
        <v>131072</v>
      </c>
      <c r="ER371">
        <v>1604</v>
      </c>
      <c r="ES371">
        <v>1604</v>
      </c>
      <c r="ET371">
        <v>0</v>
      </c>
      <c r="EU371">
        <v>0</v>
      </c>
      <c r="EV371">
        <v>0</v>
      </c>
      <c r="EW371">
        <v>0</v>
      </c>
      <c r="EX371">
        <v>0</v>
      </c>
      <c r="EY371">
        <v>0</v>
      </c>
      <c r="EZ371">
        <v>5</v>
      </c>
      <c r="FC371">
        <v>1</v>
      </c>
      <c r="FD371">
        <v>18</v>
      </c>
      <c r="FF371">
        <v>1862.64</v>
      </c>
      <c r="FQ371">
        <v>0</v>
      </c>
      <c r="FR371">
        <v>0</v>
      </c>
      <c r="FS371">
        <v>0</v>
      </c>
      <c r="FX371">
        <v>0</v>
      </c>
      <c r="FY371">
        <v>0</v>
      </c>
      <c r="GA371" t="s">
        <v>632</v>
      </c>
      <c r="GD371">
        <v>1</v>
      </c>
      <c r="GF371">
        <v>-1182455202</v>
      </c>
      <c r="GG371">
        <v>2</v>
      </c>
      <c r="GH371">
        <v>3</v>
      </c>
      <c r="GI371">
        <v>-2</v>
      </c>
      <c r="GJ371">
        <v>0</v>
      </c>
      <c r="GK371">
        <v>0</v>
      </c>
      <c r="GL371">
        <f t="shared" si="220"/>
        <v>0</v>
      </c>
      <c r="GM371">
        <f t="shared" si="221"/>
        <v>0</v>
      </c>
      <c r="GN371">
        <f t="shared" si="222"/>
        <v>0</v>
      </c>
      <c r="GO371">
        <f t="shared" si="223"/>
        <v>0</v>
      </c>
      <c r="GP371">
        <f t="shared" si="224"/>
        <v>0</v>
      </c>
      <c r="GR371">
        <v>1</v>
      </c>
      <c r="GS371">
        <v>1</v>
      </c>
      <c r="GT371">
        <v>0</v>
      </c>
      <c r="GU371" t="s">
        <v>236</v>
      </c>
      <c r="GV371">
        <f t="shared" si="225"/>
        <v>0</v>
      </c>
      <c r="GW371">
        <v>1</v>
      </c>
      <c r="GX371">
        <f t="shared" si="226"/>
        <v>0</v>
      </c>
      <c r="HA371">
        <v>0</v>
      </c>
      <c r="HB371">
        <v>0</v>
      </c>
      <c r="HC371">
        <f t="shared" si="227"/>
        <v>0</v>
      </c>
      <c r="HE371" t="s">
        <v>69</v>
      </c>
      <c r="HF371" t="s">
        <v>426</v>
      </c>
      <c r="HG371">
        <f t="shared" si="228"/>
        <v>0</v>
      </c>
      <c r="HM371" t="s">
        <v>236</v>
      </c>
      <c r="HN371" t="s">
        <v>236</v>
      </c>
      <c r="HO371" t="s">
        <v>236</v>
      </c>
      <c r="HP371" t="s">
        <v>236</v>
      </c>
      <c r="HQ371" t="s">
        <v>236</v>
      </c>
      <c r="HS371">
        <v>0</v>
      </c>
      <c r="IK371">
        <v>0</v>
      </c>
    </row>
    <row r="372" spans="1:255">
      <c r="A372" s="8">
        <v>17</v>
      </c>
      <c r="B372" s="8">
        <v>1</v>
      </c>
      <c r="C372" s="8"/>
      <c r="D372" s="8"/>
      <c r="E372" s="8" t="s">
        <v>633</v>
      </c>
      <c r="F372" s="8" t="s">
        <v>534</v>
      </c>
      <c r="G372" s="8" t="s">
        <v>634</v>
      </c>
      <c r="H372" s="8" t="s">
        <v>536</v>
      </c>
      <c r="I372" s="8">
        <v>0</v>
      </c>
      <c r="J372" s="8">
        <v>0</v>
      </c>
      <c r="K372" s="8">
        <v>0</v>
      </c>
      <c r="L372" s="8">
        <v>2</v>
      </c>
      <c r="M372" s="8">
        <v>0</v>
      </c>
      <c r="N372" s="8">
        <f t="shared" si="188"/>
        <v>2</v>
      </c>
      <c r="O372" s="8">
        <f t="shared" si="189"/>
        <v>0</v>
      </c>
      <c r="P372" s="8">
        <f t="shared" si="190"/>
        <v>0</v>
      </c>
      <c r="Q372" s="8">
        <f t="shared" si="191"/>
        <v>0</v>
      </c>
      <c r="R372" s="8">
        <f t="shared" si="192"/>
        <v>0</v>
      </c>
      <c r="S372" s="8">
        <f t="shared" si="193"/>
        <v>0</v>
      </c>
      <c r="T372" s="8">
        <f t="shared" si="194"/>
        <v>0</v>
      </c>
      <c r="U372" s="8">
        <f t="shared" si="195"/>
        <v>0</v>
      </c>
      <c r="V372" s="8">
        <f t="shared" si="196"/>
        <v>0</v>
      </c>
      <c r="W372" s="8">
        <f t="shared" si="197"/>
        <v>0</v>
      </c>
      <c r="X372" s="8">
        <f t="shared" si="198"/>
        <v>0</v>
      </c>
      <c r="Y372" s="8">
        <f t="shared" si="199"/>
        <v>0</v>
      </c>
      <c r="Z372" s="8"/>
      <c r="AA372" s="8">
        <v>85244098</v>
      </c>
      <c r="AB372" s="8">
        <f t="shared" si="200"/>
        <v>187.46</v>
      </c>
      <c r="AC372" s="8">
        <f t="shared" si="201"/>
        <v>187.46</v>
      </c>
      <c r="AD372" s="8">
        <f t="shared" si="202"/>
        <v>0</v>
      </c>
      <c r="AE372" s="8">
        <f t="shared" si="203"/>
        <v>0</v>
      </c>
      <c r="AF372" s="8">
        <f t="shared" si="204"/>
        <v>0</v>
      </c>
      <c r="AG372" s="8">
        <f t="shared" si="205"/>
        <v>0</v>
      </c>
      <c r="AH372" s="8">
        <f t="shared" si="206"/>
        <v>0</v>
      </c>
      <c r="AI372" s="8">
        <f t="shared" si="207"/>
        <v>0</v>
      </c>
      <c r="AJ372" s="8">
        <f t="shared" si="208"/>
        <v>0</v>
      </c>
      <c r="AK372" s="8">
        <v>187.46</v>
      </c>
      <c r="AL372" s="8">
        <v>187.46</v>
      </c>
      <c r="AM372" s="8">
        <v>0</v>
      </c>
      <c r="AN372" s="8">
        <v>0</v>
      </c>
      <c r="AO372" s="8">
        <v>0</v>
      </c>
      <c r="AP372" s="8">
        <v>0</v>
      </c>
      <c r="AQ372" s="8">
        <v>0</v>
      </c>
      <c r="AR372" s="8">
        <v>0</v>
      </c>
      <c r="AS372" s="8">
        <v>0</v>
      </c>
      <c r="AT372" s="8">
        <v>0</v>
      </c>
      <c r="AU372" s="8">
        <v>0</v>
      </c>
      <c r="AV372" s="8">
        <v>1</v>
      </c>
      <c r="AW372" s="8">
        <v>1</v>
      </c>
      <c r="AX372" s="8"/>
      <c r="AY372" s="8"/>
      <c r="AZ372" s="8">
        <v>1</v>
      </c>
      <c r="BA372" s="8">
        <v>1</v>
      </c>
      <c r="BB372" s="8">
        <v>1</v>
      </c>
      <c r="BC372" s="8">
        <v>1</v>
      </c>
      <c r="BD372" s="8" t="s">
        <v>236</v>
      </c>
      <c r="BE372" s="8" t="s">
        <v>236</v>
      </c>
      <c r="BF372" s="8" t="s">
        <v>236</v>
      </c>
      <c r="BG372" s="8" t="s">
        <v>236</v>
      </c>
      <c r="BH372" s="8">
        <v>3</v>
      </c>
      <c r="BI372" s="8">
        <v>1</v>
      </c>
      <c r="BJ372" s="8" t="s">
        <v>236</v>
      </c>
      <c r="BK372" s="8"/>
      <c r="BL372" s="8"/>
      <c r="BM372" s="8">
        <v>1100</v>
      </c>
      <c r="BN372" s="8">
        <v>0</v>
      </c>
      <c r="BO372" s="8" t="s">
        <v>236</v>
      </c>
      <c r="BP372" s="8">
        <v>0</v>
      </c>
      <c r="BQ372" s="8">
        <v>8</v>
      </c>
      <c r="BR372" s="8">
        <v>0</v>
      </c>
      <c r="BS372" s="8">
        <v>1</v>
      </c>
      <c r="BT372" s="8">
        <v>1</v>
      </c>
      <c r="BU372" s="8">
        <v>1</v>
      </c>
      <c r="BV372" s="8">
        <v>1</v>
      </c>
      <c r="BW372" s="8">
        <v>1</v>
      </c>
      <c r="BX372" s="8">
        <v>1</v>
      </c>
      <c r="BY372" s="8" t="s">
        <v>236</v>
      </c>
      <c r="BZ372" s="8">
        <v>0</v>
      </c>
      <c r="CA372" s="8">
        <v>0</v>
      </c>
      <c r="CB372" s="8" t="s">
        <v>236</v>
      </c>
      <c r="CC372" s="8"/>
      <c r="CD372" s="8"/>
      <c r="CE372" s="8">
        <v>0</v>
      </c>
      <c r="CF372" s="8">
        <v>0</v>
      </c>
      <c r="CG372" s="8">
        <v>0</v>
      </c>
      <c r="CH372" s="8">
        <v>36</v>
      </c>
      <c r="CI372" s="8">
        <v>0</v>
      </c>
      <c r="CJ372" s="8">
        <v>0</v>
      </c>
      <c r="CK372" s="8">
        <v>0</v>
      </c>
      <c r="CL372" s="8">
        <v>0</v>
      </c>
      <c r="CM372" s="8">
        <v>0</v>
      </c>
      <c r="CN372" s="8" t="s">
        <v>236</v>
      </c>
      <c r="CO372" s="8">
        <v>0</v>
      </c>
      <c r="CP372" s="8">
        <f t="shared" si="209"/>
        <v>0</v>
      </c>
      <c r="CQ372" s="8">
        <f t="shared" si="210"/>
        <v>187.46</v>
      </c>
      <c r="CR372" s="8">
        <f t="shared" si="211"/>
        <v>0</v>
      </c>
      <c r="CS372" s="8">
        <f t="shared" si="212"/>
        <v>0</v>
      </c>
      <c r="CT372" s="8">
        <f t="shared" si="213"/>
        <v>0</v>
      </c>
      <c r="CU372" s="8">
        <f t="shared" si="214"/>
        <v>0</v>
      </c>
      <c r="CV372" s="8">
        <f t="shared" si="215"/>
        <v>0</v>
      </c>
      <c r="CW372" s="8">
        <f t="shared" si="216"/>
        <v>0</v>
      </c>
      <c r="CX372" s="8">
        <f t="shared" si="217"/>
        <v>0</v>
      </c>
      <c r="CY372" s="8">
        <f t="shared" si="218"/>
        <v>0</v>
      </c>
      <c r="CZ372" s="8">
        <f t="shared" si="219"/>
        <v>0</v>
      </c>
      <c r="DA372" s="8"/>
      <c r="DB372" s="8"/>
      <c r="DC372" s="8" t="s">
        <v>236</v>
      </c>
      <c r="DD372" s="8" t="s">
        <v>236</v>
      </c>
      <c r="DE372" s="8" t="s">
        <v>236</v>
      </c>
      <c r="DF372" s="8" t="s">
        <v>236</v>
      </c>
      <c r="DG372" s="8" t="s">
        <v>236</v>
      </c>
      <c r="DH372" s="8" t="s">
        <v>236</v>
      </c>
      <c r="DI372" s="8" t="s">
        <v>236</v>
      </c>
      <c r="DJ372" s="8" t="s">
        <v>236</v>
      </c>
      <c r="DK372" s="8" t="s">
        <v>236</v>
      </c>
      <c r="DL372" s="8" t="s">
        <v>236</v>
      </c>
      <c r="DM372" s="8" t="s">
        <v>236</v>
      </c>
      <c r="DN372" s="8">
        <v>0</v>
      </c>
      <c r="DO372" s="8">
        <v>0</v>
      </c>
      <c r="DP372" s="8">
        <v>1</v>
      </c>
      <c r="DQ372" s="8">
        <v>1</v>
      </c>
      <c r="DR372" s="8"/>
      <c r="DS372" s="8"/>
      <c r="DT372" s="8"/>
      <c r="DU372" s="8">
        <v>1003</v>
      </c>
      <c r="DV372" s="8" t="s">
        <v>536</v>
      </c>
      <c r="DW372" s="8" t="s">
        <v>536</v>
      </c>
      <c r="DX372" s="8">
        <v>1</v>
      </c>
      <c r="DY372" s="8"/>
      <c r="DZ372" s="8" t="s">
        <v>236</v>
      </c>
      <c r="EA372" s="8" t="s">
        <v>236</v>
      </c>
      <c r="EB372" s="8" t="s">
        <v>236</v>
      </c>
      <c r="EC372" s="8" t="s">
        <v>236</v>
      </c>
      <c r="ED372" s="8"/>
      <c r="EE372" s="8">
        <v>82815331</v>
      </c>
      <c r="EF372" s="8">
        <v>8</v>
      </c>
      <c r="EG372" s="8" t="s">
        <v>573</v>
      </c>
      <c r="EH372" s="8">
        <v>0</v>
      </c>
      <c r="EI372" s="8" t="s">
        <v>236</v>
      </c>
      <c r="EJ372" s="8">
        <v>1</v>
      </c>
      <c r="EK372" s="8">
        <v>1100</v>
      </c>
      <c r="EL372" s="8" t="s">
        <v>574</v>
      </c>
      <c r="EM372" s="8" t="s">
        <v>575</v>
      </c>
      <c r="EN372" s="8"/>
      <c r="EO372" s="8" t="s">
        <v>236</v>
      </c>
      <c r="EP372" s="8"/>
      <c r="EQ372" s="8">
        <v>131072</v>
      </c>
      <c r="ER372" s="8">
        <v>187.46</v>
      </c>
      <c r="ES372" s="8">
        <v>187.46</v>
      </c>
      <c r="ET372" s="8">
        <v>0</v>
      </c>
      <c r="EU372" s="8">
        <v>0</v>
      </c>
      <c r="EV372" s="8">
        <v>0</v>
      </c>
      <c r="EW372" s="8">
        <v>0</v>
      </c>
      <c r="EX372" s="8">
        <v>0</v>
      </c>
      <c r="EY372" s="8">
        <v>0</v>
      </c>
      <c r="EZ372" s="8">
        <v>5</v>
      </c>
      <c r="FA372" s="8"/>
      <c r="FB372" s="8"/>
      <c r="FC372" s="8">
        <v>1</v>
      </c>
      <c r="FD372" s="8">
        <v>18</v>
      </c>
      <c r="FE372" s="8"/>
      <c r="FF372" s="8">
        <v>217.68</v>
      </c>
      <c r="FG372" s="8"/>
      <c r="FH372" s="8"/>
      <c r="FI372" s="8"/>
      <c r="FJ372" s="8"/>
      <c r="FK372" s="8"/>
      <c r="FL372" s="8"/>
      <c r="FM372" s="8"/>
      <c r="FN372" s="8"/>
      <c r="FO372" s="8"/>
      <c r="FP372" s="8"/>
      <c r="FQ372" s="8">
        <v>0</v>
      </c>
      <c r="FR372" s="8">
        <v>0</v>
      </c>
      <c r="FS372" s="8">
        <v>0</v>
      </c>
      <c r="FT372" s="8"/>
      <c r="FU372" s="8"/>
      <c r="FV372" s="8"/>
      <c r="FW372" s="8"/>
      <c r="FX372" s="8">
        <v>0</v>
      </c>
      <c r="FY372" s="8">
        <v>0</v>
      </c>
      <c r="FZ372" s="8"/>
      <c r="GA372" s="8" t="s">
        <v>635</v>
      </c>
      <c r="GB372" s="8"/>
      <c r="GC372" s="8"/>
      <c r="GD372" s="8">
        <v>1</v>
      </c>
      <c r="GE372" s="8"/>
      <c r="GF372" s="8">
        <v>-294705599</v>
      </c>
      <c r="GG372" s="8">
        <v>2</v>
      </c>
      <c r="GH372" s="8">
        <v>3</v>
      </c>
      <c r="GI372" s="8">
        <v>-2</v>
      </c>
      <c r="GJ372" s="8">
        <v>0</v>
      </c>
      <c r="GK372" s="8">
        <v>0</v>
      </c>
      <c r="GL372" s="8">
        <f t="shared" si="220"/>
        <v>0</v>
      </c>
      <c r="GM372" s="8">
        <f t="shared" si="221"/>
        <v>0</v>
      </c>
      <c r="GN372" s="8">
        <f t="shared" si="222"/>
        <v>0</v>
      </c>
      <c r="GO372" s="8">
        <f t="shared" si="223"/>
        <v>0</v>
      </c>
      <c r="GP372" s="8">
        <f t="shared" si="224"/>
        <v>0</v>
      </c>
      <c r="GQ372" s="8"/>
      <c r="GR372" s="8">
        <v>1</v>
      </c>
      <c r="GS372" s="8">
        <v>1</v>
      </c>
      <c r="GT372" s="8">
        <v>0</v>
      </c>
      <c r="GU372" s="8" t="s">
        <v>236</v>
      </c>
      <c r="GV372" s="8">
        <f t="shared" si="225"/>
        <v>0</v>
      </c>
      <c r="GW372" s="8">
        <v>1</v>
      </c>
      <c r="GX372" s="8">
        <f t="shared" si="226"/>
        <v>0</v>
      </c>
      <c r="GY372" s="8"/>
      <c r="GZ372" s="8"/>
      <c r="HA372" s="8">
        <v>0</v>
      </c>
      <c r="HB372" s="8">
        <v>0</v>
      </c>
      <c r="HC372" s="8">
        <f t="shared" si="227"/>
        <v>0</v>
      </c>
      <c r="HD372" s="8"/>
      <c r="HE372" s="8" t="s">
        <v>69</v>
      </c>
      <c r="HF372" s="8" t="s">
        <v>426</v>
      </c>
      <c r="HG372" s="8">
        <f t="shared" si="228"/>
        <v>0</v>
      </c>
      <c r="HH372" s="8"/>
      <c r="HI372" s="8"/>
      <c r="HJ372" s="8"/>
      <c r="HK372" s="8"/>
      <c r="HL372" s="8"/>
      <c r="HM372" s="8" t="s">
        <v>236</v>
      </c>
      <c r="HN372" s="8" t="s">
        <v>236</v>
      </c>
      <c r="HO372" s="8" t="s">
        <v>236</v>
      </c>
      <c r="HP372" s="8" t="s">
        <v>236</v>
      </c>
      <c r="HQ372" s="8" t="s">
        <v>236</v>
      </c>
      <c r="HR372" s="8"/>
      <c r="HS372" s="8">
        <v>0</v>
      </c>
      <c r="HT372" s="8"/>
      <c r="HU372" s="8"/>
      <c r="HV372" s="8"/>
      <c r="HW372" s="8"/>
      <c r="HX372" s="8"/>
      <c r="HY372" s="8"/>
      <c r="HZ372" s="8"/>
      <c r="IA372" s="8"/>
      <c r="IB372" s="8"/>
      <c r="IC372" s="8"/>
      <c r="ID372" s="8"/>
      <c r="IE372" s="8"/>
      <c r="IF372" s="8"/>
      <c r="IG372" s="8"/>
      <c r="IH372" s="8"/>
      <c r="II372" s="8"/>
      <c r="IJ372" s="8"/>
      <c r="IK372" s="8">
        <v>0</v>
      </c>
      <c r="IL372" s="8"/>
      <c r="IM372" s="8"/>
      <c r="IN372" s="8"/>
      <c r="IO372" s="8"/>
      <c r="IP372" s="8"/>
      <c r="IQ372" s="8"/>
      <c r="IR372" s="8"/>
      <c r="IS372" s="8"/>
      <c r="IT372" s="8"/>
      <c r="IU372" s="8"/>
    </row>
    <row r="373" spans="1:245">
      <c r="A373">
        <v>17</v>
      </c>
      <c r="B373">
        <v>1</v>
      </c>
      <c r="E373" t="s">
        <v>633</v>
      </c>
      <c r="F373" t="s">
        <v>534</v>
      </c>
      <c r="G373" t="s">
        <v>634</v>
      </c>
      <c r="H373" t="s">
        <v>536</v>
      </c>
      <c r="I373">
        <v>0</v>
      </c>
      <c r="J373">
        <v>0</v>
      </c>
      <c r="K373">
        <v>0</v>
      </c>
      <c r="L373">
        <v>2</v>
      </c>
      <c r="M373">
        <v>0</v>
      </c>
      <c r="N373">
        <f t="shared" si="188"/>
        <v>2</v>
      </c>
      <c r="O373">
        <f t="shared" si="189"/>
        <v>0</v>
      </c>
      <c r="P373">
        <f t="shared" si="190"/>
        <v>0</v>
      </c>
      <c r="Q373">
        <f t="shared" si="191"/>
        <v>0</v>
      </c>
      <c r="R373">
        <f t="shared" si="192"/>
        <v>0</v>
      </c>
      <c r="S373">
        <f t="shared" si="193"/>
        <v>0</v>
      </c>
      <c r="T373">
        <f t="shared" si="194"/>
        <v>0</v>
      </c>
      <c r="U373">
        <f t="shared" si="195"/>
        <v>0</v>
      </c>
      <c r="V373">
        <f t="shared" si="196"/>
        <v>0</v>
      </c>
      <c r="W373">
        <f t="shared" si="197"/>
        <v>0</v>
      </c>
      <c r="X373">
        <f t="shared" si="198"/>
        <v>0</v>
      </c>
      <c r="Y373">
        <f t="shared" si="199"/>
        <v>0</v>
      </c>
      <c r="AA373">
        <v>85244033</v>
      </c>
      <c r="AB373">
        <f t="shared" si="200"/>
        <v>187.46</v>
      </c>
      <c r="AC373">
        <f t="shared" si="201"/>
        <v>187.46</v>
      </c>
      <c r="AD373">
        <f t="shared" si="202"/>
        <v>0</v>
      </c>
      <c r="AE373">
        <f t="shared" si="203"/>
        <v>0</v>
      </c>
      <c r="AF373">
        <f t="shared" si="204"/>
        <v>0</v>
      </c>
      <c r="AG373">
        <f t="shared" si="205"/>
        <v>0</v>
      </c>
      <c r="AH373">
        <f t="shared" si="206"/>
        <v>0</v>
      </c>
      <c r="AI373">
        <f t="shared" si="207"/>
        <v>0</v>
      </c>
      <c r="AJ373">
        <f t="shared" si="208"/>
        <v>0</v>
      </c>
      <c r="AK373">
        <v>187.46</v>
      </c>
      <c r="AL373">
        <v>187.46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1</v>
      </c>
      <c r="AW373">
        <v>1</v>
      </c>
      <c r="AZ373">
        <v>1</v>
      </c>
      <c r="BA373">
        <v>1</v>
      </c>
      <c r="BB373">
        <v>1</v>
      </c>
      <c r="BC373">
        <v>1</v>
      </c>
      <c r="BD373" t="s">
        <v>236</v>
      </c>
      <c r="BE373" t="s">
        <v>236</v>
      </c>
      <c r="BF373" t="s">
        <v>236</v>
      </c>
      <c r="BG373" t="s">
        <v>236</v>
      </c>
      <c r="BH373">
        <v>3</v>
      </c>
      <c r="BI373">
        <v>1</v>
      </c>
      <c r="BJ373" t="s">
        <v>236</v>
      </c>
      <c r="BM373">
        <v>1100</v>
      </c>
      <c r="BN373">
        <v>0</v>
      </c>
      <c r="BO373" t="s">
        <v>236</v>
      </c>
      <c r="BP373">
        <v>0</v>
      </c>
      <c r="BQ373">
        <v>8</v>
      </c>
      <c r="BR373">
        <v>0</v>
      </c>
      <c r="BS373">
        <v>1</v>
      </c>
      <c r="BT373">
        <v>1</v>
      </c>
      <c r="BU373">
        <v>1</v>
      </c>
      <c r="BV373">
        <v>1</v>
      </c>
      <c r="BW373">
        <v>1</v>
      </c>
      <c r="BX373">
        <v>1</v>
      </c>
      <c r="BY373" t="s">
        <v>236</v>
      </c>
      <c r="BZ373">
        <v>0</v>
      </c>
      <c r="CA373">
        <v>0</v>
      </c>
      <c r="CB373" t="s">
        <v>236</v>
      </c>
      <c r="CE373">
        <v>0</v>
      </c>
      <c r="CF373">
        <v>0</v>
      </c>
      <c r="CG373">
        <v>0</v>
      </c>
      <c r="CH373">
        <v>36</v>
      </c>
      <c r="CI373">
        <v>0</v>
      </c>
      <c r="CJ373">
        <v>0</v>
      </c>
      <c r="CK373">
        <v>0</v>
      </c>
      <c r="CL373">
        <v>0</v>
      </c>
      <c r="CM373">
        <v>0</v>
      </c>
      <c r="CN373" t="s">
        <v>236</v>
      </c>
      <c r="CO373">
        <v>0</v>
      </c>
      <c r="CP373">
        <f t="shared" si="209"/>
        <v>0</v>
      </c>
      <c r="CQ373">
        <f t="shared" si="210"/>
        <v>187.46</v>
      </c>
      <c r="CR373">
        <f t="shared" si="211"/>
        <v>0</v>
      </c>
      <c r="CS373">
        <f t="shared" si="212"/>
        <v>0</v>
      </c>
      <c r="CT373">
        <f t="shared" si="213"/>
        <v>0</v>
      </c>
      <c r="CU373">
        <f t="shared" si="214"/>
        <v>0</v>
      </c>
      <c r="CV373">
        <f t="shared" si="215"/>
        <v>0</v>
      </c>
      <c r="CW373">
        <f t="shared" si="216"/>
        <v>0</v>
      </c>
      <c r="CX373">
        <f t="shared" si="217"/>
        <v>0</v>
      </c>
      <c r="CY373">
        <f t="shared" si="218"/>
        <v>0</v>
      </c>
      <c r="CZ373">
        <f t="shared" si="219"/>
        <v>0</v>
      </c>
      <c r="DC373" t="s">
        <v>236</v>
      </c>
      <c r="DD373" t="s">
        <v>236</v>
      </c>
      <c r="DE373" t="s">
        <v>236</v>
      </c>
      <c r="DF373" t="s">
        <v>236</v>
      </c>
      <c r="DG373" t="s">
        <v>236</v>
      </c>
      <c r="DH373" t="s">
        <v>236</v>
      </c>
      <c r="DI373" t="s">
        <v>236</v>
      </c>
      <c r="DJ373" t="s">
        <v>236</v>
      </c>
      <c r="DK373" t="s">
        <v>236</v>
      </c>
      <c r="DL373" t="s">
        <v>236</v>
      </c>
      <c r="DM373" t="s">
        <v>236</v>
      </c>
      <c r="DN373">
        <v>0</v>
      </c>
      <c r="DO373">
        <v>0</v>
      </c>
      <c r="DP373">
        <v>1</v>
      </c>
      <c r="DQ373">
        <v>1</v>
      </c>
      <c r="DU373">
        <v>1003</v>
      </c>
      <c r="DV373" t="s">
        <v>536</v>
      </c>
      <c r="DW373" t="s">
        <v>536</v>
      </c>
      <c r="DX373">
        <v>1</v>
      </c>
      <c r="DZ373" t="s">
        <v>236</v>
      </c>
      <c r="EA373" t="s">
        <v>236</v>
      </c>
      <c r="EB373" t="s">
        <v>236</v>
      </c>
      <c r="EC373" t="s">
        <v>236</v>
      </c>
      <c r="EE373">
        <v>82815331</v>
      </c>
      <c r="EF373">
        <v>8</v>
      </c>
      <c r="EG373" t="s">
        <v>573</v>
      </c>
      <c r="EH373">
        <v>0</v>
      </c>
      <c r="EI373" t="s">
        <v>236</v>
      </c>
      <c r="EJ373">
        <v>1</v>
      </c>
      <c r="EK373">
        <v>1100</v>
      </c>
      <c r="EL373" t="s">
        <v>574</v>
      </c>
      <c r="EM373" t="s">
        <v>575</v>
      </c>
      <c r="EO373" t="s">
        <v>236</v>
      </c>
      <c r="EQ373">
        <v>131072</v>
      </c>
      <c r="ER373">
        <v>187.46</v>
      </c>
      <c r="ES373">
        <v>187.46</v>
      </c>
      <c r="ET373">
        <v>0</v>
      </c>
      <c r="EU373">
        <v>0</v>
      </c>
      <c r="EV373">
        <v>0</v>
      </c>
      <c r="EW373">
        <v>0</v>
      </c>
      <c r="EX373">
        <v>0</v>
      </c>
      <c r="EY373">
        <v>0</v>
      </c>
      <c r="EZ373">
        <v>5</v>
      </c>
      <c r="FC373">
        <v>1</v>
      </c>
      <c r="FD373">
        <v>18</v>
      </c>
      <c r="FF373">
        <v>217.68</v>
      </c>
      <c r="FQ373">
        <v>0</v>
      </c>
      <c r="FR373">
        <v>0</v>
      </c>
      <c r="FS373">
        <v>0</v>
      </c>
      <c r="FX373">
        <v>0</v>
      </c>
      <c r="FY373">
        <v>0</v>
      </c>
      <c r="GA373" t="s">
        <v>635</v>
      </c>
      <c r="GD373">
        <v>1</v>
      </c>
      <c r="GF373">
        <v>-294705599</v>
      </c>
      <c r="GG373">
        <v>2</v>
      </c>
      <c r="GH373">
        <v>3</v>
      </c>
      <c r="GI373">
        <v>-2</v>
      </c>
      <c r="GJ373">
        <v>0</v>
      </c>
      <c r="GK373">
        <v>0</v>
      </c>
      <c r="GL373">
        <f t="shared" si="220"/>
        <v>0</v>
      </c>
      <c r="GM373">
        <f t="shared" si="221"/>
        <v>0</v>
      </c>
      <c r="GN373">
        <f t="shared" si="222"/>
        <v>0</v>
      </c>
      <c r="GO373">
        <f t="shared" si="223"/>
        <v>0</v>
      </c>
      <c r="GP373">
        <f t="shared" si="224"/>
        <v>0</v>
      </c>
      <c r="GR373">
        <v>1</v>
      </c>
      <c r="GS373">
        <v>1</v>
      </c>
      <c r="GT373">
        <v>0</v>
      </c>
      <c r="GU373" t="s">
        <v>236</v>
      </c>
      <c r="GV373">
        <f t="shared" si="225"/>
        <v>0</v>
      </c>
      <c r="GW373">
        <v>1</v>
      </c>
      <c r="GX373">
        <f t="shared" si="226"/>
        <v>0</v>
      </c>
      <c r="HA373">
        <v>0</v>
      </c>
      <c r="HB373">
        <v>0</v>
      </c>
      <c r="HC373">
        <f t="shared" si="227"/>
        <v>0</v>
      </c>
      <c r="HE373" t="s">
        <v>69</v>
      </c>
      <c r="HF373" t="s">
        <v>426</v>
      </c>
      <c r="HG373">
        <f t="shared" si="228"/>
        <v>0</v>
      </c>
      <c r="HM373" t="s">
        <v>236</v>
      </c>
      <c r="HN373" t="s">
        <v>236</v>
      </c>
      <c r="HO373" t="s">
        <v>236</v>
      </c>
      <c r="HP373" t="s">
        <v>236</v>
      </c>
      <c r="HQ373" t="s">
        <v>236</v>
      </c>
      <c r="HS373">
        <v>0</v>
      </c>
      <c r="IK373">
        <v>0</v>
      </c>
    </row>
    <row r="374" spans="1:255">
      <c r="A374" s="8">
        <v>17</v>
      </c>
      <c r="B374" s="8">
        <v>1</v>
      </c>
      <c r="C374" s="8"/>
      <c r="D374" s="8"/>
      <c r="E374" s="8" t="s">
        <v>206</v>
      </c>
      <c r="F374" s="8" t="s">
        <v>534</v>
      </c>
      <c r="G374" s="8" t="s">
        <v>636</v>
      </c>
      <c r="H374" s="8" t="s">
        <v>102</v>
      </c>
      <c r="I374" s="8">
        <v>0.132</v>
      </c>
      <c r="J374" s="8">
        <v>0</v>
      </c>
      <c r="K374" s="8">
        <v>0.132</v>
      </c>
      <c r="L374" s="8">
        <v>0.132</v>
      </c>
      <c r="M374" s="8">
        <v>0</v>
      </c>
      <c r="N374" s="8">
        <f t="shared" si="188"/>
        <v>0.132</v>
      </c>
      <c r="O374" s="8">
        <f t="shared" si="189"/>
        <v>106.89</v>
      </c>
      <c r="P374" s="8">
        <f t="shared" si="190"/>
        <v>106.89</v>
      </c>
      <c r="Q374" s="8">
        <f t="shared" si="191"/>
        <v>0</v>
      </c>
      <c r="R374" s="8">
        <f t="shared" si="192"/>
        <v>0</v>
      </c>
      <c r="S374" s="8">
        <f t="shared" si="193"/>
        <v>0</v>
      </c>
      <c r="T374" s="8">
        <f t="shared" si="194"/>
        <v>0</v>
      </c>
      <c r="U374" s="8">
        <f t="shared" si="195"/>
        <v>0</v>
      </c>
      <c r="V374" s="8">
        <f t="shared" si="196"/>
        <v>0</v>
      </c>
      <c r="W374" s="8">
        <f t="shared" si="197"/>
        <v>0</v>
      </c>
      <c r="X374" s="8">
        <f t="shared" si="198"/>
        <v>0</v>
      </c>
      <c r="Y374" s="8">
        <f t="shared" si="199"/>
        <v>0</v>
      </c>
      <c r="Z374" s="8"/>
      <c r="AA374" s="8">
        <v>85244098</v>
      </c>
      <c r="AB374" s="8">
        <f t="shared" si="200"/>
        <v>809.8</v>
      </c>
      <c r="AC374" s="8">
        <f t="shared" si="201"/>
        <v>809.8</v>
      </c>
      <c r="AD374" s="8">
        <f t="shared" si="202"/>
        <v>0</v>
      </c>
      <c r="AE374" s="8">
        <f t="shared" si="203"/>
        <v>0</v>
      </c>
      <c r="AF374" s="8">
        <f t="shared" si="204"/>
        <v>0</v>
      </c>
      <c r="AG374" s="8">
        <f t="shared" si="205"/>
        <v>0</v>
      </c>
      <c r="AH374" s="8">
        <f t="shared" si="206"/>
        <v>0</v>
      </c>
      <c r="AI374" s="8">
        <f t="shared" si="207"/>
        <v>0</v>
      </c>
      <c r="AJ374" s="8">
        <f t="shared" si="208"/>
        <v>0</v>
      </c>
      <c r="AK374" s="8">
        <v>809.8</v>
      </c>
      <c r="AL374" s="8">
        <v>809.8</v>
      </c>
      <c r="AM374" s="8">
        <v>0</v>
      </c>
      <c r="AN374" s="8">
        <v>0</v>
      </c>
      <c r="AO374" s="8">
        <v>0</v>
      </c>
      <c r="AP374" s="8">
        <v>0</v>
      </c>
      <c r="AQ374" s="8">
        <v>0</v>
      </c>
      <c r="AR374" s="8">
        <v>0</v>
      </c>
      <c r="AS374" s="8">
        <v>0</v>
      </c>
      <c r="AT374" s="8">
        <v>0</v>
      </c>
      <c r="AU374" s="8">
        <v>0</v>
      </c>
      <c r="AV374" s="8">
        <v>1</v>
      </c>
      <c r="AW374" s="8">
        <v>1</v>
      </c>
      <c r="AX374" s="8"/>
      <c r="AY374" s="8"/>
      <c r="AZ374" s="8">
        <v>1</v>
      </c>
      <c r="BA374" s="8">
        <v>1</v>
      </c>
      <c r="BB374" s="8">
        <v>1</v>
      </c>
      <c r="BC374" s="8">
        <v>1</v>
      </c>
      <c r="BD374" s="8" t="s">
        <v>236</v>
      </c>
      <c r="BE374" s="8" t="s">
        <v>236</v>
      </c>
      <c r="BF374" s="8" t="s">
        <v>236</v>
      </c>
      <c r="BG374" s="8" t="s">
        <v>236</v>
      </c>
      <c r="BH374" s="8">
        <v>3</v>
      </c>
      <c r="BI374" s="8">
        <v>1</v>
      </c>
      <c r="BJ374" s="8" t="s">
        <v>236</v>
      </c>
      <c r="BK374" s="8"/>
      <c r="BL374" s="8"/>
      <c r="BM374" s="8">
        <v>1100</v>
      </c>
      <c r="BN374" s="8">
        <v>0</v>
      </c>
      <c r="BO374" s="8" t="s">
        <v>236</v>
      </c>
      <c r="BP374" s="8">
        <v>0</v>
      </c>
      <c r="BQ374" s="8">
        <v>8</v>
      </c>
      <c r="BR374" s="8">
        <v>0</v>
      </c>
      <c r="BS374" s="8">
        <v>1</v>
      </c>
      <c r="BT374" s="8">
        <v>1</v>
      </c>
      <c r="BU374" s="8">
        <v>1</v>
      </c>
      <c r="BV374" s="8">
        <v>1</v>
      </c>
      <c r="BW374" s="8">
        <v>1</v>
      </c>
      <c r="BX374" s="8">
        <v>1</v>
      </c>
      <c r="BY374" s="8" t="s">
        <v>236</v>
      </c>
      <c r="BZ374" s="8">
        <v>0</v>
      </c>
      <c r="CA374" s="8">
        <v>0</v>
      </c>
      <c r="CB374" s="8" t="s">
        <v>236</v>
      </c>
      <c r="CC374" s="8"/>
      <c r="CD374" s="8"/>
      <c r="CE374" s="8">
        <v>0</v>
      </c>
      <c r="CF374" s="8">
        <v>0</v>
      </c>
      <c r="CG374" s="8">
        <v>0</v>
      </c>
      <c r="CH374" s="8">
        <v>37</v>
      </c>
      <c r="CI374" s="8">
        <v>0</v>
      </c>
      <c r="CJ374" s="8">
        <v>0</v>
      </c>
      <c r="CK374" s="8">
        <v>0</v>
      </c>
      <c r="CL374" s="8">
        <v>0</v>
      </c>
      <c r="CM374" s="8">
        <v>0</v>
      </c>
      <c r="CN374" s="8" t="s">
        <v>236</v>
      </c>
      <c r="CO374" s="8">
        <v>0</v>
      </c>
      <c r="CP374" s="8">
        <f t="shared" si="209"/>
        <v>106.89</v>
      </c>
      <c r="CQ374" s="8">
        <f t="shared" si="210"/>
        <v>809.8</v>
      </c>
      <c r="CR374" s="8">
        <f t="shared" si="211"/>
        <v>0</v>
      </c>
      <c r="CS374" s="8">
        <f t="shared" si="212"/>
        <v>0</v>
      </c>
      <c r="CT374" s="8">
        <f t="shared" si="213"/>
        <v>0</v>
      </c>
      <c r="CU374" s="8">
        <f t="shared" si="214"/>
        <v>0</v>
      </c>
      <c r="CV374" s="8">
        <f t="shared" si="215"/>
        <v>0</v>
      </c>
      <c r="CW374" s="8">
        <f t="shared" si="216"/>
        <v>0</v>
      </c>
      <c r="CX374" s="8">
        <f t="shared" si="217"/>
        <v>0</v>
      </c>
      <c r="CY374" s="8">
        <f t="shared" si="218"/>
        <v>0</v>
      </c>
      <c r="CZ374" s="8">
        <f t="shared" si="219"/>
        <v>0</v>
      </c>
      <c r="DA374" s="8"/>
      <c r="DB374" s="8"/>
      <c r="DC374" s="8" t="s">
        <v>236</v>
      </c>
      <c r="DD374" s="8" t="s">
        <v>236</v>
      </c>
      <c r="DE374" s="8" t="s">
        <v>236</v>
      </c>
      <c r="DF374" s="8" t="s">
        <v>236</v>
      </c>
      <c r="DG374" s="8" t="s">
        <v>236</v>
      </c>
      <c r="DH374" s="8" t="s">
        <v>236</v>
      </c>
      <c r="DI374" s="8" t="s">
        <v>236</v>
      </c>
      <c r="DJ374" s="8" t="s">
        <v>236</v>
      </c>
      <c r="DK374" s="8" t="s">
        <v>236</v>
      </c>
      <c r="DL374" s="8" t="s">
        <v>236</v>
      </c>
      <c r="DM374" s="8" t="s">
        <v>236</v>
      </c>
      <c r="DN374" s="8">
        <v>0</v>
      </c>
      <c r="DO374" s="8">
        <v>0</v>
      </c>
      <c r="DP374" s="8">
        <v>1</v>
      </c>
      <c r="DQ374" s="8">
        <v>1</v>
      </c>
      <c r="DR374" s="8"/>
      <c r="DS374" s="8"/>
      <c r="DT374" s="8"/>
      <c r="DU374" s="8">
        <v>1009</v>
      </c>
      <c r="DV374" s="8" t="s">
        <v>102</v>
      </c>
      <c r="DW374" s="8" t="s">
        <v>102</v>
      </c>
      <c r="DX374" s="8">
        <v>1</v>
      </c>
      <c r="DY374" s="8"/>
      <c r="DZ374" s="8" t="s">
        <v>236</v>
      </c>
      <c r="EA374" s="8" t="s">
        <v>236</v>
      </c>
      <c r="EB374" s="8" t="s">
        <v>236</v>
      </c>
      <c r="EC374" s="8" t="s">
        <v>236</v>
      </c>
      <c r="ED374" s="8"/>
      <c r="EE374" s="8">
        <v>82815331</v>
      </c>
      <c r="EF374" s="8">
        <v>8</v>
      </c>
      <c r="EG374" s="8" t="s">
        <v>573</v>
      </c>
      <c r="EH374" s="8">
        <v>0</v>
      </c>
      <c r="EI374" s="8" t="s">
        <v>236</v>
      </c>
      <c r="EJ374" s="8">
        <v>1</v>
      </c>
      <c r="EK374" s="8">
        <v>1100</v>
      </c>
      <c r="EL374" s="8" t="s">
        <v>574</v>
      </c>
      <c r="EM374" s="8" t="s">
        <v>575</v>
      </c>
      <c r="EN374" s="8"/>
      <c r="EO374" s="8" t="s">
        <v>236</v>
      </c>
      <c r="EP374" s="8"/>
      <c r="EQ374" s="8">
        <v>131072</v>
      </c>
      <c r="ER374" s="8">
        <v>809.8</v>
      </c>
      <c r="ES374" s="8">
        <v>809.8</v>
      </c>
      <c r="ET374" s="8">
        <v>0</v>
      </c>
      <c r="EU374" s="8">
        <v>0</v>
      </c>
      <c r="EV374" s="8">
        <v>0</v>
      </c>
      <c r="EW374" s="8">
        <v>0</v>
      </c>
      <c r="EX374" s="8">
        <v>0</v>
      </c>
      <c r="EY374" s="8">
        <v>0</v>
      </c>
      <c r="EZ374" s="8">
        <v>5</v>
      </c>
      <c r="FA374" s="8"/>
      <c r="FB374" s="8"/>
      <c r="FC374" s="8">
        <v>1</v>
      </c>
      <c r="FD374" s="8">
        <v>18</v>
      </c>
      <c r="FE374" s="8"/>
      <c r="FF374" s="8">
        <v>940.38</v>
      </c>
      <c r="FG374" s="8"/>
      <c r="FH374" s="8"/>
      <c r="FI374" s="8"/>
      <c r="FJ374" s="8"/>
      <c r="FK374" s="8"/>
      <c r="FL374" s="8"/>
      <c r="FM374" s="8"/>
      <c r="FN374" s="8"/>
      <c r="FO374" s="8"/>
      <c r="FP374" s="8"/>
      <c r="FQ374" s="8">
        <v>0</v>
      </c>
      <c r="FR374" s="8">
        <v>0</v>
      </c>
      <c r="FS374" s="8">
        <v>0</v>
      </c>
      <c r="FT374" s="8"/>
      <c r="FU374" s="8"/>
      <c r="FV374" s="8"/>
      <c r="FW374" s="8"/>
      <c r="FX374" s="8">
        <v>0</v>
      </c>
      <c r="FY374" s="8">
        <v>0</v>
      </c>
      <c r="FZ374" s="8"/>
      <c r="GA374" s="8" t="s">
        <v>637</v>
      </c>
      <c r="GB374" s="8"/>
      <c r="GC374" s="8"/>
      <c r="GD374" s="8">
        <v>1</v>
      </c>
      <c r="GE374" s="8"/>
      <c r="GF374" s="8">
        <v>-1310771946</v>
      </c>
      <c r="GG374" s="8">
        <v>2</v>
      </c>
      <c r="GH374" s="8">
        <v>3</v>
      </c>
      <c r="GI374" s="8">
        <v>-2</v>
      </c>
      <c r="GJ374" s="8">
        <v>0</v>
      </c>
      <c r="GK374" s="8">
        <v>0</v>
      </c>
      <c r="GL374" s="8">
        <f t="shared" si="220"/>
        <v>0</v>
      </c>
      <c r="GM374" s="8">
        <f t="shared" si="221"/>
        <v>106.89</v>
      </c>
      <c r="GN374" s="8">
        <f t="shared" si="222"/>
        <v>106.89</v>
      </c>
      <c r="GO374" s="8">
        <f t="shared" si="223"/>
        <v>0</v>
      </c>
      <c r="GP374" s="8">
        <f t="shared" si="224"/>
        <v>0</v>
      </c>
      <c r="GQ374" s="8"/>
      <c r="GR374" s="8">
        <v>1</v>
      </c>
      <c r="GS374" s="8">
        <v>1</v>
      </c>
      <c r="GT374" s="8">
        <v>0</v>
      </c>
      <c r="GU374" s="8" t="s">
        <v>236</v>
      </c>
      <c r="GV374" s="8">
        <f t="shared" si="225"/>
        <v>0</v>
      </c>
      <c r="GW374" s="8">
        <v>1</v>
      </c>
      <c r="GX374" s="8">
        <f t="shared" si="226"/>
        <v>0</v>
      </c>
      <c r="GY374" s="8"/>
      <c r="GZ374" s="8"/>
      <c r="HA374" s="8">
        <v>0</v>
      </c>
      <c r="HB374" s="8">
        <v>0</v>
      </c>
      <c r="HC374" s="8">
        <f t="shared" si="227"/>
        <v>0</v>
      </c>
      <c r="HD374" s="8"/>
      <c r="HE374" s="8" t="s">
        <v>69</v>
      </c>
      <c r="HF374" s="8" t="s">
        <v>426</v>
      </c>
      <c r="HG374" s="8">
        <f t="shared" si="228"/>
        <v>106.89</v>
      </c>
      <c r="HH374" s="8"/>
      <c r="HI374" s="8"/>
      <c r="HJ374" s="8"/>
      <c r="HK374" s="8"/>
      <c r="HL374" s="8"/>
      <c r="HM374" s="8" t="s">
        <v>236</v>
      </c>
      <c r="HN374" s="8" t="s">
        <v>236</v>
      </c>
      <c r="HO374" s="8" t="s">
        <v>236</v>
      </c>
      <c r="HP374" s="8" t="s">
        <v>236</v>
      </c>
      <c r="HQ374" s="8" t="s">
        <v>236</v>
      </c>
      <c r="HR374" s="8"/>
      <c r="HS374" s="8">
        <v>0</v>
      </c>
      <c r="HT374" s="8"/>
      <c r="HU374" s="8"/>
      <c r="HV374" s="8"/>
      <c r="HW374" s="8"/>
      <c r="HX374" s="8"/>
      <c r="HY374" s="8"/>
      <c r="HZ374" s="8"/>
      <c r="IA374" s="8"/>
      <c r="IB374" s="8"/>
      <c r="IC374" s="8"/>
      <c r="ID374" s="8"/>
      <c r="IE374" s="8"/>
      <c r="IF374" s="8"/>
      <c r="IG374" s="8"/>
      <c r="IH374" s="8"/>
      <c r="II374" s="8"/>
      <c r="IJ374" s="8"/>
      <c r="IK374" s="8">
        <v>0</v>
      </c>
      <c r="IL374" s="8"/>
      <c r="IM374" s="8"/>
      <c r="IN374" s="8"/>
      <c r="IO374" s="8"/>
      <c r="IP374" s="8"/>
      <c r="IQ374" s="8"/>
      <c r="IR374" s="8"/>
      <c r="IS374" s="8"/>
      <c r="IT374" s="8"/>
      <c r="IU374" s="8"/>
    </row>
    <row r="375" spans="1:245">
      <c r="A375">
        <v>17</v>
      </c>
      <c r="B375">
        <v>1</v>
      </c>
      <c r="E375" t="s">
        <v>206</v>
      </c>
      <c r="F375" t="s">
        <v>534</v>
      </c>
      <c r="G375" t="s">
        <v>636</v>
      </c>
      <c r="H375" t="s">
        <v>102</v>
      </c>
      <c r="I375">
        <v>0.132</v>
      </c>
      <c r="J375">
        <v>0</v>
      </c>
      <c r="K375">
        <v>0.132</v>
      </c>
      <c r="L375">
        <v>0.132</v>
      </c>
      <c r="M375">
        <v>0</v>
      </c>
      <c r="N375">
        <f t="shared" si="188"/>
        <v>0.132</v>
      </c>
      <c r="O375">
        <f t="shared" si="189"/>
        <v>106.89</v>
      </c>
      <c r="P375">
        <f t="shared" si="190"/>
        <v>106.89</v>
      </c>
      <c r="Q375">
        <f t="shared" si="191"/>
        <v>0</v>
      </c>
      <c r="R375">
        <f t="shared" si="192"/>
        <v>0</v>
      </c>
      <c r="S375">
        <f t="shared" si="193"/>
        <v>0</v>
      </c>
      <c r="T375">
        <f t="shared" si="194"/>
        <v>0</v>
      </c>
      <c r="U375">
        <f t="shared" si="195"/>
        <v>0</v>
      </c>
      <c r="V375">
        <f t="shared" si="196"/>
        <v>0</v>
      </c>
      <c r="W375">
        <f t="shared" si="197"/>
        <v>0</v>
      </c>
      <c r="X375">
        <f t="shared" si="198"/>
        <v>0</v>
      </c>
      <c r="Y375">
        <f t="shared" si="199"/>
        <v>0</v>
      </c>
      <c r="AA375">
        <v>85244033</v>
      </c>
      <c r="AB375">
        <f t="shared" si="200"/>
        <v>809.8</v>
      </c>
      <c r="AC375">
        <f t="shared" si="201"/>
        <v>809.8</v>
      </c>
      <c r="AD375">
        <f t="shared" si="202"/>
        <v>0</v>
      </c>
      <c r="AE375">
        <f t="shared" si="203"/>
        <v>0</v>
      </c>
      <c r="AF375">
        <f t="shared" si="204"/>
        <v>0</v>
      </c>
      <c r="AG375">
        <f t="shared" si="205"/>
        <v>0</v>
      </c>
      <c r="AH375">
        <f t="shared" si="206"/>
        <v>0</v>
      </c>
      <c r="AI375">
        <f t="shared" si="207"/>
        <v>0</v>
      </c>
      <c r="AJ375">
        <f t="shared" si="208"/>
        <v>0</v>
      </c>
      <c r="AK375">
        <v>809.8</v>
      </c>
      <c r="AL375">
        <v>809.8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1</v>
      </c>
      <c r="AW375">
        <v>1</v>
      </c>
      <c r="AZ375">
        <v>1</v>
      </c>
      <c r="BA375">
        <v>1</v>
      </c>
      <c r="BB375">
        <v>1</v>
      </c>
      <c r="BC375">
        <v>1</v>
      </c>
      <c r="BD375" t="s">
        <v>236</v>
      </c>
      <c r="BE375" t="s">
        <v>236</v>
      </c>
      <c r="BF375" t="s">
        <v>236</v>
      </c>
      <c r="BG375" t="s">
        <v>236</v>
      </c>
      <c r="BH375">
        <v>3</v>
      </c>
      <c r="BI375">
        <v>1</v>
      </c>
      <c r="BJ375" t="s">
        <v>236</v>
      </c>
      <c r="BM375">
        <v>1100</v>
      </c>
      <c r="BN375">
        <v>0</v>
      </c>
      <c r="BO375" t="s">
        <v>236</v>
      </c>
      <c r="BP375">
        <v>0</v>
      </c>
      <c r="BQ375">
        <v>8</v>
      </c>
      <c r="BR375">
        <v>0</v>
      </c>
      <c r="BS375">
        <v>1</v>
      </c>
      <c r="BT375">
        <v>1</v>
      </c>
      <c r="BU375">
        <v>1</v>
      </c>
      <c r="BV375">
        <v>1</v>
      </c>
      <c r="BW375">
        <v>1</v>
      </c>
      <c r="BX375">
        <v>1</v>
      </c>
      <c r="BY375" t="s">
        <v>236</v>
      </c>
      <c r="BZ375">
        <v>0</v>
      </c>
      <c r="CA375">
        <v>0</v>
      </c>
      <c r="CB375" t="s">
        <v>236</v>
      </c>
      <c r="CE375">
        <v>0</v>
      </c>
      <c r="CF375">
        <v>0</v>
      </c>
      <c r="CG375">
        <v>0</v>
      </c>
      <c r="CH375">
        <v>37</v>
      </c>
      <c r="CI375">
        <v>0</v>
      </c>
      <c r="CJ375">
        <v>0</v>
      </c>
      <c r="CK375">
        <v>0</v>
      </c>
      <c r="CL375">
        <v>0</v>
      </c>
      <c r="CM375">
        <v>0</v>
      </c>
      <c r="CN375" t="s">
        <v>236</v>
      </c>
      <c r="CO375">
        <v>0</v>
      </c>
      <c r="CP375">
        <f t="shared" si="209"/>
        <v>106.89</v>
      </c>
      <c r="CQ375">
        <f t="shared" si="210"/>
        <v>809.8</v>
      </c>
      <c r="CR375">
        <f t="shared" si="211"/>
        <v>0</v>
      </c>
      <c r="CS375">
        <f t="shared" si="212"/>
        <v>0</v>
      </c>
      <c r="CT375">
        <f t="shared" si="213"/>
        <v>0</v>
      </c>
      <c r="CU375">
        <f t="shared" si="214"/>
        <v>0</v>
      </c>
      <c r="CV375">
        <f t="shared" si="215"/>
        <v>0</v>
      </c>
      <c r="CW375">
        <f t="shared" si="216"/>
        <v>0</v>
      </c>
      <c r="CX375">
        <f t="shared" si="217"/>
        <v>0</v>
      </c>
      <c r="CY375">
        <f t="shared" si="218"/>
        <v>0</v>
      </c>
      <c r="CZ375">
        <f t="shared" si="219"/>
        <v>0</v>
      </c>
      <c r="DC375" t="s">
        <v>236</v>
      </c>
      <c r="DD375" t="s">
        <v>236</v>
      </c>
      <c r="DE375" t="s">
        <v>236</v>
      </c>
      <c r="DF375" t="s">
        <v>236</v>
      </c>
      <c r="DG375" t="s">
        <v>236</v>
      </c>
      <c r="DH375" t="s">
        <v>236</v>
      </c>
      <c r="DI375" t="s">
        <v>236</v>
      </c>
      <c r="DJ375" t="s">
        <v>236</v>
      </c>
      <c r="DK375" t="s">
        <v>236</v>
      </c>
      <c r="DL375" t="s">
        <v>236</v>
      </c>
      <c r="DM375" t="s">
        <v>236</v>
      </c>
      <c r="DN375">
        <v>0</v>
      </c>
      <c r="DO375">
        <v>0</v>
      </c>
      <c r="DP375">
        <v>1</v>
      </c>
      <c r="DQ375">
        <v>1</v>
      </c>
      <c r="DU375">
        <v>1009</v>
      </c>
      <c r="DV375" t="s">
        <v>102</v>
      </c>
      <c r="DW375" t="s">
        <v>102</v>
      </c>
      <c r="DX375">
        <v>1</v>
      </c>
      <c r="DZ375" t="s">
        <v>236</v>
      </c>
      <c r="EA375" t="s">
        <v>236</v>
      </c>
      <c r="EB375" t="s">
        <v>236</v>
      </c>
      <c r="EC375" t="s">
        <v>236</v>
      </c>
      <c r="EE375">
        <v>82815331</v>
      </c>
      <c r="EF375">
        <v>8</v>
      </c>
      <c r="EG375" t="s">
        <v>573</v>
      </c>
      <c r="EH375">
        <v>0</v>
      </c>
      <c r="EI375" t="s">
        <v>236</v>
      </c>
      <c r="EJ375">
        <v>1</v>
      </c>
      <c r="EK375">
        <v>1100</v>
      </c>
      <c r="EL375" t="s">
        <v>574</v>
      </c>
      <c r="EM375" t="s">
        <v>575</v>
      </c>
      <c r="EO375" t="s">
        <v>236</v>
      </c>
      <c r="EQ375">
        <v>131072</v>
      </c>
      <c r="ER375">
        <v>809.8</v>
      </c>
      <c r="ES375">
        <v>809.8</v>
      </c>
      <c r="ET375">
        <v>0</v>
      </c>
      <c r="EU375">
        <v>0</v>
      </c>
      <c r="EV375">
        <v>0</v>
      </c>
      <c r="EW375">
        <v>0</v>
      </c>
      <c r="EX375">
        <v>0</v>
      </c>
      <c r="EY375">
        <v>0</v>
      </c>
      <c r="EZ375">
        <v>5</v>
      </c>
      <c r="FC375">
        <v>1</v>
      </c>
      <c r="FD375">
        <v>18</v>
      </c>
      <c r="FF375">
        <v>940.38</v>
      </c>
      <c r="FQ375">
        <v>0</v>
      </c>
      <c r="FR375">
        <v>0</v>
      </c>
      <c r="FS375">
        <v>0</v>
      </c>
      <c r="FX375">
        <v>0</v>
      </c>
      <c r="FY375">
        <v>0</v>
      </c>
      <c r="GA375" t="s">
        <v>637</v>
      </c>
      <c r="GD375">
        <v>1</v>
      </c>
      <c r="GF375">
        <v>-1310771946</v>
      </c>
      <c r="GG375">
        <v>2</v>
      </c>
      <c r="GH375">
        <v>3</v>
      </c>
      <c r="GI375">
        <v>-2</v>
      </c>
      <c r="GJ375">
        <v>0</v>
      </c>
      <c r="GK375">
        <v>0</v>
      </c>
      <c r="GL375">
        <f t="shared" si="220"/>
        <v>0</v>
      </c>
      <c r="GM375">
        <f t="shared" si="221"/>
        <v>106.89</v>
      </c>
      <c r="GN375">
        <f t="shared" si="222"/>
        <v>106.89</v>
      </c>
      <c r="GO375">
        <f t="shared" si="223"/>
        <v>0</v>
      </c>
      <c r="GP375">
        <f t="shared" si="224"/>
        <v>0</v>
      </c>
      <c r="GR375">
        <v>1</v>
      </c>
      <c r="GS375">
        <v>1</v>
      </c>
      <c r="GT375">
        <v>0</v>
      </c>
      <c r="GU375" t="s">
        <v>236</v>
      </c>
      <c r="GV375">
        <f t="shared" si="225"/>
        <v>0</v>
      </c>
      <c r="GW375">
        <v>1</v>
      </c>
      <c r="GX375">
        <f t="shared" si="226"/>
        <v>0</v>
      </c>
      <c r="HA375">
        <v>0</v>
      </c>
      <c r="HB375">
        <v>0</v>
      </c>
      <c r="HC375">
        <f t="shared" si="227"/>
        <v>0</v>
      </c>
      <c r="HE375" t="s">
        <v>69</v>
      </c>
      <c r="HF375" t="s">
        <v>426</v>
      </c>
      <c r="HG375">
        <f t="shared" si="228"/>
        <v>106.89</v>
      </c>
      <c r="HM375" t="s">
        <v>236</v>
      </c>
      <c r="HN375" t="s">
        <v>236</v>
      </c>
      <c r="HO375" t="s">
        <v>236</v>
      </c>
      <c r="HP375" t="s">
        <v>236</v>
      </c>
      <c r="HQ375" t="s">
        <v>236</v>
      </c>
      <c r="HS375">
        <v>0</v>
      </c>
      <c r="IK375">
        <v>0</v>
      </c>
    </row>
    <row r="376" spans="1:255">
      <c r="A376" s="8">
        <v>17</v>
      </c>
      <c r="B376" s="8">
        <v>1</v>
      </c>
      <c r="C376" s="8"/>
      <c r="D376" s="8"/>
      <c r="E376" s="8" t="s">
        <v>208</v>
      </c>
      <c r="F376" s="8" t="s">
        <v>534</v>
      </c>
      <c r="G376" s="8" t="s">
        <v>638</v>
      </c>
      <c r="H376" s="8" t="s">
        <v>102</v>
      </c>
      <c r="I376" s="8">
        <v>0.06</v>
      </c>
      <c r="J376" s="8">
        <v>0</v>
      </c>
      <c r="K376" s="8">
        <v>0.06</v>
      </c>
      <c r="L376" s="8">
        <v>0.06</v>
      </c>
      <c r="M376" s="8">
        <v>0</v>
      </c>
      <c r="N376" s="8">
        <f t="shared" si="188"/>
        <v>0.06</v>
      </c>
      <c r="O376" s="8">
        <f t="shared" si="189"/>
        <v>48.59</v>
      </c>
      <c r="P376" s="8">
        <f t="shared" si="190"/>
        <v>48.59</v>
      </c>
      <c r="Q376" s="8">
        <f t="shared" si="191"/>
        <v>0</v>
      </c>
      <c r="R376" s="8">
        <f t="shared" si="192"/>
        <v>0</v>
      </c>
      <c r="S376" s="8">
        <f t="shared" si="193"/>
        <v>0</v>
      </c>
      <c r="T376" s="8">
        <f t="shared" si="194"/>
        <v>0</v>
      </c>
      <c r="U376" s="8">
        <f t="shared" si="195"/>
        <v>0</v>
      </c>
      <c r="V376" s="8">
        <f t="shared" si="196"/>
        <v>0</v>
      </c>
      <c r="W376" s="8">
        <f t="shared" si="197"/>
        <v>0</v>
      </c>
      <c r="X376" s="8">
        <f t="shared" si="198"/>
        <v>0</v>
      </c>
      <c r="Y376" s="8">
        <f t="shared" si="199"/>
        <v>0</v>
      </c>
      <c r="Z376" s="8"/>
      <c r="AA376" s="8">
        <v>85244098</v>
      </c>
      <c r="AB376" s="8">
        <f t="shared" si="200"/>
        <v>809.8</v>
      </c>
      <c r="AC376" s="8">
        <f t="shared" si="201"/>
        <v>809.8</v>
      </c>
      <c r="AD376" s="8">
        <f t="shared" si="202"/>
        <v>0</v>
      </c>
      <c r="AE376" s="8">
        <f t="shared" si="203"/>
        <v>0</v>
      </c>
      <c r="AF376" s="8">
        <f t="shared" si="204"/>
        <v>0</v>
      </c>
      <c r="AG376" s="8">
        <f t="shared" si="205"/>
        <v>0</v>
      </c>
      <c r="AH376" s="8">
        <f t="shared" si="206"/>
        <v>0</v>
      </c>
      <c r="AI376" s="8">
        <f t="shared" si="207"/>
        <v>0</v>
      </c>
      <c r="AJ376" s="8">
        <f t="shared" si="208"/>
        <v>0</v>
      </c>
      <c r="AK376" s="8">
        <v>809.8</v>
      </c>
      <c r="AL376" s="8">
        <v>809.8</v>
      </c>
      <c r="AM376" s="8">
        <v>0</v>
      </c>
      <c r="AN376" s="8">
        <v>0</v>
      </c>
      <c r="AO376" s="8">
        <v>0</v>
      </c>
      <c r="AP376" s="8">
        <v>0</v>
      </c>
      <c r="AQ376" s="8">
        <v>0</v>
      </c>
      <c r="AR376" s="8">
        <v>0</v>
      </c>
      <c r="AS376" s="8">
        <v>0</v>
      </c>
      <c r="AT376" s="8">
        <v>0</v>
      </c>
      <c r="AU376" s="8">
        <v>0</v>
      </c>
      <c r="AV376" s="8">
        <v>1</v>
      </c>
      <c r="AW376" s="8">
        <v>1</v>
      </c>
      <c r="AX376" s="8"/>
      <c r="AY376" s="8"/>
      <c r="AZ376" s="8">
        <v>1</v>
      </c>
      <c r="BA376" s="8">
        <v>1</v>
      </c>
      <c r="BB376" s="8">
        <v>1</v>
      </c>
      <c r="BC376" s="8">
        <v>1</v>
      </c>
      <c r="BD376" s="8" t="s">
        <v>236</v>
      </c>
      <c r="BE376" s="8" t="s">
        <v>236</v>
      </c>
      <c r="BF376" s="8" t="s">
        <v>236</v>
      </c>
      <c r="BG376" s="8" t="s">
        <v>236</v>
      </c>
      <c r="BH376" s="8">
        <v>3</v>
      </c>
      <c r="BI376" s="8">
        <v>1</v>
      </c>
      <c r="BJ376" s="8" t="s">
        <v>236</v>
      </c>
      <c r="BK376" s="8"/>
      <c r="BL376" s="8"/>
      <c r="BM376" s="8">
        <v>1100</v>
      </c>
      <c r="BN376" s="8">
        <v>0</v>
      </c>
      <c r="BO376" s="8" t="s">
        <v>236</v>
      </c>
      <c r="BP376" s="8">
        <v>0</v>
      </c>
      <c r="BQ376" s="8">
        <v>8</v>
      </c>
      <c r="BR376" s="8">
        <v>0</v>
      </c>
      <c r="BS376" s="8">
        <v>1</v>
      </c>
      <c r="BT376" s="8">
        <v>1</v>
      </c>
      <c r="BU376" s="8">
        <v>1</v>
      </c>
      <c r="BV376" s="8">
        <v>1</v>
      </c>
      <c r="BW376" s="8">
        <v>1</v>
      </c>
      <c r="BX376" s="8">
        <v>1</v>
      </c>
      <c r="BY376" s="8" t="s">
        <v>236</v>
      </c>
      <c r="BZ376" s="8">
        <v>0</v>
      </c>
      <c r="CA376" s="8">
        <v>0</v>
      </c>
      <c r="CB376" s="8" t="s">
        <v>236</v>
      </c>
      <c r="CC376" s="8"/>
      <c r="CD376" s="8"/>
      <c r="CE376" s="8">
        <v>0</v>
      </c>
      <c r="CF376" s="8">
        <v>0</v>
      </c>
      <c r="CG376" s="8">
        <v>0</v>
      </c>
      <c r="CH376" s="8">
        <v>38</v>
      </c>
      <c r="CI376" s="8">
        <v>0</v>
      </c>
      <c r="CJ376" s="8">
        <v>0</v>
      </c>
      <c r="CK376" s="8">
        <v>0</v>
      </c>
      <c r="CL376" s="8">
        <v>0</v>
      </c>
      <c r="CM376" s="8">
        <v>0</v>
      </c>
      <c r="CN376" s="8" t="s">
        <v>236</v>
      </c>
      <c r="CO376" s="8">
        <v>0</v>
      </c>
      <c r="CP376" s="8">
        <f t="shared" si="209"/>
        <v>48.59</v>
      </c>
      <c r="CQ376" s="8">
        <f t="shared" si="210"/>
        <v>809.8</v>
      </c>
      <c r="CR376" s="8">
        <f t="shared" si="211"/>
        <v>0</v>
      </c>
      <c r="CS376" s="8">
        <f t="shared" si="212"/>
        <v>0</v>
      </c>
      <c r="CT376" s="8">
        <f t="shared" si="213"/>
        <v>0</v>
      </c>
      <c r="CU376" s="8">
        <f t="shared" si="214"/>
        <v>0</v>
      </c>
      <c r="CV376" s="8">
        <f t="shared" si="215"/>
        <v>0</v>
      </c>
      <c r="CW376" s="8">
        <f t="shared" si="216"/>
        <v>0</v>
      </c>
      <c r="CX376" s="8">
        <f t="shared" si="217"/>
        <v>0</v>
      </c>
      <c r="CY376" s="8">
        <f t="shared" si="218"/>
        <v>0</v>
      </c>
      <c r="CZ376" s="8">
        <f t="shared" si="219"/>
        <v>0</v>
      </c>
      <c r="DA376" s="8"/>
      <c r="DB376" s="8"/>
      <c r="DC376" s="8" t="s">
        <v>236</v>
      </c>
      <c r="DD376" s="8" t="s">
        <v>236</v>
      </c>
      <c r="DE376" s="8" t="s">
        <v>236</v>
      </c>
      <c r="DF376" s="8" t="s">
        <v>236</v>
      </c>
      <c r="DG376" s="8" t="s">
        <v>236</v>
      </c>
      <c r="DH376" s="8" t="s">
        <v>236</v>
      </c>
      <c r="DI376" s="8" t="s">
        <v>236</v>
      </c>
      <c r="DJ376" s="8" t="s">
        <v>236</v>
      </c>
      <c r="DK376" s="8" t="s">
        <v>236</v>
      </c>
      <c r="DL376" s="8" t="s">
        <v>236</v>
      </c>
      <c r="DM376" s="8" t="s">
        <v>236</v>
      </c>
      <c r="DN376" s="8">
        <v>0</v>
      </c>
      <c r="DO376" s="8">
        <v>0</v>
      </c>
      <c r="DP376" s="8">
        <v>1</v>
      </c>
      <c r="DQ376" s="8">
        <v>1</v>
      </c>
      <c r="DR376" s="8"/>
      <c r="DS376" s="8"/>
      <c r="DT376" s="8"/>
      <c r="DU376" s="8">
        <v>1009</v>
      </c>
      <c r="DV376" s="8" t="s">
        <v>102</v>
      </c>
      <c r="DW376" s="8" t="s">
        <v>102</v>
      </c>
      <c r="DX376" s="8">
        <v>1</v>
      </c>
      <c r="DY376" s="8"/>
      <c r="DZ376" s="8" t="s">
        <v>236</v>
      </c>
      <c r="EA376" s="8" t="s">
        <v>236</v>
      </c>
      <c r="EB376" s="8" t="s">
        <v>236</v>
      </c>
      <c r="EC376" s="8" t="s">
        <v>236</v>
      </c>
      <c r="ED376" s="8"/>
      <c r="EE376" s="8">
        <v>82815331</v>
      </c>
      <c r="EF376" s="8">
        <v>8</v>
      </c>
      <c r="EG376" s="8" t="s">
        <v>573</v>
      </c>
      <c r="EH376" s="8">
        <v>0</v>
      </c>
      <c r="EI376" s="8" t="s">
        <v>236</v>
      </c>
      <c r="EJ376" s="8">
        <v>1</v>
      </c>
      <c r="EK376" s="8">
        <v>1100</v>
      </c>
      <c r="EL376" s="8" t="s">
        <v>574</v>
      </c>
      <c r="EM376" s="8" t="s">
        <v>575</v>
      </c>
      <c r="EN376" s="8"/>
      <c r="EO376" s="8" t="s">
        <v>236</v>
      </c>
      <c r="EP376" s="8"/>
      <c r="EQ376" s="8">
        <v>131072</v>
      </c>
      <c r="ER376" s="8">
        <v>809.8</v>
      </c>
      <c r="ES376" s="8">
        <v>809.8</v>
      </c>
      <c r="ET376" s="8">
        <v>0</v>
      </c>
      <c r="EU376" s="8">
        <v>0</v>
      </c>
      <c r="EV376" s="8">
        <v>0</v>
      </c>
      <c r="EW376" s="8">
        <v>0</v>
      </c>
      <c r="EX376" s="8">
        <v>0</v>
      </c>
      <c r="EY376" s="8">
        <v>0</v>
      </c>
      <c r="EZ376" s="8">
        <v>5</v>
      </c>
      <c r="FA376" s="8"/>
      <c r="FB376" s="8"/>
      <c r="FC376" s="8">
        <v>1</v>
      </c>
      <c r="FD376" s="8">
        <v>18</v>
      </c>
      <c r="FE376" s="8"/>
      <c r="FF376" s="8">
        <v>940.38</v>
      </c>
      <c r="FG376" s="8"/>
      <c r="FH376" s="8"/>
      <c r="FI376" s="8"/>
      <c r="FJ376" s="8"/>
      <c r="FK376" s="8"/>
      <c r="FL376" s="8"/>
      <c r="FM376" s="8"/>
      <c r="FN376" s="8"/>
      <c r="FO376" s="8"/>
      <c r="FP376" s="8"/>
      <c r="FQ376" s="8">
        <v>0</v>
      </c>
      <c r="FR376" s="8">
        <v>0</v>
      </c>
      <c r="FS376" s="8">
        <v>0</v>
      </c>
      <c r="FT376" s="8"/>
      <c r="FU376" s="8"/>
      <c r="FV376" s="8"/>
      <c r="FW376" s="8"/>
      <c r="FX376" s="8">
        <v>0</v>
      </c>
      <c r="FY376" s="8">
        <v>0</v>
      </c>
      <c r="FZ376" s="8"/>
      <c r="GA376" s="8" t="s">
        <v>637</v>
      </c>
      <c r="GB376" s="8"/>
      <c r="GC376" s="8"/>
      <c r="GD376" s="8">
        <v>1</v>
      </c>
      <c r="GE376" s="8"/>
      <c r="GF376" s="8">
        <v>-1319084000</v>
      </c>
      <c r="GG376" s="8">
        <v>2</v>
      </c>
      <c r="GH376" s="8">
        <v>3</v>
      </c>
      <c r="GI376" s="8">
        <v>-2</v>
      </c>
      <c r="GJ376" s="8">
        <v>0</v>
      </c>
      <c r="GK376" s="8">
        <v>0</v>
      </c>
      <c r="GL376" s="8">
        <f t="shared" si="220"/>
        <v>0</v>
      </c>
      <c r="GM376" s="8">
        <f t="shared" si="221"/>
        <v>48.59</v>
      </c>
      <c r="GN376" s="8">
        <f t="shared" si="222"/>
        <v>48.59</v>
      </c>
      <c r="GO376" s="8">
        <f t="shared" si="223"/>
        <v>0</v>
      </c>
      <c r="GP376" s="8">
        <f t="shared" si="224"/>
        <v>0</v>
      </c>
      <c r="GQ376" s="8"/>
      <c r="GR376" s="8">
        <v>1</v>
      </c>
      <c r="GS376" s="8">
        <v>1</v>
      </c>
      <c r="GT376" s="8">
        <v>0</v>
      </c>
      <c r="GU376" s="8" t="s">
        <v>236</v>
      </c>
      <c r="GV376" s="8">
        <f t="shared" si="225"/>
        <v>0</v>
      </c>
      <c r="GW376" s="8">
        <v>1</v>
      </c>
      <c r="GX376" s="8">
        <f t="shared" si="226"/>
        <v>0</v>
      </c>
      <c r="GY376" s="8"/>
      <c r="GZ376" s="8"/>
      <c r="HA376" s="8">
        <v>0</v>
      </c>
      <c r="HB376" s="8">
        <v>0</v>
      </c>
      <c r="HC376" s="8">
        <f t="shared" si="227"/>
        <v>0</v>
      </c>
      <c r="HD376" s="8"/>
      <c r="HE376" s="8" t="s">
        <v>69</v>
      </c>
      <c r="HF376" s="8" t="s">
        <v>426</v>
      </c>
      <c r="HG376" s="8">
        <f t="shared" si="228"/>
        <v>48.59</v>
      </c>
      <c r="HH376" s="8"/>
      <c r="HI376" s="8"/>
      <c r="HJ376" s="8"/>
      <c r="HK376" s="8"/>
      <c r="HL376" s="8"/>
      <c r="HM376" s="8" t="s">
        <v>236</v>
      </c>
      <c r="HN376" s="8" t="s">
        <v>236</v>
      </c>
      <c r="HO376" s="8" t="s">
        <v>236</v>
      </c>
      <c r="HP376" s="8" t="s">
        <v>236</v>
      </c>
      <c r="HQ376" s="8" t="s">
        <v>236</v>
      </c>
      <c r="HR376" s="8"/>
      <c r="HS376" s="8">
        <v>0</v>
      </c>
      <c r="HT376" s="8"/>
      <c r="HU376" s="8"/>
      <c r="HV376" s="8"/>
      <c r="HW376" s="8"/>
      <c r="HX376" s="8"/>
      <c r="HY376" s="8"/>
      <c r="HZ376" s="8"/>
      <c r="IA376" s="8"/>
      <c r="IB376" s="8"/>
      <c r="IC376" s="8"/>
      <c r="ID376" s="8"/>
      <c r="IE376" s="8"/>
      <c r="IF376" s="8"/>
      <c r="IG376" s="8"/>
      <c r="IH376" s="8"/>
      <c r="II376" s="8"/>
      <c r="IJ376" s="8"/>
      <c r="IK376" s="8">
        <v>0</v>
      </c>
      <c r="IL376" s="8"/>
      <c r="IM376" s="8"/>
      <c r="IN376" s="8"/>
      <c r="IO376" s="8"/>
      <c r="IP376" s="8"/>
      <c r="IQ376" s="8"/>
      <c r="IR376" s="8"/>
      <c r="IS376" s="8"/>
      <c r="IT376" s="8"/>
      <c r="IU376" s="8"/>
    </row>
    <row r="377" spans="1:245">
      <c r="A377">
        <v>17</v>
      </c>
      <c r="B377">
        <v>1</v>
      </c>
      <c r="E377" t="s">
        <v>208</v>
      </c>
      <c r="F377" t="s">
        <v>534</v>
      </c>
      <c r="G377" t="s">
        <v>638</v>
      </c>
      <c r="H377" t="s">
        <v>102</v>
      </c>
      <c r="I377">
        <v>0.06</v>
      </c>
      <c r="J377">
        <v>0</v>
      </c>
      <c r="K377">
        <v>0.06</v>
      </c>
      <c r="L377">
        <v>0.06</v>
      </c>
      <c r="M377">
        <v>0</v>
      </c>
      <c r="N377">
        <f t="shared" si="188"/>
        <v>0.06</v>
      </c>
      <c r="O377">
        <f t="shared" si="189"/>
        <v>48.59</v>
      </c>
      <c r="P377">
        <f t="shared" si="190"/>
        <v>48.59</v>
      </c>
      <c r="Q377">
        <f t="shared" si="191"/>
        <v>0</v>
      </c>
      <c r="R377">
        <f t="shared" si="192"/>
        <v>0</v>
      </c>
      <c r="S377">
        <f t="shared" si="193"/>
        <v>0</v>
      </c>
      <c r="T377">
        <f t="shared" si="194"/>
        <v>0</v>
      </c>
      <c r="U377">
        <f t="shared" si="195"/>
        <v>0</v>
      </c>
      <c r="V377">
        <f t="shared" si="196"/>
        <v>0</v>
      </c>
      <c r="W377">
        <f t="shared" si="197"/>
        <v>0</v>
      </c>
      <c r="X377">
        <f t="shared" si="198"/>
        <v>0</v>
      </c>
      <c r="Y377">
        <f t="shared" si="199"/>
        <v>0</v>
      </c>
      <c r="AA377">
        <v>85244033</v>
      </c>
      <c r="AB377">
        <f t="shared" si="200"/>
        <v>809.8</v>
      </c>
      <c r="AC377">
        <f t="shared" si="201"/>
        <v>809.8</v>
      </c>
      <c r="AD377">
        <f t="shared" si="202"/>
        <v>0</v>
      </c>
      <c r="AE377">
        <f t="shared" si="203"/>
        <v>0</v>
      </c>
      <c r="AF377">
        <f t="shared" si="204"/>
        <v>0</v>
      </c>
      <c r="AG377">
        <f t="shared" si="205"/>
        <v>0</v>
      </c>
      <c r="AH377">
        <f t="shared" si="206"/>
        <v>0</v>
      </c>
      <c r="AI377">
        <f t="shared" si="207"/>
        <v>0</v>
      </c>
      <c r="AJ377">
        <f t="shared" si="208"/>
        <v>0</v>
      </c>
      <c r="AK377">
        <v>809.8</v>
      </c>
      <c r="AL377">
        <v>809.8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1</v>
      </c>
      <c r="AW377">
        <v>1</v>
      </c>
      <c r="AZ377">
        <v>1</v>
      </c>
      <c r="BA377">
        <v>1</v>
      </c>
      <c r="BB377">
        <v>1</v>
      </c>
      <c r="BC377">
        <v>1</v>
      </c>
      <c r="BD377" t="s">
        <v>236</v>
      </c>
      <c r="BE377" t="s">
        <v>236</v>
      </c>
      <c r="BF377" t="s">
        <v>236</v>
      </c>
      <c r="BG377" t="s">
        <v>236</v>
      </c>
      <c r="BH377">
        <v>3</v>
      </c>
      <c r="BI377">
        <v>1</v>
      </c>
      <c r="BJ377" t="s">
        <v>236</v>
      </c>
      <c r="BM377">
        <v>1100</v>
      </c>
      <c r="BN377">
        <v>0</v>
      </c>
      <c r="BO377" t="s">
        <v>236</v>
      </c>
      <c r="BP377">
        <v>0</v>
      </c>
      <c r="BQ377">
        <v>8</v>
      </c>
      <c r="BR377">
        <v>0</v>
      </c>
      <c r="BS377">
        <v>1</v>
      </c>
      <c r="BT377">
        <v>1</v>
      </c>
      <c r="BU377">
        <v>1</v>
      </c>
      <c r="BV377">
        <v>1</v>
      </c>
      <c r="BW377">
        <v>1</v>
      </c>
      <c r="BX377">
        <v>1</v>
      </c>
      <c r="BY377" t="s">
        <v>236</v>
      </c>
      <c r="BZ377">
        <v>0</v>
      </c>
      <c r="CA377">
        <v>0</v>
      </c>
      <c r="CB377" t="s">
        <v>236</v>
      </c>
      <c r="CE377">
        <v>0</v>
      </c>
      <c r="CF377">
        <v>0</v>
      </c>
      <c r="CG377">
        <v>0</v>
      </c>
      <c r="CH377">
        <v>38</v>
      </c>
      <c r="CI377">
        <v>0</v>
      </c>
      <c r="CJ377">
        <v>0</v>
      </c>
      <c r="CK377">
        <v>0</v>
      </c>
      <c r="CL377">
        <v>0</v>
      </c>
      <c r="CM377">
        <v>0</v>
      </c>
      <c r="CN377" t="s">
        <v>236</v>
      </c>
      <c r="CO377">
        <v>0</v>
      </c>
      <c r="CP377">
        <f t="shared" si="209"/>
        <v>48.59</v>
      </c>
      <c r="CQ377">
        <f t="shared" si="210"/>
        <v>809.8</v>
      </c>
      <c r="CR377">
        <f t="shared" si="211"/>
        <v>0</v>
      </c>
      <c r="CS377">
        <f t="shared" si="212"/>
        <v>0</v>
      </c>
      <c r="CT377">
        <f t="shared" si="213"/>
        <v>0</v>
      </c>
      <c r="CU377">
        <f t="shared" si="214"/>
        <v>0</v>
      </c>
      <c r="CV377">
        <f t="shared" si="215"/>
        <v>0</v>
      </c>
      <c r="CW377">
        <f t="shared" si="216"/>
        <v>0</v>
      </c>
      <c r="CX377">
        <f t="shared" si="217"/>
        <v>0</v>
      </c>
      <c r="CY377">
        <f t="shared" si="218"/>
        <v>0</v>
      </c>
      <c r="CZ377">
        <f t="shared" si="219"/>
        <v>0</v>
      </c>
      <c r="DC377" t="s">
        <v>236</v>
      </c>
      <c r="DD377" t="s">
        <v>236</v>
      </c>
      <c r="DE377" t="s">
        <v>236</v>
      </c>
      <c r="DF377" t="s">
        <v>236</v>
      </c>
      <c r="DG377" t="s">
        <v>236</v>
      </c>
      <c r="DH377" t="s">
        <v>236</v>
      </c>
      <c r="DI377" t="s">
        <v>236</v>
      </c>
      <c r="DJ377" t="s">
        <v>236</v>
      </c>
      <c r="DK377" t="s">
        <v>236</v>
      </c>
      <c r="DL377" t="s">
        <v>236</v>
      </c>
      <c r="DM377" t="s">
        <v>236</v>
      </c>
      <c r="DN377">
        <v>0</v>
      </c>
      <c r="DO377">
        <v>0</v>
      </c>
      <c r="DP377">
        <v>1</v>
      </c>
      <c r="DQ377">
        <v>1</v>
      </c>
      <c r="DU377">
        <v>1009</v>
      </c>
      <c r="DV377" t="s">
        <v>102</v>
      </c>
      <c r="DW377" t="s">
        <v>102</v>
      </c>
      <c r="DX377">
        <v>1</v>
      </c>
      <c r="DZ377" t="s">
        <v>236</v>
      </c>
      <c r="EA377" t="s">
        <v>236</v>
      </c>
      <c r="EB377" t="s">
        <v>236</v>
      </c>
      <c r="EC377" t="s">
        <v>236</v>
      </c>
      <c r="EE377">
        <v>82815331</v>
      </c>
      <c r="EF377">
        <v>8</v>
      </c>
      <c r="EG377" t="s">
        <v>573</v>
      </c>
      <c r="EH377">
        <v>0</v>
      </c>
      <c r="EI377" t="s">
        <v>236</v>
      </c>
      <c r="EJ377">
        <v>1</v>
      </c>
      <c r="EK377">
        <v>1100</v>
      </c>
      <c r="EL377" t="s">
        <v>574</v>
      </c>
      <c r="EM377" t="s">
        <v>575</v>
      </c>
      <c r="EO377" t="s">
        <v>236</v>
      </c>
      <c r="EQ377">
        <v>131072</v>
      </c>
      <c r="ER377">
        <v>809.8</v>
      </c>
      <c r="ES377">
        <v>809.8</v>
      </c>
      <c r="ET377">
        <v>0</v>
      </c>
      <c r="EU377">
        <v>0</v>
      </c>
      <c r="EV377">
        <v>0</v>
      </c>
      <c r="EW377">
        <v>0</v>
      </c>
      <c r="EX377">
        <v>0</v>
      </c>
      <c r="EY377">
        <v>0</v>
      </c>
      <c r="EZ377">
        <v>5</v>
      </c>
      <c r="FC377">
        <v>1</v>
      </c>
      <c r="FD377">
        <v>18</v>
      </c>
      <c r="FF377">
        <v>940.38</v>
      </c>
      <c r="FQ377">
        <v>0</v>
      </c>
      <c r="FR377">
        <v>0</v>
      </c>
      <c r="FS377">
        <v>0</v>
      </c>
      <c r="FX377">
        <v>0</v>
      </c>
      <c r="FY377">
        <v>0</v>
      </c>
      <c r="GA377" t="s">
        <v>637</v>
      </c>
      <c r="GD377">
        <v>1</v>
      </c>
      <c r="GF377">
        <v>-1319084000</v>
      </c>
      <c r="GG377">
        <v>2</v>
      </c>
      <c r="GH377">
        <v>3</v>
      </c>
      <c r="GI377">
        <v>-2</v>
      </c>
      <c r="GJ377">
        <v>0</v>
      </c>
      <c r="GK377">
        <v>0</v>
      </c>
      <c r="GL377">
        <f t="shared" si="220"/>
        <v>0</v>
      </c>
      <c r="GM377">
        <f t="shared" si="221"/>
        <v>48.59</v>
      </c>
      <c r="GN377">
        <f t="shared" si="222"/>
        <v>48.59</v>
      </c>
      <c r="GO377">
        <f t="shared" si="223"/>
        <v>0</v>
      </c>
      <c r="GP377">
        <f t="shared" si="224"/>
        <v>0</v>
      </c>
      <c r="GR377">
        <v>1</v>
      </c>
      <c r="GS377">
        <v>1</v>
      </c>
      <c r="GT377">
        <v>0</v>
      </c>
      <c r="GU377" t="s">
        <v>236</v>
      </c>
      <c r="GV377">
        <f t="shared" si="225"/>
        <v>0</v>
      </c>
      <c r="GW377">
        <v>1</v>
      </c>
      <c r="GX377">
        <f t="shared" si="226"/>
        <v>0</v>
      </c>
      <c r="HA377">
        <v>0</v>
      </c>
      <c r="HB377">
        <v>0</v>
      </c>
      <c r="HC377">
        <f t="shared" si="227"/>
        <v>0</v>
      </c>
      <c r="HE377" t="s">
        <v>69</v>
      </c>
      <c r="HF377" t="s">
        <v>426</v>
      </c>
      <c r="HG377">
        <f t="shared" si="228"/>
        <v>48.59</v>
      </c>
      <c r="HM377" t="s">
        <v>236</v>
      </c>
      <c r="HN377" t="s">
        <v>236</v>
      </c>
      <c r="HO377" t="s">
        <v>236</v>
      </c>
      <c r="HP377" t="s">
        <v>236</v>
      </c>
      <c r="HQ377" t="s">
        <v>236</v>
      </c>
      <c r="HS377">
        <v>0</v>
      </c>
      <c r="IK377">
        <v>0</v>
      </c>
    </row>
    <row r="378" spans="1:255">
      <c r="A378" s="8">
        <v>17</v>
      </c>
      <c r="B378" s="8">
        <v>1</v>
      </c>
      <c r="C378" s="8"/>
      <c r="D378" s="8"/>
      <c r="E378" s="8" t="s">
        <v>210</v>
      </c>
      <c r="F378" s="8" t="s">
        <v>534</v>
      </c>
      <c r="G378" s="8" t="s">
        <v>639</v>
      </c>
      <c r="H378" s="8" t="s">
        <v>102</v>
      </c>
      <c r="I378" s="8">
        <v>0.039</v>
      </c>
      <c r="J378" s="8">
        <v>0</v>
      </c>
      <c r="K378" s="8">
        <v>0.039</v>
      </c>
      <c r="L378" s="8">
        <v>0.039</v>
      </c>
      <c r="M378" s="8">
        <v>0</v>
      </c>
      <c r="N378" s="8">
        <f t="shared" si="188"/>
        <v>0.039</v>
      </c>
      <c r="O378" s="8">
        <f t="shared" si="189"/>
        <v>31.58</v>
      </c>
      <c r="P378" s="8">
        <f t="shared" si="190"/>
        <v>31.58</v>
      </c>
      <c r="Q378" s="8">
        <f t="shared" si="191"/>
        <v>0</v>
      </c>
      <c r="R378" s="8">
        <f t="shared" si="192"/>
        <v>0</v>
      </c>
      <c r="S378" s="8">
        <f t="shared" si="193"/>
        <v>0</v>
      </c>
      <c r="T378" s="8">
        <f t="shared" si="194"/>
        <v>0</v>
      </c>
      <c r="U378" s="8">
        <f t="shared" si="195"/>
        <v>0</v>
      </c>
      <c r="V378" s="8">
        <f t="shared" si="196"/>
        <v>0</v>
      </c>
      <c r="W378" s="8">
        <f t="shared" si="197"/>
        <v>0</v>
      </c>
      <c r="X378" s="8">
        <f t="shared" si="198"/>
        <v>0</v>
      </c>
      <c r="Y378" s="8">
        <f t="shared" si="199"/>
        <v>0</v>
      </c>
      <c r="Z378" s="8"/>
      <c r="AA378" s="8">
        <v>85244098</v>
      </c>
      <c r="AB378" s="8">
        <f t="shared" si="200"/>
        <v>809.8</v>
      </c>
      <c r="AC378" s="8">
        <f t="shared" si="201"/>
        <v>809.8</v>
      </c>
      <c r="AD378" s="8">
        <f t="shared" si="202"/>
        <v>0</v>
      </c>
      <c r="AE378" s="8">
        <f t="shared" si="203"/>
        <v>0</v>
      </c>
      <c r="AF378" s="8">
        <f t="shared" si="204"/>
        <v>0</v>
      </c>
      <c r="AG378" s="8">
        <f t="shared" si="205"/>
        <v>0</v>
      </c>
      <c r="AH378" s="8">
        <f t="shared" si="206"/>
        <v>0</v>
      </c>
      <c r="AI378" s="8">
        <f t="shared" si="207"/>
        <v>0</v>
      </c>
      <c r="AJ378" s="8">
        <f t="shared" si="208"/>
        <v>0</v>
      </c>
      <c r="AK378" s="8">
        <v>809.8</v>
      </c>
      <c r="AL378" s="8">
        <v>809.8</v>
      </c>
      <c r="AM378" s="8">
        <v>0</v>
      </c>
      <c r="AN378" s="8">
        <v>0</v>
      </c>
      <c r="AO378" s="8">
        <v>0</v>
      </c>
      <c r="AP378" s="8">
        <v>0</v>
      </c>
      <c r="AQ378" s="8">
        <v>0</v>
      </c>
      <c r="AR378" s="8">
        <v>0</v>
      </c>
      <c r="AS378" s="8">
        <v>0</v>
      </c>
      <c r="AT378" s="8">
        <v>0</v>
      </c>
      <c r="AU378" s="8">
        <v>0</v>
      </c>
      <c r="AV378" s="8">
        <v>1</v>
      </c>
      <c r="AW378" s="8">
        <v>1</v>
      </c>
      <c r="AX378" s="8"/>
      <c r="AY378" s="8"/>
      <c r="AZ378" s="8">
        <v>1</v>
      </c>
      <c r="BA378" s="8">
        <v>1</v>
      </c>
      <c r="BB378" s="8">
        <v>1</v>
      </c>
      <c r="BC378" s="8">
        <v>1</v>
      </c>
      <c r="BD378" s="8" t="s">
        <v>236</v>
      </c>
      <c r="BE378" s="8" t="s">
        <v>236</v>
      </c>
      <c r="BF378" s="8" t="s">
        <v>236</v>
      </c>
      <c r="BG378" s="8" t="s">
        <v>236</v>
      </c>
      <c r="BH378" s="8">
        <v>3</v>
      </c>
      <c r="BI378" s="8">
        <v>1</v>
      </c>
      <c r="BJ378" s="8" t="s">
        <v>236</v>
      </c>
      <c r="BK378" s="8"/>
      <c r="BL378" s="8"/>
      <c r="BM378" s="8">
        <v>1100</v>
      </c>
      <c r="BN378" s="8">
        <v>0</v>
      </c>
      <c r="BO378" s="8" t="s">
        <v>236</v>
      </c>
      <c r="BP378" s="8">
        <v>0</v>
      </c>
      <c r="BQ378" s="8">
        <v>8</v>
      </c>
      <c r="BR378" s="8">
        <v>0</v>
      </c>
      <c r="BS378" s="8">
        <v>1</v>
      </c>
      <c r="BT378" s="8">
        <v>1</v>
      </c>
      <c r="BU378" s="8">
        <v>1</v>
      </c>
      <c r="BV378" s="8">
        <v>1</v>
      </c>
      <c r="BW378" s="8">
        <v>1</v>
      </c>
      <c r="BX378" s="8">
        <v>1</v>
      </c>
      <c r="BY378" s="8" t="s">
        <v>236</v>
      </c>
      <c r="BZ378" s="8">
        <v>0</v>
      </c>
      <c r="CA378" s="8">
        <v>0</v>
      </c>
      <c r="CB378" s="8" t="s">
        <v>236</v>
      </c>
      <c r="CC378" s="8"/>
      <c r="CD378" s="8"/>
      <c r="CE378" s="8">
        <v>0</v>
      </c>
      <c r="CF378" s="8">
        <v>0</v>
      </c>
      <c r="CG378" s="8">
        <v>0</v>
      </c>
      <c r="CH378" s="8">
        <v>39</v>
      </c>
      <c r="CI378" s="8">
        <v>0</v>
      </c>
      <c r="CJ378" s="8">
        <v>0</v>
      </c>
      <c r="CK378" s="8">
        <v>0</v>
      </c>
      <c r="CL378" s="8">
        <v>0</v>
      </c>
      <c r="CM378" s="8">
        <v>0</v>
      </c>
      <c r="CN378" s="8" t="s">
        <v>236</v>
      </c>
      <c r="CO378" s="8">
        <v>0</v>
      </c>
      <c r="CP378" s="8">
        <f t="shared" si="209"/>
        <v>31.58</v>
      </c>
      <c r="CQ378" s="8">
        <f t="shared" si="210"/>
        <v>809.8</v>
      </c>
      <c r="CR378" s="8">
        <f t="shared" si="211"/>
        <v>0</v>
      </c>
      <c r="CS378" s="8">
        <f t="shared" si="212"/>
        <v>0</v>
      </c>
      <c r="CT378" s="8">
        <f t="shared" si="213"/>
        <v>0</v>
      </c>
      <c r="CU378" s="8">
        <f t="shared" si="214"/>
        <v>0</v>
      </c>
      <c r="CV378" s="8">
        <f t="shared" si="215"/>
        <v>0</v>
      </c>
      <c r="CW378" s="8">
        <f t="shared" si="216"/>
        <v>0</v>
      </c>
      <c r="CX378" s="8">
        <f t="shared" si="217"/>
        <v>0</v>
      </c>
      <c r="CY378" s="8">
        <f t="shared" si="218"/>
        <v>0</v>
      </c>
      <c r="CZ378" s="8">
        <f t="shared" si="219"/>
        <v>0</v>
      </c>
      <c r="DA378" s="8"/>
      <c r="DB378" s="8"/>
      <c r="DC378" s="8" t="s">
        <v>236</v>
      </c>
      <c r="DD378" s="8" t="s">
        <v>236</v>
      </c>
      <c r="DE378" s="8" t="s">
        <v>236</v>
      </c>
      <c r="DF378" s="8" t="s">
        <v>236</v>
      </c>
      <c r="DG378" s="8" t="s">
        <v>236</v>
      </c>
      <c r="DH378" s="8" t="s">
        <v>236</v>
      </c>
      <c r="DI378" s="8" t="s">
        <v>236</v>
      </c>
      <c r="DJ378" s="8" t="s">
        <v>236</v>
      </c>
      <c r="DK378" s="8" t="s">
        <v>236</v>
      </c>
      <c r="DL378" s="8" t="s">
        <v>236</v>
      </c>
      <c r="DM378" s="8" t="s">
        <v>236</v>
      </c>
      <c r="DN378" s="8">
        <v>0</v>
      </c>
      <c r="DO378" s="8">
        <v>0</v>
      </c>
      <c r="DP378" s="8">
        <v>1</v>
      </c>
      <c r="DQ378" s="8">
        <v>1</v>
      </c>
      <c r="DR378" s="8"/>
      <c r="DS378" s="8"/>
      <c r="DT378" s="8"/>
      <c r="DU378" s="8">
        <v>1009</v>
      </c>
      <c r="DV378" s="8" t="s">
        <v>102</v>
      </c>
      <c r="DW378" s="8" t="s">
        <v>102</v>
      </c>
      <c r="DX378" s="8">
        <v>1</v>
      </c>
      <c r="DY378" s="8"/>
      <c r="DZ378" s="8" t="s">
        <v>236</v>
      </c>
      <c r="EA378" s="8" t="s">
        <v>236</v>
      </c>
      <c r="EB378" s="8" t="s">
        <v>236</v>
      </c>
      <c r="EC378" s="8" t="s">
        <v>236</v>
      </c>
      <c r="ED378" s="8"/>
      <c r="EE378" s="8">
        <v>82815331</v>
      </c>
      <c r="EF378" s="8">
        <v>8</v>
      </c>
      <c r="EG378" s="8" t="s">
        <v>573</v>
      </c>
      <c r="EH378" s="8">
        <v>0</v>
      </c>
      <c r="EI378" s="8" t="s">
        <v>236</v>
      </c>
      <c r="EJ378" s="8">
        <v>1</v>
      </c>
      <c r="EK378" s="8">
        <v>1100</v>
      </c>
      <c r="EL378" s="8" t="s">
        <v>574</v>
      </c>
      <c r="EM378" s="8" t="s">
        <v>575</v>
      </c>
      <c r="EN378" s="8"/>
      <c r="EO378" s="8" t="s">
        <v>236</v>
      </c>
      <c r="EP378" s="8"/>
      <c r="EQ378" s="8">
        <v>131072</v>
      </c>
      <c r="ER378" s="8">
        <v>809.8</v>
      </c>
      <c r="ES378" s="8">
        <v>809.8</v>
      </c>
      <c r="ET378" s="8">
        <v>0</v>
      </c>
      <c r="EU378" s="8">
        <v>0</v>
      </c>
      <c r="EV378" s="8">
        <v>0</v>
      </c>
      <c r="EW378" s="8">
        <v>0</v>
      </c>
      <c r="EX378" s="8">
        <v>0</v>
      </c>
      <c r="EY378" s="8">
        <v>0</v>
      </c>
      <c r="EZ378" s="8">
        <v>5</v>
      </c>
      <c r="FA378" s="8"/>
      <c r="FB378" s="8"/>
      <c r="FC378" s="8">
        <v>1</v>
      </c>
      <c r="FD378" s="8">
        <v>18</v>
      </c>
      <c r="FE378" s="8"/>
      <c r="FF378" s="8">
        <v>940.38</v>
      </c>
      <c r="FG378" s="8"/>
      <c r="FH378" s="8"/>
      <c r="FI378" s="8"/>
      <c r="FJ378" s="8"/>
      <c r="FK378" s="8"/>
      <c r="FL378" s="8"/>
      <c r="FM378" s="8"/>
      <c r="FN378" s="8"/>
      <c r="FO378" s="8"/>
      <c r="FP378" s="8"/>
      <c r="FQ378" s="8">
        <v>0</v>
      </c>
      <c r="FR378" s="8">
        <v>0</v>
      </c>
      <c r="FS378" s="8">
        <v>0</v>
      </c>
      <c r="FT378" s="8"/>
      <c r="FU378" s="8"/>
      <c r="FV378" s="8"/>
      <c r="FW378" s="8"/>
      <c r="FX378" s="8">
        <v>0</v>
      </c>
      <c r="FY378" s="8">
        <v>0</v>
      </c>
      <c r="FZ378" s="8"/>
      <c r="GA378" s="8" t="s">
        <v>637</v>
      </c>
      <c r="GB378" s="8"/>
      <c r="GC378" s="8"/>
      <c r="GD378" s="8">
        <v>1</v>
      </c>
      <c r="GE378" s="8"/>
      <c r="GF378" s="8">
        <v>-462003638</v>
      </c>
      <c r="GG378" s="8">
        <v>2</v>
      </c>
      <c r="GH378" s="8">
        <v>3</v>
      </c>
      <c r="GI378" s="8">
        <v>-2</v>
      </c>
      <c r="GJ378" s="8">
        <v>0</v>
      </c>
      <c r="GK378" s="8">
        <v>0</v>
      </c>
      <c r="GL378" s="8">
        <f t="shared" si="220"/>
        <v>0</v>
      </c>
      <c r="GM378" s="8">
        <f t="shared" si="221"/>
        <v>31.58</v>
      </c>
      <c r="GN378" s="8">
        <f t="shared" si="222"/>
        <v>31.58</v>
      </c>
      <c r="GO378" s="8">
        <f t="shared" si="223"/>
        <v>0</v>
      </c>
      <c r="GP378" s="8">
        <f t="shared" si="224"/>
        <v>0</v>
      </c>
      <c r="GQ378" s="8"/>
      <c r="GR378" s="8">
        <v>1</v>
      </c>
      <c r="GS378" s="8">
        <v>1</v>
      </c>
      <c r="GT378" s="8">
        <v>0</v>
      </c>
      <c r="GU378" s="8" t="s">
        <v>236</v>
      </c>
      <c r="GV378" s="8">
        <f t="shared" si="225"/>
        <v>0</v>
      </c>
      <c r="GW378" s="8">
        <v>1</v>
      </c>
      <c r="GX378" s="8">
        <f t="shared" si="226"/>
        <v>0</v>
      </c>
      <c r="GY378" s="8"/>
      <c r="GZ378" s="8"/>
      <c r="HA378" s="8">
        <v>0</v>
      </c>
      <c r="HB378" s="8">
        <v>0</v>
      </c>
      <c r="HC378" s="8">
        <f t="shared" si="227"/>
        <v>0</v>
      </c>
      <c r="HD378" s="8"/>
      <c r="HE378" s="8" t="s">
        <v>69</v>
      </c>
      <c r="HF378" s="8" t="s">
        <v>426</v>
      </c>
      <c r="HG378" s="8">
        <f t="shared" si="228"/>
        <v>31.58</v>
      </c>
      <c r="HH378" s="8"/>
      <c r="HI378" s="8"/>
      <c r="HJ378" s="8"/>
      <c r="HK378" s="8"/>
      <c r="HL378" s="8"/>
      <c r="HM378" s="8" t="s">
        <v>236</v>
      </c>
      <c r="HN378" s="8" t="s">
        <v>236</v>
      </c>
      <c r="HO378" s="8" t="s">
        <v>236</v>
      </c>
      <c r="HP378" s="8" t="s">
        <v>236</v>
      </c>
      <c r="HQ378" s="8" t="s">
        <v>236</v>
      </c>
      <c r="HR378" s="8"/>
      <c r="HS378" s="8">
        <v>0</v>
      </c>
      <c r="HT378" s="8"/>
      <c r="HU378" s="8"/>
      <c r="HV378" s="8"/>
      <c r="HW378" s="8"/>
      <c r="HX378" s="8"/>
      <c r="HY378" s="8"/>
      <c r="HZ378" s="8"/>
      <c r="IA378" s="8"/>
      <c r="IB378" s="8"/>
      <c r="IC378" s="8"/>
      <c r="ID378" s="8"/>
      <c r="IE378" s="8"/>
      <c r="IF378" s="8"/>
      <c r="IG378" s="8"/>
      <c r="IH378" s="8"/>
      <c r="II378" s="8"/>
      <c r="IJ378" s="8"/>
      <c r="IK378" s="8">
        <v>0</v>
      </c>
      <c r="IL378" s="8"/>
      <c r="IM378" s="8"/>
      <c r="IN378" s="8"/>
      <c r="IO378" s="8"/>
      <c r="IP378" s="8"/>
      <c r="IQ378" s="8"/>
      <c r="IR378" s="8"/>
      <c r="IS378" s="8"/>
      <c r="IT378" s="8"/>
      <c r="IU378" s="8"/>
    </row>
    <row r="379" spans="1:245">
      <c r="A379">
        <v>17</v>
      </c>
      <c r="B379">
        <v>1</v>
      </c>
      <c r="E379" t="s">
        <v>210</v>
      </c>
      <c r="F379" t="s">
        <v>534</v>
      </c>
      <c r="G379" t="s">
        <v>639</v>
      </c>
      <c r="H379" t="s">
        <v>102</v>
      </c>
      <c r="I379">
        <v>0.039</v>
      </c>
      <c r="J379">
        <v>0</v>
      </c>
      <c r="K379">
        <v>0.039</v>
      </c>
      <c r="L379">
        <v>0.039</v>
      </c>
      <c r="M379">
        <v>0</v>
      </c>
      <c r="N379">
        <f t="shared" si="188"/>
        <v>0.039</v>
      </c>
      <c r="O379">
        <f t="shared" si="189"/>
        <v>31.58</v>
      </c>
      <c r="P379">
        <f t="shared" si="190"/>
        <v>31.58</v>
      </c>
      <c r="Q379">
        <f t="shared" si="191"/>
        <v>0</v>
      </c>
      <c r="R379">
        <f t="shared" si="192"/>
        <v>0</v>
      </c>
      <c r="S379">
        <f t="shared" si="193"/>
        <v>0</v>
      </c>
      <c r="T379">
        <f t="shared" si="194"/>
        <v>0</v>
      </c>
      <c r="U379">
        <f t="shared" si="195"/>
        <v>0</v>
      </c>
      <c r="V379">
        <f t="shared" si="196"/>
        <v>0</v>
      </c>
      <c r="W379">
        <f t="shared" si="197"/>
        <v>0</v>
      </c>
      <c r="X379">
        <f t="shared" si="198"/>
        <v>0</v>
      </c>
      <c r="Y379">
        <f t="shared" si="199"/>
        <v>0</v>
      </c>
      <c r="AA379">
        <v>85244033</v>
      </c>
      <c r="AB379">
        <f t="shared" si="200"/>
        <v>809.8</v>
      </c>
      <c r="AC379">
        <f t="shared" si="201"/>
        <v>809.8</v>
      </c>
      <c r="AD379">
        <f t="shared" si="202"/>
        <v>0</v>
      </c>
      <c r="AE379">
        <f t="shared" si="203"/>
        <v>0</v>
      </c>
      <c r="AF379">
        <f t="shared" si="204"/>
        <v>0</v>
      </c>
      <c r="AG379">
        <f t="shared" si="205"/>
        <v>0</v>
      </c>
      <c r="AH379">
        <f t="shared" si="206"/>
        <v>0</v>
      </c>
      <c r="AI379">
        <f t="shared" si="207"/>
        <v>0</v>
      </c>
      <c r="AJ379">
        <f t="shared" si="208"/>
        <v>0</v>
      </c>
      <c r="AK379">
        <v>809.8</v>
      </c>
      <c r="AL379">
        <v>809.8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1</v>
      </c>
      <c r="AW379">
        <v>1</v>
      </c>
      <c r="AZ379">
        <v>1</v>
      </c>
      <c r="BA379">
        <v>1</v>
      </c>
      <c r="BB379">
        <v>1</v>
      </c>
      <c r="BC379">
        <v>1</v>
      </c>
      <c r="BD379" t="s">
        <v>236</v>
      </c>
      <c r="BE379" t="s">
        <v>236</v>
      </c>
      <c r="BF379" t="s">
        <v>236</v>
      </c>
      <c r="BG379" t="s">
        <v>236</v>
      </c>
      <c r="BH379">
        <v>3</v>
      </c>
      <c r="BI379">
        <v>1</v>
      </c>
      <c r="BJ379" t="s">
        <v>236</v>
      </c>
      <c r="BM379">
        <v>1100</v>
      </c>
      <c r="BN379">
        <v>0</v>
      </c>
      <c r="BO379" t="s">
        <v>236</v>
      </c>
      <c r="BP379">
        <v>0</v>
      </c>
      <c r="BQ379">
        <v>8</v>
      </c>
      <c r="BR379">
        <v>0</v>
      </c>
      <c r="BS379">
        <v>1</v>
      </c>
      <c r="BT379">
        <v>1</v>
      </c>
      <c r="BU379">
        <v>1</v>
      </c>
      <c r="BV379">
        <v>1</v>
      </c>
      <c r="BW379">
        <v>1</v>
      </c>
      <c r="BX379">
        <v>1</v>
      </c>
      <c r="BY379" t="s">
        <v>236</v>
      </c>
      <c r="BZ379">
        <v>0</v>
      </c>
      <c r="CA379">
        <v>0</v>
      </c>
      <c r="CB379" t="s">
        <v>236</v>
      </c>
      <c r="CE379">
        <v>0</v>
      </c>
      <c r="CF379">
        <v>0</v>
      </c>
      <c r="CG379">
        <v>0</v>
      </c>
      <c r="CH379">
        <v>39</v>
      </c>
      <c r="CI379">
        <v>0</v>
      </c>
      <c r="CJ379">
        <v>0</v>
      </c>
      <c r="CK379">
        <v>0</v>
      </c>
      <c r="CL379">
        <v>0</v>
      </c>
      <c r="CM379">
        <v>0</v>
      </c>
      <c r="CN379" t="s">
        <v>236</v>
      </c>
      <c r="CO379">
        <v>0</v>
      </c>
      <c r="CP379">
        <f t="shared" si="209"/>
        <v>31.58</v>
      </c>
      <c r="CQ379">
        <f t="shared" si="210"/>
        <v>809.8</v>
      </c>
      <c r="CR379">
        <f t="shared" si="211"/>
        <v>0</v>
      </c>
      <c r="CS379">
        <f t="shared" si="212"/>
        <v>0</v>
      </c>
      <c r="CT379">
        <f t="shared" si="213"/>
        <v>0</v>
      </c>
      <c r="CU379">
        <f t="shared" si="214"/>
        <v>0</v>
      </c>
      <c r="CV379">
        <f t="shared" si="215"/>
        <v>0</v>
      </c>
      <c r="CW379">
        <f t="shared" si="216"/>
        <v>0</v>
      </c>
      <c r="CX379">
        <f t="shared" si="217"/>
        <v>0</v>
      </c>
      <c r="CY379">
        <f t="shared" si="218"/>
        <v>0</v>
      </c>
      <c r="CZ379">
        <f t="shared" si="219"/>
        <v>0</v>
      </c>
      <c r="DC379" t="s">
        <v>236</v>
      </c>
      <c r="DD379" t="s">
        <v>236</v>
      </c>
      <c r="DE379" t="s">
        <v>236</v>
      </c>
      <c r="DF379" t="s">
        <v>236</v>
      </c>
      <c r="DG379" t="s">
        <v>236</v>
      </c>
      <c r="DH379" t="s">
        <v>236</v>
      </c>
      <c r="DI379" t="s">
        <v>236</v>
      </c>
      <c r="DJ379" t="s">
        <v>236</v>
      </c>
      <c r="DK379" t="s">
        <v>236</v>
      </c>
      <c r="DL379" t="s">
        <v>236</v>
      </c>
      <c r="DM379" t="s">
        <v>236</v>
      </c>
      <c r="DN379">
        <v>0</v>
      </c>
      <c r="DO379">
        <v>0</v>
      </c>
      <c r="DP379">
        <v>1</v>
      </c>
      <c r="DQ379">
        <v>1</v>
      </c>
      <c r="DU379">
        <v>1009</v>
      </c>
      <c r="DV379" t="s">
        <v>102</v>
      </c>
      <c r="DW379" t="s">
        <v>102</v>
      </c>
      <c r="DX379">
        <v>1</v>
      </c>
      <c r="DZ379" t="s">
        <v>236</v>
      </c>
      <c r="EA379" t="s">
        <v>236</v>
      </c>
      <c r="EB379" t="s">
        <v>236</v>
      </c>
      <c r="EC379" t="s">
        <v>236</v>
      </c>
      <c r="EE379">
        <v>82815331</v>
      </c>
      <c r="EF379">
        <v>8</v>
      </c>
      <c r="EG379" t="s">
        <v>573</v>
      </c>
      <c r="EH379">
        <v>0</v>
      </c>
      <c r="EI379" t="s">
        <v>236</v>
      </c>
      <c r="EJ379">
        <v>1</v>
      </c>
      <c r="EK379">
        <v>1100</v>
      </c>
      <c r="EL379" t="s">
        <v>574</v>
      </c>
      <c r="EM379" t="s">
        <v>575</v>
      </c>
      <c r="EO379" t="s">
        <v>236</v>
      </c>
      <c r="EQ379">
        <v>131072</v>
      </c>
      <c r="ER379">
        <v>809.8</v>
      </c>
      <c r="ES379">
        <v>809.8</v>
      </c>
      <c r="ET379">
        <v>0</v>
      </c>
      <c r="EU379">
        <v>0</v>
      </c>
      <c r="EV379">
        <v>0</v>
      </c>
      <c r="EW379">
        <v>0</v>
      </c>
      <c r="EX379">
        <v>0</v>
      </c>
      <c r="EY379">
        <v>0</v>
      </c>
      <c r="EZ379">
        <v>5</v>
      </c>
      <c r="FC379">
        <v>1</v>
      </c>
      <c r="FD379">
        <v>18</v>
      </c>
      <c r="FF379">
        <v>940.38</v>
      </c>
      <c r="FQ379">
        <v>0</v>
      </c>
      <c r="FR379">
        <v>0</v>
      </c>
      <c r="FS379">
        <v>0</v>
      </c>
      <c r="FX379">
        <v>0</v>
      </c>
      <c r="FY379">
        <v>0</v>
      </c>
      <c r="GA379" t="s">
        <v>637</v>
      </c>
      <c r="GD379">
        <v>1</v>
      </c>
      <c r="GF379">
        <v>-462003638</v>
      </c>
      <c r="GG379">
        <v>2</v>
      </c>
      <c r="GH379">
        <v>3</v>
      </c>
      <c r="GI379">
        <v>-2</v>
      </c>
      <c r="GJ379">
        <v>0</v>
      </c>
      <c r="GK379">
        <v>0</v>
      </c>
      <c r="GL379">
        <f t="shared" si="220"/>
        <v>0</v>
      </c>
      <c r="GM379">
        <f t="shared" si="221"/>
        <v>31.58</v>
      </c>
      <c r="GN379">
        <f t="shared" si="222"/>
        <v>31.58</v>
      </c>
      <c r="GO379">
        <f t="shared" si="223"/>
        <v>0</v>
      </c>
      <c r="GP379">
        <f t="shared" si="224"/>
        <v>0</v>
      </c>
      <c r="GR379">
        <v>1</v>
      </c>
      <c r="GS379">
        <v>1</v>
      </c>
      <c r="GT379">
        <v>0</v>
      </c>
      <c r="GU379" t="s">
        <v>236</v>
      </c>
      <c r="GV379">
        <f t="shared" si="225"/>
        <v>0</v>
      </c>
      <c r="GW379">
        <v>1</v>
      </c>
      <c r="GX379">
        <f t="shared" si="226"/>
        <v>0</v>
      </c>
      <c r="HA379">
        <v>0</v>
      </c>
      <c r="HB379">
        <v>0</v>
      </c>
      <c r="HC379">
        <f t="shared" si="227"/>
        <v>0</v>
      </c>
      <c r="HE379" t="s">
        <v>69</v>
      </c>
      <c r="HF379" t="s">
        <v>426</v>
      </c>
      <c r="HG379">
        <f t="shared" si="228"/>
        <v>31.58</v>
      </c>
      <c r="HM379" t="s">
        <v>236</v>
      </c>
      <c r="HN379" t="s">
        <v>236</v>
      </c>
      <c r="HO379" t="s">
        <v>236</v>
      </c>
      <c r="HP379" t="s">
        <v>236</v>
      </c>
      <c r="HQ379" t="s">
        <v>236</v>
      </c>
      <c r="HS379">
        <v>0</v>
      </c>
      <c r="IK379">
        <v>0</v>
      </c>
    </row>
    <row r="380" spans="1:255">
      <c r="A380" s="8">
        <v>17</v>
      </c>
      <c r="B380" s="8">
        <v>1</v>
      </c>
      <c r="C380" s="8"/>
      <c r="D380" s="8"/>
      <c r="E380" s="8" t="s">
        <v>212</v>
      </c>
      <c r="F380" s="8" t="s">
        <v>534</v>
      </c>
      <c r="G380" s="8" t="s">
        <v>640</v>
      </c>
      <c r="H380" s="8" t="s">
        <v>102</v>
      </c>
      <c r="I380" s="8">
        <v>0.564</v>
      </c>
      <c r="J380" s="8">
        <v>0</v>
      </c>
      <c r="K380" s="8">
        <v>0.564</v>
      </c>
      <c r="L380" s="8">
        <v>0.564</v>
      </c>
      <c r="M380" s="8">
        <v>0</v>
      </c>
      <c r="N380" s="8">
        <f t="shared" si="188"/>
        <v>0.564</v>
      </c>
      <c r="O380" s="8">
        <f t="shared" si="189"/>
        <v>191.24</v>
      </c>
      <c r="P380" s="8">
        <f t="shared" si="190"/>
        <v>191.24</v>
      </c>
      <c r="Q380" s="8">
        <f t="shared" si="191"/>
        <v>0</v>
      </c>
      <c r="R380" s="8">
        <f t="shared" si="192"/>
        <v>0</v>
      </c>
      <c r="S380" s="8">
        <f t="shared" si="193"/>
        <v>0</v>
      </c>
      <c r="T380" s="8">
        <f t="shared" si="194"/>
        <v>0</v>
      </c>
      <c r="U380" s="8">
        <f t="shared" si="195"/>
        <v>0</v>
      </c>
      <c r="V380" s="8">
        <f t="shared" si="196"/>
        <v>0</v>
      </c>
      <c r="W380" s="8">
        <f t="shared" si="197"/>
        <v>0</v>
      </c>
      <c r="X380" s="8">
        <f t="shared" si="198"/>
        <v>0</v>
      </c>
      <c r="Y380" s="8">
        <f t="shared" si="199"/>
        <v>0</v>
      </c>
      <c r="Z380" s="8"/>
      <c r="AA380" s="8">
        <v>85244098</v>
      </c>
      <c r="AB380" s="8">
        <f t="shared" si="200"/>
        <v>339.08</v>
      </c>
      <c r="AC380" s="8">
        <f t="shared" si="201"/>
        <v>339.08</v>
      </c>
      <c r="AD380" s="8">
        <f t="shared" si="202"/>
        <v>0</v>
      </c>
      <c r="AE380" s="8">
        <f t="shared" si="203"/>
        <v>0</v>
      </c>
      <c r="AF380" s="8">
        <f t="shared" si="204"/>
        <v>0</v>
      </c>
      <c r="AG380" s="8">
        <f t="shared" si="205"/>
        <v>0</v>
      </c>
      <c r="AH380" s="8">
        <f t="shared" si="206"/>
        <v>0</v>
      </c>
      <c r="AI380" s="8">
        <f t="shared" si="207"/>
        <v>0</v>
      </c>
      <c r="AJ380" s="8">
        <f t="shared" si="208"/>
        <v>0</v>
      </c>
      <c r="AK380" s="8">
        <v>339.08</v>
      </c>
      <c r="AL380" s="8">
        <v>339.08</v>
      </c>
      <c r="AM380" s="8">
        <v>0</v>
      </c>
      <c r="AN380" s="8">
        <v>0</v>
      </c>
      <c r="AO380" s="8">
        <v>0</v>
      </c>
      <c r="AP380" s="8">
        <v>0</v>
      </c>
      <c r="AQ380" s="8">
        <v>0</v>
      </c>
      <c r="AR380" s="8">
        <v>0</v>
      </c>
      <c r="AS380" s="8">
        <v>0</v>
      </c>
      <c r="AT380" s="8">
        <v>0</v>
      </c>
      <c r="AU380" s="8">
        <v>0</v>
      </c>
      <c r="AV380" s="8">
        <v>1</v>
      </c>
      <c r="AW380" s="8">
        <v>1</v>
      </c>
      <c r="AX380" s="8"/>
      <c r="AY380" s="8"/>
      <c r="AZ380" s="8">
        <v>1</v>
      </c>
      <c r="BA380" s="8">
        <v>1</v>
      </c>
      <c r="BB380" s="8">
        <v>1</v>
      </c>
      <c r="BC380" s="8">
        <v>1</v>
      </c>
      <c r="BD380" s="8" t="s">
        <v>236</v>
      </c>
      <c r="BE380" s="8" t="s">
        <v>236</v>
      </c>
      <c r="BF380" s="8" t="s">
        <v>236</v>
      </c>
      <c r="BG380" s="8" t="s">
        <v>236</v>
      </c>
      <c r="BH380" s="8">
        <v>3</v>
      </c>
      <c r="BI380" s="8">
        <v>1</v>
      </c>
      <c r="BJ380" s="8" t="s">
        <v>236</v>
      </c>
      <c r="BK380" s="8"/>
      <c r="BL380" s="8"/>
      <c r="BM380" s="8">
        <v>1100</v>
      </c>
      <c r="BN380" s="8">
        <v>0</v>
      </c>
      <c r="BO380" s="8" t="s">
        <v>236</v>
      </c>
      <c r="BP380" s="8">
        <v>0</v>
      </c>
      <c r="BQ380" s="8">
        <v>8</v>
      </c>
      <c r="BR380" s="8">
        <v>0</v>
      </c>
      <c r="BS380" s="8">
        <v>1</v>
      </c>
      <c r="BT380" s="8">
        <v>1</v>
      </c>
      <c r="BU380" s="8">
        <v>1</v>
      </c>
      <c r="BV380" s="8">
        <v>1</v>
      </c>
      <c r="BW380" s="8">
        <v>1</v>
      </c>
      <c r="BX380" s="8">
        <v>1</v>
      </c>
      <c r="BY380" s="8" t="s">
        <v>236</v>
      </c>
      <c r="BZ380" s="8">
        <v>0</v>
      </c>
      <c r="CA380" s="8">
        <v>0</v>
      </c>
      <c r="CB380" s="8" t="s">
        <v>236</v>
      </c>
      <c r="CC380" s="8"/>
      <c r="CD380" s="8"/>
      <c r="CE380" s="8">
        <v>0</v>
      </c>
      <c r="CF380" s="8">
        <v>0</v>
      </c>
      <c r="CG380" s="8">
        <v>0</v>
      </c>
      <c r="CH380" s="8">
        <v>40</v>
      </c>
      <c r="CI380" s="8">
        <v>0</v>
      </c>
      <c r="CJ380" s="8">
        <v>0</v>
      </c>
      <c r="CK380" s="8">
        <v>0</v>
      </c>
      <c r="CL380" s="8">
        <v>0</v>
      </c>
      <c r="CM380" s="8">
        <v>0</v>
      </c>
      <c r="CN380" s="8" t="s">
        <v>236</v>
      </c>
      <c r="CO380" s="8">
        <v>0</v>
      </c>
      <c r="CP380" s="8">
        <f t="shared" si="209"/>
        <v>191.24</v>
      </c>
      <c r="CQ380" s="8">
        <f t="shared" si="210"/>
        <v>339.08</v>
      </c>
      <c r="CR380" s="8">
        <f t="shared" si="211"/>
        <v>0</v>
      </c>
      <c r="CS380" s="8">
        <f t="shared" si="212"/>
        <v>0</v>
      </c>
      <c r="CT380" s="8">
        <f t="shared" si="213"/>
        <v>0</v>
      </c>
      <c r="CU380" s="8">
        <f t="shared" si="214"/>
        <v>0</v>
      </c>
      <c r="CV380" s="8">
        <f t="shared" si="215"/>
        <v>0</v>
      </c>
      <c r="CW380" s="8">
        <f t="shared" si="216"/>
        <v>0</v>
      </c>
      <c r="CX380" s="8">
        <f t="shared" si="217"/>
        <v>0</v>
      </c>
      <c r="CY380" s="8">
        <f t="shared" si="218"/>
        <v>0</v>
      </c>
      <c r="CZ380" s="8">
        <f t="shared" si="219"/>
        <v>0</v>
      </c>
      <c r="DA380" s="8"/>
      <c r="DB380" s="8"/>
      <c r="DC380" s="8" t="s">
        <v>236</v>
      </c>
      <c r="DD380" s="8" t="s">
        <v>236</v>
      </c>
      <c r="DE380" s="8" t="s">
        <v>236</v>
      </c>
      <c r="DF380" s="8" t="s">
        <v>236</v>
      </c>
      <c r="DG380" s="8" t="s">
        <v>236</v>
      </c>
      <c r="DH380" s="8" t="s">
        <v>236</v>
      </c>
      <c r="DI380" s="8" t="s">
        <v>236</v>
      </c>
      <c r="DJ380" s="8" t="s">
        <v>236</v>
      </c>
      <c r="DK380" s="8" t="s">
        <v>236</v>
      </c>
      <c r="DL380" s="8" t="s">
        <v>236</v>
      </c>
      <c r="DM380" s="8" t="s">
        <v>236</v>
      </c>
      <c r="DN380" s="8">
        <v>0</v>
      </c>
      <c r="DO380" s="8">
        <v>0</v>
      </c>
      <c r="DP380" s="8">
        <v>1</v>
      </c>
      <c r="DQ380" s="8">
        <v>1</v>
      </c>
      <c r="DR380" s="8"/>
      <c r="DS380" s="8"/>
      <c r="DT380" s="8"/>
      <c r="DU380" s="8">
        <v>1009</v>
      </c>
      <c r="DV380" s="8" t="s">
        <v>102</v>
      </c>
      <c r="DW380" s="8" t="s">
        <v>102</v>
      </c>
      <c r="DX380" s="8">
        <v>1</v>
      </c>
      <c r="DY380" s="8"/>
      <c r="DZ380" s="8" t="s">
        <v>236</v>
      </c>
      <c r="EA380" s="8" t="s">
        <v>236</v>
      </c>
      <c r="EB380" s="8" t="s">
        <v>236</v>
      </c>
      <c r="EC380" s="8" t="s">
        <v>236</v>
      </c>
      <c r="ED380" s="8"/>
      <c r="EE380" s="8">
        <v>82815331</v>
      </c>
      <c r="EF380" s="8">
        <v>8</v>
      </c>
      <c r="EG380" s="8" t="s">
        <v>573</v>
      </c>
      <c r="EH380" s="8">
        <v>0</v>
      </c>
      <c r="EI380" s="8" t="s">
        <v>236</v>
      </c>
      <c r="EJ380" s="8">
        <v>1</v>
      </c>
      <c r="EK380" s="8">
        <v>1100</v>
      </c>
      <c r="EL380" s="8" t="s">
        <v>574</v>
      </c>
      <c r="EM380" s="8" t="s">
        <v>575</v>
      </c>
      <c r="EN380" s="8"/>
      <c r="EO380" s="8" t="s">
        <v>236</v>
      </c>
      <c r="EP380" s="8"/>
      <c r="EQ380" s="8">
        <v>131072</v>
      </c>
      <c r="ER380" s="8">
        <v>339.08</v>
      </c>
      <c r="ES380" s="8">
        <v>339.08</v>
      </c>
      <c r="ET380" s="8">
        <v>0</v>
      </c>
      <c r="EU380" s="8">
        <v>0</v>
      </c>
      <c r="EV380" s="8">
        <v>0</v>
      </c>
      <c r="EW380" s="8">
        <v>0</v>
      </c>
      <c r="EX380" s="8">
        <v>0</v>
      </c>
      <c r="EY380" s="8">
        <v>0</v>
      </c>
      <c r="EZ380" s="8">
        <v>5</v>
      </c>
      <c r="FA380" s="8"/>
      <c r="FB380" s="8"/>
      <c r="FC380" s="8">
        <v>1</v>
      </c>
      <c r="FD380" s="8">
        <v>18</v>
      </c>
      <c r="FE380" s="8"/>
      <c r="FF380" s="8">
        <v>393.75</v>
      </c>
      <c r="FG380" s="8"/>
      <c r="FH380" s="8"/>
      <c r="FI380" s="8"/>
      <c r="FJ380" s="8"/>
      <c r="FK380" s="8"/>
      <c r="FL380" s="8"/>
      <c r="FM380" s="8"/>
      <c r="FN380" s="8"/>
      <c r="FO380" s="8"/>
      <c r="FP380" s="8"/>
      <c r="FQ380" s="8">
        <v>0</v>
      </c>
      <c r="FR380" s="8">
        <v>0</v>
      </c>
      <c r="FS380" s="8">
        <v>0</v>
      </c>
      <c r="FT380" s="8"/>
      <c r="FU380" s="8"/>
      <c r="FV380" s="8"/>
      <c r="FW380" s="8"/>
      <c r="FX380" s="8">
        <v>0</v>
      </c>
      <c r="FY380" s="8">
        <v>0</v>
      </c>
      <c r="FZ380" s="8"/>
      <c r="GA380" s="8" t="s">
        <v>641</v>
      </c>
      <c r="GB380" s="8"/>
      <c r="GC380" s="8"/>
      <c r="GD380" s="8">
        <v>1</v>
      </c>
      <c r="GE380" s="8"/>
      <c r="GF380" s="8">
        <v>668500515</v>
      </c>
      <c r="GG380" s="8">
        <v>2</v>
      </c>
      <c r="GH380" s="8">
        <v>3</v>
      </c>
      <c r="GI380" s="8">
        <v>-2</v>
      </c>
      <c r="GJ380" s="8">
        <v>0</v>
      </c>
      <c r="GK380" s="8">
        <v>0</v>
      </c>
      <c r="GL380" s="8">
        <f t="shared" si="220"/>
        <v>0</v>
      </c>
      <c r="GM380" s="8">
        <f t="shared" si="221"/>
        <v>191.24</v>
      </c>
      <c r="GN380" s="8">
        <f t="shared" si="222"/>
        <v>191.24</v>
      </c>
      <c r="GO380" s="8">
        <f t="shared" si="223"/>
        <v>0</v>
      </c>
      <c r="GP380" s="8">
        <f t="shared" si="224"/>
        <v>0</v>
      </c>
      <c r="GQ380" s="8"/>
      <c r="GR380" s="8">
        <v>1</v>
      </c>
      <c r="GS380" s="8">
        <v>1</v>
      </c>
      <c r="GT380" s="8">
        <v>0</v>
      </c>
      <c r="GU380" s="8" t="s">
        <v>236</v>
      </c>
      <c r="GV380" s="8">
        <f t="shared" si="225"/>
        <v>0</v>
      </c>
      <c r="GW380" s="8">
        <v>1</v>
      </c>
      <c r="GX380" s="8">
        <f t="shared" si="226"/>
        <v>0</v>
      </c>
      <c r="GY380" s="8"/>
      <c r="GZ380" s="8"/>
      <c r="HA380" s="8">
        <v>0</v>
      </c>
      <c r="HB380" s="8">
        <v>0</v>
      </c>
      <c r="HC380" s="8">
        <f t="shared" si="227"/>
        <v>0</v>
      </c>
      <c r="HD380" s="8"/>
      <c r="HE380" s="8" t="s">
        <v>69</v>
      </c>
      <c r="HF380" s="8" t="s">
        <v>426</v>
      </c>
      <c r="HG380" s="8">
        <f t="shared" si="228"/>
        <v>191.24</v>
      </c>
      <c r="HH380" s="8"/>
      <c r="HI380" s="8"/>
      <c r="HJ380" s="8"/>
      <c r="HK380" s="8"/>
      <c r="HL380" s="8"/>
      <c r="HM380" s="8" t="s">
        <v>236</v>
      </c>
      <c r="HN380" s="8" t="s">
        <v>236</v>
      </c>
      <c r="HO380" s="8" t="s">
        <v>236</v>
      </c>
      <c r="HP380" s="8" t="s">
        <v>236</v>
      </c>
      <c r="HQ380" s="8" t="s">
        <v>236</v>
      </c>
      <c r="HR380" s="8"/>
      <c r="HS380" s="8">
        <v>0</v>
      </c>
      <c r="HT380" s="8"/>
      <c r="HU380" s="8"/>
      <c r="HV380" s="8"/>
      <c r="HW380" s="8"/>
      <c r="HX380" s="8"/>
      <c r="HY380" s="8"/>
      <c r="HZ380" s="8"/>
      <c r="IA380" s="8"/>
      <c r="IB380" s="8"/>
      <c r="IC380" s="8"/>
      <c r="ID380" s="8"/>
      <c r="IE380" s="8"/>
      <c r="IF380" s="8"/>
      <c r="IG380" s="8"/>
      <c r="IH380" s="8"/>
      <c r="II380" s="8"/>
      <c r="IJ380" s="8"/>
      <c r="IK380" s="8">
        <v>0</v>
      </c>
      <c r="IL380" s="8"/>
      <c r="IM380" s="8"/>
      <c r="IN380" s="8"/>
      <c r="IO380" s="8"/>
      <c r="IP380" s="8"/>
      <c r="IQ380" s="8"/>
      <c r="IR380" s="8"/>
      <c r="IS380" s="8"/>
      <c r="IT380" s="8"/>
      <c r="IU380" s="8"/>
    </row>
    <row r="381" spans="1:245">
      <c r="A381">
        <v>17</v>
      </c>
      <c r="B381">
        <v>1</v>
      </c>
      <c r="E381" t="s">
        <v>212</v>
      </c>
      <c r="F381" t="s">
        <v>534</v>
      </c>
      <c r="G381" t="s">
        <v>640</v>
      </c>
      <c r="H381" t="s">
        <v>102</v>
      </c>
      <c r="I381">
        <v>0.564</v>
      </c>
      <c r="J381">
        <v>0</v>
      </c>
      <c r="K381">
        <v>0.564</v>
      </c>
      <c r="L381">
        <v>0.564</v>
      </c>
      <c r="M381">
        <v>0</v>
      </c>
      <c r="N381">
        <f t="shared" si="188"/>
        <v>0.564</v>
      </c>
      <c r="O381">
        <f t="shared" si="189"/>
        <v>191.24</v>
      </c>
      <c r="P381">
        <f t="shared" si="190"/>
        <v>191.24</v>
      </c>
      <c r="Q381">
        <f t="shared" si="191"/>
        <v>0</v>
      </c>
      <c r="R381">
        <f t="shared" si="192"/>
        <v>0</v>
      </c>
      <c r="S381">
        <f t="shared" si="193"/>
        <v>0</v>
      </c>
      <c r="T381">
        <f t="shared" si="194"/>
        <v>0</v>
      </c>
      <c r="U381">
        <f t="shared" si="195"/>
        <v>0</v>
      </c>
      <c r="V381">
        <f t="shared" si="196"/>
        <v>0</v>
      </c>
      <c r="W381">
        <f t="shared" si="197"/>
        <v>0</v>
      </c>
      <c r="X381">
        <f t="shared" si="198"/>
        <v>0</v>
      </c>
      <c r="Y381">
        <f t="shared" si="199"/>
        <v>0</v>
      </c>
      <c r="AA381">
        <v>85244033</v>
      </c>
      <c r="AB381">
        <f t="shared" si="200"/>
        <v>339.08</v>
      </c>
      <c r="AC381">
        <f t="shared" si="201"/>
        <v>339.08</v>
      </c>
      <c r="AD381">
        <f t="shared" si="202"/>
        <v>0</v>
      </c>
      <c r="AE381">
        <f t="shared" si="203"/>
        <v>0</v>
      </c>
      <c r="AF381">
        <f t="shared" si="204"/>
        <v>0</v>
      </c>
      <c r="AG381">
        <f t="shared" si="205"/>
        <v>0</v>
      </c>
      <c r="AH381">
        <f t="shared" si="206"/>
        <v>0</v>
      </c>
      <c r="AI381">
        <f t="shared" si="207"/>
        <v>0</v>
      </c>
      <c r="AJ381">
        <f t="shared" si="208"/>
        <v>0</v>
      </c>
      <c r="AK381">
        <v>339.08</v>
      </c>
      <c r="AL381">
        <v>339.08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1</v>
      </c>
      <c r="AW381">
        <v>1</v>
      </c>
      <c r="AZ381">
        <v>1</v>
      </c>
      <c r="BA381">
        <v>1</v>
      </c>
      <c r="BB381">
        <v>1</v>
      </c>
      <c r="BC381">
        <v>1</v>
      </c>
      <c r="BD381" t="s">
        <v>236</v>
      </c>
      <c r="BE381" t="s">
        <v>236</v>
      </c>
      <c r="BF381" t="s">
        <v>236</v>
      </c>
      <c r="BG381" t="s">
        <v>236</v>
      </c>
      <c r="BH381">
        <v>3</v>
      </c>
      <c r="BI381">
        <v>1</v>
      </c>
      <c r="BJ381" t="s">
        <v>236</v>
      </c>
      <c r="BM381">
        <v>1100</v>
      </c>
      <c r="BN381">
        <v>0</v>
      </c>
      <c r="BO381" t="s">
        <v>236</v>
      </c>
      <c r="BP381">
        <v>0</v>
      </c>
      <c r="BQ381">
        <v>8</v>
      </c>
      <c r="BR381">
        <v>0</v>
      </c>
      <c r="BS381">
        <v>1</v>
      </c>
      <c r="BT381">
        <v>1</v>
      </c>
      <c r="BU381">
        <v>1</v>
      </c>
      <c r="BV381">
        <v>1</v>
      </c>
      <c r="BW381">
        <v>1</v>
      </c>
      <c r="BX381">
        <v>1</v>
      </c>
      <c r="BY381" t="s">
        <v>236</v>
      </c>
      <c r="BZ381">
        <v>0</v>
      </c>
      <c r="CA381">
        <v>0</v>
      </c>
      <c r="CB381" t="s">
        <v>236</v>
      </c>
      <c r="CE381">
        <v>0</v>
      </c>
      <c r="CF381">
        <v>0</v>
      </c>
      <c r="CG381">
        <v>0</v>
      </c>
      <c r="CH381">
        <v>40</v>
      </c>
      <c r="CI381">
        <v>0</v>
      </c>
      <c r="CJ381">
        <v>0</v>
      </c>
      <c r="CK381">
        <v>0</v>
      </c>
      <c r="CL381">
        <v>0</v>
      </c>
      <c r="CM381">
        <v>0</v>
      </c>
      <c r="CN381" t="s">
        <v>236</v>
      </c>
      <c r="CO381">
        <v>0</v>
      </c>
      <c r="CP381">
        <f t="shared" si="209"/>
        <v>191.24</v>
      </c>
      <c r="CQ381">
        <f t="shared" si="210"/>
        <v>339.08</v>
      </c>
      <c r="CR381">
        <f t="shared" si="211"/>
        <v>0</v>
      </c>
      <c r="CS381">
        <f t="shared" si="212"/>
        <v>0</v>
      </c>
      <c r="CT381">
        <f t="shared" si="213"/>
        <v>0</v>
      </c>
      <c r="CU381">
        <f t="shared" si="214"/>
        <v>0</v>
      </c>
      <c r="CV381">
        <f t="shared" si="215"/>
        <v>0</v>
      </c>
      <c r="CW381">
        <f t="shared" si="216"/>
        <v>0</v>
      </c>
      <c r="CX381">
        <f t="shared" si="217"/>
        <v>0</v>
      </c>
      <c r="CY381">
        <f t="shared" si="218"/>
        <v>0</v>
      </c>
      <c r="CZ381">
        <f t="shared" si="219"/>
        <v>0</v>
      </c>
      <c r="DC381" t="s">
        <v>236</v>
      </c>
      <c r="DD381" t="s">
        <v>236</v>
      </c>
      <c r="DE381" t="s">
        <v>236</v>
      </c>
      <c r="DF381" t="s">
        <v>236</v>
      </c>
      <c r="DG381" t="s">
        <v>236</v>
      </c>
      <c r="DH381" t="s">
        <v>236</v>
      </c>
      <c r="DI381" t="s">
        <v>236</v>
      </c>
      <c r="DJ381" t="s">
        <v>236</v>
      </c>
      <c r="DK381" t="s">
        <v>236</v>
      </c>
      <c r="DL381" t="s">
        <v>236</v>
      </c>
      <c r="DM381" t="s">
        <v>236</v>
      </c>
      <c r="DN381">
        <v>0</v>
      </c>
      <c r="DO381">
        <v>0</v>
      </c>
      <c r="DP381">
        <v>1</v>
      </c>
      <c r="DQ381">
        <v>1</v>
      </c>
      <c r="DU381">
        <v>1009</v>
      </c>
      <c r="DV381" t="s">
        <v>102</v>
      </c>
      <c r="DW381" t="s">
        <v>102</v>
      </c>
      <c r="DX381">
        <v>1</v>
      </c>
      <c r="DZ381" t="s">
        <v>236</v>
      </c>
      <c r="EA381" t="s">
        <v>236</v>
      </c>
      <c r="EB381" t="s">
        <v>236</v>
      </c>
      <c r="EC381" t="s">
        <v>236</v>
      </c>
      <c r="EE381">
        <v>82815331</v>
      </c>
      <c r="EF381">
        <v>8</v>
      </c>
      <c r="EG381" t="s">
        <v>573</v>
      </c>
      <c r="EH381">
        <v>0</v>
      </c>
      <c r="EI381" t="s">
        <v>236</v>
      </c>
      <c r="EJ381">
        <v>1</v>
      </c>
      <c r="EK381">
        <v>1100</v>
      </c>
      <c r="EL381" t="s">
        <v>574</v>
      </c>
      <c r="EM381" t="s">
        <v>575</v>
      </c>
      <c r="EO381" t="s">
        <v>236</v>
      </c>
      <c r="EQ381">
        <v>131072</v>
      </c>
      <c r="ER381">
        <v>339.08</v>
      </c>
      <c r="ES381">
        <v>339.08</v>
      </c>
      <c r="ET381">
        <v>0</v>
      </c>
      <c r="EU381">
        <v>0</v>
      </c>
      <c r="EV381">
        <v>0</v>
      </c>
      <c r="EW381">
        <v>0</v>
      </c>
      <c r="EX381">
        <v>0</v>
      </c>
      <c r="EY381">
        <v>0</v>
      </c>
      <c r="EZ381">
        <v>5</v>
      </c>
      <c r="FC381">
        <v>1</v>
      </c>
      <c r="FD381">
        <v>18</v>
      </c>
      <c r="FF381">
        <v>393.75</v>
      </c>
      <c r="FQ381">
        <v>0</v>
      </c>
      <c r="FR381">
        <v>0</v>
      </c>
      <c r="FS381">
        <v>0</v>
      </c>
      <c r="FX381">
        <v>0</v>
      </c>
      <c r="FY381">
        <v>0</v>
      </c>
      <c r="GA381" t="s">
        <v>641</v>
      </c>
      <c r="GD381">
        <v>1</v>
      </c>
      <c r="GF381">
        <v>668500515</v>
      </c>
      <c r="GG381">
        <v>2</v>
      </c>
      <c r="GH381">
        <v>3</v>
      </c>
      <c r="GI381">
        <v>-2</v>
      </c>
      <c r="GJ381">
        <v>0</v>
      </c>
      <c r="GK381">
        <v>0</v>
      </c>
      <c r="GL381">
        <f t="shared" si="220"/>
        <v>0</v>
      </c>
      <c r="GM381">
        <f t="shared" si="221"/>
        <v>191.24</v>
      </c>
      <c r="GN381">
        <f t="shared" si="222"/>
        <v>191.24</v>
      </c>
      <c r="GO381">
        <f t="shared" si="223"/>
        <v>0</v>
      </c>
      <c r="GP381">
        <f t="shared" si="224"/>
        <v>0</v>
      </c>
      <c r="GR381">
        <v>1</v>
      </c>
      <c r="GS381">
        <v>1</v>
      </c>
      <c r="GT381">
        <v>0</v>
      </c>
      <c r="GU381" t="s">
        <v>236</v>
      </c>
      <c r="GV381">
        <f t="shared" si="225"/>
        <v>0</v>
      </c>
      <c r="GW381">
        <v>1</v>
      </c>
      <c r="GX381">
        <f t="shared" si="226"/>
        <v>0</v>
      </c>
      <c r="HA381">
        <v>0</v>
      </c>
      <c r="HB381">
        <v>0</v>
      </c>
      <c r="HC381">
        <f t="shared" si="227"/>
        <v>0</v>
      </c>
      <c r="HE381" t="s">
        <v>69</v>
      </c>
      <c r="HF381" t="s">
        <v>426</v>
      </c>
      <c r="HG381">
        <f t="shared" si="228"/>
        <v>191.24</v>
      </c>
      <c r="HM381" t="s">
        <v>236</v>
      </c>
      <c r="HN381" t="s">
        <v>236</v>
      </c>
      <c r="HO381" t="s">
        <v>236</v>
      </c>
      <c r="HP381" t="s">
        <v>236</v>
      </c>
      <c r="HQ381" t="s">
        <v>236</v>
      </c>
      <c r="HS381">
        <v>0</v>
      </c>
      <c r="IK381">
        <v>0</v>
      </c>
    </row>
    <row r="382" spans="1:255">
      <c r="A382" s="8">
        <v>17</v>
      </c>
      <c r="B382" s="8">
        <v>1</v>
      </c>
      <c r="C382" s="8"/>
      <c r="D382" s="8"/>
      <c r="E382" s="8" t="s">
        <v>214</v>
      </c>
      <c r="F382" s="8" t="s">
        <v>534</v>
      </c>
      <c r="G382" s="8" t="s">
        <v>642</v>
      </c>
      <c r="H382" s="8" t="s">
        <v>102</v>
      </c>
      <c r="I382" s="8">
        <v>17.55</v>
      </c>
      <c r="J382" s="8">
        <v>0</v>
      </c>
      <c r="K382" s="8">
        <v>17.55</v>
      </c>
      <c r="L382" s="8">
        <v>17.55</v>
      </c>
      <c r="M382" s="8">
        <v>0</v>
      </c>
      <c r="N382" s="8">
        <f t="shared" si="188"/>
        <v>17.55</v>
      </c>
      <c r="O382" s="8">
        <f t="shared" si="189"/>
        <v>8777.81</v>
      </c>
      <c r="P382" s="8">
        <f t="shared" si="190"/>
        <v>8777.81</v>
      </c>
      <c r="Q382" s="8">
        <f t="shared" si="191"/>
        <v>0</v>
      </c>
      <c r="R382" s="8">
        <f t="shared" si="192"/>
        <v>0</v>
      </c>
      <c r="S382" s="8">
        <f t="shared" si="193"/>
        <v>0</v>
      </c>
      <c r="T382" s="8">
        <f t="shared" si="194"/>
        <v>0</v>
      </c>
      <c r="U382" s="8">
        <f t="shared" si="195"/>
        <v>0</v>
      </c>
      <c r="V382" s="8">
        <f t="shared" si="196"/>
        <v>0</v>
      </c>
      <c r="W382" s="8">
        <f t="shared" si="197"/>
        <v>0</v>
      </c>
      <c r="X382" s="8">
        <f t="shared" si="198"/>
        <v>0</v>
      </c>
      <c r="Y382" s="8">
        <f t="shared" si="199"/>
        <v>0</v>
      </c>
      <c r="Z382" s="8"/>
      <c r="AA382" s="8">
        <v>85244098</v>
      </c>
      <c r="AB382" s="8">
        <f t="shared" si="200"/>
        <v>500.16</v>
      </c>
      <c r="AC382" s="8">
        <f t="shared" si="201"/>
        <v>500.16</v>
      </c>
      <c r="AD382" s="8">
        <f t="shared" si="202"/>
        <v>0</v>
      </c>
      <c r="AE382" s="8">
        <f t="shared" si="203"/>
        <v>0</v>
      </c>
      <c r="AF382" s="8">
        <f t="shared" si="204"/>
        <v>0</v>
      </c>
      <c r="AG382" s="8">
        <f t="shared" si="205"/>
        <v>0</v>
      </c>
      <c r="AH382" s="8">
        <f t="shared" si="206"/>
        <v>0</v>
      </c>
      <c r="AI382" s="8">
        <f t="shared" si="207"/>
        <v>0</v>
      </c>
      <c r="AJ382" s="8">
        <f t="shared" si="208"/>
        <v>0</v>
      </c>
      <c r="AK382" s="8">
        <v>500.16</v>
      </c>
      <c r="AL382" s="8">
        <v>500.16</v>
      </c>
      <c r="AM382" s="8">
        <v>0</v>
      </c>
      <c r="AN382" s="8">
        <v>0</v>
      </c>
      <c r="AO382" s="8">
        <v>0</v>
      </c>
      <c r="AP382" s="8">
        <v>0</v>
      </c>
      <c r="AQ382" s="8">
        <v>0</v>
      </c>
      <c r="AR382" s="8">
        <v>0</v>
      </c>
      <c r="AS382" s="8">
        <v>0</v>
      </c>
      <c r="AT382" s="8">
        <v>0</v>
      </c>
      <c r="AU382" s="8">
        <v>0</v>
      </c>
      <c r="AV382" s="8">
        <v>1</v>
      </c>
      <c r="AW382" s="8">
        <v>1</v>
      </c>
      <c r="AX382" s="8"/>
      <c r="AY382" s="8"/>
      <c r="AZ382" s="8">
        <v>1</v>
      </c>
      <c r="BA382" s="8">
        <v>1</v>
      </c>
      <c r="BB382" s="8">
        <v>1</v>
      </c>
      <c r="BC382" s="8">
        <v>1</v>
      </c>
      <c r="BD382" s="8" t="s">
        <v>236</v>
      </c>
      <c r="BE382" s="8" t="s">
        <v>236</v>
      </c>
      <c r="BF382" s="8" t="s">
        <v>236</v>
      </c>
      <c r="BG382" s="8" t="s">
        <v>236</v>
      </c>
      <c r="BH382" s="8">
        <v>3</v>
      </c>
      <c r="BI382" s="8">
        <v>1</v>
      </c>
      <c r="BJ382" s="8" t="s">
        <v>236</v>
      </c>
      <c r="BK382" s="8"/>
      <c r="BL382" s="8"/>
      <c r="BM382" s="8">
        <v>1100</v>
      </c>
      <c r="BN382" s="8">
        <v>0</v>
      </c>
      <c r="BO382" s="8" t="s">
        <v>236</v>
      </c>
      <c r="BP382" s="8">
        <v>0</v>
      </c>
      <c r="BQ382" s="8">
        <v>8</v>
      </c>
      <c r="BR382" s="8">
        <v>0</v>
      </c>
      <c r="BS382" s="8">
        <v>1</v>
      </c>
      <c r="BT382" s="8">
        <v>1</v>
      </c>
      <c r="BU382" s="8">
        <v>1</v>
      </c>
      <c r="BV382" s="8">
        <v>1</v>
      </c>
      <c r="BW382" s="8">
        <v>1</v>
      </c>
      <c r="BX382" s="8">
        <v>1</v>
      </c>
      <c r="BY382" s="8" t="s">
        <v>236</v>
      </c>
      <c r="BZ382" s="8">
        <v>0</v>
      </c>
      <c r="CA382" s="8">
        <v>0</v>
      </c>
      <c r="CB382" s="8" t="s">
        <v>236</v>
      </c>
      <c r="CC382" s="8"/>
      <c r="CD382" s="8"/>
      <c r="CE382" s="8">
        <v>0</v>
      </c>
      <c r="CF382" s="8">
        <v>0</v>
      </c>
      <c r="CG382" s="8">
        <v>0</v>
      </c>
      <c r="CH382" s="8">
        <v>41</v>
      </c>
      <c r="CI382" s="8">
        <v>0</v>
      </c>
      <c r="CJ382" s="8">
        <v>0</v>
      </c>
      <c r="CK382" s="8">
        <v>0</v>
      </c>
      <c r="CL382" s="8">
        <v>0</v>
      </c>
      <c r="CM382" s="8">
        <v>0</v>
      </c>
      <c r="CN382" s="8" t="s">
        <v>236</v>
      </c>
      <c r="CO382" s="8">
        <v>0</v>
      </c>
      <c r="CP382" s="8">
        <f t="shared" si="209"/>
        <v>8777.81</v>
      </c>
      <c r="CQ382" s="8">
        <f t="shared" si="210"/>
        <v>500.16</v>
      </c>
      <c r="CR382" s="8">
        <f t="shared" si="211"/>
        <v>0</v>
      </c>
      <c r="CS382" s="8">
        <f t="shared" si="212"/>
        <v>0</v>
      </c>
      <c r="CT382" s="8">
        <f t="shared" si="213"/>
        <v>0</v>
      </c>
      <c r="CU382" s="8">
        <f t="shared" si="214"/>
        <v>0</v>
      </c>
      <c r="CV382" s="8">
        <f t="shared" si="215"/>
        <v>0</v>
      </c>
      <c r="CW382" s="8">
        <f t="shared" si="216"/>
        <v>0</v>
      </c>
      <c r="CX382" s="8">
        <f t="shared" si="217"/>
        <v>0</v>
      </c>
      <c r="CY382" s="8">
        <f t="shared" si="218"/>
        <v>0</v>
      </c>
      <c r="CZ382" s="8">
        <f t="shared" si="219"/>
        <v>0</v>
      </c>
      <c r="DA382" s="8"/>
      <c r="DB382" s="8"/>
      <c r="DC382" s="8" t="s">
        <v>236</v>
      </c>
      <c r="DD382" s="8" t="s">
        <v>236</v>
      </c>
      <c r="DE382" s="8" t="s">
        <v>236</v>
      </c>
      <c r="DF382" s="8" t="s">
        <v>236</v>
      </c>
      <c r="DG382" s="8" t="s">
        <v>236</v>
      </c>
      <c r="DH382" s="8" t="s">
        <v>236</v>
      </c>
      <c r="DI382" s="8" t="s">
        <v>236</v>
      </c>
      <c r="DJ382" s="8" t="s">
        <v>236</v>
      </c>
      <c r="DK382" s="8" t="s">
        <v>236</v>
      </c>
      <c r="DL382" s="8" t="s">
        <v>236</v>
      </c>
      <c r="DM382" s="8" t="s">
        <v>236</v>
      </c>
      <c r="DN382" s="8">
        <v>0</v>
      </c>
      <c r="DO382" s="8">
        <v>0</v>
      </c>
      <c r="DP382" s="8">
        <v>1</v>
      </c>
      <c r="DQ382" s="8">
        <v>1</v>
      </c>
      <c r="DR382" s="8"/>
      <c r="DS382" s="8"/>
      <c r="DT382" s="8"/>
      <c r="DU382" s="8">
        <v>1009</v>
      </c>
      <c r="DV382" s="8" t="s">
        <v>102</v>
      </c>
      <c r="DW382" s="8" t="s">
        <v>102</v>
      </c>
      <c r="DX382" s="8">
        <v>1</v>
      </c>
      <c r="DY382" s="8"/>
      <c r="DZ382" s="8" t="s">
        <v>236</v>
      </c>
      <c r="EA382" s="8" t="s">
        <v>236</v>
      </c>
      <c r="EB382" s="8" t="s">
        <v>236</v>
      </c>
      <c r="EC382" s="8" t="s">
        <v>236</v>
      </c>
      <c r="ED382" s="8"/>
      <c r="EE382" s="8">
        <v>82815331</v>
      </c>
      <c r="EF382" s="8">
        <v>8</v>
      </c>
      <c r="EG382" s="8" t="s">
        <v>573</v>
      </c>
      <c r="EH382" s="8">
        <v>0</v>
      </c>
      <c r="EI382" s="8" t="s">
        <v>236</v>
      </c>
      <c r="EJ382" s="8">
        <v>1</v>
      </c>
      <c r="EK382" s="8">
        <v>1100</v>
      </c>
      <c r="EL382" s="8" t="s">
        <v>574</v>
      </c>
      <c r="EM382" s="8" t="s">
        <v>575</v>
      </c>
      <c r="EN382" s="8"/>
      <c r="EO382" s="8" t="s">
        <v>236</v>
      </c>
      <c r="EP382" s="8"/>
      <c r="EQ382" s="8">
        <v>131072</v>
      </c>
      <c r="ER382" s="8">
        <v>500.16</v>
      </c>
      <c r="ES382" s="8">
        <v>500.16</v>
      </c>
      <c r="ET382" s="8">
        <v>0</v>
      </c>
      <c r="EU382" s="8">
        <v>0</v>
      </c>
      <c r="EV382" s="8">
        <v>0</v>
      </c>
      <c r="EW382" s="8">
        <v>0</v>
      </c>
      <c r="EX382" s="8">
        <v>0</v>
      </c>
      <c r="EY382" s="8">
        <v>0</v>
      </c>
      <c r="EZ382" s="8">
        <v>5</v>
      </c>
      <c r="FA382" s="8"/>
      <c r="FB382" s="8"/>
      <c r="FC382" s="8">
        <v>1</v>
      </c>
      <c r="FD382" s="8">
        <v>18</v>
      </c>
      <c r="FE382" s="8"/>
      <c r="FF382" s="8">
        <v>580.8</v>
      </c>
      <c r="FG382" s="8"/>
      <c r="FH382" s="8"/>
      <c r="FI382" s="8"/>
      <c r="FJ382" s="8"/>
      <c r="FK382" s="8"/>
      <c r="FL382" s="8"/>
      <c r="FM382" s="8"/>
      <c r="FN382" s="8"/>
      <c r="FO382" s="8"/>
      <c r="FP382" s="8"/>
      <c r="FQ382" s="8">
        <v>0</v>
      </c>
      <c r="FR382" s="8">
        <v>0</v>
      </c>
      <c r="FS382" s="8">
        <v>0</v>
      </c>
      <c r="FT382" s="8"/>
      <c r="FU382" s="8"/>
      <c r="FV382" s="8"/>
      <c r="FW382" s="8"/>
      <c r="FX382" s="8">
        <v>0</v>
      </c>
      <c r="FY382" s="8">
        <v>0</v>
      </c>
      <c r="FZ382" s="8"/>
      <c r="GA382" s="8" t="s">
        <v>643</v>
      </c>
      <c r="GB382" s="8"/>
      <c r="GC382" s="8"/>
      <c r="GD382" s="8">
        <v>1</v>
      </c>
      <c r="GE382" s="8"/>
      <c r="GF382" s="8">
        <v>662734593</v>
      </c>
      <c r="GG382" s="8">
        <v>2</v>
      </c>
      <c r="GH382" s="8">
        <v>3</v>
      </c>
      <c r="GI382" s="8">
        <v>-2</v>
      </c>
      <c r="GJ382" s="8">
        <v>0</v>
      </c>
      <c r="GK382" s="8">
        <v>0</v>
      </c>
      <c r="GL382" s="8">
        <f t="shared" si="220"/>
        <v>0</v>
      </c>
      <c r="GM382" s="8">
        <f t="shared" si="221"/>
        <v>8777.81</v>
      </c>
      <c r="GN382" s="8">
        <f t="shared" si="222"/>
        <v>8777.81</v>
      </c>
      <c r="GO382" s="8">
        <f t="shared" si="223"/>
        <v>0</v>
      </c>
      <c r="GP382" s="8">
        <f t="shared" si="224"/>
        <v>0</v>
      </c>
      <c r="GQ382" s="8"/>
      <c r="GR382" s="8">
        <v>1</v>
      </c>
      <c r="GS382" s="8">
        <v>1</v>
      </c>
      <c r="GT382" s="8">
        <v>0</v>
      </c>
      <c r="GU382" s="8" t="s">
        <v>236</v>
      </c>
      <c r="GV382" s="8">
        <f t="shared" si="225"/>
        <v>0</v>
      </c>
      <c r="GW382" s="8">
        <v>1</v>
      </c>
      <c r="GX382" s="8">
        <f t="shared" si="226"/>
        <v>0</v>
      </c>
      <c r="GY382" s="8"/>
      <c r="GZ382" s="8"/>
      <c r="HA382" s="8">
        <v>0</v>
      </c>
      <c r="HB382" s="8">
        <v>0</v>
      </c>
      <c r="HC382" s="8">
        <f t="shared" si="227"/>
        <v>0</v>
      </c>
      <c r="HD382" s="8"/>
      <c r="HE382" s="8" t="s">
        <v>69</v>
      </c>
      <c r="HF382" s="8" t="s">
        <v>426</v>
      </c>
      <c r="HG382" s="8">
        <f t="shared" si="228"/>
        <v>8777.81</v>
      </c>
      <c r="HH382" s="8"/>
      <c r="HI382" s="8"/>
      <c r="HJ382" s="8"/>
      <c r="HK382" s="8"/>
      <c r="HL382" s="8"/>
      <c r="HM382" s="8" t="s">
        <v>236</v>
      </c>
      <c r="HN382" s="8" t="s">
        <v>236</v>
      </c>
      <c r="HO382" s="8" t="s">
        <v>236</v>
      </c>
      <c r="HP382" s="8" t="s">
        <v>236</v>
      </c>
      <c r="HQ382" s="8" t="s">
        <v>236</v>
      </c>
      <c r="HR382" s="8"/>
      <c r="HS382" s="8">
        <v>0</v>
      </c>
      <c r="HT382" s="8"/>
      <c r="HU382" s="8"/>
      <c r="HV382" s="8"/>
      <c r="HW382" s="8"/>
      <c r="HX382" s="8"/>
      <c r="HY382" s="8"/>
      <c r="HZ382" s="8"/>
      <c r="IA382" s="8"/>
      <c r="IB382" s="8"/>
      <c r="IC382" s="8"/>
      <c r="ID382" s="8"/>
      <c r="IE382" s="8"/>
      <c r="IF382" s="8"/>
      <c r="IG382" s="8"/>
      <c r="IH382" s="8"/>
      <c r="II382" s="8"/>
      <c r="IJ382" s="8"/>
      <c r="IK382" s="8">
        <v>0</v>
      </c>
      <c r="IL382" s="8"/>
      <c r="IM382" s="8"/>
      <c r="IN382" s="8"/>
      <c r="IO382" s="8"/>
      <c r="IP382" s="8"/>
      <c r="IQ382" s="8"/>
      <c r="IR382" s="8"/>
      <c r="IS382" s="8"/>
      <c r="IT382" s="8"/>
      <c r="IU382" s="8"/>
    </row>
    <row r="383" spans="1:245">
      <c r="A383">
        <v>17</v>
      </c>
      <c r="B383">
        <v>1</v>
      </c>
      <c r="E383" t="s">
        <v>214</v>
      </c>
      <c r="F383" t="s">
        <v>534</v>
      </c>
      <c r="G383" t="s">
        <v>642</v>
      </c>
      <c r="H383" t="s">
        <v>102</v>
      </c>
      <c r="I383">
        <v>17.55</v>
      </c>
      <c r="J383">
        <v>0</v>
      </c>
      <c r="K383">
        <v>17.55</v>
      </c>
      <c r="L383">
        <v>17.55</v>
      </c>
      <c r="M383">
        <v>0</v>
      </c>
      <c r="N383">
        <f t="shared" si="188"/>
        <v>17.55</v>
      </c>
      <c r="O383">
        <f t="shared" si="189"/>
        <v>8777.81</v>
      </c>
      <c r="P383">
        <f t="shared" si="190"/>
        <v>8777.81</v>
      </c>
      <c r="Q383">
        <f t="shared" si="191"/>
        <v>0</v>
      </c>
      <c r="R383">
        <f t="shared" si="192"/>
        <v>0</v>
      </c>
      <c r="S383">
        <f t="shared" si="193"/>
        <v>0</v>
      </c>
      <c r="T383">
        <f t="shared" si="194"/>
        <v>0</v>
      </c>
      <c r="U383">
        <f t="shared" si="195"/>
        <v>0</v>
      </c>
      <c r="V383">
        <f t="shared" si="196"/>
        <v>0</v>
      </c>
      <c r="W383">
        <f t="shared" si="197"/>
        <v>0</v>
      </c>
      <c r="X383">
        <f t="shared" si="198"/>
        <v>0</v>
      </c>
      <c r="Y383">
        <f t="shared" si="199"/>
        <v>0</v>
      </c>
      <c r="AA383">
        <v>85244033</v>
      </c>
      <c r="AB383">
        <f t="shared" si="200"/>
        <v>500.16</v>
      </c>
      <c r="AC383">
        <f t="shared" si="201"/>
        <v>500.16</v>
      </c>
      <c r="AD383">
        <f t="shared" si="202"/>
        <v>0</v>
      </c>
      <c r="AE383">
        <f t="shared" si="203"/>
        <v>0</v>
      </c>
      <c r="AF383">
        <f t="shared" si="204"/>
        <v>0</v>
      </c>
      <c r="AG383">
        <f t="shared" si="205"/>
        <v>0</v>
      </c>
      <c r="AH383">
        <f t="shared" si="206"/>
        <v>0</v>
      </c>
      <c r="AI383">
        <f t="shared" si="207"/>
        <v>0</v>
      </c>
      <c r="AJ383">
        <f t="shared" si="208"/>
        <v>0</v>
      </c>
      <c r="AK383">
        <v>500.16</v>
      </c>
      <c r="AL383">
        <v>500.16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1</v>
      </c>
      <c r="AW383">
        <v>1</v>
      </c>
      <c r="AZ383">
        <v>1</v>
      </c>
      <c r="BA383">
        <v>1</v>
      </c>
      <c r="BB383">
        <v>1</v>
      </c>
      <c r="BC383">
        <v>1</v>
      </c>
      <c r="BD383" t="s">
        <v>236</v>
      </c>
      <c r="BE383" t="s">
        <v>236</v>
      </c>
      <c r="BF383" t="s">
        <v>236</v>
      </c>
      <c r="BG383" t="s">
        <v>236</v>
      </c>
      <c r="BH383">
        <v>3</v>
      </c>
      <c r="BI383">
        <v>1</v>
      </c>
      <c r="BJ383" t="s">
        <v>236</v>
      </c>
      <c r="BM383">
        <v>1100</v>
      </c>
      <c r="BN383">
        <v>0</v>
      </c>
      <c r="BO383" t="s">
        <v>236</v>
      </c>
      <c r="BP383">
        <v>0</v>
      </c>
      <c r="BQ383">
        <v>8</v>
      </c>
      <c r="BR383">
        <v>0</v>
      </c>
      <c r="BS383">
        <v>1</v>
      </c>
      <c r="BT383">
        <v>1</v>
      </c>
      <c r="BU383">
        <v>1</v>
      </c>
      <c r="BV383">
        <v>1</v>
      </c>
      <c r="BW383">
        <v>1</v>
      </c>
      <c r="BX383">
        <v>1</v>
      </c>
      <c r="BY383" t="s">
        <v>236</v>
      </c>
      <c r="BZ383">
        <v>0</v>
      </c>
      <c r="CA383">
        <v>0</v>
      </c>
      <c r="CB383" t="s">
        <v>236</v>
      </c>
      <c r="CE383">
        <v>0</v>
      </c>
      <c r="CF383">
        <v>0</v>
      </c>
      <c r="CG383">
        <v>0</v>
      </c>
      <c r="CH383">
        <v>41</v>
      </c>
      <c r="CI383">
        <v>0</v>
      </c>
      <c r="CJ383">
        <v>0</v>
      </c>
      <c r="CK383">
        <v>0</v>
      </c>
      <c r="CL383">
        <v>0</v>
      </c>
      <c r="CM383">
        <v>0</v>
      </c>
      <c r="CN383" t="s">
        <v>236</v>
      </c>
      <c r="CO383">
        <v>0</v>
      </c>
      <c r="CP383">
        <f t="shared" si="209"/>
        <v>8777.81</v>
      </c>
      <c r="CQ383">
        <f t="shared" si="210"/>
        <v>500.16</v>
      </c>
      <c r="CR383">
        <f t="shared" si="211"/>
        <v>0</v>
      </c>
      <c r="CS383">
        <f t="shared" si="212"/>
        <v>0</v>
      </c>
      <c r="CT383">
        <f t="shared" si="213"/>
        <v>0</v>
      </c>
      <c r="CU383">
        <f t="shared" si="214"/>
        <v>0</v>
      </c>
      <c r="CV383">
        <f t="shared" si="215"/>
        <v>0</v>
      </c>
      <c r="CW383">
        <f t="shared" si="216"/>
        <v>0</v>
      </c>
      <c r="CX383">
        <f t="shared" si="217"/>
        <v>0</v>
      </c>
      <c r="CY383">
        <f t="shared" si="218"/>
        <v>0</v>
      </c>
      <c r="CZ383">
        <f t="shared" si="219"/>
        <v>0</v>
      </c>
      <c r="DC383" t="s">
        <v>236</v>
      </c>
      <c r="DD383" t="s">
        <v>236</v>
      </c>
      <c r="DE383" t="s">
        <v>236</v>
      </c>
      <c r="DF383" t="s">
        <v>236</v>
      </c>
      <c r="DG383" t="s">
        <v>236</v>
      </c>
      <c r="DH383" t="s">
        <v>236</v>
      </c>
      <c r="DI383" t="s">
        <v>236</v>
      </c>
      <c r="DJ383" t="s">
        <v>236</v>
      </c>
      <c r="DK383" t="s">
        <v>236</v>
      </c>
      <c r="DL383" t="s">
        <v>236</v>
      </c>
      <c r="DM383" t="s">
        <v>236</v>
      </c>
      <c r="DN383">
        <v>0</v>
      </c>
      <c r="DO383">
        <v>0</v>
      </c>
      <c r="DP383">
        <v>1</v>
      </c>
      <c r="DQ383">
        <v>1</v>
      </c>
      <c r="DU383">
        <v>1009</v>
      </c>
      <c r="DV383" t="s">
        <v>102</v>
      </c>
      <c r="DW383" t="s">
        <v>102</v>
      </c>
      <c r="DX383">
        <v>1</v>
      </c>
      <c r="DZ383" t="s">
        <v>236</v>
      </c>
      <c r="EA383" t="s">
        <v>236</v>
      </c>
      <c r="EB383" t="s">
        <v>236</v>
      </c>
      <c r="EC383" t="s">
        <v>236</v>
      </c>
      <c r="EE383">
        <v>82815331</v>
      </c>
      <c r="EF383">
        <v>8</v>
      </c>
      <c r="EG383" t="s">
        <v>573</v>
      </c>
      <c r="EH383">
        <v>0</v>
      </c>
      <c r="EI383" t="s">
        <v>236</v>
      </c>
      <c r="EJ383">
        <v>1</v>
      </c>
      <c r="EK383">
        <v>1100</v>
      </c>
      <c r="EL383" t="s">
        <v>574</v>
      </c>
      <c r="EM383" t="s">
        <v>575</v>
      </c>
      <c r="EO383" t="s">
        <v>236</v>
      </c>
      <c r="EQ383">
        <v>131072</v>
      </c>
      <c r="ER383">
        <v>500.16</v>
      </c>
      <c r="ES383">
        <v>500.16</v>
      </c>
      <c r="ET383">
        <v>0</v>
      </c>
      <c r="EU383">
        <v>0</v>
      </c>
      <c r="EV383">
        <v>0</v>
      </c>
      <c r="EW383">
        <v>0</v>
      </c>
      <c r="EX383">
        <v>0</v>
      </c>
      <c r="EY383">
        <v>0</v>
      </c>
      <c r="EZ383">
        <v>5</v>
      </c>
      <c r="FC383">
        <v>1</v>
      </c>
      <c r="FD383">
        <v>18</v>
      </c>
      <c r="FF383">
        <v>580.8</v>
      </c>
      <c r="FQ383">
        <v>0</v>
      </c>
      <c r="FR383">
        <v>0</v>
      </c>
      <c r="FS383">
        <v>0</v>
      </c>
      <c r="FX383">
        <v>0</v>
      </c>
      <c r="FY383">
        <v>0</v>
      </c>
      <c r="GA383" t="s">
        <v>643</v>
      </c>
      <c r="GD383">
        <v>1</v>
      </c>
      <c r="GF383">
        <v>662734593</v>
      </c>
      <c r="GG383">
        <v>2</v>
      </c>
      <c r="GH383">
        <v>3</v>
      </c>
      <c r="GI383">
        <v>-2</v>
      </c>
      <c r="GJ383">
        <v>0</v>
      </c>
      <c r="GK383">
        <v>0</v>
      </c>
      <c r="GL383">
        <f t="shared" si="220"/>
        <v>0</v>
      </c>
      <c r="GM383">
        <f t="shared" si="221"/>
        <v>8777.81</v>
      </c>
      <c r="GN383">
        <f t="shared" si="222"/>
        <v>8777.81</v>
      </c>
      <c r="GO383">
        <f t="shared" si="223"/>
        <v>0</v>
      </c>
      <c r="GP383">
        <f t="shared" si="224"/>
        <v>0</v>
      </c>
      <c r="GR383">
        <v>1</v>
      </c>
      <c r="GS383">
        <v>1</v>
      </c>
      <c r="GT383">
        <v>0</v>
      </c>
      <c r="GU383" t="s">
        <v>236</v>
      </c>
      <c r="GV383">
        <f t="shared" si="225"/>
        <v>0</v>
      </c>
      <c r="GW383">
        <v>1</v>
      </c>
      <c r="GX383">
        <f t="shared" si="226"/>
        <v>0</v>
      </c>
      <c r="HA383">
        <v>0</v>
      </c>
      <c r="HB383">
        <v>0</v>
      </c>
      <c r="HC383">
        <f t="shared" si="227"/>
        <v>0</v>
      </c>
      <c r="HE383" t="s">
        <v>69</v>
      </c>
      <c r="HF383" t="s">
        <v>426</v>
      </c>
      <c r="HG383">
        <f t="shared" si="228"/>
        <v>8777.81</v>
      </c>
      <c r="HM383" t="s">
        <v>236</v>
      </c>
      <c r="HN383" t="s">
        <v>236</v>
      </c>
      <c r="HO383" t="s">
        <v>236</v>
      </c>
      <c r="HP383" t="s">
        <v>236</v>
      </c>
      <c r="HQ383" t="s">
        <v>236</v>
      </c>
      <c r="HS383">
        <v>0</v>
      </c>
      <c r="IK383">
        <v>0</v>
      </c>
    </row>
    <row r="384" spans="1:255">
      <c r="A384" s="8">
        <v>17</v>
      </c>
      <c r="B384" s="8">
        <v>1</v>
      </c>
      <c r="C384" s="8"/>
      <c r="D384" s="8"/>
      <c r="E384" s="8" t="s">
        <v>236</v>
      </c>
      <c r="F384" s="8" t="s">
        <v>534</v>
      </c>
      <c r="G384" s="8" t="s">
        <v>644</v>
      </c>
      <c r="H384" s="8" t="s">
        <v>565</v>
      </c>
      <c r="I384" s="8">
        <v>0</v>
      </c>
      <c r="J384" s="8">
        <v>0</v>
      </c>
      <c r="K384" s="8">
        <v>0</v>
      </c>
      <c r="L384" s="8">
        <v>0</v>
      </c>
      <c r="M384" s="8">
        <v>0</v>
      </c>
      <c r="N384" s="8">
        <f t="shared" si="188"/>
        <v>0</v>
      </c>
      <c r="O384" s="8">
        <f t="shared" si="189"/>
        <v>0</v>
      </c>
      <c r="P384" s="8">
        <f t="shared" si="190"/>
        <v>0</v>
      </c>
      <c r="Q384" s="8">
        <f t="shared" si="191"/>
        <v>0</v>
      </c>
      <c r="R384" s="8">
        <f t="shared" si="192"/>
        <v>0</v>
      </c>
      <c r="S384" s="8">
        <f t="shared" si="193"/>
        <v>0</v>
      </c>
      <c r="T384" s="8">
        <f t="shared" si="194"/>
        <v>0</v>
      </c>
      <c r="U384" s="8">
        <f t="shared" si="195"/>
        <v>0</v>
      </c>
      <c r="V384" s="8">
        <f t="shared" si="196"/>
        <v>0</v>
      </c>
      <c r="W384" s="8">
        <f t="shared" si="197"/>
        <v>0</v>
      </c>
      <c r="X384" s="8">
        <f t="shared" si="198"/>
        <v>0</v>
      </c>
      <c r="Y384" s="8">
        <f t="shared" si="199"/>
        <v>0</v>
      </c>
      <c r="Z384" s="8"/>
      <c r="AA384" s="8">
        <v>-1</v>
      </c>
      <c r="AB384" s="8">
        <f t="shared" si="200"/>
        <v>417.55</v>
      </c>
      <c r="AC384" s="8">
        <f t="shared" si="201"/>
        <v>417.55</v>
      </c>
      <c r="AD384" s="8">
        <f t="shared" si="202"/>
        <v>0</v>
      </c>
      <c r="AE384" s="8">
        <f t="shared" si="203"/>
        <v>0</v>
      </c>
      <c r="AF384" s="8">
        <f t="shared" si="204"/>
        <v>0</v>
      </c>
      <c r="AG384" s="8">
        <f t="shared" si="205"/>
        <v>0</v>
      </c>
      <c r="AH384" s="8">
        <f t="shared" si="206"/>
        <v>0</v>
      </c>
      <c r="AI384" s="8">
        <f t="shared" si="207"/>
        <v>0</v>
      </c>
      <c r="AJ384" s="8">
        <f t="shared" si="208"/>
        <v>0</v>
      </c>
      <c r="AK384" s="8">
        <v>417.55</v>
      </c>
      <c r="AL384" s="8">
        <v>417.55</v>
      </c>
      <c r="AM384" s="8">
        <v>0</v>
      </c>
      <c r="AN384" s="8">
        <v>0</v>
      </c>
      <c r="AO384" s="8">
        <v>0</v>
      </c>
      <c r="AP384" s="8">
        <v>0</v>
      </c>
      <c r="AQ384" s="8">
        <v>0</v>
      </c>
      <c r="AR384" s="8">
        <v>0</v>
      </c>
      <c r="AS384" s="8">
        <v>0</v>
      </c>
      <c r="AT384" s="8">
        <v>0</v>
      </c>
      <c r="AU384" s="8">
        <v>0</v>
      </c>
      <c r="AV384" s="8">
        <v>1</v>
      </c>
      <c r="AW384" s="8">
        <v>1</v>
      </c>
      <c r="AX384" s="8"/>
      <c r="AY384" s="8"/>
      <c r="AZ384" s="8">
        <v>1</v>
      </c>
      <c r="BA384" s="8">
        <v>1</v>
      </c>
      <c r="BB384" s="8">
        <v>1</v>
      </c>
      <c r="BC384" s="8">
        <v>1</v>
      </c>
      <c r="BD384" s="8" t="s">
        <v>236</v>
      </c>
      <c r="BE384" s="8" t="s">
        <v>236</v>
      </c>
      <c r="BF384" s="8" t="s">
        <v>236</v>
      </c>
      <c r="BG384" s="8" t="s">
        <v>236</v>
      </c>
      <c r="BH384" s="8">
        <v>3</v>
      </c>
      <c r="BI384" s="8">
        <v>1</v>
      </c>
      <c r="BJ384" s="8" t="s">
        <v>236</v>
      </c>
      <c r="BK384" s="8"/>
      <c r="BL384" s="8"/>
      <c r="BM384" s="8">
        <v>1100</v>
      </c>
      <c r="BN384" s="8">
        <v>0</v>
      </c>
      <c r="BO384" s="8" t="s">
        <v>236</v>
      </c>
      <c r="BP384" s="8">
        <v>0</v>
      </c>
      <c r="BQ384" s="8">
        <v>8</v>
      </c>
      <c r="BR384" s="8">
        <v>0</v>
      </c>
      <c r="BS384" s="8">
        <v>1</v>
      </c>
      <c r="BT384" s="8">
        <v>1</v>
      </c>
      <c r="BU384" s="8">
        <v>1</v>
      </c>
      <c r="BV384" s="8">
        <v>1</v>
      </c>
      <c r="BW384" s="8">
        <v>1</v>
      </c>
      <c r="BX384" s="8">
        <v>1</v>
      </c>
      <c r="BY384" s="8" t="s">
        <v>236</v>
      </c>
      <c r="BZ384" s="8">
        <v>0</v>
      </c>
      <c r="CA384" s="8">
        <v>0</v>
      </c>
      <c r="CB384" s="8" t="s">
        <v>236</v>
      </c>
      <c r="CC384" s="8"/>
      <c r="CD384" s="8"/>
      <c r="CE384" s="8">
        <v>0</v>
      </c>
      <c r="CF384" s="8">
        <v>0</v>
      </c>
      <c r="CG384" s="8">
        <v>0</v>
      </c>
      <c r="CH384" s="8">
        <v>0</v>
      </c>
      <c r="CI384" s="8">
        <v>0</v>
      </c>
      <c r="CJ384" s="8">
        <v>0</v>
      </c>
      <c r="CK384" s="8">
        <v>0</v>
      </c>
      <c r="CL384" s="8">
        <v>0</v>
      </c>
      <c r="CM384" s="8">
        <v>0</v>
      </c>
      <c r="CN384" s="8" t="s">
        <v>236</v>
      </c>
      <c r="CO384" s="8">
        <v>0</v>
      </c>
      <c r="CP384" s="8">
        <f t="shared" si="209"/>
        <v>0</v>
      </c>
      <c r="CQ384" s="8">
        <f t="shared" si="210"/>
        <v>417.55</v>
      </c>
      <c r="CR384" s="8">
        <f t="shared" si="211"/>
        <v>0</v>
      </c>
      <c r="CS384" s="8">
        <f t="shared" si="212"/>
        <v>0</v>
      </c>
      <c r="CT384" s="8">
        <f t="shared" si="213"/>
        <v>0</v>
      </c>
      <c r="CU384" s="8">
        <f t="shared" si="214"/>
        <v>0</v>
      </c>
      <c r="CV384" s="8">
        <f t="shared" si="215"/>
        <v>0</v>
      </c>
      <c r="CW384" s="8">
        <f t="shared" si="216"/>
        <v>0</v>
      </c>
      <c r="CX384" s="8">
        <f t="shared" si="217"/>
        <v>0</v>
      </c>
      <c r="CY384" s="8">
        <f t="shared" si="218"/>
        <v>0</v>
      </c>
      <c r="CZ384" s="8">
        <f t="shared" si="219"/>
        <v>0</v>
      </c>
      <c r="DA384" s="8"/>
      <c r="DB384" s="8"/>
      <c r="DC384" s="8" t="s">
        <v>236</v>
      </c>
      <c r="DD384" s="8" t="s">
        <v>236</v>
      </c>
      <c r="DE384" s="8" t="s">
        <v>236</v>
      </c>
      <c r="DF384" s="8" t="s">
        <v>236</v>
      </c>
      <c r="DG384" s="8" t="s">
        <v>236</v>
      </c>
      <c r="DH384" s="8" t="s">
        <v>236</v>
      </c>
      <c r="DI384" s="8" t="s">
        <v>236</v>
      </c>
      <c r="DJ384" s="8" t="s">
        <v>236</v>
      </c>
      <c r="DK384" s="8" t="s">
        <v>236</v>
      </c>
      <c r="DL384" s="8" t="s">
        <v>236</v>
      </c>
      <c r="DM384" s="8" t="s">
        <v>236</v>
      </c>
      <c r="DN384" s="8">
        <v>0</v>
      </c>
      <c r="DO384" s="8">
        <v>0</v>
      </c>
      <c r="DP384" s="8">
        <v>1</v>
      </c>
      <c r="DQ384" s="8">
        <v>1</v>
      </c>
      <c r="DR384" s="8"/>
      <c r="DS384" s="8"/>
      <c r="DT384" s="8"/>
      <c r="DU384" s="8">
        <v>1010</v>
      </c>
      <c r="DV384" s="8" t="s">
        <v>565</v>
      </c>
      <c r="DW384" s="8" t="s">
        <v>565</v>
      </c>
      <c r="DX384" s="8">
        <v>1</v>
      </c>
      <c r="DY384" s="8"/>
      <c r="DZ384" s="8" t="s">
        <v>236</v>
      </c>
      <c r="EA384" s="8" t="s">
        <v>236</v>
      </c>
      <c r="EB384" s="8" t="s">
        <v>236</v>
      </c>
      <c r="EC384" s="8" t="s">
        <v>236</v>
      </c>
      <c r="ED384" s="8"/>
      <c r="EE384" s="8">
        <v>82815331</v>
      </c>
      <c r="EF384" s="8">
        <v>8</v>
      </c>
      <c r="EG384" s="8" t="s">
        <v>573</v>
      </c>
      <c r="EH384" s="8">
        <v>0</v>
      </c>
      <c r="EI384" s="8" t="s">
        <v>236</v>
      </c>
      <c r="EJ384" s="8">
        <v>1</v>
      </c>
      <c r="EK384" s="8">
        <v>1100</v>
      </c>
      <c r="EL384" s="8" t="s">
        <v>574</v>
      </c>
      <c r="EM384" s="8" t="s">
        <v>575</v>
      </c>
      <c r="EN384" s="8"/>
      <c r="EO384" s="8" t="s">
        <v>236</v>
      </c>
      <c r="EP384" s="8"/>
      <c r="EQ384" s="8">
        <v>132096</v>
      </c>
      <c r="ER384" s="8">
        <v>417.55</v>
      </c>
      <c r="ES384" s="8">
        <v>417.55</v>
      </c>
      <c r="ET384" s="8">
        <v>0</v>
      </c>
      <c r="EU384" s="8">
        <v>0</v>
      </c>
      <c r="EV384" s="8">
        <v>0</v>
      </c>
      <c r="EW384" s="8">
        <v>0</v>
      </c>
      <c r="EX384" s="8">
        <v>0</v>
      </c>
      <c r="EY384" s="8">
        <v>0</v>
      </c>
      <c r="EZ384" s="8">
        <v>5</v>
      </c>
      <c r="FA384" s="8"/>
      <c r="FB384" s="8"/>
      <c r="FC384" s="8">
        <v>0</v>
      </c>
      <c r="FD384" s="8">
        <v>18</v>
      </c>
      <c r="FE384" s="8"/>
      <c r="FF384" s="8">
        <v>397.44</v>
      </c>
      <c r="FG384" s="8"/>
      <c r="FH384" s="8"/>
      <c r="FI384" s="8"/>
      <c r="FJ384" s="8"/>
      <c r="FK384" s="8"/>
      <c r="FL384" s="8"/>
      <c r="FM384" s="8"/>
      <c r="FN384" s="8"/>
      <c r="FO384" s="8"/>
      <c r="FP384" s="8"/>
      <c r="FQ384" s="8">
        <v>0</v>
      </c>
      <c r="FR384" s="8">
        <v>0</v>
      </c>
      <c r="FS384" s="8">
        <v>0</v>
      </c>
      <c r="FT384" s="8"/>
      <c r="FU384" s="8"/>
      <c r="FV384" s="8"/>
      <c r="FW384" s="8"/>
      <c r="FX384" s="8">
        <v>0</v>
      </c>
      <c r="FY384" s="8">
        <v>0</v>
      </c>
      <c r="FZ384" s="8"/>
      <c r="GA384" s="8" t="s">
        <v>645</v>
      </c>
      <c r="GB384" s="8"/>
      <c r="GC384" s="8"/>
      <c r="GD384" s="8">
        <v>1</v>
      </c>
      <c r="GE384" s="8"/>
      <c r="GF384" s="8">
        <v>742238812</v>
      </c>
      <c r="GG384" s="8">
        <v>2</v>
      </c>
      <c r="GH384" s="8">
        <v>3</v>
      </c>
      <c r="GI384" s="8">
        <v>-2</v>
      </c>
      <c r="GJ384" s="8">
        <v>0</v>
      </c>
      <c r="GK384" s="8">
        <v>0</v>
      </c>
      <c r="GL384" s="8">
        <f t="shared" si="220"/>
        <v>0</v>
      </c>
      <c r="GM384" s="8">
        <f t="shared" si="221"/>
        <v>0</v>
      </c>
      <c r="GN384" s="8">
        <f t="shared" si="222"/>
        <v>0</v>
      </c>
      <c r="GO384" s="8">
        <f t="shared" si="223"/>
        <v>0</v>
      </c>
      <c r="GP384" s="8">
        <f t="shared" si="224"/>
        <v>0</v>
      </c>
      <c r="GQ384" s="8"/>
      <c r="GR384" s="8">
        <v>1</v>
      </c>
      <c r="GS384" s="8">
        <v>1</v>
      </c>
      <c r="GT384" s="8">
        <v>0</v>
      </c>
      <c r="GU384" s="8" t="s">
        <v>236</v>
      </c>
      <c r="GV384" s="8">
        <f t="shared" si="225"/>
        <v>0</v>
      </c>
      <c r="GW384" s="8">
        <v>1</v>
      </c>
      <c r="GX384" s="8">
        <f t="shared" si="226"/>
        <v>0</v>
      </c>
      <c r="GY384" s="8"/>
      <c r="GZ384" s="8"/>
      <c r="HA384" s="8">
        <v>0</v>
      </c>
      <c r="HB384" s="8">
        <v>0</v>
      </c>
      <c r="HC384" s="8">
        <f t="shared" si="227"/>
        <v>0</v>
      </c>
      <c r="HD384" s="8"/>
      <c r="HE384" s="8" t="s">
        <v>69</v>
      </c>
      <c r="HF384" s="8" t="s">
        <v>426</v>
      </c>
      <c r="HG384" s="8">
        <f t="shared" si="228"/>
        <v>0</v>
      </c>
      <c r="HH384" s="8"/>
      <c r="HI384" s="8"/>
      <c r="HJ384" s="8"/>
      <c r="HK384" s="8"/>
      <c r="HL384" s="8"/>
      <c r="HM384" s="8" t="s">
        <v>236</v>
      </c>
      <c r="HN384" s="8" t="s">
        <v>236</v>
      </c>
      <c r="HO384" s="8" t="s">
        <v>236</v>
      </c>
      <c r="HP384" s="8" t="s">
        <v>236</v>
      </c>
      <c r="HQ384" s="8" t="s">
        <v>236</v>
      </c>
      <c r="HR384" s="8"/>
      <c r="HS384" s="8">
        <v>0</v>
      </c>
      <c r="HT384" s="8"/>
      <c r="HU384" s="8"/>
      <c r="HV384" s="8"/>
      <c r="HW384" s="8"/>
      <c r="HX384" s="8"/>
      <c r="HY384" s="8"/>
      <c r="HZ384" s="8"/>
      <c r="IA384" s="8"/>
      <c r="IB384" s="8"/>
      <c r="IC384" s="8"/>
      <c r="ID384" s="8"/>
      <c r="IE384" s="8"/>
      <c r="IF384" s="8"/>
      <c r="IG384" s="8"/>
      <c r="IH384" s="8"/>
      <c r="II384" s="8"/>
      <c r="IJ384" s="8"/>
      <c r="IK384" s="8">
        <v>0</v>
      </c>
      <c r="IL384" s="8"/>
      <c r="IM384" s="8"/>
      <c r="IN384" s="8"/>
      <c r="IO384" s="8"/>
      <c r="IP384" s="8"/>
      <c r="IQ384" s="8"/>
      <c r="IR384" s="8"/>
      <c r="IS384" s="8"/>
      <c r="IT384" s="8"/>
      <c r="IU384" s="8"/>
    </row>
    <row r="385" spans="1:245">
      <c r="A385">
        <v>17</v>
      </c>
      <c r="B385">
        <v>1</v>
      </c>
      <c r="E385" t="s">
        <v>236</v>
      </c>
      <c r="F385" t="s">
        <v>534</v>
      </c>
      <c r="G385" t="s">
        <v>644</v>
      </c>
      <c r="H385" t="s">
        <v>565</v>
      </c>
      <c r="I385">
        <v>0</v>
      </c>
      <c r="J385">
        <v>0</v>
      </c>
      <c r="K385">
        <v>0</v>
      </c>
      <c r="L385">
        <v>0</v>
      </c>
      <c r="M385">
        <v>0</v>
      </c>
      <c r="N385">
        <f t="shared" si="188"/>
        <v>0</v>
      </c>
      <c r="O385">
        <f t="shared" si="189"/>
        <v>0</v>
      </c>
      <c r="P385">
        <f t="shared" si="190"/>
        <v>0</v>
      </c>
      <c r="Q385">
        <f t="shared" si="191"/>
        <v>0</v>
      </c>
      <c r="R385">
        <f t="shared" si="192"/>
        <v>0</v>
      </c>
      <c r="S385">
        <f t="shared" si="193"/>
        <v>0</v>
      </c>
      <c r="T385">
        <f t="shared" si="194"/>
        <v>0</v>
      </c>
      <c r="U385">
        <f t="shared" si="195"/>
        <v>0</v>
      </c>
      <c r="V385">
        <f t="shared" si="196"/>
        <v>0</v>
      </c>
      <c r="W385">
        <f t="shared" si="197"/>
        <v>0</v>
      </c>
      <c r="X385">
        <f t="shared" si="198"/>
        <v>0</v>
      </c>
      <c r="Y385">
        <f t="shared" si="199"/>
        <v>0</v>
      </c>
      <c r="AA385">
        <v>-1</v>
      </c>
      <c r="AB385">
        <f t="shared" si="200"/>
        <v>417.55</v>
      </c>
      <c r="AC385">
        <f t="shared" si="201"/>
        <v>417.55</v>
      </c>
      <c r="AD385">
        <f t="shared" si="202"/>
        <v>0</v>
      </c>
      <c r="AE385">
        <f t="shared" si="203"/>
        <v>0</v>
      </c>
      <c r="AF385">
        <f t="shared" si="204"/>
        <v>0</v>
      </c>
      <c r="AG385">
        <f t="shared" si="205"/>
        <v>0</v>
      </c>
      <c r="AH385">
        <f t="shared" si="206"/>
        <v>0</v>
      </c>
      <c r="AI385">
        <f t="shared" si="207"/>
        <v>0</v>
      </c>
      <c r="AJ385">
        <f t="shared" si="208"/>
        <v>0</v>
      </c>
      <c r="AK385">
        <v>417.55</v>
      </c>
      <c r="AL385">
        <v>417.55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1</v>
      </c>
      <c r="AW385">
        <v>1</v>
      </c>
      <c r="AZ385">
        <v>1</v>
      </c>
      <c r="BA385">
        <v>1</v>
      </c>
      <c r="BB385">
        <v>1</v>
      </c>
      <c r="BC385">
        <v>1</v>
      </c>
      <c r="BD385" t="s">
        <v>236</v>
      </c>
      <c r="BE385" t="s">
        <v>236</v>
      </c>
      <c r="BF385" t="s">
        <v>236</v>
      </c>
      <c r="BG385" t="s">
        <v>236</v>
      </c>
      <c r="BH385">
        <v>3</v>
      </c>
      <c r="BI385">
        <v>1</v>
      </c>
      <c r="BJ385" t="s">
        <v>236</v>
      </c>
      <c r="BM385">
        <v>1100</v>
      </c>
      <c r="BN385">
        <v>0</v>
      </c>
      <c r="BO385" t="s">
        <v>236</v>
      </c>
      <c r="BP385">
        <v>0</v>
      </c>
      <c r="BQ385">
        <v>8</v>
      </c>
      <c r="BR385">
        <v>0</v>
      </c>
      <c r="BS385">
        <v>1</v>
      </c>
      <c r="BT385">
        <v>1</v>
      </c>
      <c r="BU385">
        <v>1</v>
      </c>
      <c r="BV385">
        <v>1</v>
      </c>
      <c r="BW385">
        <v>1</v>
      </c>
      <c r="BX385">
        <v>1</v>
      </c>
      <c r="BY385" t="s">
        <v>236</v>
      </c>
      <c r="BZ385">
        <v>0</v>
      </c>
      <c r="CA385">
        <v>0</v>
      </c>
      <c r="CB385" t="s">
        <v>236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0</v>
      </c>
      <c r="CM385">
        <v>0</v>
      </c>
      <c r="CN385" t="s">
        <v>236</v>
      </c>
      <c r="CO385">
        <v>0</v>
      </c>
      <c r="CP385">
        <f t="shared" si="209"/>
        <v>0</v>
      </c>
      <c r="CQ385">
        <f t="shared" si="210"/>
        <v>417.55</v>
      </c>
      <c r="CR385">
        <f t="shared" si="211"/>
        <v>0</v>
      </c>
      <c r="CS385">
        <f t="shared" si="212"/>
        <v>0</v>
      </c>
      <c r="CT385">
        <f t="shared" si="213"/>
        <v>0</v>
      </c>
      <c r="CU385">
        <f t="shared" si="214"/>
        <v>0</v>
      </c>
      <c r="CV385">
        <f t="shared" si="215"/>
        <v>0</v>
      </c>
      <c r="CW385">
        <f t="shared" si="216"/>
        <v>0</v>
      </c>
      <c r="CX385">
        <f t="shared" si="217"/>
        <v>0</v>
      </c>
      <c r="CY385">
        <f t="shared" si="218"/>
        <v>0</v>
      </c>
      <c r="CZ385">
        <f t="shared" si="219"/>
        <v>0</v>
      </c>
      <c r="DC385" t="s">
        <v>236</v>
      </c>
      <c r="DD385" t="s">
        <v>236</v>
      </c>
      <c r="DE385" t="s">
        <v>236</v>
      </c>
      <c r="DF385" t="s">
        <v>236</v>
      </c>
      <c r="DG385" t="s">
        <v>236</v>
      </c>
      <c r="DH385" t="s">
        <v>236</v>
      </c>
      <c r="DI385" t="s">
        <v>236</v>
      </c>
      <c r="DJ385" t="s">
        <v>236</v>
      </c>
      <c r="DK385" t="s">
        <v>236</v>
      </c>
      <c r="DL385" t="s">
        <v>236</v>
      </c>
      <c r="DM385" t="s">
        <v>236</v>
      </c>
      <c r="DN385">
        <v>0</v>
      </c>
      <c r="DO385">
        <v>0</v>
      </c>
      <c r="DP385">
        <v>1</v>
      </c>
      <c r="DQ385">
        <v>1</v>
      </c>
      <c r="DU385">
        <v>1010</v>
      </c>
      <c r="DV385" t="s">
        <v>565</v>
      </c>
      <c r="DW385" t="s">
        <v>565</v>
      </c>
      <c r="DX385">
        <v>1</v>
      </c>
      <c r="DZ385" t="s">
        <v>236</v>
      </c>
      <c r="EA385" t="s">
        <v>236</v>
      </c>
      <c r="EB385" t="s">
        <v>236</v>
      </c>
      <c r="EC385" t="s">
        <v>236</v>
      </c>
      <c r="EE385">
        <v>82815331</v>
      </c>
      <c r="EF385">
        <v>8</v>
      </c>
      <c r="EG385" t="s">
        <v>573</v>
      </c>
      <c r="EH385">
        <v>0</v>
      </c>
      <c r="EI385" t="s">
        <v>236</v>
      </c>
      <c r="EJ385">
        <v>1</v>
      </c>
      <c r="EK385">
        <v>1100</v>
      </c>
      <c r="EL385" t="s">
        <v>574</v>
      </c>
      <c r="EM385" t="s">
        <v>575</v>
      </c>
      <c r="EO385" t="s">
        <v>236</v>
      </c>
      <c r="EQ385">
        <v>132096</v>
      </c>
      <c r="ER385">
        <v>417.55</v>
      </c>
      <c r="ES385">
        <v>417.55</v>
      </c>
      <c r="ET385">
        <v>0</v>
      </c>
      <c r="EU385">
        <v>0</v>
      </c>
      <c r="EV385">
        <v>0</v>
      </c>
      <c r="EW385">
        <v>0</v>
      </c>
      <c r="EX385">
        <v>0</v>
      </c>
      <c r="EY385">
        <v>0</v>
      </c>
      <c r="EZ385">
        <v>5</v>
      </c>
      <c r="FC385">
        <v>0</v>
      </c>
      <c r="FD385">
        <v>18</v>
      </c>
      <c r="FF385">
        <v>397.44</v>
      </c>
      <c r="FQ385">
        <v>0</v>
      </c>
      <c r="FR385">
        <v>0</v>
      </c>
      <c r="FS385">
        <v>0</v>
      </c>
      <c r="FX385">
        <v>0</v>
      </c>
      <c r="FY385">
        <v>0</v>
      </c>
      <c r="GA385" t="s">
        <v>645</v>
      </c>
      <c r="GD385">
        <v>1</v>
      </c>
      <c r="GF385">
        <v>742238812</v>
      </c>
      <c r="GG385">
        <v>2</v>
      </c>
      <c r="GH385">
        <v>3</v>
      </c>
      <c r="GI385">
        <v>-2</v>
      </c>
      <c r="GJ385">
        <v>0</v>
      </c>
      <c r="GK385">
        <v>0</v>
      </c>
      <c r="GL385">
        <f t="shared" si="220"/>
        <v>0</v>
      </c>
      <c r="GM385">
        <f t="shared" si="221"/>
        <v>0</v>
      </c>
      <c r="GN385">
        <f t="shared" si="222"/>
        <v>0</v>
      </c>
      <c r="GO385">
        <f t="shared" si="223"/>
        <v>0</v>
      </c>
      <c r="GP385">
        <f t="shared" si="224"/>
        <v>0</v>
      </c>
      <c r="GR385">
        <v>1</v>
      </c>
      <c r="GS385">
        <v>1</v>
      </c>
      <c r="GT385">
        <v>0</v>
      </c>
      <c r="GU385" t="s">
        <v>236</v>
      </c>
      <c r="GV385">
        <f t="shared" si="225"/>
        <v>0</v>
      </c>
      <c r="GW385">
        <v>1</v>
      </c>
      <c r="GX385">
        <f t="shared" si="226"/>
        <v>0</v>
      </c>
      <c r="HA385">
        <v>0</v>
      </c>
      <c r="HB385">
        <v>0</v>
      </c>
      <c r="HC385">
        <f t="shared" si="227"/>
        <v>0</v>
      </c>
      <c r="HE385" t="s">
        <v>69</v>
      </c>
      <c r="HF385" t="s">
        <v>426</v>
      </c>
      <c r="HG385">
        <f t="shared" si="228"/>
        <v>0</v>
      </c>
      <c r="HM385" t="s">
        <v>236</v>
      </c>
      <c r="HN385" t="s">
        <v>236</v>
      </c>
      <c r="HO385" t="s">
        <v>236</v>
      </c>
      <c r="HP385" t="s">
        <v>236</v>
      </c>
      <c r="HQ385" t="s">
        <v>236</v>
      </c>
      <c r="HS385">
        <v>0</v>
      </c>
      <c r="IK385">
        <v>0</v>
      </c>
    </row>
    <row r="386" spans="1:255">
      <c r="A386" s="8">
        <v>17</v>
      </c>
      <c r="B386" s="8">
        <v>1</v>
      </c>
      <c r="C386" s="8"/>
      <c r="D386" s="8"/>
      <c r="E386" s="8" t="s">
        <v>236</v>
      </c>
      <c r="F386" s="8" t="s">
        <v>534</v>
      </c>
      <c r="G386" s="8" t="s">
        <v>646</v>
      </c>
      <c r="H386" s="8" t="s">
        <v>565</v>
      </c>
      <c r="I386" s="8">
        <v>0</v>
      </c>
      <c r="J386" s="8">
        <v>0</v>
      </c>
      <c r="K386" s="8">
        <v>0</v>
      </c>
      <c r="L386" s="8">
        <v>0</v>
      </c>
      <c r="M386" s="8">
        <v>0</v>
      </c>
      <c r="N386" s="8">
        <f t="shared" si="188"/>
        <v>0</v>
      </c>
      <c r="O386" s="8">
        <f t="shared" si="189"/>
        <v>0</v>
      </c>
      <c r="P386" s="8">
        <f t="shared" si="190"/>
        <v>0</v>
      </c>
      <c r="Q386" s="8">
        <f t="shared" si="191"/>
        <v>0</v>
      </c>
      <c r="R386" s="8">
        <f t="shared" si="192"/>
        <v>0</v>
      </c>
      <c r="S386" s="8">
        <f t="shared" si="193"/>
        <v>0</v>
      </c>
      <c r="T386" s="8">
        <f t="shared" si="194"/>
        <v>0</v>
      </c>
      <c r="U386" s="8">
        <f t="shared" si="195"/>
        <v>0</v>
      </c>
      <c r="V386" s="8">
        <f t="shared" si="196"/>
        <v>0</v>
      </c>
      <c r="W386" s="8">
        <f t="shared" si="197"/>
        <v>0</v>
      </c>
      <c r="X386" s="8">
        <f t="shared" si="198"/>
        <v>0</v>
      </c>
      <c r="Y386" s="8">
        <f t="shared" si="199"/>
        <v>0</v>
      </c>
      <c r="Z386" s="8"/>
      <c r="AA386" s="8">
        <v>-1</v>
      </c>
      <c r="AB386" s="8">
        <f t="shared" si="200"/>
        <v>341.64</v>
      </c>
      <c r="AC386" s="8">
        <f t="shared" si="201"/>
        <v>341.64</v>
      </c>
      <c r="AD386" s="8">
        <f t="shared" si="202"/>
        <v>0</v>
      </c>
      <c r="AE386" s="8">
        <f t="shared" si="203"/>
        <v>0</v>
      </c>
      <c r="AF386" s="8">
        <f t="shared" si="204"/>
        <v>0</v>
      </c>
      <c r="AG386" s="8">
        <f t="shared" si="205"/>
        <v>0</v>
      </c>
      <c r="AH386" s="8">
        <f t="shared" si="206"/>
        <v>0</v>
      </c>
      <c r="AI386" s="8">
        <f t="shared" si="207"/>
        <v>0</v>
      </c>
      <c r="AJ386" s="8">
        <f t="shared" si="208"/>
        <v>0</v>
      </c>
      <c r="AK386" s="8">
        <v>341.64</v>
      </c>
      <c r="AL386" s="8">
        <v>341.64</v>
      </c>
      <c r="AM386" s="8">
        <v>0</v>
      </c>
      <c r="AN386" s="8">
        <v>0</v>
      </c>
      <c r="AO386" s="8">
        <v>0</v>
      </c>
      <c r="AP386" s="8">
        <v>0</v>
      </c>
      <c r="AQ386" s="8">
        <v>0</v>
      </c>
      <c r="AR386" s="8">
        <v>0</v>
      </c>
      <c r="AS386" s="8">
        <v>0</v>
      </c>
      <c r="AT386" s="8">
        <v>0</v>
      </c>
      <c r="AU386" s="8">
        <v>0</v>
      </c>
      <c r="AV386" s="8">
        <v>1</v>
      </c>
      <c r="AW386" s="8">
        <v>1</v>
      </c>
      <c r="AX386" s="8"/>
      <c r="AY386" s="8"/>
      <c r="AZ386" s="8">
        <v>1</v>
      </c>
      <c r="BA386" s="8">
        <v>1</v>
      </c>
      <c r="BB386" s="8">
        <v>1</v>
      </c>
      <c r="BC386" s="8">
        <v>1</v>
      </c>
      <c r="BD386" s="8" t="s">
        <v>236</v>
      </c>
      <c r="BE386" s="8" t="s">
        <v>236</v>
      </c>
      <c r="BF386" s="8" t="s">
        <v>236</v>
      </c>
      <c r="BG386" s="8" t="s">
        <v>236</v>
      </c>
      <c r="BH386" s="8">
        <v>3</v>
      </c>
      <c r="BI386" s="8">
        <v>1</v>
      </c>
      <c r="BJ386" s="8" t="s">
        <v>236</v>
      </c>
      <c r="BK386" s="8"/>
      <c r="BL386" s="8"/>
      <c r="BM386" s="8">
        <v>1100</v>
      </c>
      <c r="BN386" s="8">
        <v>0</v>
      </c>
      <c r="BO386" s="8" t="s">
        <v>236</v>
      </c>
      <c r="BP386" s="8">
        <v>0</v>
      </c>
      <c r="BQ386" s="8">
        <v>8</v>
      </c>
      <c r="BR386" s="8">
        <v>0</v>
      </c>
      <c r="BS386" s="8">
        <v>1</v>
      </c>
      <c r="BT386" s="8">
        <v>1</v>
      </c>
      <c r="BU386" s="8">
        <v>1</v>
      </c>
      <c r="BV386" s="8">
        <v>1</v>
      </c>
      <c r="BW386" s="8">
        <v>1</v>
      </c>
      <c r="BX386" s="8">
        <v>1</v>
      </c>
      <c r="BY386" s="8" t="s">
        <v>236</v>
      </c>
      <c r="BZ386" s="8">
        <v>0</v>
      </c>
      <c r="CA386" s="8">
        <v>0</v>
      </c>
      <c r="CB386" s="8" t="s">
        <v>236</v>
      </c>
      <c r="CC386" s="8"/>
      <c r="CD386" s="8"/>
      <c r="CE386" s="8">
        <v>0</v>
      </c>
      <c r="CF386" s="8">
        <v>0</v>
      </c>
      <c r="CG386" s="8">
        <v>0</v>
      </c>
      <c r="CH386" s="8">
        <v>0</v>
      </c>
      <c r="CI386" s="8">
        <v>0</v>
      </c>
      <c r="CJ386" s="8">
        <v>0</v>
      </c>
      <c r="CK386" s="8">
        <v>0</v>
      </c>
      <c r="CL386" s="8">
        <v>0</v>
      </c>
      <c r="CM386" s="8">
        <v>0</v>
      </c>
      <c r="CN386" s="8" t="s">
        <v>236</v>
      </c>
      <c r="CO386" s="8">
        <v>0</v>
      </c>
      <c r="CP386" s="8">
        <f t="shared" si="209"/>
        <v>0</v>
      </c>
      <c r="CQ386" s="8">
        <f t="shared" si="210"/>
        <v>341.64</v>
      </c>
      <c r="CR386" s="8">
        <f t="shared" si="211"/>
        <v>0</v>
      </c>
      <c r="CS386" s="8">
        <f t="shared" si="212"/>
        <v>0</v>
      </c>
      <c r="CT386" s="8">
        <f t="shared" si="213"/>
        <v>0</v>
      </c>
      <c r="CU386" s="8">
        <f t="shared" si="214"/>
        <v>0</v>
      </c>
      <c r="CV386" s="8">
        <f t="shared" si="215"/>
        <v>0</v>
      </c>
      <c r="CW386" s="8">
        <f t="shared" si="216"/>
        <v>0</v>
      </c>
      <c r="CX386" s="8">
        <f t="shared" si="217"/>
        <v>0</v>
      </c>
      <c r="CY386" s="8">
        <f t="shared" si="218"/>
        <v>0</v>
      </c>
      <c r="CZ386" s="8">
        <f t="shared" si="219"/>
        <v>0</v>
      </c>
      <c r="DA386" s="8"/>
      <c r="DB386" s="8"/>
      <c r="DC386" s="8" t="s">
        <v>236</v>
      </c>
      <c r="DD386" s="8" t="s">
        <v>236</v>
      </c>
      <c r="DE386" s="8" t="s">
        <v>236</v>
      </c>
      <c r="DF386" s="8" t="s">
        <v>236</v>
      </c>
      <c r="DG386" s="8" t="s">
        <v>236</v>
      </c>
      <c r="DH386" s="8" t="s">
        <v>236</v>
      </c>
      <c r="DI386" s="8" t="s">
        <v>236</v>
      </c>
      <c r="DJ386" s="8" t="s">
        <v>236</v>
      </c>
      <c r="DK386" s="8" t="s">
        <v>236</v>
      </c>
      <c r="DL386" s="8" t="s">
        <v>236</v>
      </c>
      <c r="DM386" s="8" t="s">
        <v>236</v>
      </c>
      <c r="DN386" s="8">
        <v>0</v>
      </c>
      <c r="DO386" s="8">
        <v>0</v>
      </c>
      <c r="DP386" s="8">
        <v>1</v>
      </c>
      <c r="DQ386" s="8">
        <v>1</v>
      </c>
      <c r="DR386" s="8"/>
      <c r="DS386" s="8"/>
      <c r="DT386" s="8"/>
      <c r="DU386" s="8">
        <v>1010</v>
      </c>
      <c r="DV386" s="8" t="s">
        <v>565</v>
      </c>
      <c r="DW386" s="8" t="s">
        <v>565</v>
      </c>
      <c r="DX386" s="8">
        <v>1</v>
      </c>
      <c r="DY386" s="8"/>
      <c r="DZ386" s="8" t="s">
        <v>236</v>
      </c>
      <c r="EA386" s="8" t="s">
        <v>236</v>
      </c>
      <c r="EB386" s="8" t="s">
        <v>236</v>
      </c>
      <c r="EC386" s="8" t="s">
        <v>236</v>
      </c>
      <c r="ED386" s="8"/>
      <c r="EE386" s="8">
        <v>82815331</v>
      </c>
      <c r="EF386" s="8">
        <v>8</v>
      </c>
      <c r="EG386" s="8" t="s">
        <v>573</v>
      </c>
      <c r="EH386" s="8">
        <v>0</v>
      </c>
      <c r="EI386" s="8" t="s">
        <v>236</v>
      </c>
      <c r="EJ386" s="8">
        <v>1</v>
      </c>
      <c r="EK386" s="8">
        <v>1100</v>
      </c>
      <c r="EL386" s="8" t="s">
        <v>574</v>
      </c>
      <c r="EM386" s="8" t="s">
        <v>575</v>
      </c>
      <c r="EN386" s="8"/>
      <c r="EO386" s="8" t="s">
        <v>236</v>
      </c>
      <c r="EP386" s="8"/>
      <c r="EQ386" s="8">
        <v>132096</v>
      </c>
      <c r="ER386" s="8">
        <v>341.64</v>
      </c>
      <c r="ES386" s="8">
        <v>341.64</v>
      </c>
      <c r="ET386" s="8">
        <v>0</v>
      </c>
      <c r="EU386" s="8">
        <v>0</v>
      </c>
      <c r="EV386" s="8">
        <v>0</v>
      </c>
      <c r="EW386" s="8">
        <v>0</v>
      </c>
      <c r="EX386" s="8">
        <v>0</v>
      </c>
      <c r="EY386" s="8">
        <v>0</v>
      </c>
      <c r="EZ386" s="8">
        <v>5</v>
      </c>
      <c r="FA386" s="8"/>
      <c r="FB386" s="8"/>
      <c r="FC386" s="8">
        <v>0</v>
      </c>
      <c r="FD386" s="8">
        <v>18</v>
      </c>
      <c r="FE386" s="8"/>
      <c r="FF386" s="8">
        <v>325.18</v>
      </c>
      <c r="FG386" s="8"/>
      <c r="FH386" s="8"/>
      <c r="FI386" s="8"/>
      <c r="FJ386" s="8"/>
      <c r="FK386" s="8"/>
      <c r="FL386" s="8"/>
      <c r="FM386" s="8"/>
      <c r="FN386" s="8"/>
      <c r="FO386" s="8"/>
      <c r="FP386" s="8"/>
      <c r="FQ386" s="8">
        <v>0</v>
      </c>
      <c r="FR386" s="8">
        <v>0</v>
      </c>
      <c r="FS386" s="8">
        <v>0</v>
      </c>
      <c r="FT386" s="8"/>
      <c r="FU386" s="8"/>
      <c r="FV386" s="8"/>
      <c r="FW386" s="8"/>
      <c r="FX386" s="8">
        <v>0</v>
      </c>
      <c r="FY386" s="8">
        <v>0</v>
      </c>
      <c r="FZ386" s="8"/>
      <c r="GA386" s="8" t="s">
        <v>647</v>
      </c>
      <c r="GB386" s="8"/>
      <c r="GC386" s="8"/>
      <c r="GD386" s="8">
        <v>1</v>
      </c>
      <c r="GE386" s="8"/>
      <c r="GF386" s="8">
        <v>1833944779</v>
      </c>
      <c r="GG386" s="8">
        <v>2</v>
      </c>
      <c r="GH386" s="8">
        <v>3</v>
      </c>
      <c r="GI386" s="8">
        <v>-2</v>
      </c>
      <c r="GJ386" s="8">
        <v>0</v>
      </c>
      <c r="GK386" s="8">
        <v>0</v>
      </c>
      <c r="GL386" s="8">
        <f t="shared" si="220"/>
        <v>0</v>
      </c>
      <c r="GM386" s="8">
        <f t="shared" si="221"/>
        <v>0</v>
      </c>
      <c r="GN386" s="8">
        <f t="shared" si="222"/>
        <v>0</v>
      </c>
      <c r="GO386" s="8">
        <f t="shared" si="223"/>
        <v>0</v>
      </c>
      <c r="GP386" s="8">
        <f t="shared" si="224"/>
        <v>0</v>
      </c>
      <c r="GQ386" s="8"/>
      <c r="GR386" s="8">
        <v>1</v>
      </c>
      <c r="GS386" s="8">
        <v>1</v>
      </c>
      <c r="GT386" s="8">
        <v>0</v>
      </c>
      <c r="GU386" s="8" t="s">
        <v>236</v>
      </c>
      <c r="GV386" s="8">
        <f t="shared" si="225"/>
        <v>0</v>
      </c>
      <c r="GW386" s="8">
        <v>1</v>
      </c>
      <c r="GX386" s="8">
        <f t="shared" si="226"/>
        <v>0</v>
      </c>
      <c r="GY386" s="8"/>
      <c r="GZ386" s="8"/>
      <c r="HA386" s="8">
        <v>0</v>
      </c>
      <c r="HB386" s="8">
        <v>0</v>
      </c>
      <c r="HC386" s="8">
        <f t="shared" si="227"/>
        <v>0</v>
      </c>
      <c r="HD386" s="8"/>
      <c r="HE386" s="8" t="s">
        <v>69</v>
      </c>
      <c r="HF386" s="8" t="s">
        <v>426</v>
      </c>
      <c r="HG386" s="8">
        <f t="shared" si="228"/>
        <v>0</v>
      </c>
      <c r="HH386" s="8"/>
      <c r="HI386" s="8"/>
      <c r="HJ386" s="8"/>
      <c r="HK386" s="8"/>
      <c r="HL386" s="8"/>
      <c r="HM386" s="8" t="s">
        <v>236</v>
      </c>
      <c r="HN386" s="8" t="s">
        <v>236</v>
      </c>
      <c r="HO386" s="8" t="s">
        <v>236</v>
      </c>
      <c r="HP386" s="8" t="s">
        <v>236</v>
      </c>
      <c r="HQ386" s="8" t="s">
        <v>236</v>
      </c>
      <c r="HR386" s="8"/>
      <c r="HS386" s="8">
        <v>0</v>
      </c>
      <c r="HT386" s="8"/>
      <c r="HU386" s="8"/>
      <c r="HV386" s="8"/>
      <c r="HW386" s="8"/>
      <c r="HX386" s="8"/>
      <c r="HY386" s="8"/>
      <c r="HZ386" s="8"/>
      <c r="IA386" s="8"/>
      <c r="IB386" s="8"/>
      <c r="IC386" s="8"/>
      <c r="ID386" s="8"/>
      <c r="IE386" s="8"/>
      <c r="IF386" s="8"/>
      <c r="IG386" s="8"/>
      <c r="IH386" s="8"/>
      <c r="II386" s="8"/>
      <c r="IJ386" s="8"/>
      <c r="IK386" s="8">
        <v>0</v>
      </c>
      <c r="IL386" s="8"/>
      <c r="IM386" s="8"/>
      <c r="IN386" s="8"/>
      <c r="IO386" s="8"/>
      <c r="IP386" s="8"/>
      <c r="IQ386" s="8"/>
      <c r="IR386" s="8"/>
      <c r="IS386" s="8"/>
      <c r="IT386" s="8"/>
      <c r="IU386" s="8"/>
    </row>
    <row r="387" spans="1:245">
      <c r="A387">
        <v>17</v>
      </c>
      <c r="B387">
        <v>1</v>
      </c>
      <c r="E387" t="s">
        <v>236</v>
      </c>
      <c r="F387" t="s">
        <v>534</v>
      </c>
      <c r="G387" t="s">
        <v>646</v>
      </c>
      <c r="H387" t="s">
        <v>565</v>
      </c>
      <c r="I387">
        <v>0</v>
      </c>
      <c r="J387">
        <v>0</v>
      </c>
      <c r="K387">
        <v>0</v>
      </c>
      <c r="L387">
        <v>0</v>
      </c>
      <c r="M387">
        <v>0</v>
      </c>
      <c r="N387">
        <f t="shared" si="188"/>
        <v>0</v>
      </c>
      <c r="O387">
        <f t="shared" si="189"/>
        <v>0</v>
      </c>
      <c r="P387">
        <f t="shared" si="190"/>
        <v>0</v>
      </c>
      <c r="Q387">
        <f t="shared" si="191"/>
        <v>0</v>
      </c>
      <c r="R387">
        <f t="shared" si="192"/>
        <v>0</v>
      </c>
      <c r="S387">
        <f t="shared" si="193"/>
        <v>0</v>
      </c>
      <c r="T387">
        <f t="shared" si="194"/>
        <v>0</v>
      </c>
      <c r="U387">
        <f t="shared" si="195"/>
        <v>0</v>
      </c>
      <c r="V387">
        <f t="shared" si="196"/>
        <v>0</v>
      </c>
      <c r="W387">
        <f t="shared" si="197"/>
        <v>0</v>
      </c>
      <c r="X387">
        <f t="shared" si="198"/>
        <v>0</v>
      </c>
      <c r="Y387">
        <f t="shared" si="199"/>
        <v>0</v>
      </c>
      <c r="AA387">
        <v>-1</v>
      </c>
      <c r="AB387">
        <f t="shared" si="200"/>
        <v>341.64</v>
      </c>
      <c r="AC387">
        <f t="shared" si="201"/>
        <v>341.64</v>
      </c>
      <c r="AD387">
        <f t="shared" si="202"/>
        <v>0</v>
      </c>
      <c r="AE387">
        <f t="shared" si="203"/>
        <v>0</v>
      </c>
      <c r="AF387">
        <f t="shared" si="204"/>
        <v>0</v>
      </c>
      <c r="AG387">
        <f t="shared" si="205"/>
        <v>0</v>
      </c>
      <c r="AH387">
        <f t="shared" si="206"/>
        <v>0</v>
      </c>
      <c r="AI387">
        <f t="shared" si="207"/>
        <v>0</v>
      </c>
      <c r="AJ387">
        <f t="shared" si="208"/>
        <v>0</v>
      </c>
      <c r="AK387">
        <v>341.64</v>
      </c>
      <c r="AL387">
        <v>341.64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1</v>
      </c>
      <c r="AW387">
        <v>1</v>
      </c>
      <c r="AZ387">
        <v>1</v>
      </c>
      <c r="BA387">
        <v>1</v>
      </c>
      <c r="BB387">
        <v>1</v>
      </c>
      <c r="BC387">
        <v>1</v>
      </c>
      <c r="BD387" t="s">
        <v>236</v>
      </c>
      <c r="BE387" t="s">
        <v>236</v>
      </c>
      <c r="BF387" t="s">
        <v>236</v>
      </c>
      <c r="BG387" t="s">
        <v>236</v>
      </c>
      <c r="BH387">
        <v>3</v>
      </c>
      <c r="BI387">
        <v>1</v>
      </c>
      <c r="BJ387" t="s">
        <v>236</v>
      </c>
      <c r="BM387">
        <v>1100</v>
      </c>
      <c r="BN387">
        <v>0</v>
      </c>
      <c r="BO387" t="s">
        <v>236</v>
      </c>
      <c r="BP387">
        <v>0</v>
      </c>
      <c r="BQ387">
        <v>8</v>
      </c>
      <c r="BR387">
        <v>0</v>
      </c>
      <c r="BS387">
        <v>1</v>
      </c>
      <c r="BT387">
        <v>1</v>
      </c>
      <c r="BU387">
        <v>1</v>
      </c>
      <c r="BV387">
        <v>1</v>
      </c>
      <c r="BW387">
        <v>1</v>
      </c>
      <c r="BX387">
        <v>1</v>
      </c>
      <c r="BY387" t="s">
        <v>236</v>
      </c>
      <c r="BZ387">
        <v>0</v>
      </c>
      <c r="CA387">
        <v>0</v>
      </c>
      <c r="CB387" t="s">
        <v>236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 t="s">
        <v>236</v>
      </c>
      <c r="CO387">
        <v>0</v>
      </c>
      <c r="CP387">
        <f t="shared" si="209"/>
        <v>0</v>
      </c>
      <c r="CQ387">
        <f t="shared" si="210"/>
        <v>341.64</v>
      </c>
      <c r="CR387">
        <f t="shared" si="211"/>
        <v>0</v>
      </c>
      <c r="CS387">
        <f t="shared" si="212"/>
        <v>0</v>
      </c>
      <c r="CT387">
        <f t="shared" si="213"/>
        <v>0</v>
      </c>
      <c r="CU387">
        <f t="shared" si="214"/>
        <v>0</v>
      </c>
      <c r="CV387">
        <f t="shared" si="215"/>
        <v>0</v>
      </c>
      <c r="CW387">
        <f t="shared" si="216"/>
        <v>0</v>
      </c>
      <c r="CX387">
        <f t="shared" si="217"/>
        <v>0</v>
      </c>
      <c r="CY387">
        <f t="shared" si="218"/>
        <v>0</v>
      </c>
      <c r="CZ387">
        <f t="shared" si="219"/>
        <v>0</v>
      </c>
      <c r="DC387" t="s">
        <v>236</v>
      </c>
      <c r="DD387" t="s">
        <v>236</v>
      </c>
      <c r="DE387" t="s">
        <v>236</v>
      </c>
      <c r="DF387" t="s">
        <v>236</v>
      </c>
      <c r="DG387" t="s">
        <v>236</v>
      </c>
      <c r="DH387" t="s">
        <v>236</v>
      </c>
      <c r="DI387" t="s">
        <v>236</v>
      </c>
      <c r="DJ387" t="s">
        <v>236</v>
      </c>
      <c r="DK387" t="s">
        <v>236</v>
      </c>
      <c r="DL387" t="s">
        <v>236</v>
      </c>
      <c r="DM387" t="s">
        <v>236</v>
      </c>
      <c r="DN387">
        <v>0</v>
      </c>
      <c r="DO387">
        <v>0</v>
      </c>
      <c r="DP387">
        <v>1</v>
      </c>
      <c r="DQ387">
        <v>1</v>
      </c>
      <c r="DU387">
        <v>1010</v>
      </c>
      <c r="DV387" t="s">
        <v>565</v>
      </c>
      <c r="DW387" t="s">
        <v>565</v>
      </c>
      <c r="DX387">
        <v>1</v>
      </c>
      <c r="DZ387" t="s">
        <v>236</v>
      </c>
      <c r="EA387" t="s">
        <v>236</v>
      </c>
      <c r="EB387" t="s">
        <v>236</v>
      </c>
      <c r="EC387" t="s">
        <v>236</v>
      </c>
      <c r="EE387">
        <v>82815331</v>
      </c>
      <c r="EF387">
        <v>8</v>
      </c>
      <c r="EG387" t="s">
        <v>573</v>
      </c>
      <c r="EH387">
        <v>0</v>
      </c>
      <c r="EI387" t="s">
        <v>236</v>
      </c>
      <c r="EJ387">
        <v>1</v>
      </c>
      <c r="EK387">
        <v>1100</v>
      </c>
      <c r="EL387" t="s">
        <v>574</v>
      </c>
      <c r="EM387" t="s">
        <v>575</v>
      </c>
      <c r="EO387" t="s">
        <v>236</v>
      </c>
      <c r="EQ387">
        <v>132096</v>
      </c>
      <c r="ER387">
        <v>341.64</v>
      </c>
      <c r="ES387">
        <v>341.64</v>
      </c>
      <c r="ET387">
        <v>0</v>
      </c>
      <c r="EU387">
        <v>0</v>
      </c>
      <c r="EV387">
        <v>0</v>
      </c>
      <c r="EW387">
        <v>0</v>
      </c>
      <c r="EX387">
        <v>0</v>
      </c>
      <c r="EY387">
        <v>0</v>
      </c>
      <c r="EZ387">
        <v>5</v>
      </c>
      <c r="FC387">
        <v>0</v>
      </c>
      <c r="FD387">
        <v>18</v>
      </c>
      <c r="FF387">
        <v>325.18</v>
      </c>
      <c r="FQ387">
        <v>0</v>
      </c>
      <c r="FR387">
        <v>0</v>
      </c>
      <c r="FS387">
        <v>0</v>
      </c>
      <c r="FX387">
        <v>0</v>
      </c>
      <c r="FY387">
        <v>0</v>
      </c>
      <c r="GA387" t="s">
        <v>647</v>
      </c>
      <c r="GD387">
        <v>1</v>
      </c>
      <c r="GF387">
        <v>1833944779</v>
      </c>
      <c r="GG387">
        <v>2</v>
      </c>
      <c r="GH387">
        <v>3</v>
      </c>
      <c r="GI387">
        <v>-2</v>
      </c>
      <c r="GJ387">
        <v>0</v>
      </c>
      <c r="GK387">
        <v>0</v>
      </c>
      <c r="GL387">
        <f t="shared" si="220"/>
        <v>0</v>
      </c>
      <c r="GM387">
        <f t="shared" si="221"/>
        <v>0</v>
      </c>
      <c r="GN387">
        <f t="shared" si="222"/>
        <v>0</v>
      </c>
      <c r="GO387">
        <f t="shared" si="223"/>
        <v>0</v>
      </c>
      <c r="GP387">
        <f t="shared" si="224"/>
        <v>0</v>
      </c>
      <c r="GR387">
        <v>1</v>
      </c>
      <c r="GS387">
        <v>1</v>
      </c>
      <c r="GT387">
        <v>0</v>
      </c>
      <c r="GU387" t="s">
        <v>236</v>
      </c>
      <c r="GV387">
        <f t="shared" si="225"/>
        <v>0</v>
      </c>
      <c r="GW387">
        <v>1</v>
      </c>
      <c r="GX387">
        <f t="shared" si="226"/>
        <v>0</v>
      </c>
      <c r="HA387">
        <v>0</v>
      </c>
      <c r="HB387">
        <v>0</v>
      </c>
      <c r="HC387">
        <f t="shared" si="227"/>
        <v>0</v>
      </c>
      <c r="HE387" t="s">
        <v>69</v>
      </c>
      <c r="HF387" t="s">
        <v>426</v>
      </c>
      <c r="HG387">
        <f t="shared" si="228"/>
        <v>0</v>
      </c>
      <c r="HM387" t="s">
        <v>236</v>
      </c>
      <c r="HN387" t="s">
        <v>236</v>
      </c>
      <c r="HO387" t="s">
        <v>236</v>
      </c>
      <c r="HP387" t="s">
        <v>236</v>
      </c>
      <c r="HQ387" t="s">
        <v>236</v>
      </c>
      <c r="HS387">
        <v>0</v>
      </c>
      <c r="IK387">
        <v>0</v>
      </c>
    </row>
    <row r="388" spans="1:255">
      <c r="A388" s="8">
        <v>17</v>
      </c>
      <c r="B388" s="8">
        <v>1</v>
      </c>
      <c r="C388" s="8"/>
      <c r="D388" s="8"/>
      <c r="E388" s="8" t="s">
        <v>236</v>
      </c>
      <c r="F388" s="8" t="s">
        <v>534</v>
      </c>
      <c r="G388" s="8" t="s">
        <v>648</v>
      </c>
      <c r="H388" s="8" t="s">
        <v>565</v>
      </c>
      <c r="I388" s="8">
        <v>0</v>
      </c>
      <c r="J388" s="8">
        <v>0</v>
      </c>
      <c r="K388" s="8">
        <v>0</v>
      </c>
      <c r="L388" s="8">
        <v>0</v>
      </c>
      <c r="M388" s="8">
        <v>0</v>
      </c>
      <c r="N388" s="8">
        <f t="shared" si="188"/>
        <v>0</v>
      </c>
      <c r="O388" s="8">
        <f t="shared" si="189"/>
        <v>0</v>
      </c>
      <c r="P388" s="8">
        <f t="shared" si="190"/>
        <v>0</v>
      </c>
      <c r="Q388" s="8">
        <f t="shared" si="191"/>
        <v>0</v>
      </c>
      <c r="R388" s="8">
        <f t="shared" si="192"/>
        <v>0</v>
      </c>
      <c r="S388" s="8">
        <f t="shared" si="193"/>
        <v>0</v>
      </c>
      <c r="T388" s="8">
        <f t="shared" si="194"/>
        <v>0</v>
      </c>
      <c r="U388" s="8">
        <f t="shared" si="195"/>
        <v>0</v>
      </c>
      <c r="V388" s="8">
        <f t="shared" si="196"/>
        <v>0</v>
      </c>
      <c r="W388" s="8">
        <f t="shared" si="197"/>
        <v>0</v>
      </c>
      <c r="X388" s="8">
        <f t="shared" si="198"/>
        <v>0</v>
      </c>
      <c r="Y388" s="8">
        <f t="shared" si="199"/>
        <v>0</v>
      </c>
      <c r="Z388" s="8"/>
      <c r="AA388" s="8">
        <v>-1</v>
      </c>
      <c r="AB388" s="8">
        <f t="shared" si="200"/>
        <v>1304.44</v>
      </c>
      <c r="AC388" s="8">
        <f t="shared" si="201"/>
        <v>1304.44</v>
      </c>
      <c r="AD388" s="8">
        <f t="shared" si="202"/>
        <v>0</v>
      </c>
      <c r="AE388" s="8">
        <f t="shared" si="203"/>
        <v>0</v>
      </c>
      <c r="AF388" s="8">
        <f t="shared" si="204"/>
        <v>0</v>
      </c>
      <c r="AG388" s="8">
        <f t="shared" si="205"/>
        <v>0</v>
      </c>
      <c r="AH388" s="8">
        <f t="shared" si="206"/>
        <v>0</v>
      </c>
      <c r="AI388" s="8">
        <f t="shared" si="207"/>
        <v>0</v>
      </c>
      <c r="AJ388" s="8">
        <f t="shared" si="208"/>
        <v>0</v>
      </c>
      <c r="AK388" s="8">
        <v>1304.44</v>
      </c>
      <c r="AL388" s="8">
        <v>1304.44</v>
      </c>
      <c r="AM388" s="8">
        <v>0</v>
      </c>
      <c r="AN388" s="8">
        <v>0</v>
      </c>
      <c r="AO388" s="8">
        <v>0</v>
      </c>
      <c r="AP388" s="8">
        <v>0</v>
      </c>
      <c r="AQ388" s="8">
        <v>0</v>
      </c>
      <c r="AR388" s="8">
        <v>0</v>
      </c>
      <c r="AS388" s="8">
        <v>0</v>
      </c>
      <c r="AT388" s="8">
        <v>0</v>
      </c>
      <c r="AU388" s="8">
        <v>0</v>
      </c>
      <c r="AV388" s="8">
        <v>1</v>
      </c>
      <c r="AW388" s="8">
        <v>1</v>
      </c>
      <c r="AX388" s="8"/>
      <c r="AY388" s="8"/>
      <c r="AZ388" s="8">
        <v>1</v>
      </c>
      <c r="BA388" s="8">
        <v>1</v>
      </c>
      <c r="BB388" s="8">
        <v>1</v>
      </c>
      <c r="BC388" s="8">
        <v>1</v>
      </c>
      <c r="BD388" s="8" t="s">
        <v>236</v>
      </c>
      <c r="BE388" s="8" t="s">
        <v>236</v>
      </c>
      <c r="BF388" s="8" t="s">
        <v>236</v>
      </c>
      <c r="BG388" s="8" t="s">
        <v>236</v>
      </c>
      <c r="BH388" s="8">
        <v>3</v>
      </c>
      <c r="BI388" s="8">
        <v>1</v>
      </c>
      <c r="BJ388" s="8" t="s">
        <v>236</v>
      </c>
      <c r="BK388" s="8"/>
      <c r="BL388" s="8"/>
      <c r="BM388" s="8">
        <v>1100</v>
      </c>
      <c r="BN388" s="8">
        <v>0</v>
      </c>
      <c r="BO388" s="8" t="s">
        <v>236</v>
      </c>
      <c r="BP388" s="8">
        <v>0</v>
      </c>
      <c r="BQ388" s="8">
        <v>8</v>
      </c>
      <c r="BR388" s="8">
        <v>0</v>
      </c>
      <c r="BS388" s="8">
        <v>1</v>
      </c>
      <c r="BT388" s="8">
        <v>1</v>
      </c>
      <c r="BU388" s="8">
        <v>1</v>
      </c>
      <c r="BV388" s="8">
        <v>1</v>
      </c>
      <c r="BW388" s="8">
        <v>1</v>
      </c>
      <c r="BX388" s="8">
        <v>1</v>
      </c>
      <c r="BY388" s="8" t="s">
        <v>236</v>
      </c>
      <c r="BZ388" s="8">
        <v>0</v>
      </c>
      <c r="CA388" s="8">
        <v>0</v>
      </c>
      <c r="CB388" s="8" t="s">
        <v>236</v>
      </c>
      <c r="CC388" s="8"/>
      <c r="CD388" s="8"/>
      <c r="CE388" s="8">
        <v>0</v>
      </c>
      <c r="CF388" s="8">
        <v>0</v>
      </c>
      <c r="CG388" s="8">
        <v>0</v>
      </c>
      <c r="CH388" s="8">
        <v>0</v>
      </c>
      <c r="CI388" s="8">
        <v>0</v>
      </c>
      <c r="CJ388" s="8">
        <v>0</v>
      </c>
      <c r="CK388" s="8">
        <v>0</v>
      </c>
      <c r="CL388" s="8">
        <v>0</v>
      </c>
      <c r="CM388" s="8">
        <v>0</v>
      </c>
      <c r="CN388" s="8" t="s">
        <v>236</v>
      </c>
      <c r="CO388" s="8">
        <v>0</v>
      </c>
      <c r="CP388" s="8">
        <f t="shared" si="209"/>
        <v>0</v>
      </c>
      <c r="CQ388" s="8">
        <f t="shared" si="210"/>
        <v>1304.44</v>
      </c>
      <c r="CR388" s="8">
        <f t="shared" si="211"/>
        <v>0</v>
      </c>
      <c r="CS388" s="8">
        <f t="shared" si="212"/>
        <v>0</v>
      </c>
      <c r="CT388" s="8">
        <f t="shared" si="213"/>
        <v>0</v>
      </c>
      <c r="CU388" s="8">
        <f t="shared" si="214"/>
        <v>0</v>
      </c>
      <c r="CV388" s="8">
        <f t="shared" si="215"/>
        <v>0</v>
      </c>
      <c r="CW388" s="8">
        <f t="shared" si="216"/>
        <v>0</v>
      </c>
      <c r="CX388" s="8">
        <f t="shared" si="217"/>
        <v>0</v>
      </c>
      <c r="CY388" s="8">
        <f t="shared" si="218"/>
        <v>0</v>
      </c>
      <c r="CZ388" s="8">
        <f t="shared" si="219"/>
        <v>0</v>
      </c>
      <c r="DA388" s="8"/>
      <c r="DB388" s="8"/>
      <c r="DC388" s="8" t="s">
        <v>236</v>
      </c>
      <c r="DD388" s="8" t="s">
        <v>236</v>
      </c>
      <c r="DE388" s="8" t="s">
        <v>236</v>
      </c>
      <c r="DF388" s="8" t="s">
        <v>236</v>
      </c>
      <c r="DG388" s="8" t="s">
        <v>236</v>
      </c>
      <c r="DH388" s="8" t="s">
        <v>236</v>
      </c>
      <c r="DI388" s="8" t="s">
        <v>236</v>
      </c>
      <c r="DJ388" s="8" t="s">
        <v>236</v>
      </c>
      <c r="DK388" s="8" t="s">
        <v>236</v>
      </c>
      <c r="DL388" s="8" t="s">
        <v>236</v>
      </c>
      <c r="DM388" s="8" t="s">
        <v>236</v>
      </c>
      <c r="DN388" s="8">
        <v>0</v>
      </c>
      <c r="DO388" s="8">
        <v>0</v>
      </c>
      <c r="DP388" s="8">
        <v>1</v>
      </c>
      <c r="DQ388" s="8">
        <v>1</v>
      </c>
      <c r="DR388" s="8"/>
      <c r="DS388" s="8"/>
      <c r="DT388" s="8"/>
      <c r="DU388" s="8">
        <v>1010</v>
      </c>
      <c r="DV388" s="8" t="s">
        <v>565</v>
      </c>
      <c r="DW388" s="8" t="s">
        <v>565</v>
      </c>
      <c r="DX388" s="8">
        <v>1</v>
      </c>
      <c r="DY388" s="8"/>
      <c r="DZ388" s="8" t="s">
        <v>236</v>
      </c>
      <c r="EA388" s="8" t="s">
        <v>236</v>
      </c>
      <c r="EB388" s="8" t="s">
        <v>236</v>
      </c>
      <c r="EC388" s="8" t="s">
        <v>236</v>
      </c>
      <c r="ED388" s="8"/>
      <c r="EE388" s="8">
        <v>82815331</v>
      </c>
      <c r="EF388" s="8">
        <v>8</v>
      </c>
      <c r="EG388" s="8" t="s">
        <v>573</v>
      </c>
      <c r="EH388" s="8">
        <v>0</v>
      </c>
      <c r="EI388" s="8" t="s">
        <v>236</v>
      </c>
      <c r="EJ388" s="8">
        <v>1</v>
      </c>
      <c r="EK388" s="8">
        <v>1100</v>
      </c>
      <c r="EL388" s="8" t="s">
        <v>574</v>
      </c>
      <c r="EM388" s="8" t="s">
        <v>575</v>
      </c>
      <c r="EN388" s="8"/>
      <c r="EO388" s="8" t="s">
        <v>236</v>
      </c>
      <c r="EP388" s="8"/>
      <c r="EQ388" s="8">
        <v>132096</v>
      </c>
      <c r="ER388" s="8">
        <v>1304.44</v>
      </c>
      <c r="ES388" s="8">
        <v>1304.44</v>
      </c>
      <c r="ET388" s="8">
        <v>0</v>
      </c>
      <c r="EU388" s="8">
        <v>0</v>
      </c>
      <c r="EV388" s="8">
        <v>0</v>
      </c>
      <c r="EW388" s="8">
        <v>0</v>
      </c>
      <c r="EX388" s="8">
        <v>0</v>
      </c>
      <c r="EY388" s="8">
        <v>0</v>
      </c>
      <c r="EZ388" s="8">
        <v>5</v>
      </c>
      <c r="FA388" s="8"/>
      <c r="FB388" s="8"/>
      <c r="FC388" s="8">
        <v>0</v>
      </c>
      <c r="FD388" s="8">
        <v>18</v>
      </c>
      <c r="FE388" s="8"/>
      <c r="FF388" s="8">
        <v>1241.61</v>
      </c>
      <c r="FG388" s="8"/>
      <c r="FH388" s="8"/>
      <c r="FI388" s="8"/>
      <c r="FJ388" s="8"/>
      <c r="FK388" s="8"/>
      <c r="FL388" s="8"/>
      <c r="FM388" s="8"/>
      <c r="FN388" s="8"/>
      <c r="FO388" s="8"/>
      <c r="FP388" s="8"/>
      <c r="FQ388" s="8">
        <v>0</v>
      </c>
      <c r="FR388" s="8">
        <v>0</v>
      </c>
      <c r="FS388" s="8">
        <v>0</v>
      </c>
      <c r="FT388" s="8"/>
      <c r="FU388" s="8"/>
      <c r="FV388" s="8"/>
      <c r="FW388" s="8"/>
      <c r="FX388" s="8">
        <v>0</v>
      </c>
      <c r="FY388" s="8">
        <v>0</v>
      </c>
      <c r="FZ388" s="8"/>
      <c r="GA388" s="8" t="s">
        <v>649</v>
      </c>
      <c r="GB388" s="8"/>
      <c r="GC388" s="8"/>
      <c r="GD388" s="8">
        <v>1</v>
      </c>
      <c r="GE388" s="8"/>
      <c r="GF388" s="8">
        <v>919867039</v>
      </c>
      <c r="GG388" s="8">
        <v>2</v>
      </c>
      <c r="GH388" s="8">
        <v>3</v>
      </c>
      <c r="GI388" s="8">
        <v>-2</v>
      </c>
      <c r="GJ388" s="8">
        <v>0</v>
      </c>
      <c r="GK388" s="8">
        <v>0</v>
      </c>
      <c r="GL388" s="8">
        <f t="shared" si="220"/>
        <v>0</v>
      </c>
      <c r="GM388" s="8">
        <f t="shared" si="221"/>
        <v>0</v>
      </c>
      <c r="GN388" s="8">
        <f t="shared" si="222"/>
        <v>0</v>
      </c>
      <c r="GO388" s="8">
        <f t="shared" si="223"/>
        <v>0</v>
      </c>
      <c r="GP388" s="8">
        <f t="shared" si="224"/>
        <v>0</v>
      </c>
      <c r="GQ388" s="8"/>
      <c r="GR388" s="8">
        <v>1</v>
      </c>
      <c r="GS388" s="8">
        <v>1</v>
      </c>
      <c r="GT388" s="8">
        <v>0</v>
      </c>
      <c r="GU388" s="8" t="s">
        <v>236</v>
      </c>
      <c r="GV388" s="8">
        <f t="shared" si="225"/>
        <v>0</v>
      </c>
      <c r="GW388" s="8">
        <v>1</v>
      </c>
      <c r="GX388" s="8">
        <f t="shared" si="226"/>
        <v>0</v>
      </c>
      <c r="GY388" s="8"/>
      <c r="GZ388" s="8"/>
      <c r="HA388" s="8">
        <v>0</v>
      </c>
      <c r="HB388" s="8">
        <v>0</v>
      </c>
      <c r="HC388" s="8">
        <f t="shared" si="227"/>
        <v>0</v>
      </c>
      <c r="HD388" s="8"/>
      <c r="HE388" s="8" t="s">
        <v>69</v>
      </c>
      <c r="HF388" s="8" t="s">
        <v>426</v>
      </c>
      <c r="HG388" s="8">
        <f t="shared" si="228"/>
        <v>0</v>
      </c>
      <c r="HH388" s="8"/>
      <c r="HI388" s="8"/>
      <c r="HJ388" s="8"/>
      <c r="HK388" s="8"/>
      <c r="HL388" s="8"/>
      <c r="HM388" s="8" t="s">
        <v>236</v>
      </c>
      <c r="HN388" s="8" t="s">
        <v>236</v>
      </c>
      <c r="HO388" s="8" t="s">
        <v>236</v>
      </c>
      <c r="HP388" s="8" t="s">
        <v>236</v>
      </c>
      <c r="HQ388" s="8" t="s">
        <v>236</v>
      </c>
      <c r="HR388" s="8"/>
      <c r="HS388" s="8">
        <v>0</v>
      </c>
      <c r="HT388" s="8"/>
      <c r="HU388" s="8"/>
      <c r="HV388" s="8"/>
      <c r="HW388" s="8"/>
      <c r="HX388" s="8"/>
      <c r="HY388" s="8"/>
      <c r="HZ388" s="8"/>
      <c r="IA388" s="8"/>
      <c r="IB388" s="8"/>
      <c r="IC388" s="8"/>
      <c r="ID388" s="8"/>
      <c r="IE388" s="8"/>
      <c r="IF388" s="8"/>
      <c r="IG388" s="8"/>
      <c r="IH388" s="8"/>
      <c r="II388" s="8"/>
      <c r="IJ388" s="8"/>
      <c r="IK388" s="8">
        <v>0</v>
      </c>
      <c r="IL388" s="8"/>
      <c r="IM388" s="8"/>
      <c r="IN388" s="8"/>
      <c r="IO388" s="8"/>
      <c r="IP388" s="8"/>
      <c r="IQ388" s="8"/>
      <c r="IR388" s="8"/>
      <c r="IS388" s="8"/>
      <c r="IT388" s="8"/>
      <c r="IU388" s="8"/>
    </row>
    <row r="389" spans="1:245">
      <c r="A389">
        <v>17</v>
      </c>
      <c r="B389">
        <v>1</v>
      </c>
      <c r="E389" t="s">
        <v>236</v>
      </c>
      <c r="F389" t="s">
        <v>534</v>
      </c>
      <c r="G389" t="s">
        <v>648</v>
      </c>
      <c r="H389" t="s">
        <v>565</v>
      </c>
      <c r="I389">
        <v>0</v>
      </c>
      <c r="J389">
        <v>0</v>
      </c>
      <c r="K389">
        <v>0</v>
      </c>
      <c r="L389">
        <v>0</v>
      </c>
      <c r="M389">
        <v>0</v>
      </c>
      <c r="N389">
        <f t="shared" si="188"/>
        <v>0</v>
      </c>
      <c r="O389">
        <f t="shared" si="189"/>
        <v>0</v>
      </c>
      <c r="P389">
        <f t="shared" si="190"/>
        <v>0</v>
      </c>
      <c r="Q389">
        <f t="shared" si="191"/>
        <v>0</v>
      </c>
      <c r="R389">
        <f t="shared" si="192"/>
        <v>0</v>
      </c>
      <c r="S389">
        <f t="shared" si="193"/>
        <v>0</v>
      </c>
      <c r="T389">
        <f t="shared" si="194"/>
        <v>0</v>
      </c>
      <c r="U389">
        <f t="shared" si="195"/>
        <v>0</v>
      </c>
      <c r="V389">
        <f t="shared" si="196"/>
        <v>0</v>
      </c>
      <c r="W389">
        <f t="shared" si="197"/>
        <v>0</v>
      </c>
      <c r="X389">
        <f t="shared" si="198"/>
        <v>0</v>
      </c>
      <c r="Y389">
        <f t="shared" si="199"/>
        <v>0</v>
      </c>
      <c r="AA389">
        <v>-1</v>
      </c>
      <c r="AB389">
        <f t="shared" si="200"/>
        <v>1304.44</v>
      </c>
      <c r="AC389">
        <f t="shared" si="201"/>
        <v>1304.44</v>
      </c>
      <c r="AD389">
        <f t="shared" si="202"/>
        <v>0</v>
      </c>
      <c r="AE389">
        <f t="shared" si="203"/>
        <v>0</v>
      </c>
      <c r="AF389">
        <f t="shared" si="204"/>
        <v>0</v>
      </c>
      <c r="AG389">
        <f t="shared" si="205"/>
        <v>0</v>
      </c>
      <c r="AH389">
        <f t="shared" si="206"/>
        <v>0</v>
      </c>
      <c r="AI389">
        <f t="shared" si="207"/>
        <v>0</v>
      </c>
      <c r="AJ389">
        <f t="shared" si="208"/>
        <v>0</v>
      </c>
      <c r="AK389">
        <v>1304.44</v>
      </c>
      <c r="AL389">
        <v>1304.44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1</v>
      </c>
      <c r="AW389">
        <v>1</v>
      </c>
      <c r="AZ389">
        <v>1</v>
      </c>
      <c r="BA389">
        <v>1</v>
      </c>
      <c r="BB389">
        <v>1</v>
      </c>
      <c r="BC389">
        <v>1</v>
      </c>
      <c r="BD389" t="s">
        <v>236</v>
      </c>
      <c r="BE389" t="s">
        <v>236</v>
      </c>
      <c r="BF389" t="s">
        <v>236</v>
      </c>
      <c r="BG389" t="s">
        <v>236</v>
      </c>
      <c r="BH389">
        <v>3</v>
      </c>
      <c r="BI389">
        <v>1</v>
      </c>
      <c r="BJ389" t="s">
        <v>236</v>
      </c>
      <c r="BM389">
        <v>1100</v>
      </c>
      <c r="BN389">
        <v>0</v>
      </c>
      <c r="BO389" t="s">
        <v>236</v>
      </c>
      <c r="BP389">
        <v>0</v>
      </c>
      <c r="BQ389">
        <v>8</v>
      </c>
      <c r="BR389">
        <v>0</v>
      </c>
      <c r="BS389">
        <v>1</v>
      </c>
      <c r="BT389">
        <v>1</v>
      </c>
      <c r="BU389">
        <v>1</v>
      </c>
      <c r="BV389">
        <v>1</v>
      </c>
      <c r="BW389">
        <v>1</v>
      </c>
      <c r="BX389">
        <v>1</v>
      </c>
      <c r="BY389" t="s">
        <v>236</v>
      </c>
      <c r="BZ389">
        <v>0</v>
      </c>
      <c r="CA389">
        <v>0</v>
      </c>
      <c r="CB389" t="s">
        <v>236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 t="s">
        <v>236</v>
      </c>
      <c r="CO389">
        <v>0</v>
      </c>
      <c r="CP389">
        <f t="shared" si="209"/>
        <v>0</v>
      </c>
      <c r="CQ389">
        <f t="shared" si="210"/>
        <v>1304.44</v>
      </c>
      <c r="CR389">
        <f t="shared" si="211"/>
        <v>0</v>
      </c>
      <c r="CS389">
        <f t="shared" si="212"/>
        <v>0</v>
      </c>
      <c r="CT389">
        <f t="shared" si="213"/>
        <v>0</v>
      </c>
      <c r="CU389">
        <f t="shared" si="214"/>
        <v>0</v>
      </c>
      <c r="CV389">
        <f t="shared" si="215"/>
        <v>0</v>
      </c>
      <c r="CW389">
        <f t="shared" si="216"/>
        <v>0</v>
      </c>
      <c r="CX389">
        <f t="shared" si="217"/>
        <v>0</v>
      </c>
      <c r="CY389">
        <f t="shared" si="218"/>
        <v>0</v>
      </c>
      <c r="CZ389">
        <f t="shared" si="219"/>
        <v>0</v>
      </c>
      <c r="DC389" t="s">
        <v>236</v>
      </c>
      <c r="DD389" t="s">
        <v>236</v>
      </c>
      <c r="DE389" t="s">
        <v>236</v>
      </c>
      <c r="DF389" t="s">
        <v>236</v>
      </c>
      <c r="DG389" t="s">
        <v>236</v>
      </c>
      <c r="DH389" t="s">
        <v>236</v>
      </c>
      <c r="DI389" t="s">
        <v>236</v>
      </c>
      <c r="DJ389" t="s">
        <v>236</v>
      </c>
      <c r="DK389" t="s">
        <v>236</v>
      </c>
      <c r="DL389" t="s">
        <v>236</v>
      </c>
      <c r="DM389" t="s">
        <v>236</v>
      </c>
      <c r="DN389">
        <v>0</v>
      </c>
      <c r="DO389">
        <v>0</v>
      </c>
      <c r="DP389">
        <v>1</v>
      </c>
      <c r="DQ389">
        <v>1</v>
      </c>
      <c r="DU389">
        <v>1010</v>
      </c>
      <c r="DV389" t="s">
        <v>565</v>
      </c>
      <c r="DW389" t="s">
        <v>565</v>
      </c>
      <c r="DX389">
        <v>1</v>
      </c>
      <c r="DZ389" t="s">
        <v>236</v>
      </c>
      <c r="EA389" t="s">
        <v>236</v>
      </c>
      <c r="EB389" t="s">
        <v>236</v>
      </c>
      <c r="EC389" t="s">
        <v>236</v>
      </c>
      <c r="EE389">
        <v>82815331</v>
      </c>
      <c r="EF389">
        <v>8</v>
      </c>
      <c r="EG389" t="s">
        <v>573</v>
      </c>
      <c r="EH389">
        <v>0</v>
      </c>
      <c r="EI389" t="s">
        <v>236</v>
      </c>
      <c r="EJ389">
        <v>1</v>
      </c>
      <c r="EK389">
        <v>1100</v>
      </c>
      <c r="EL389" t="s">
        <v>574</v>
      </c>
      <c r="EM389" t="s">
        <v>575</v>
      </c>
      <c r="EO389" t="s">
        <v>236</v>
      </c>
      <c r="EQ389">
        <v>132096</v>
      </c>
      <c r="ER389">
        <v>1304.44</v>
      </c>
      <c r="ES389">
        <v>1304.44</v>
      </c>
      <c r="ET389">
        <v>0</v>
      </c>
      <c r="EU389">
        <v>0</v>
      </c>
      <c r="EV389">
        <v>0</v>
      </c>
      <c r="EW389">
        <v>0</v>
      </c>
      <c r="EX389">
        <v>0</v>
      </c>
      <c r="EY389">
        <v>0</v>
      </c>
      <c r="EZ389">
        <v>5</v>
      </c>
      <c r="FC389">
        <v>0</v>
      </c>
      <c r="FD389">
        <v>18</v>
      </c>
      <c r="FF389">
        <v>1241.61</v>
      </c>
      <c r="FQ389">
        <v>0</v>
      </c>
      <c r="FR389">
        <v>0</v>
      </c>
      <c r="FS389">
        <v>0</v>
      </c>
      <c r="FX389">
        <v>0</v>
      </c>
      <c r="FY389">
        <v>0</v>
      </c>
      <c r="GA389" t="s">
        <v>649</v>
      </c>
      <c r="GD389">
        <v>1</v>
      </c>
      <c r="GF389">
        <v>919867039</v>
      </c>
      <c r="GG389">
        <v>2</v>
      </c>
      <c r="GH389">
        <v>3</v>
      </c>
      <c r="GI389">
        <v>-2</v>
      </c>
      <c r="GJ389">
        <v>0</v>
      </c>
      <c r="GK389">
        <v>0</v>
      </c>
      <c r="GL389">
        <f t="shared" si="220"/>
        <v>0</v>
      </c>
      <c r="GM389">
        <f t="shared" si="221"/>
        <v>0</v>
      </c>
      <c r="GN389">
        <f t="shared" si="222"/>
        <v>0</v>
      </c>
      <c r="GO389">
        <f t="shared" si="223"/>
        <v>0</v>
      </c>
      <c r="GP389">
        <f t="shared" si="224"/>
        <v>0</v>
      </c>
      <c r="GR389">
        <v>1</v>
      </c>
      <c r="GS389">
        <v>1</v>
      </c>
      <c r="GT389">
        <v>0</v>
      </c>
      <c r="GU389" t="s">
        <v>236</v>
      </c>
      <c r="GV389">
        <f t="shared" si="225"/>
        <v>0</v>
      </c>
      <c r="GW389">
        <v>1</v>
      </c>
      <c r="GX389">
        <f t="shared" si="226"/>
        <v>0</v>
      </c>
      <c r="HA389">
        <v>0</v>
      </c>
      <c r="HB389">
        <v>0</v>
      </c>
      <c r="HC389">
        <f t="shared" si="227"/>
        <v>0</v>
      </c>
      <c r="HE389" t="s">
        <v>69</v>
      </c>
      <c r="HF389" t="s">
        <v>426</v>
      </c>
      <c r="HG389">
        <f t="shared" si="228"/>
        <v>0</v>
      </c>
      <c r="HM389" t="s">
        <v>236</v>
      </c>
      <c r="HN389" t="s">
        <v>236</v>
      </c>
      <c r="HO389" t="s">
        <v>236</v>
      </c>
      <c r="HP389" t="s">
        <v>236</v>
      </c>
      <c r="HQ389" t="s">
        <v>236</v>
      </c>
      <c r="HS389">
        <v>0</v>
      </c>
      <c r="IK389">
        <v>0</v>
      </c>
    </row>
    <row r="390" spans="1:255">
      <c r="A390" s="8">
        <v>17</v>
      </c>
      <c r="B390" s="8">
        <v>1</v>
      </c>
      <c r="C390" s="8"/>
      <c r="D390" s="8"/>
      <c r="E390" s="8" t="s">
        <v>236</v>
      </c>
      <c r="F390" s="8" t="s">
        <v>534</v>
      </c>
      <c r="G390" s="8" t="s">
        <v>650</v>
      </c>
      <c r="H390" s="8" t="s">
        <v>565</v>
      </c>
      <c r="I390" s="8">
        <v>0</v>
      </c>
      <c r="J390" s="8">
        <v>0</v>
      </c>
      <c r="K390" s="8">
        <v>0</v>
      </c>
      <c r="L390" s="8">
        <v>0</v>
      </c>
      <c r="M390" s="8">
        <v>0</v>
      </c>
      <c r="N390" s="8">
        <f t="shared" ref="N390:N403" si="229">ROUND(L390-M390,4)</f>
        <v>0</v>
      </c>
      <c r="O390" s="8">
        <f t="shared" ref="O390:O403" si="230">ROUND(CP390,2)</f>
        <v>0</v>
      </c>
      <c r="P390" s="8">
        <f t="shared" ref="P390:P403" si="231">ROUND(CQ390*I390,2)</f>
        <v>0</v>
      </c>
      <c r="Q390" s="8">
        <f t="shared" ref="Q390:Q403" si="232">ROUND(CR390*I390,2)</f>
        <v>0</v>
      </c>
      <c r="R390" s="8">
        <f t="shared" ref="R390:R403" si="233">ROUND(CS390*I390,2)</f>
        <v>0</v>
      </c>
      <c r="S390" s="8">
        <f t="shared" ref="S390:S403" si="234">ROUND(CT390*I390,2)</f>
        <v>0</v>
      </c>
      <c r="T390" s="8">
        <f t="shared" ref="T390:T403" si="235">ROUND(CU390*I390,2)</f>
        <v>0</v>
      </c>
      <c r="U390" s="8">
        <f t="shared" ref="U390:U403" si="236">ROUND(CV390*I390,7)</f>
        <v>0</v>
      </c>
      <c r="V390" s="8">
        <f t="shared" ref="V390:V403" si="237">ROUND(CW390*I390,7)</f>
        <v>0</v>
      </c>
      <c r="W390" s="8">
        <f t="shared" ref="W390:W403" si="238">ROUND(CX390*I390,2)</f>
        <v>0</v>
      </c>
      <c r="X390" s="8">
        <f t="shared" ref="X390:X403" si="239">ROUND(CY390,2)</f>
        <v>0</v>
      </c>
      <c r="Y390" s="8">
        <f t="shared" ref="Y390:Y403" si="240">ROUND(CZ390,2)</f>
        <v>0</v>
      </c>
      <c r="Z390" s="8"/>
      <c r="AA390" s="8">
        <v>-1</v>
      </c>
      <c r="AB390" s="8">
        <f t="shared" ref="AB390:AB403" si="241">ROUND((AC390+AD390+AF390),6)</f>
        <v>792.14</v>
      </c>
      <c r="AC390" s="8">
        <f t="shared" ref="AC390:AC403" si="242">ROUND((ES390),6)</f>
        <v>792.14</v>
      </c>
      <c r="AD390" s="8">
        <f t="shared" ref="AD390:AD403" si="243">ROUND((((ET390)-(EU390))+AE390),6)</f>
        <v>0</v>
      </c>
      <c r="AE390" s="8">
        <f t="shared" ref="AE390:AE403" si="244">ROUND((EU390),6)</f>
        <v>0</v>
      </c>
      <c r="AF390" s="8">
        <f t="shared" ref="AF390:AF403" si="245">ROUND((EV390),6)</f>
        <v>0</v>
      </c>
      <c r="AG390" s="8">
        <f t="shared" ref="AG390:AG403" si="246">ROUND((AP390),6)</f>
        <v>0</v>
      </c>
      <c r="AH390" s="8">
        <f t="shared" ref="AH390:AH403" si="247">(EW390)</f>
        <v>0</v>
      </c>
      <c r="AI390" s="8">
        <f t="shared" ref="AI390:AI403" si="248">(EX390)</f>
        <v>0</v>
      </c>
      <c r="AJ390" s="8">
        <f t="shared" ref="AJ390:AJ403" si="249">(AS390)</f>
        <v>0</v>
      </c>
      <c r="AK390" s="8">
        <v>792.14</v>
      </c>
      <c r="AL390" s="8">
        <v>792.14</v>
      </c>
      <c r="AM390" s="8">
        <v>0</v>
      </c>
      <c r="AN390" s="8">
        <v>0</v>
      </c>
      <c r="AO390" s="8">
        <v>0</v>
      </c>
      <c r="AP390" s="8">
        <v>0</v>
      </c>
      <c r="AQ390" s="8">
        <v>0</v>
      </c>
      <c r="AR390" s="8">
        <v>0</v>
      </c>
      <c r="AS390" s="8">
        <v>0</v>
      </c>
      <c r="AT390" s="8">
        <v>0</v>
      </c>
      <c r="AU390" s="8">
        <v>0</v>
      </c>
      <c r="AV390" s="8">
        <v>1</v>
      </c>
      <c r="AW390" s="8">
        <v>1</v>
      </c>
      <c r="AX390" s="8"/>
      <c r="AY390" s="8"/>
      <c r="AZ390" s="8">
        <v>1</v>
      </c>
      <c r="BA390" s="8">
        <v>1</v>
      </c>
      <c r="BB390" s="8">
        <v>1</v>
      </c>
      <c r="BC390" s="8">
        <v>1</v>
      </c>
      <c r="BD390" s="8" t="s">
        <v>236</v>
      </c>
      <c r="BE390" s="8" t="s">
        <v>236</v>
      </c>
      <c r="BF390" s="8" t="s">
        <v>236</v>
      </c>
      <c r="BG390" s="8" t="s">
        <v>236</v>
      </c>
      <c r="BH390" s="8">
        <v>3</v>
      </c>
      <c r="BI390" s="8">
        <v>1</v>
      </c>
      <c r="BJ390" s="8" t="s">
        <v>236</v>
      </c>
      <c r="BK390" s="8"/>
      <c r="BL390" s="8"/>
      <c r="BM390" s="8">
        <v>1100</v>
      </c>
      <c r="BN390" s="8">
        <v>0</v>
      </c>
      <c r="BO390" s="8" t="s">
        <v>236</v>
      </c>
      <c r="BP390" s="8">
        <v>0</v>
      </c>
      <c r="BQ390" s="8">
        <v>8</v>
      </c>
      <c r="BR390" s="8">
        <v>0</v>
      </c>
      <c r="BS390" s="8">
        <v>1</v>
      </c>
      <c r="BT390" s="8">
        <v>1</v>
      </c>
      <c r="BU390" s="8">
        <v>1</v>
      </c>
      <c r="BV390" s="8">
        <v>1</v>
      </c>
      <c r="BW390" s="8">
        <v>1</v>
      </c>
      <c r="BX390" s="8">
        <v>1</v>
      </c>
      <c r="BY390" s="8" t="s">
        <v>236</v>
      </c>
      <c r="BZ390" s="8">
        <v>0</v>
      </c>
      <c r="CA390" s="8">
        <v>0</v>
      </c>
      <c r="CB390" s="8" t="s">
        <v>236</v>
      </c>
      <c r="CC390" s="8"/>
      <c r="CD390" s="8"/>
      <c r="CE390" s="8">
        <v>0</v>
      </c>
      <c r="CF390" s="8">
        <v>0</v>
      </c>
      <c r="CG390" s="8">
        <v>0</v>
      </c>
      <c r="CH390" s="8">
        <v>0</v>
      </c>
      <c r="CI390" s="8">
        <v>0</v>
      </c>
      <c r="CJ390" s="8">
        <v>0</v>
      </c>
      <c r="CK390" s="8">
        <v>0</v>
      </c>
      <c r="CL390" s="8">
        <v>0</v>
      </c>
      <c r="CM390" s="8">
        <v>0</v>
      </c>
      <c r="CN390" s="8" t="s">
        <v>236</v>
      </c>
      <c r="CO390" s="8">
        <v>0</v>
      </c>
      <c r="CP390" s="8">
        <f t="shared" ref="CP390:CP403" si="250">(P390+Q390+S390+R390)</f>
        <v>0</v>
      </c>
      <c r="CQ390" s="8">
        <f t="shared" ref="CQ390:CQ403" si="251">ROUND(AL390,2)</f>
        <v>792.14</v>
      </c>
      <c r="CR390" s="8">
        <f t="shared" ref="CR390:CR403" si="252">ROUND(AM390,2)</f>
        <v>0</v>
      </c>
      <c r="CS390" s="8">
        <f t="shared" ref="CS390:CS403" si="253">ROUND(AN390*BS390,2)</f>
        <v>0</v>
      </c>
      <c r="CT390" s="8">
        <f t="shared" ref="CT390:CT403" si="254">ROUND(AO390*BA390,2)</f>
        <v>0</v>
      </c>
      <c r="CU390" s="8">
        <f t="shared" ref="CU390:CU403" si="255">AG390</f>
        <v>0</v>
      </c>
      <c r="CV390" s="8">
        <f t="shared" ref="CV390:CV403" si="256">AH390</f>
        <v>0</v>
      </c>
      <c r="CW390" s="8">
        <f t="shared" ref="CW390:CW403" si="257">AI390</f>
        <v>0</v>
      </c>
      <c r="CX390" s="8">
        <f t="shared" ref="CX390:CX403" si="258">AJ390</f>
        <v>0</v>
      </c>
      <c r="CY390" s="8">
        <f t="shared" ref="CY390:CY403" si="259">(((S390+R390)*AT390)/100)</f>
        <v>0</v>
      </c>
      <c r="CZ390" s="8">
        <f t="shared" ref="CZ390:CZ403" si="260">(((S390+R390)*AU390)/100)</f>
        <v>0</v>
      </c>
      <c r="DA390" s="8"/>
      <c r="DB390" s="8"/>
      <c r="DC390" s="8" t="s">
        <v>236</v>
      </c>
      <c r="DD390" s="8" t="s">
        <v>236</v>
      </c>
      <c r="DE390" s="8" t="s">
        <v>236</v>
      </c>
      <c r="DF390" s="8" t="s">
        <v>236</v>
      </c>
      <c r="DG390" s="8" t="s">
        <v>236</v>
      </c>
      <c r="DH390" s="8" t="s">
        <v>236</v>
      </c>
      <c r="DI390" s="8" t="s">
        <v>236</v>
      </c>
      <c r="DJ390" s="8" t="s">
        <v>236</v>
      </c>
      <c r="DK390" s="8" t="s">
        <v>236</v>
      </c>
      <c r="DL390" s="8" t="s">
        <v>236</v>
      </c>
      <c r="DM390" s="8" t="s">
        <v>236</v>
      </c>
      <c r="DN390" s="8">
        <v>0</v>
      </c>
      <c r="DO390" s="8">
        <v>0</v>
      </c>
      <c r="DP390" s="8">
        <v>1</v>
      </c>
      <c r="DQ390" s="8">
        <v>1</v>
      </c>
      <c r="DR390" s="8"/>
      <c r="DS390" s="8"/>
      <c r="DT390" s="8"/>
      <c r="DU390" s="8">
        <v>1010</v>
      </c>
      <c r="DV390" s="8" t="s">
        <v>565</v>
      </c>
      <c r="DW390" s="8" t="s">
        <v>565</v>
      </c>
      <c r="DX390" s="8">
        <v>1</v>
      </c>
      <c r="DY390" s="8"/>
      <c r="DZ390" s="8" t="s">
        <v>236</v>
      </c>
      <c r="EA390" s="8" t="s">
        <v>236</v>
      </c>
      <c r="EB390" s="8" t="s">
        <v>236</v>
      </c>
      <c r="EC390" s="8" t="s">
        <v>236</v>
      </c>
      <c r="ED390" s="8"/>
      <c r="EE390" s="8">
        <v>82815331</v>
      </c>
      <c r="EF390" s="8">
        <v>8</v>
      </c>
      <c r="EG390" s="8" t="s">
        <v>573</v>
      </c>
      <c r="EH390" s="8">
        <v>0</v>
      </c>
      <c r="EI390" s="8" t="s">
        <v>236</v>
      </c>
      <c r="EJ390" s="8">
        <v>1</v>
      </c>
      <c r="EK390" s="8">
        <v>1100</v>
      </c>
      <c r="EL390" s="8" t="s">
        <v>574</v>
      </c>
      <c r="EM390" s="8" t="s">
        <v>575</v>
      </c>
      <c r="EN390" s="8"/>
      <c r="EO390" s="8" t="s">
        <v>236</v>
      </c>
      <c r="EP390" s="8"/>
      <c r="EQ390" s="8">
        <v>132096</v>
      </c>
      <c r="ER390" s="8">
        <v>792.14</v>
      </c>
      <c r="ES390" s="8">
        <v>792.14</v>
      </c>
      <c r="ET390" s="8">
        <v>0</v>
      </c>
      <c r="EU390" s="8">
        <v>0</v>
      </c>
      <c r="EV390" s="8">
        <v>0</v>
      </c>
      <c r="EW390" s="8">
        <v>0</v>
      </c>
      <c r="EX390" s="8">
        <v>0</v>
      </c>
      <c r="EY390" s="8">
        <v>0</v>
      </c>
      <c r="EZ390" s="8">
        <v>5</v>
      </c>
      <c r="FA390" s="8"/>
      <c r="FB390" s="8"/>
      <c r="FC390" s="8">
        <v>0</v>
      </c>
      <c r="FD390" s="8">
        <v>18</v>
      </c>
      <c r="FE390" s="8"/>
      <c r="FF390" s="8">
        <v>753.99</v>
      </c>
      <c r="FG390" s="8"/>
      <c r="FH390" s="8"/>
      <c r="FI390" s="8"/>
      <c r="FJ390" s="8"/>
      <c r="FK390" s="8"/>
      <c r="FL390" s="8"/>
      <c r="FM390" s="8"/>
      <c r="FN390" s="8"/>
      <c r="FO390" s="8"/>
      <c r="FP390" s="8"/>
      <c r="FQ390" s="8">
        <v>0</v>
      </c>
      <c r="FR390" s="8">
        <v>0</v>
      </c>
      <c r="FS390" s="8">
        <v>0</v>
      </c>
      <c r="FT390" s="8"/>
      <c r="FU390" s="8"/>
      <c r="FV390" s="8"/>
      <c r="FW390" s="8"/>
      <c r="FX390" s="8">
        <v>0</v>
      </c>
      <c r="FY390" s="8">
        <v>0</v>
      </c>
      <c r="FZ390" s="8"/>
      <c r="GA390" s="8" t="s">
        <v>651</v>
      </c>
      <c r="GB390" s="8"/>
      <c r="GC390" s="8"/>
      <c r="GD390" s="8">
        <v>1</v>
      </c>
      <c r="GE390" s="8"/>
      <c r="GF390" s="8">
        <v>-954271782</v>
      </c>
      <c r="GG390" s="8">
        <v>2</v>
      </c>
      <c r="GH390" s="8">
        <v>3</v>
      </c>
      <c r="GI390" s="8">
        <v>-2</v>
      </c>
      <c r="GJ390" s="8">
        <v>0</v>
      </c>
      <c r="GK390" s="8">
        <v>0</v>
      </c>
      <c r="GL390" s="8">
        <f t="shared" ref="GL390:GL403" si="261">ROUND(IF(AND(BH390=3,BI390=3,FS390&lt;&gt;0),P390,0),2)</f>
        <v>0</v>
      </c>
      <c r="GM390" s="8">
        <f t="shared" ref="GM390:GM403" si="262">ROUND(O390+X390+Y390,2)+GX390</f>
        <v>0</v>
      </c>
      <c r="GN390" s="8">
        <f t="shared" ref="GN390:GN403" si="263">IF(OR(BI390=0,BI390=1),GM390-GX390,0)</f>
        <v>0</v>
      </c>
      <c r="GO390" s="8">
        <f t="shared" ref="GO390:GO403" si="264">IF(BI390=2,GM390-GX390,0)</f>
        <v>0</v>
      </c>
      <c r="GP390" s="8">
        <f t="shared" ref="GP390:GP403" si="265">IF(BI390=4,GM390-GX390,0)</f>
        <v>0</v>
      </c>
      <c r="GQ390" s="8"/>
      <c r="GR390" s="8">
        <v>1</v>
      </c>
      <c r="GS390" s="8">
        <v>1</v>
      </c>
      <c r="GT390" s="8">
        <v>0</v>
      </c>
      <c r="GU390" s="8" t="s">
        <v>236</v>
      </c>
      <c r="GV390" s="8">
        <f t="shared" ref="GV390:GV403" si="266">ROUND((GT390),6)</f>
        <v>0</v>
      </c>
      <c r="GW390" s="8">
        <v>1</v>
      </c>
      <c r="GX390" s="8">
        <f t="shared" ref="GX390:GX403" si="267">ROUND(HC390*I390,2)</f>
        <v>0</v>
      </c>
      <c r="GY390" s="8"/>
      <c r="GZ390" s="8"/>
      <c r="HA390" s="8">
        <v>0</v>
      </c>
      <c r="HB390" s="8">
        <v>0</v>
      </c>
      <c r="HC390" s="8">
        <f t="shared" ref="HC390:HC403" si="268">GV390*GW390</f>
        <v>0</v>
      </c>
      <c r="HD390" s="8"/>
      <c r="HE390" s="8" t="s">
        <v>69</v>
      </c>
      <c r="HF390" s="8" t="s">
        <v>426</v>
      </c>
      <c r="HG390" s="8">
        <f t="shared" ref="HG390:HG403" si="269">ROUND(ROUND(AL390,2)*I390,2)</f>
        <v>0</v>
      </c>
      <c r="HH390" s="8"/>
      <c r="HI390" s="8"/>
      <c r="HJ390" s="8"/>
      <c r="HK390" s="8"/>
      <c r="HL390" s="8"/>
      <c r="HM390" s="8" t="s">
        <v>236</v>
      </c>
      <c r="HN390" s="8" t="s">
        <v>236</v>
      </c>
      <c r="HO390" s="8" t="s">
        <v>236</v>
      </c>
      <c r="HP390" s="8" t="s">
        <v>236</v>
      </c>
      <c r="HQ390" s="8" t="s">
        <v>236</v>
      </c>
      <c r="HR390" s="8"/>
      <c r="HS390" s="8">
        <v>0</v>
      </c>
      <c r="HT390" s="8"/>
      <c r="HU390" s="8"/>
      <c r="HV390" s="8"/>
      <c r="HW390" s="8"/>
      <c r="HX390" s="8"/>
      <c r="HY390" s="8"/>
      <c r="HZ390" s="8"/>
      <c r="IA390" s="8"/>
      <c r="IB390" s="8"/>
      <c r="IC390" s="8"/>
      <c r="ID390" s="8"/>
      <c r="IE390" s="8"/>
      <c r="IF390" s="8"/>
      <c r="IG390" s="8"/>
      <c r="IH390" s="8"/>
      <c r="II390" s="8"/>
      <c r="IJ390" s="8"/>
      <c r="IK390" s="8">
        <v>0</v>
      </c>
      <c r="IL390" s="8"/>
      <c r="IM390" s="8"/>
      <c r="IN390" s="8"/>
      <c r="IO390" s="8"/>
      <c r="IP390" s="8"/>
      <c r="IQ390" s="8"/>
      <c r="IR390" s="8"/>
      <c r="IS390" s="8"/>
      <c r="IT390" s="8"/>
      <c r="IU390" s="8"/>
    </row>
    <row r="391" spans="1:245">
      <c r="A391">
        <v>17</v>
      </c>
      <c r="B391">
        <v>1</v>
      </c>
      <c r="E391" t="s">
        <v>236</v>
      </c>
      <c r="F391" t="s">
        <v>534</v>
      </c>
      <c r="G391" t="s">
        <v>650</v>
      </c>
      <c r="H391" t="s">
        <v>565</v>
      </c>
      <c r="I391">
        <v>0</v>
      </c>
      <c r="J391">
        <v>0</v>
      </c>
      <c r="K391">
        <v>0</v>
      </c>
      <c r="L391">
        <v>0</v>
      </c>
      <c r="M391">
        <v>0</v>
      </c>
      <c r="N391">
        <f t="shared" si="229"/>
        <v>0</v>
      </c>
      <c r="O391">
        <f t="shared" si="230"/>
        <v>0</v>
      </c>
      <c r="P391">
        <f t="shared" si="231"/>
        <v>0</v>
      </c>
      <c r="Q391">
        <f t="shared" si="232"/>
        <v>0</v>
      </c>
      <c r="R391">
        <f t="shared" si="233"/>
        <v>0</v>
      </c>
      <c r="S391">
        <f t="shared" si="234"/>
        <v>0</v>
      </c>
      <c r="T391">
        <f t="shared" si="235"/>
        <v>0</v>
      </c>
      <c r="U391">
        <f t="shared" si="236"/>
        <v>0</v>
      </c>
      <c r="V391">
        <f t="shared" si="237"/>
        <v>0</v>
      </c>
      <c r="W391">
        <f t="shared" si="238"/>
        <v>0</v>
      </c>
      <c r="X391">
        <f t="shared" si="239"/>
        <v>0</v>
      </c>
      <c r="Y391">
        <f t="shared" si="240"/>
        <v>0</v>
      </c>
      <c r="AA391">
        <v>-1</v>
      </c>
      <c r="AB391">
        <f t="shared" si="241"/>
        <v>792.14</v>
      </c>
      <c r="AC391">
        <f t="shared" si="242"/>
        <v>792.14</v>
      </c>
      <c r="AD391">
        <f t="shared" si="243"/>
        <v>0</v>
      </c>
      <c r="AE391">
        <f t="shared" si="244"/>
        <v>0</v>
      </c>
      <c r="AF391">
        <f t="shared" si="245"/>
        <v>0</v>
      </c>
      <c r="AG391">
        <f t="shared" si="246"/>
        <v>0</v>
      </c>
      <c r="AH391">
        <f t="shared" si="247"/>
        <v>0</v>
      </c>
      <c r="AI391">
        <f t="shared" si="248"/>
        <v>0</v>
      </c>
      <c r="AJ391">
        <f t="shared" si="249"/>
        <v>0</v>
      </c>
      <c r="AK391">
        <v>792.14</v>
      </c>
      <c r="AL391">
        <v>792.14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1</v>
      </c>
      <c r="AW391">
        <v>1</v>
      </c>
      <c r="AZ391">
        <v>1</v>
      </c>
      <c r="BA391">
        <v>1</v>
      </c>
      <c r="BB391">
        <v>1</v>
      </c>
      <c r="BC391">
        <v>1</v>
      </c>
      <c r="BD391" t="s">
        <v>236</v>
      </c>
      <c r="BE391" t="s">
        <v>236</v>
      </c>
      <c r="BF391" t="s">
        <v>236</v>
      </c>
      <c r="BG391" t="s">
        <v>236</v>
      </c>
      <c r="BH391">
        <v>3</v>
      </c>
      <c r="BI391">
        <v>1</v>
      </c>
      <c r="BJ391" t="s">
        <v>236</v>
      </c>
      <c r="BM391">
        <v>1100</v>
      </c>
      <c r="BN391">
        <v>0</v>
      </c>
      <c r="BO391" t="s">
        <v>236</v>
      </c>
      <c r="BP391">
        <v>0</v>
      </c>
      <c r="BQ391">
        <v>8</v>
      </c>
      <c r="BR391">
        <v>0</v>
      </c>
      <c r="BS391">
        <v>1</v>
      </c>
      <c r="BT391">
        <v>1</v>
      </c>
      <c r="BU391">
        <v>1</v>
      </c>
      <c r="BV391">
        <v>1</v>
      </c>
      <c r="BW391">
        <v>1</v>
      </c>
      <c r="BX391">
        <v>1</v>
      </c>
      <c r="BY391" t="s">
        <v>236</v>
      </c>
      <c r="BZ391">
        <v>0</v>
      </c>
      <c r="CA391">
        <v>0</v>
      </c>
      <c r="CB391" t="s">
        <v>236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 t="s">
        <v>236</v>
      </c>
      <c r="CO391">
        <v>0</v>
      </c>
      <c r="CP391">
        <f t="shared" si="250"/>
        <v>0</v>
      </c>
      <c r="CQ391">
        <f t="shared" si="251"/>
        <v>792.14</v>
      </c>
      <c r="CR391">
        <f t="shared" si="252"/>
        <v>0</v>
      </c>
      <c r="CS391">
        <f t="shared" si="253"/>
        <v>0</v>
      </c>
      <c r="CT391">
        <f t="shared" si="254"/>
        <v>0</v>
      </c>
      <c r="CU391">
        <f t="shared" si="255"/>
        <v>0</v>
      </c>
      <c r="CV391">
        <f t="shared" si="256"/>
        <v>0</v>
      </c>
      <c r="CW391">
        <f t="shared" si="257"/>
        <v>0</v>
      </c>
      <c r="CX391">
        <f t="shared" si="258"/>
        <v>0</v>
      </c>
      <c r="CY391">
        <f t="shared" si="259"/>
        <v>0</v>
      </c>
      <c r="CZ391">
        <f t="shared" si="260"/>
        <v>0</v>
      </c>
      <c r="DC391" t="s">
        <v>236</v>
      </c>
      <c r="DD391" t="s">
        <v>236</v>
      </c>
      <c r="DE391" t="s">
        <v>236</v>
      </c>
      <c r="DF391" t="s">
        <v>236</v>
      </c>
      <c r="DG391" t="s">
        <v>236</v>
      </c>
      <c r="DH391" t="s">
        <v>236</v>
      </c>
      <c r="DI391" t="s">
        <v>236</v>
      </c>
      <c r="DJ391" t="s">
        <v>236</v>
      </c>
      <c r="DK391" t="s">
        <v>236</v>
      </c>
      <c r="DL391" t="s">
        <v>236</v>
      </c>
      <c r="DM391" t="s">
        <v>236</v>
      </c>
      <c r="DN391">
        <v>0</v>
      </c>
      <c r="DO391">
        <v>0</v>
      </c>
      <c r="DP391">
        <v>1</v>
      </c>
      <c r="DQ391">
        <v>1</v>
      </c>
      <c r="DU391">
        <v>1010</v>
      </c>
      <c r="DV391" t="s">
        <v>565</v>
      </c>
      <c r="DW391" t="s">
        <v>565</v>
      </c>
      <c r="DX391">
        <v>1</v>
      </c>
      <c r="DZ391" t="s">
        <v>236</v>
      </c>
      <c r="EA391" t="s">
        <v>236</v>
      </c>
      <c r="EB391" t="s">
        <v>236</v>
      </c>
      <c r="EC391" t="s">
        <v>236</v>
      </c>
      <c r="EE391">
        <v>82815331</v>
      </c>
      <c r="EF391">
        <v>8</v>
      </c>
      <c r="EG391" t="s">
        <v>573</v>
      </c>
      <c r="EH391">
        <v>0</v>
      </c>
      <c r="EI391" t="s">
        <v>236</v>
      </c>
      <c r="EJ391">
        <v>1</v>
      </c>
      <c r="EK391">
        <v>1100</v>
      </c>
      <c r="EL391" t="s">
        <v>574</v>
      </c>
      <c r="EM391" t="s">
        <v>575</v>
      </c>
      <c r="EO391" t="s">
        <v>236</v>
      </c>
      <c r="EQ391">
        <v>132096</v>
      </c>
      <c r="ER391">
        <v>792.14</v>
      </c>
      <c r="ES391">
        <v>792.14</v>
      </c>
      <c r="ET391">
        <v>0</v>
      </c>
      <c r="EU391">
        <v>0</v>
      </c>
      <c r="EV391">
        <v>0</v>
      </c>
      <c r="EW391">
        <v>0</v>
      </c>
      <c r="EX391">
        <v>0</v>
      </c>
      <c r="EY391">
        <v>0</v>
      </c>
      <c r="EZ391">
        <v>5</v>
      </c>
      <c r="FC391">
        <v>0</v>
      </c>
      <c r="FD391">
        <v>18</v>
      </c>
      <c r="FF391">
        <v>753.99</v>
      </c>
      <c r="FQ391">
        <v>0</v>
      </c>
      <c r="FR391">
        <v>0</v>
      </c>
      <c r="FS391">
        <v>0</v>
      </c>
      <c r="FX391">
        <v>0</v>
      </c>
      <c r="FY391">
        <v>0</v>
      </c>
      <c r="GA391" t="s">
        <v>651</v>
      </c>
      <c r="GD391">
        <v>1</v>
      </c>
      <c r="GF391">
        <v>-954271782</v>
      </c>
      <c r="GG391">
        <v>2</v>
      </c>
      <c r="GH391">
        <v>3</v>
      </c>
      <c r="GI391">
        <v>-2</v>
      </c>
      <c r="GJ391">
        <v>0</v>
      </c>
      <c r="GK391">
        <v>0</v>
      </c>
      <c r="GL391">
        <f t="shared" si="261"/>
        <v>0</v>
      </c>
      <c r="GM391">
        <f t="shared" si="262"/>
        <v>0</v>
      </c>
      <c r="GN391">
        <f t="shared" si="263"/>
        <v>0</v>
      </c>
      <c r="GO391">
        <f t="shared" si="264"/>
        <v>0</v>
      </c>
      <c r="GP391">
        <f t="shared" si="265"/>
        <v>0</v>
      </c>
      <c r="GR391">
        <v>1</v>
      </c>
      <c r="GS391">
        <v>1</v>
      </c>
      <c r="GT391">
        <v>0</v>
      </c>
      <c r="GU391" t="s">
        <v>236</v>
      </c>
      <c r="GV391">
        <f t="shared" si="266"/>
        <v>0</v>
      </c>
      <c r="GW391">
        <v>1</v>
      </c>
      <c r="GX391">
        <f t="shared" si="267"/>
        <v>0</v>
      </c>
      <c r="HA391">
        <v>0</v>
      </c>
      <c r="HB391">
        <v>0</v>
      </c>
      <c r="HC391">
        <f t="shared" si="268"/>
        <v>0</v>
      </c>
      <c r="HE391" t="s">
        <v>69</v>
      </c>
      <c r="HF391" t="s">
        <v>426</v>
      </c>
      <c r="HG391">
        <f t="shared" si="269"/>
        <v>0</v>
      </c>
      <c r="HM391" t="s">
        <v>236</v>
      </c>
      <c r="HN391" t="s">
        <v>236</v>
      </c>
      <c r="HO391" t="s">
        <v>236</v>
      </c>
      <c r="HP391" t="s">
        <v>236</v>
      </c>
      <c r="HQ391" t="s">
        <v>236</v>
      </c>
      <c r="HS391">
        <v>0</v>
      </c>
      <c r="IK391">
        <v>0</v>
      </c>
    </row>
    <row r="392" spans="1:255">
      <c r="A392" s="8">
        <v>17</v>
      </c>
      <c r="B392" s="8">
        <v>1</v>
      </c>
      <c r="C392" s="8"/>
      <c r="D392" s="8"/>
      <c r="E392" s="8" t="s">
        <v>236</v>
      </c>
      <c r="F392" s="8" t="s">
        <v>534</v>
      </c>
      <c r="G392" s="8" t="s">
        <v>652</v>
      </c>
      <c r="H392" s="8" t="s">
        <v>565</v>
      </c>
      <c r="I392" s="8">
        <v>0</v>
      </c>
      <c r="J392" s="8">
        <v>0</v>
      </c>
      <c r="K392" s="8">
        <v>0</v>
      </c>
      <c r="L392" s="8">
        <v>0</v>
      </c>
      <c r="M392" s="8">
        <v>0</v>
      </c>
      <c r="N392" s="8">
        <f t="shared" si="229"/>
        <v>0</v>
      </c>
      <c r="O392" s="8">
        <f t="shared" si="230"/>
        <v>0</v>
      </c>
      <c r="P392" s="8">
        <f t="shared" si="231"/>
        <v>0</v>
      </c>
      <c r="Q392" s="8">
        <f t="shared" si="232"/>
        <v>0</v>
      </c>
      <c r="R392" s="8">
        <f t="shared" si="233"/>
        <v>0</v>
      </c>
      <c r="S392" s="8">
        <f t="shared" si="234"/>
        <v>0</v>
      </c>
      <c r="T392" s="8">
        <f t="shared" si="235"/>
        <v>0</v>
      </c>
      <c r="U392" s="8">
        <f t="shared" si="236"/>
        <v>0</v>
      </c>
      <c r="V392" s="8">
        <f t="shared" si="237"/>
        <v>0</v>
      </c>
      <c r="W392" s="8">
        <f t="shared" si="238"/>
        <v>0</v>
      </c>
      <c r="X392" s="8">
        <f t="shared" si="239"/>
        <v>0</v>
      </c>
      <c r="Y392" s="8">
        <f t="shared" si="240"/>
        <v>0</v>
      </c>
      <c r="Z392" s="8"/>
      <c r="AA392" s="8">
        <v>-1</v>
      </c>
      <c r="AB392" s="8">
        <f t="shared" si="241"/>
        <v>91.76</v>
      </c>
      <c r="AC392" s="8">
        <f t="shared" si="242"/>
        <v>91.76</v>
      </c>
      <c r="AD392" s="8">
        <f t="shared" si="243"/>
        <v>0</v>
      </c>
      <c r="AE392" s="8">
        <f t="shared" si="244"/>
        <v>0</v>
      </c>
      <c r="AF392" s="8">
        <f t="shared" si="245"/>
        <v>0</v>
      </c>
      <c r="AG392" s="8">
        <f t="shared" si="246"/>
        <v>0</v>
      </c>
      <c r="AH392" s="8">
        <f t="shared" si="247"/>
        <v>0</v>
      </c>
      <c r="AI392" s="8">
        <f t="shared" si="248"/>
        <v>0</v>
      </c>
      <c r="AJ392" s="8">
        <f t="shared" si="249"/>
        <v>0</v>
      </c>
      <c r="AK392" s="8">
        <v>91.76</v>
      </c>
      <c r="AL392" s="8">
        <v>91.76</v>
      </c>
      <c r="AM392" s="8">
        <v>0</v>
      </c>
      <c r="AN392" s="8">
        <v>0</v>
      </c>
      <c r="AO392" s="8">
        <v>0</v>
      </c>
      <c r="AP392" s="8">
        <v>0</v>
      </c>
      <c r="AQ392" s="8">
        <v>0</v>
      </c>
      <c r="AR392" s="8">
        <v>0</v>
      </c>
      <c r="AS392" s="8">
        <v>0</v>
      </c>
      <c r="AT392" s="8">
        <v>0</v>
      </c>
      <c r="AU392" s="8">
        <v>0</v>
      </c>
      <c r="AV392" s="8">
        <v>1</v>
      </c>
      <c r="AW392" s="8">
        <v>1</v>
      </c>
      <c r="AX392" s="8"/>
      <c r="AY392" s="8"/>
      <c r="AZ392" s="8">
        <v>1</v>
      </c>
      <c r="BA392" s="8">
        <v>1</v>
      </c>
      <c r="BB392" s="8">
        <v>1</v>
      </c>
      <c r="BC392" s="8">
        <v>1</v>
      </c>
      <c r="BD392" s="8" t="s">
        <v>236</v>
      </c>
      <c r="BE392" s="8" t="s">
        <v>236</v>
      </c>
      <c r="BF392" s="8" t="s">
        <v>236</v>
      </c>
      <c r="BG392" s="8" t="s">
        <v>236</v>
      </c>
      <c r="BH392" s="8">
        <v>3</v>
      </c>
      <c r="BI392" s="8">
        <v>1</v>
      </c>
      <c r="BJ392" s="8" t="s">
        <v>236</v>
      </c>
      <c r="BK392" s="8"/>
      <c r="BL392" s="8"/>
      <c r="BM392" s="8">
        <v>1100</v>
      </c>
      <c r="BN392" s="8">
        <v>0</v>
      </c>
      <c r="BO392" s="8" t="s">
        <v>236</v>
      </c>
      <c r="BP392" s="8">
        <v>0</v>
      </c>
      <c r="BQ392" s="8">
        <v>8</v>
      </c>
      <c r="BR392" s="8">
        <v>0</v>
      </c>
      <c r="BS392" s="8">
        <v>1</v>
      </c>
      <c r="BT392" s="8">
        <v>1</v>
      </c>
      <c r="BU392" s="8">
        <v>1</v>
      </c>
      <c r="BV392" s="8">
        <v>1</v>
      </c>
      <c r="BW392" s="8">
        <v>1</v>
      </c>
      <c r="BX392" s="8">
        <v>1</v>
      </c>
      <c r="BY392" s="8" t="s">
        <v>236</v>
      </c>
      <c r="BZ392" s="8">
        <v>0</v>
      </c>
      <c r="CA392" s="8">
        <v>0</v>
      </c>
      <c r="CB392" s="8" t="s">
        <v>236</v>
      </c>
      <c r="CC392" s="8"/>
      <c r="CD392" s="8"/>
      <c r="CE392" s="8">
        <v>0</v>
      </c>
      <c r="CF392" s="8">
        <v>0</v>
      </c>
      <c r="CG392" s="8">
        <v>0</v>
      </c>
      <c r="CH392" s="8">
        <v>0</v>
      </c>
      <c r="CI392" s="8">
        <v>0</v>
      </c>
      <c r="CJ392" s="8">
        <v>0</v>
      </c>
      <c r="CK392" s="8">
        <v>0</v>
      </c>
      <c r="CL392" s="8">
        <v>0</v>
      </c>
      <c r="CM392" s="8">
        <v>0</v>
      </c>
      <c r="CN392" s="8" t="s">
        <v>236</v>
      </c>
      <c r="CO392" s="8">
        <v>0</v>
      </c>
      <c r="CP392" s="8">
        <f t="shared" si="250"/>
        <v>0</v>
      </c>
      <c r="CQ392" s="8">
        <f t="shared" si="251"/>
        <v>91.76</v>
      </c>
      <c r="CR392" s="8">
        <f t="shared" si="252"/>
        <v>0</v>
      </c>
      <c r="CS392" s="8">
        <f t="shared" si="253"/>
        <v>0</v>
      </c>
      <c r="CT392" s="8">
        <f t="shared" si="254"/>
        <v>0</v>
      </c>
      <c r="CU392" s="8">
        <f t="shared" si="255"/>
        <v>0</v>
      </c>
      <c r="CV392" s="8">
        <f t="shared" si="256"/>
        <v>0</v>
      </c>
      <c r="CW392" s="8">
        <f t="shared" si="257"/>
        <v>0</v>
      </c>
      <c r="CX392" s="8">
        <f t="shared" si="258"/>
        <v>0</v>
      </c>
      <c r="CY392" s="8">
        <f t="shared" si="259"/>
        <v>0</v>
      </c>
      <c r="CZ392" s="8">
        <f t="shared" si="260"/>
        <v>0</v>
      </c>
      <c r="DA392" s="8"/>
      <c r="DB392" s="8"/>
      <c r="DC392" s="8" t="s">
        <v>236</v>
      </c>
      <c r="DD392" s="8" t="s">
        <v>236</v>
      </c>
      <c r="DE392" s="8" t="s">
        <v>236</v>
      </c>
      <c r="DF392" s="8" t="s">
        <v>236</v>
      </c>
      <c r="DG392" s="8" t="s">
        <v>236</v>
      </c>
      <c r="DH392" s="8" t="s">
        <v>236</v>
      </c>
      <c r="DI392" s="8" t="s">
        <v>236</v>
      </c>
      <c r="DJ392" s="8" t="s">
        <v>236</v>
      </c>
      <c r="DK392" s="8" t="s">
        <v>236</v>
      </c>
      <c r="DL392" s="8" t="s">
        <v>236</v>
      </c>
      <c r="DM392" s="8" t="s">
        <v>236</v>
      </c>
      <c r="DN392" s="8">
        <v>0</v>
      </c>
      <c r="DO392" s="8">
        <v>0</v>
      </c>
      <c r="DP392" s="8">
        <v>1</v>
      </c>
      <c r="DQ392" s="8">
        <v>1</v>
      </c>
      <c r="DR392" s="8"/>
      <c r="DS392" s="8"/>
      <c r="DT392" s="8"/>
      <c r="DU392" s="8">
        <v>1010</v>
      </c>
      <c r="DV392" s="8" t="s">
        <v>565</v>
      </c>
      <c r="DW392" s="8" t="s">
        <v>565</v>
      </c>
      <c r="DX392" s="8">
        <v>1</v>
      </c>
      <c r="DY392" s="8"/>
      <c r="DZ392" s="8" t="s">
        <v>236</v>
      </c>
      <c r="EA392" s="8" t="s">
        <v>236</v>
      </c>
      <c r="EB392" s="8" t="s">
        <v>236</v>
      </c>
      <c r="EC392" s="8" t="s">
        <v>236</v>
      </c>
      <c r="ED392" s="8"/>
      <c r="EE392" s="8">
        <v>82815331</v>
      </c>
      <c r="EF392" s="8">
        <v>8</v>
      </c>
      <c r="EG392" s="8" t="s">
        <v>573</v>
      </c>
      <c r="EH392" s="8">
        <v>0</v>
      </c>
      <c r="EI392" s="8" t="s">
        <v>236</v>
      </c>
      <c r="EJ392" s="8">
        <v>1</v>
      </c>
      <c r="EK392" s="8">
        <v>1100</v>
      </c>
      <c r="EL392" s="8" t="s">
        <v>574</v>
      </c>
      <c r="EM392" s="8" t="s">
        <v>575</v>
      </c>
      <c r="EN392" s="8"/>
      <c r="EO392" s="8" t="s">
        <v>236</v>
      </c>
      <c r="EP392" s="8"/>
      <c r="EQ392" s="8">
        <v>132096</v>
      </c>
      <c r="ER392" s="8">
        <v>91.76</v>
      </c>
      <c r="ES392" s="8">
        <v>91.76</v>
      </c>
      <c r="ET392" s="8">
        <v>0</v>
      </c>
      <c r="EU392" s="8">
        <v>0</v>
      </c>
      <c r="EV392" s="8">
        <v>0</v>
      </c>
      <c r="EW392" s="8">
        <v>0</v>
      </c>
      <c r="EX392" s="8">
        <v>0</v>
      </c>
      <c r="EY392" s="8">
        <v>0</v>
      </c>
      <c r="EZ392" s="8">
        <v>5</v>
      </c>
      <c r="FA392" s="8"/>
      <c r="FB392" s="8"/>
      <c r="FC392" s="8">
        <v>0</v>
      </c>
      <c r="FD392" s="8">
        <v>18</v>
      </c>
      <c r="FE392" s="8"/>
      <c r="FF392" s="8">
        <v>87.34</v>
      </c>
      <c r="FG392" s="8"/>
      <c r="FH392" s="8"/>
      <c r="FI392" s="8"/>
      <c r="FJ392" s="8"/>
      <c r="FK392" s="8"/>
      <c r="FL392" s="8"/>
      <c r="FM392" s="8"/>
      <c r="FN392" s="8"/>
      <c r="FO392" s="8"/>
      <c r="FP392" s="8"/>
      <c r="FQ392" s="8">
        <v>0</v>
      </c>
      <c r="FR392" s="8">
        <v>0</v>
      </c>
      <c r="FS392" s="8">
        <v>0</v>
      </c>
      <c r="FT392" s="8"/>
      <c r="FU392" s="8"/>
      <c r="FV392" s="8"/>
      <c r="FW392" s="8"/>
      <c r="FX392" s="8">
        <v>0</v>
      </c>
      <c r="FY392" s="8">
        <v>0</v>
      </c>
      <c r="FZ392" s="8"/>
      <c r="GA392" s="8" t="s">
        <v>653</v>
      </c>
      <c r="GB392" s="8"/>
      <c r="GC392" s="8"/>
      <c r="GD392" s="8">
        <v>1</v>
      </c>
      <c r="GE392" s="8"/>
      <c r="GF392" s="8">
        <v>-1494280209</v>
      </c>
      <c r="GG392" s="8">
        <v>2</v>
      </c>
      <c r="GH392" s="8">
        <v>3</v>
      </c>
      <c r="GI392" s="8">
        <v>-2</v>
      </c>
      <c r="GJ392" s="8">
        <v>0</v>
      </c>
      <c r="GK392" s="8">
        <v>0</v>
      </c>
      <c r="GL392" s="8">
        <f t="shared" si="261"/>
        <v>0</v>
      </c>
      <c r="GM392" s="8">
        <f t="shared" si="262"/>
        <v>0</v>
      </c>
      <c r="GN392" s="8">
        <f t="shared" si="263"/>
        <v>0</v>
      </c>
      <c r="GO392" s="8">
        <f t="shared" si="264"/>
        <v>0</v>
      </c>
      <c r="GP392" s="8">
        <f t="shared" si="265"/>
        <v>0</v>
      </c>
      <c r="GQ392" s="8"/>
      <c r="GR392" s="8">
        <v>1</v>
      </c>
      <c r="GS392" s="8">
        <v>1</v>
      </c>
      <c r="GT392" s="8">
        <v>0</v>
      </c>
      <c r="GU392" s="8" t="s">
        <v>236</v>
      </c>
      <c r="GV392" s="8">
        <f t="shared" si="266"/>
        <v>0</v>
      </c>
      <c r="GW392" s="8">
        <v>1</v>
      </c>
      <c r="GX392" s="8">
        <f t="shared" si="267"/>
        <v>0</v>
      </c>
      <c r="GY392" s="8"/>
      <c r="GZ392" s="8"/>
      <c r="HA392" s="8">
        <v>0</v>
      </c>
      <c r="HB392" s="8">
        <v>0</v>
      </c>
      <c r="HC392" s="8">
        <f t="shared" si="268"/>
        <v>0</v>
      </c>
      <c r="HD392" s="8"/>
      <c r="HE392" s="8" t="s">
        <v>69</v>
      </c>
      <c r="HF392" s="8" t="s">
        <v>426</v>
      </c>
      <c r="HG392" s="8">
        <f t="shared" si="269"/>
        <v>0</v>
      </c>
      <c r="HH392" s="8"/>
      <c r="HI392" s="8"/>
      <c r="HJ392" s="8"/>
      <c r="HK392" s="8"/>
      <c r="HL392" s="8"/>
      <c r="HM392" s="8" t="s">
        <v>236</v>
      </c>
      <c r="HN392" s="8" t="s">
        <v>236</v>
      </c>
      <c r="HO392" s="8" t="s">
        <v>236</v>
      </c>
      <c r="HP392" s="8" t="s">
        <v>236</v>
      </c>
      <c r="HQ392" s="8" t="s">
        <v>236</v>
      </c>
      <c r="HR392" s="8"/>
      <c r="HS392" s="8">
        <v>0</v>
      </c>
      <c r="HT392" s="8"/>
      <c r="HU392" s="8"/>
      <c r="HV392" s="8"/>
      <c r="HW392" s="8"/>
      <c r="HX392" s="8"/>
      <c r="HY392" s="8"/>
      <c r="HZ392" s="8"/>
      <c r="IA392" s="8"/>
      <c r="IB392" s="8"/>
      <c r="IC392" s="8"/>
      <c r="ID392" s="8"/>
      <c r="IE392" s="8"/>
      <c r="IF392" s="8"/>
      <c r="IG392" s="8"/>
      <c r="IH392" s="8"/>
      <c r="II392" s="8"/>
      <c r="IJ392" s="8"/>
      <c r="IK392" s="8">
        <v>0</v>
      </c>
      <c r="IL392" s="8"/>
      <c r="IM392" s="8"/>
      <c r="IN392" s="8"/>
      <c r="IO392" s="8"/>
      <c r="IP392" s="8"/>
      <c r="IQ392" s="8"/>
      <c r="IR392" s="8"/>
      <c r="IS392" s="8"/>
      <c r="IT392" s="8"/>
      <c r="IU392" s="8"/>
    </row>
    <row r="393" spans="1:245">
      <c r="A393">
        <v>17</v>
      </c>
      <c r="B393">
        <v>1</v>
      </c>
      <c r="E393" t="s">
        <v>236</v>
      </c>
      <c r="F393" t="s">
        <v>534</v>
      </c>
      <c r="G393" t="s">
        <v>652</v>
      </c>
      <c r="H393" t="s">
        <v>565</v>
      </c>
      <c r="I393">
        <v>0</v>
      </c>
      <c r="J393">
        <v>0</v>
      </c>
      <c r="K393">
        <v>0</v>
      </c>
      <c r="L393">
        <v>0</v>
      </c>
      <c r="M393">
        <v>0</v>
      </c>
      <c r="N393">
        <f t="shared" si="229"/>
        <v>0</v>
      </c>
      <c r="O393">
        <f t="shared" si="230"/>
        <v>0</v>
      </c>
      <c r="P393">
        <f t="shared" si="231"/>
        <v>0</v>
      </c>
      <c r="Q393">
        <f t="shared" si="232"/>
        <v>0</v>
      </c>
      <c r="R393">
        <f t="shared" si="233"/>
        <v>0</v>
      </c>
      <c r="S393">
        <f t="shared" si="234"/>
        <v>0</v>
      </c>
      <c r="T393">
        <f t="shared" si="235"/>
        <v>0</v>
      </c>
      <c r="U393">
        <f t="shared" si="236"/>
        <v>0</v>
      </c>
      <c r="V393">
        <f t="shared" si="237"/>
        <v>0</v>
      </c>
      <c r="W393">
        <f t="shared" si="238"/>
        <v>0</v>
      </c>
      <c r="X393">
        <f t="shared" si="239"/>
        <v>0</v>
      </c>
      <c r="Y393">
        <f t="shared" si="240"/>
        <v>0</v>
      </c>
      <c r="AA393">
        <v>-1</v>
      </c>
      <c r="AB393">
        <f t="shared" si="241"/>
        <v>91.76</v>
      </c>
      <c r="AC393">
        <f t="shared" si="242"/>
        <v>91.76</v>
      </c>
      <c r="AD393">
        <f t="shared" si="243"/>
        <v>0</v>
      </c>
      <c r="AE393">
        <f t="shared" si="244"/>
        <v>0</v>
      </c>
      <c r="AF393">
        <f t="shared" si="245"/>
        <v>0</v>
      </c>
      <c r="AG393">
        <f t="shared" si="246"/>
        <v>0</v>
      </c>
      <c r="AH393">
        <f t="shared" si="247"/>
        <v>0</v>
      </c>
      <c r="AI393">
        <f t="shared" si="248"/>
        <v>0</v>
      </c>
      <c r="AJ393">
        <f t="shared" si="249"/>
        <v>0</v>
      </c>
      <c r="AK393">
        <v>91.76</v>
      </c>
      <c r="AL393">
        <v>91.76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1</v>
      </c>
      <c r="AW393">
        <v>1</v>
      </c>
      <c r="AZ393">
        <v>1</v>
      </c>
      <c r="BA393">
        <v>1</v>
      </c>
      <c r="BB393">
        <v>1</v>
      </c>
      <c r="BC393">
        <v>1</v>
      </c>
      <c r="BD393" t="s">
        <v>236</v>
      </c>
      <c r="BE393" t="s">
        <v>236</v>
      </c>
      <c r="BF393" t="s">
        <v>236</v>
      </c>
      <c r="BG393" t="s">
        <v>236</v>
      </c>
      <c r="BH393">
        <v>3</v>
      </c>
      <c r="BI393">
        <v>1</v>
      </c>
      <c r="BJ393" t="s">
        <v>236</v>
      </c>
      <c r="BM393">
        <v>1100</v>
      </c>
      <c r="BN393">
        <v>0</v>
      </c>
      <c r="BO393" t="s">
        <v>236</v>
      </c>
      <c r="BP393">
        <v>0</v>
      </c>
      <c r="BQ393">
        <v>8</v>
      </c>
      <c r="BR393">
        <v>0</v>
      </c>
      <c r="BS393">
        <v>1</v>
      </c>
      <c r="BT393">
        <v>1</v>
      </c>
      <c r="BU393">
        <v>1</v>
      </c>
      <c r="BV393">
        <v>1</v>
      </c>
      <c r="BW393">
        <v>1</v>
      </c>
      <c r="BX393">
        <v>1</v>
      </c>
      <c r="BY393" t="s">
        <v>236</v>
      </c>
      <c r="BZ393">
        <v>0</v>
      </c>
      <c r="CA393">
        <v>0</v>
      </c>
      <c r="CB393" t="s">
        <v>236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 t="s">
        <v>236</v>
      </c>
      <c r="CO393">
        <v>0</v>
      </c>
      <c r="CP393">
        <f t="shared" si="250"/>
        <v>0</v>
      </c>
      <c r="CQ393">
        <f t="shared" si="251"/>
        <v>91.76</v>
      </c>
      <c r="CR393">
        <f t="shared" si="252"/>
        <v>0</v>
      </c>
      <c r="CS393">
        <f t="shared" si="253"/>
        <v>0</v>
      </c>
      <c r="CT393">
        <f t="shared" si="254"/>
        <v>0</v>
      </c>
      <c r="CU393">
        <f t="shared" si="255"/>
        <v>0</v>
      </c>
      <c r="CV393">
        <f t="shared" si="256"/>
        <v>0</v>
      </c>
      <c r="CW393">
        <f t="shared" si="257"/>
        <v>0</v>
      </c>
      <c r="CX393">
        <f t="shared" si="258"/>
        <v>0</v>
      </c>
      <c r="CY393">
        <f t="shared" si="259"/>
        <v>0</v>
      </c>
      <c r="CZ393">
        <f t="shared" si="260"/>
        <v>0</v>
      </c>
      <c r="DC393" t="s">
        <v>236</v>
      </c>
      <c r="DD393" t="s">
        <v>236</v>
      </c>
      <c r="DE393" t="s">
        <v>236</v>
      </c>
      <c r="DF393" t="s">
        <v>236</v>
      </c>
      <c r="DG393" t="s">
        <v>236</v>
      </c>
      <c r="DH393" t="s">
        <v>236</v>
      </c>
      <c r="DI393" t="s">
        <v>236</v>
      </c>
      <c r="DJ393" t="s">
        <v>236</v>
      </c>
      <c r="DK393" t="s">
        <v>236</v>
      </c>
      <c r="DL393" t="s">
        <v>236</v>
      </c>
      <c r="DM393" t="s">
        <v>236</v>
      </c>
      <c r="DN393">
        <v>0</v>
      </c>
      <c r="DO393">
        <v>0</v>
      </c>
      <c r="DP393">
        <v>1</v>
      </c>
      <c r="DQ393">
        <v>1</v>
      </c>
      <c r="DU393">
        <v>1010</v>
      </c>
      <c r="DV393" t="s">
        <v>565</v>
      </c>
      <c r="DW393" t="s">
        <v>565</v>
      </c>
      <c r="DX393">
        <v>1</v>
      </c>
      <c r="DZ393" t="s">
        <v>236</v>
      </c>
      <c r="EA393" t="s">
        <v>236</v>
      </c>
      <c r="EB393" t="s">
        <v>236</v>
      </c>
      <c r="EC393" t="s">
        <v>236</v>
      </c>
      <c r="EE393">
        <v>82815331</v>
      </c>
      <c r="EF393">
        <v>8</v>
      </c>
      <c r="EG393" t="s">
        <v>573</v>
      </c>
      <c r="EH393">
        <v>0</v>
      </c>
      <c r="EI393" t="s">
        <v>236</v>
      </c>
      <c r="EJ393">
        <v>1</v>
      </c>
      <c r="EK393">
        <v>1100</v>
      </c>
      <c r="EL393" t="s">
        <v>574</v>
      </c>
      <c r="EM393" t="s">
        <v>575</v>
      </c>
      <c r="EO393" t="s">
        <v>236</v>
      </c>
      <c r="EQ393">
        <v>132096</v>
      </c>
      <c r="ER393">
        <v>91.76</v>
      </c>
      <c r="ES393">
        <v>91.76</v>
      </c>
      <c r="ET393">
        <v>0</v>
      </c>
      <c r="EU393">
        <v>0</v>
      </c>
      <c r="EV393">
        <v>0</v>
      </c>
      <c r="EW393">
        <v>0</v>
      </c>
      <c r="EX393">
        <v>0</v>
      </c>
      <c r="EY393">
        <v>0</v>
      </c>
      <c r="EZ393">
        <v>5</v>
      </c>
      <c r="FC393">
        <v>0</v>
      </c>
      <c r="FD393">
        <v>18</v>
      </c>
      <c r="FF393">
        <v>87.34</v>
      </c>
      <c r="FQ393">
        <v>0</v>
      </c>
      <c r="FR393">
        <v>0</v>
      </c>
      <c r="FS393">
        <v>0</v>
      </c>
      <c r="FX393">
        <v>0</v>
      </c>
      <c r="FY393">
        <v>0</v>
      </c>
      <c r="GA393" t="s">
        <v>653</v>
      </c>
      <c r="GD393">
        <v>1</v>
      </c>
      <c r="GF393">
        <v>-1494280209</v>
      </c>
      <c r="GG393">
        <v>2</v>
      </c>
      <c r="GH393">
        <v>3</v>
      </c>
      <c r="GI393">
        <v>-2</v>
      </c>
      <c r="GJ393">
        <v>0</v>
      </c>
      <c r="GK393">
        <v>0</v>
      </c>
      <c r="GL393">
        <f t="shared" si="261"/>
        <v>0</v>
      </c>
      <c r="GM393">
        <f t="shared" si="262"/>
        <v>0</v>
      </c>
      <c r="GN393">
        <f t="shared" si="263"/>
        <v>0</v>
      </c>
      <c r="GO393">
        <f t="shared" si="264"/>
        <v>0</v>
      </c>
      <c r="GP393">
        <f t="shared" si="265"/>
        <v>0</v>
      </c>
      <c r="GR393">
        <v>1</v>
      </c>
      <c r="GS393">
        <v>1</v>
      </c>
      <c r="GT393">
        <v>0</v>
      </c>
      <c r="GU393" t="s">
        <v>236</v>
      </c>
      <c r="GV393">
        <f t="shared" si="266"/>
        <v>0</v>
      </c>
      <c r="GW393">
        <v>1</v>
      </c>
      <c r="GX393">
        <f t="shared" si="267"/>
        <v>0</v>
      </c>
      <c r="HA393">
        <v>0</v>
      </c>
      <c r="HB393">
        <v>0</v>
      </c>
      <c r="HC393">
        <f t="shared" si="268"/>
        <v>0</v>
      </c>
      <c r="HE393" t="s">
        <v>69</v>
      </c>
      <c r="HF393" t="s">
        <v>426</v>
      </c>
      <c r="HG393">
        <f t="shared" si="269"/>
        <v>0</v>
      </c>
      <c r="HM393" t="s">
        <v>236</v>
      </c>
      <c r="HN393" t="s">
        <v>236</v>
      </c>
      <c r="HO393" t="s">
        <v>236</v>
      </c>
      <c r="HP393" t="s">
        <v>236</v>
      </c>
      <c r="HQ393" t="s">
        <v>236</v>
      </c>
      <c r="HS393">
        <v>0</v>
      </c>
      <c r="IK393">
        <v>0</v>
      </c>
    </row>
    <row r="394" spans="1:255">
      <c r="A394" s="8">
        <v>17</v>
      </c>
      <c r="B394" s="8">
        <v>1</v>
      </c>
      <c r="C394" s="8"/>
      <c r="D394" s="8"/>
      <c r="E394" s="8" t="s">
        <v>236</v>
      </c>
      <c r="F394" s="8" t="s">
        <v>654</v>
      </c>
      <c r="G394" s="8" t="s">
        <v>655</v>
      </c>
      <c r="H394" s="8" t="s">
        <v>536</v>
      </c>
      <c r="I394" s="8">
        <v>0</v>
      </c>
      <c r="J394" s="8">
        <v>0</v>
      </c>
      <c r="K394" s="8">
        <v>0</v>
      </c>
      <c r="L394" s="8">
        <v>0</v>
      </c>
      <c r="M394" s="8">
        <v>0</v>
      </c>
      <c r="N394" s="8">
        <f t="shared" si="229"/>
        <v>0</v>
      </c>
      <c r="O394" s="8">
        <f t="shared" si="230"/>
        <v>0</v>
      </c>
      <c r="P394" s="8">
        <f t="shared" si="231"/>
        <v>0</v>
      </c>
      <c r="Q394" s="8">
        <f t="shared" si="232"/>
        <v>0</v>
      </c>
      <c r="R394" s="8">
        <f t="shared" si="233"/>
        <v>0</v>
      </c>
      <c r="S394" s="8">
        <f t="shared" si="234"/>
        <v>0</v>
      </c>
      <c r="T394" s="8">
        <f t="shared" si="235"/>
        <v>0</v>
      </c>
      <c r="U394" s="8">
        <f t="shared" si="236"/>
        <v>0</v>
      </c>
      <c r="V394" s="8">
        <f t="shared" si="237"/>
        <v>0</v>
      </c>
      <c r="W394" s="8">
        <f t="shared" si="238"/>
        <v>0</v>
      </c>
      <c r="X394" s="8">
        <f t="shared" si="239"/>
        <v>0</v>
      </c>
      <c r="Y394" s="8">
        <f t="shared" si="240"/>
        <v>0</v>
      </c>
      <c r="Z394" s="8"/>
      <c r="AA394" s="8">
        <v>-1</v>
      </c>
      <c r="AB394" s="8">
        <f t="shared" si="241"/>
        <v>342.71</v>
      </c>
      <c r="AC394" s="8">
        <f t="shared" si="242"/>
        <v>342.71</v>
      </c>
      <c r="AD394" s="8">
        <f t="shared" si="243"/>
        <v>0</v>
      </c>
      <c r="AE394" s="8">
        <f t="shared" si="244"/>
        <v>0</v>
      </c>
      <c r="AF394" s="8">
        <f t="shared" si="245"/>
        <v>0</v>
      </c>
      <c r="AG394" s="8">
        <f t="shared" si="246"/>
        <v>0</v>
      </c>
      <c r="AH394" s="8">
        <f t="shared" si="247"/>
        <v>0</v>
      </c>
      <c r="AI394" s="8">
        <f t="shared" si="248"/>
        <v>0</v>
      </c>
      <c r="AJ394" s="8">
        <f t="shared" si="249"/>
        <v>0</v>
      </c>
      <c r="AK394" s="8">
        <v>342.71</v>
      </c>
      <c r="AL394" s="8">
        <v>342.71</v>
      </c>
      <c r="AM394" s="8">
        <v>0</v>
      </c>
      <c r="AN394" s="8">
        <v>0</v>
      </c>
      <c r="AO394" s="8">
        <v>0</v>
      </c>
      <c r="AP394" s="8">
        <v>0</v>
      </c>
      <c r="AQ394" s="8">
        <v>0</v>
      </c>
      <c r="AR394" s="8">
        <v>0</v>
      </c>
      <c r="AS394" s="8">
        <v>0</v>
      </c>
      <c r="AT394" s="8">
        <v>0</v>
      </c>
      <c r="AU394" s="8">
        <v>0</v>
      </c>
      <c r="AV394" s="8">
        <v>1</v>
      </c>
      <c r="AW394" s="8">
        <v>1</v>
      </c>
      <c r="AX394" s="8"/>
      <c r="AY394" s="8"/>
      <c r="AZ394" s="8">
        <v>1</v>
      </c>
      <c r="BA394" s="8">
        <v>1</v>
      </c>
      <c r="BB394" s="8">
        <v>1</v>
      </c>
      <c r="BC394" s="8">
        <v>1</v>
      </c>
      <c r="BD394" s="8" t="s">
        <v>236</v>
      </c>
      <c r="BE394" s="8" t="s">
        <v>236</v>
      </c>
      <c r="BF394" s="8" t="s">
        <v>236</v>
      </c>
      <c r="BG394" s="8" t="s">
        <v>236</v>
      </c>
      <c r="BH394" s="8">
        <v>3</v>
      </c>
      <c r="BI394" s="8">
        <v>1</v>
      </c>
      <c r="BJ394" s="8" t="s">
        <v>236</v>
      </c>
      <c r="BK394" s="8"/>
      <c r="BL394" s="8"/>
      <c r="BM394" s="8">
        <v>1100</v>
      </c>
      <c r="BN394" s="8">
        <v>0</v>
      </c>
      <c r="BO394" s="8" t="s">
        <v>236</v>
      </c>
      <c r="BP394" s="8">
        <v>0</v>
      </c>
      <c r="BQ394" s="8">
        <v>8</v>
      </c>
      <c r="BR394" s="8">
        <v>0</v>
      </c>
      <c r="BS394" s="8">
        <v>1</v>
      </c>
      <c r="BT394" s="8">
        <v>1</v>
      </c>
      <c r="BU394" s="8">
        <v>1</v>
      </c>
      <c r="BV394" s="8">
        <v>1</v>
      </c>
      <c r="BW394" s="8">
        <v>1</v>
      </c>
      <c r="BX394" s="8">
        <v>1</v>
      </c>
      <c r="BY394" s="8" t="s">
        <v>236</v>
      </c>
      <c r="BZ394" s="8">
        <v>0</v>
      </c>
      <c r="CA394" s="8">
        <v>0</v>
      </c>
      <c r="CB394" s="8" t="s">
        <v>236</v>
      </c>
      <c r="CC394" s="8"/>
      <c r="CD394" s="8"/>
      <c r="CE394" s="8">
        <v>0</v>
      </c>
      <c r="CF394" s="8">
        <v>0</v>
      </c>
      <c r="CG394" s="8">
        <v>0</v>
      </c>
      <c r="CH394" s="8">
        <v>0</v>
      </c>
      <c r="CI394" s="8">
        <v>0</v>
      </c>
      <c r="CJ394" s="8">
        <v>0</v>
      </c>
      <c r="CK394" s="8">
        <v>0</v>
      </c>
      <c r="CL394" s="8">
        <v>0</v>
      </c>
      <c r="CM394" s="8">
        <v>0</v>
      </c>
      <c r="CN394" s="8" t="s">
        <v>236</v>
      </c>
      <c r="CO394" s="8">
        <v>0</v>
      </c>
      <c r="CP394" s="8">
        <f t="shared" si="250"/>
        <v>0</v>
      </c>
      <c r="CQ394" s="8">
        <f t="shared" si="251"/>
        <v>342.71</v>
      </c>
      <c r="CR394" s="8">
        <f t="shared" si="252"/>
        <v>0</v>
      </c>
      <c r="CS394" s="8">
        <f t="shared" si="253"/>
        <v>0</v>
      </c>
      <c r="CT394" s="8">
        <f t="shared" si="254"/>
        <v>0</v>
      </c>
      <c r="CU394" s="8">
        <f t="shared" si="255"/>
        <v>0</v>
      </c>
      <c r="CV394" s="8">
        <f t="shared" si="256"/>
        <v>0</v>
      </c>
      <c r="CW394" s="8">
        <f t="shared" si="257"/>
        <v>0</v>
      </c>
      <c r="CX394" s="8">
        <f t="shared" si="258"/>
        <v>0</v>
      </c>
      <c r="CY394" s="8">
        <f t="shared" si="259"/>
        <v>0</v>
      </c>
      <c r="CZ394" s="8">
        <f t="shared" si="260"/>
        <v>0</v>
      </c>
      <c r="DA394" s="8"/>
      <c r="DB394" s="8"/>
      <c r="DC394" s="8" t="s">
        <v>236</v>
      </c>
      <c r="DD394" s="8" t="s">
        <v>236</v>
      </c>
      <c r="DE394" s="8" t="s">
        <v>236</v>
      </c>
      <c r="DF394" s="8" t="s">
        <v>236</v>
      </c>
      <c r="DG394" s="8" t="s">
        <v>236</v>
      </c>
      <c r="DH394" s="8" t="s">
        <v>236</v>
      </c>
      <c r="DI394" s="8" t="s">
        <v>236</v>
      </c>
      <c r="DJ394" s="8" t="s">
        <v>236</v>
      </c>
      <c r="DK394" s="8" t="s">
        <v>236</v>
      </c>
      <c r="DL394" s="8" t="s">
        <v>236</v>
      </c>
      <c r="DM394" s="8" t="s">
        <v>236</v>
      </c>
      <c r="DN394" s="8">
        <v>0</v>
      </c>
      <c r="DO394" s="8">
        <v>0</v>
      </c>
      <c r="DP394" s="8">
        <v>1</v>
      </c>
      <c r="DQ394" s="8">
        <v>1</v>
      </c>
      <c r="DR394" s="8"/>
      <c r="DS394" s="8"/>
      <c r="DT394" s="8"/>
      <c r="DU394" s="8">
        <v>1003</v>
      </c>
      <c r="DV394" s="8" t="s">
        <v>536</v>
      </c>
      <c r="DW394" s="8" t="s">
        <v>536</v>
      </c>
      <c r="DX394" s="8">
        <v>1</v>
      </c>
      <c r="DY394" s="8"/>
      <c r="DZ394" s="8" t="s">
        <v>236</v>
      </c>
      <c r="EA394" s="8" t="s">
        <v>236</v>
      </c>
      <c r="EB394" s="8" t="s">
        <v>236</v>
      </c>
      <c r="EC394" s="8" t="s">
        <v>236</v>
      </c>
      <c r="ED394" s="8"/>
      <c r="EE394" s="8">
        <v>82815331</v>
      </c>
      <c r="EF394" s="8">
        <v>8</v>
      </c>
      <c r="EG394" s="8" t="s">
        <v>573</v>
      </c>
      <c r="EH394" s="8">
        <v>0</v>
      </c>
      <c r="EI394" s="8" t="s">
        <v>236</v>
      </c>
      <c r="EJ394" s="8">
        <v>1</v>
      </c>
      <c r="EK394" s="8">
        <v>1100</v>
      </c>
      <c r="EL394" s="8" t="s">
        <v>574</v>
      </c>
      <c r="EM394" s="8" t="s">
        <v>575</v>
      </c>
      <c r="EN394" s="8"/>
      <c r="EO394" s="8" t="s">
        <v>236</v>
      </c>
      <c r="EP394" s="8"/>
      <c r="EQ394" s="8">
        <v>132096</v>
      </c>
      <c r="ER394" s="8">
        <v>342.71</v>
      </c>
      <c r="ES394" s="8">
        <v>342.71</v>
      </c>
      <c r="ET394" s="8">
        <v>0</v>
      </c>
      <c r="EU394" s="8">
        <v>0</v>
      </c>
      <c r="EV394" s="8">
        <v>0</v>
      </c>
      <c r="EW394" s="8">
        <v>0</v>
      </c>
      <c r="EX394" s="8">
        <v>0</v>
      </c>
      <c r="EY394" s="8">
        <v>0</v>
      </c>
      <c r="EZ394" s="8">
        <v>5</v>
      </c>
      <c r="FA394" s="8"/>
      <c r="FB394" s="8"/>
      <c r="FC394" s="8">
        <v>0</v>
      </c>
      <c r="FD394" s="8">
        <v>18</v>
      </c>
      <c r="FE394" s="8"/>
      <c r="FF394" s="8">
        <v>326.2</v>
      </c>
      <c r="FG394" s="8"/>
      <c r="FH394" s="8"/>
      <c r="FI394" s="8"/>
      <c r="FJ394" s="8"/>
      <c r="FK394" s="8"/>
      <c r="FL394" s="8"/>
      <c r="FM394" s="8"/>
      <c r="FN394" s="8"/>
      <c r="FO394" s="8"/>
      <c r="FP394" s="8"/>
      <c r="FQ394" s="8">
        <v>0</v>
      </c>
      <c r="FR394" s="8">
        <v>0</v>
      </c>
      <c r="FS394" s="8">
        <v>0</v>
      </c>
      <c r="FT394" s="8"/>
      <c r="FU394" s="8"/>
      <c r="FV394" s="8"/>
      <c r="FW394" s="8"/>
      <c r="FX394" s="8">
        <v>0</v>
      </c>
      <c r="FY394" s="8">
        <v>0</v>
      </c>
      <c r="FZ394" s="8"/>
      <c r="GA394" s="8" t="s">
        <v>656</v>
      </c>
      <c r="GB394" s="8"/>
      <c r="GC394" s="8"/>
      <c r="GD394" s="8">
        <v>1</v>
      </c>
      <c r="GE394" s="8"/>
      <c r="GF394" s="8">
        <v>-1939916068</v>
      </c>
      <c r="GG394" s="8">
        <v>2</v>
      </c>
      <c r="GH394" s="8">
        <v>3</v>
      </c>
      <c r="GI394" s="8">
        <v>-2</v>
      </c>
      <c r="GJ394" s="8">
        <v>0</v>
      </c>
      <c r="GK394" s="8">
        <v>0</v>
      </c>
      <c r="GL394" s="8">
        <f t="shared" si="261"/>
        <v>0</v>
      </c>
      <c r="GM394" s="8">
        <f t="shared" si="262"/>
        <v>0</v>
      </c>
      <c r="GN394" s="8">
        <f t="shared" si="263"/>
        <v>0</v>
      </c>
      <c r="GO394" s="8">
        <f t="shared" si="264"/>
        <v>0</v>
      </c>
      <c r="GP394" s="8">
        <f t="shared" si="265"/>
        <v>0</v>
      </c>
      <c r="GQ394" s="8"/>
      <c r="GR394" s="8">
        <v>1</v>
      </c>
      <c r="GS394" s="8">
        <v>1</v>
      </c>
      <c r="GT394" s="8">
        <v>0</v>
      </c>
      <c r="GU394" s="8" t="s">
        <v>236</v>
      </c>
      <c r="GV394" s="8">
        <f t="shared" si="266"/>
        <v>0</v>
      </c>
      <c r="GW394" s="8">
        <v>1</v>
      </c>
      <c r="GX394" s="8">
        <f t="shared" si="267"/>
        <v>0</v>
      </c>
      <c r="GY394" s="8"/>
      <c r="GZ394" s="8"/>
      <c r="HA394" s="8">
        <v>0</v>
      </c>
      <c r="HB394" s="8">
        <v>0</v>
      </c>
      <c r="HC394" s="8">
        <f t="shared" si="268"/>
        <v>0</v>
      </c>
      <c r="HD394" s="8"/>
      <c r="HE394" s="8" t="s">
        <v>69</v>
      </c>
      <c r="HF394" s="8" t="s">
        <v>426</v>
      </c>
      <c r="HG394" s="8">
        <f t="shared" si="269"/>
        <v>0</v>
      </c>
      <c r="HH394" s="8"/>
      <c r="HI394" s="8"/>
      <c r="HJ394" s="8"/>
      <c r="HK394" s="8"/>
      <c r="HL394" s="8"/>
      <c r="HM394" s="8" t="s">
        <v>236</v>
      </c>
      <c r="HN394" s="8" t="s">
        <v>236</v>
      </c>
      <c r="HO394" s="8" t="s">
        <v>236</v>
      </c>
      <c r="HP394" s="8" t="s">
        <v>236</v>
      </c>
      <c r="HQ394" s="8" t="s">
        <v>236</v>
      </c>
      <c r="HR394" s="8"/>
      <c r="HS394" s="8">
        <v>0</v>
      </c>
      <c r="HT394" s="8"/>
      <c r="HU394" s="8"/>
      <c r="HV394" s="8"/>
      <c r="HW394" s="8"/>
      <c r="HX394" s="8"/>
      <c r="HY394" s="8"/>
      <c r="HZ394" s="8"/>
      <c r="IA394" s="8"/>
      <c r="IB394" s="8"/>
      <c r="IC394" s="8"/>
      <c r="ID394" s="8"/>
      <c r="IE394" s="8"/>
      <c r="IF394" s="8"/>
      <c r="IG394" s="8"/>
      <c r="IH394" s="8"/>
      <c r="II394" s="8"/>
      <c r="IJ394" s="8"/>
      <c r="IK394" s="8">
        <v>0</v>
      </c>
      <c r="IL394" s="8"/>
      <c r="IM394" s="8"/>
      <c r="IN394" s="8"/>
      <c r="IO394" s="8"/>
      <c r="IP394" s="8"/>
      <c r="IQ394" s="8"/>
      <c r="IR394" s="8"/>
      <c r="IS394" s="8"/>
      <c r="IT394" s="8"/>
      <c r="IU394" s="8"/>
    </row>
    <row r="395" spans="1:245">
      <c r="A395">
        <v>17</v>
      </c>
      <c r="B395">
        <v>1</v>
      </c>
      <c r="E395" t="s">
        <v>236</v>
      </c>
      <c r="F395" t="s">
        <v>654</v>
      </c>
      <c r="G395" t="s">
        <v>655</v>
      </c>
      <c r="H395" t="s">
        <v>536</v>
      </c>
      <c r="I395">
        <v>0</v>
      </c>
      <c r="J395">
        <v>0</v>
      </c>
      <c r="K395">
        <v>0</v>
      </c>
      <c r="L395">
        <v>0</v>
      </c>
      <c r="M395">
        <v>0</v>
      </c>
      <c r="N395">
        <f t="shared" si="229"/>
        <v>0</v>
      </c>
      <c r="O395">
        <f t="shared" si="230"/>
        <v>0</v>
      </c>
      <c r="P395">
        <f t="shared" si="231"/>
        <v>0</v>
      </c>
      <c r="Q395">
        <f t="shared" si="232"/>
        <v>0</v>
      </c>
      <c r="R395">
        <f t="shared" si="233"/>
        <v>0</v>
      </c>
      <c r="S395">
        <f t="shared" si="234"/>
        <v>0</v>
      </c>
      <c r="T395">
        <f t="shared" si="235"/>
        <v>0</v>
      </c>
      <c r="U395">
        <f t="shared" si="236"/>
        <v>0</v>
      </c>
      <c r="V395">
        <f t="shared" si="237"/>
        <v>0</v>
      </c>
      <c r="W395">
        <f t="shared" si="238"/>
        <v>0</v>
      </c>
      <c r="X395">
        <f t="shared" si="239"/>
        <v>0</v>
      </c>
      <c r="Y395">
        <f t="shared" si="240"/>
        <v>0</v>
      </c>
      <c r="AA395">
        <v>-1</v>
      </c>
      <c r="AB395">
        <f t="shared" si="241"/>
        <v>342.71</v>
      </c>
      <c r="AC395">
        <f t="shared" si="242"/>
        <v>342.71</v>
      </c>
      <c r="AD395">
        <f t="shared" si="243"/>
        <v>0</v>
      </c>
      <c r="AE395">
        <f t="shared" si="244"/>
        <v>0</v>
      </c>
      <c r="AF395">
        <f t="shared" si="245"/>
        <v>0</v>
      </c>
      <c r="AG395">
        <f t="shared" si="246"/>
        <v>0</v>
      </c>
      <c r="AH395">
        <f t="shared" si="247"/>
        <v>0</v>
      </c>
      <c r="AI395">
        <f t="shared" si="248"/>
        <v>0</v>
      </c>
      <c r="AJ395">
        <f t="shared" si="249"/>
        <v>0</v>
      </c>
      <c r="AK395">
        <v>342.71</v>
      </c>
      <c r="AL395">
        <v>342.71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1</v>
      </c>
      <c r="AW395">
        <v>1</v>
      </c>
      <c r="AZ395">
        <v>1</v>
      </c>
      <c r="BA395">
        <v>1</v>
      </c>
      <c r="BB395">
        <v>1</v>
      </c>
      <c r="BC395">
        <v>1</v>
      </c>
      <c r="BD395" t="s">
        <v>236</v>
      </c>
      <c r="BE395" t="s">
        <v>236</v>
      </c>
      <c r="BF395" t="s">
        <v>236</v>
      </c>
      <c r="BG395" t="s">
        <v>236</v>
      </c>
      <c r="BH395">
        <v>3</v>
      </c>
      <c r="BI395">
        <v>1</v>
      </c>
      <c r="BJ395" t="s">
        <v>236</v>
      </c>
      <c r="BM395">
        <v>1100</v>
      </c>
      <c r="BN395">
        <v>0</v>
      </c>
      <c r="BO395" t="s">
        <v>236</v>
      </c>
      <c r="BP395">
        <v>0</v>
      </c>
      <c r="BQ395">
        <v>8</v>
      </c>
      <c r="BR395">
        <v>0</v>
      </c>
      <c r="BS395">
        <v>1</v>
      </c>
      <c r="BT395">
        <v>1</v>
      </c>
      <c r="BU395">
        <v>1</v>
      </c>
      <c r="BV395">
        <v>1</v>
      </c>
      <c r="BW395">
        <v>1</v>
      </c>
      <c r="BX395">
        <v>1</v>
      </c>
      <c r="BY395" t="s">
        <v>236</v>
      </c>
      <c r="BZ395">
        <v>0</v>
      </c>
      <c r="CA395">
        <v>0</v>
      </c>
      <c r="CB395" t="s">
        <v>236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 t="s">
        <v>236</v>
      </c>
      <c r="CO395">
        <v>0</v>
      </c>
      <c r="CP395">
        <f t="shared" si="250"/>
        <v>0</v>
      </c>
      <c r="CQ395">
        <f t="shared" si="251"/>
        <v>342.71</v>
      </c>
      <c r="CR395">
        <f t="shared" si="252"/>
        <v>0</v>
      </c>
      <c r="CS395">
        <f t="shared" si="253"/>
        <v>0</v>
      </c>
      <c r="CT395">
        <f t="shared" si="254"/>
        <v>0</v>
      </c>
      <c r="CU395">
        <f t="shared" si="255"/>
        <v>0</v>
      </c>
      <c r="CV395">
        <f t="shared" si="256"/>
        <v>0</v>
      </c>
      <c r="CW395">
        <f t="shared" si="257"/>
        <v>0</v>
      </c>
      <c r="CX395">
        <f t="shared" si="258"/>
        <v>0</v>
      </c>
      <c r="CY395">
        <f t="shared" si="259"/>
        <v>0</v>
      </c>
      <c r="CZ395">
        <f t="shared" si="260"/>
        <v>0</v>
      </c>
      <c r="DC395" t="s">
        <v>236</v>
      </c>
      <c r="DD395" t="s">
        <v>236</v>
      </c>
      <c r="DE395" t="s">
        <v>236</v>
      </c>
      <c r="DF395" t="s">
        <v>236</v>
      </c>
      <c r="DG395" t="s">
        <v>236</v>
      </c>
      <c r="DH395" t="s">
        <v>236</v>
      </c>
      <c r="DI395" t="s">
        <v>236</v>
      </c>
      <c r="DJ395" t="s">
        <v>236</v>
      </c>
      <c r="DK395" t="s">
        <v>236</v>
      </c>
      <c r="DL395" t="s">
        <v>236</v>
      </c>
      <c r="DM395" t="s">
        <v>236</v>
      </c>
      <c r="DN395">
        <v>0</v>
      </c>
      <c r="DO395">
        <v>0</v>
      </c>
      <c r="DP395">
        <v>1</v>
      </c>
      <c r="DQ395">
        <v>1</v>
      </c>
      <c r="DU395">
        <v>1003</v>
      </c>
      <c r="DV395" t="s">
        <v>536</v>
      </c>
      <c r="DW395" t="s">
        <v>536</v>
      </c>
      <c r="DX395">
        <v>1</v>
      </c>
      <c r="DZ395" t="s">
        <v>236</v>
      </c>
      <c r="EA395" t="s">
        <v>236</v>
      </c>
      <c r="EB395" t="s">
        <v>236</v>
      </c>
      <c r="EC395" t="s">
        <v>236</v>
      </c>
      <c r="EE395">
        <v>82815331</v>
      </c>
      <c r="EF395">
        <v>8</v>
      </c>
      <c r="EG395" t="s">
        <v>573</v>
      </c>
      <c r="EH395">
        <v>0</v>
      </c>
      <c r="EI395" t="s">
        <v>236</v>
      </c>
      <c r="EJ395">
        <v>1</v>
      </c>
      <c r="EK395">
        <v>1100</v>
      </c>
      <c r="EL395" t="s">
        <v>574</v>
      </c>
      <c r="EM395" t="s">
        <v>575</v>
      </c>
      <c r="EO395" t="s">
        <v>236</v>
      </c>
      <c r="EQ395">
        <v>132096</v>
      </c>
      <c r="ER395">
        <v>342.71</v>
      </c>
      <c r="ES395">
        <v>342.71</v>
      </c>
      <c r="ET395">
        <v>0</v>
      </c>
      <c r="EU395">
        <v>0</v>
      </c>
      <c r="EV395">
        <v>0</v>
      </c>
      <c r="EW395">
        <v>0</v>
      </c>
      <c r="EX395">
        <v>0</v>
      </c>
      <c r="EY395">
        <v>0</v>
      </c>
      <c r="EZ395">
        <v>5</v>
      </c>
      <c r="FC395">
        <v>0</v>
      </c>
      <c r="FD395">
        <v>18</v>
      </c>
      <c r="FF395">
        <v>326.2</v>
      </c>
      <c r="FQ395">
        <v>0</v>
      </c>
      <c r="FR395">
        <v>0</v>
      </c>
      <c r="FS395">
        <v>0</v>
      </c>
      <c r="FX395">
        <v>0</v>
      </c>
      <c r="FY395">
        <v>0</v>
      </c>
      <c r="GA395" t="s">
        <v>656</v>
      </c>
      <c r="GD395">
        <v>1</v>
      </c>
      <c r="GF395">
        <v>-1939916068</v>
      </c>
      <c r="GG395">
        <v>2</v>
      </c>
      <c r="GH395">
        <v>3</v>
      </c>
      <c r="GI395">
        <v>-2</v>
      </c>
      <c r="GJ395">
        <v>0</v>
      </c>
      <c r="GK395">
        <v>0</v>
      </c>
      <c r="GL395">
        <f t="shared" si="261"/>
        <v>0</v>
      </c>
      <c r="GM395">
        <f t="shared" si="262"/>
        <v>0</v>
      </c>
      <c r="GN395">
        <f t="shared" si="263"/>
        <v>0</v>
      </c>
      <c r="GO395">
        <f t="shared" si="264"/>
        <v>0</v>
      </c>
      <c r="GP395">
        <f t="shared" si="265"/>
        <v>0</v>
      </c>
      <c r="GR395">
        <v>1</v>
      </c>
      <c r="GS395">
        <v>1</v>
      </c>
      <c r="GT395">
        <v>0</v>
      </c>
      <c r="GU395" t="s">
        <v>236</v>
      </c>
      <c r="GV395">
        <f t="shared" si="266"/>
        <v>0</v>
      </c>
      <c r="GW395">
        <v>1</v>
      </c>
      <c r="GX395">
        <f t="shared" si="267"/>
        <v>0</v>
      </c>
      <c r="HA395">
        <v>0</v>
      </c>
      <c r="HB395">
        <v>0</v>
      </c>
      <c r="HC395">
        <f t="shared" si="268"/>
        <v>0</v>
      </c>
      <c r="HE395" t="s">
        <v>69</v>
      </c>
      <c r="HF395" t="s">
        <v>426</v>
      </c>
      <c r="HG395">
        <f t="shared" si="269"/>
        <v>0</v>
      </c>
      <c r="HM395" t="s">
        <v>236</v>
      </c>
      <c r="HN395" t="s">
        <v>236</v>
      </c>
      <c r="HO395" t="s">
        <v>236</v>
      </c>
      <c r="HP395" t="s">
        <v>236</v>
      </c>
      <c r="HQ395" t="s">
        <v>236</v>
      </c>
      <c r="HS395">
        <v>0</v>
      </c>
      <c r="IK395">
        <v>0</v>
      </c>
    </row>
    <row r="396" spans="1:255">
      <c r="A396" s="8">
        <v>17</v>
      </c>
      <c r="B396" s="8">
        <v>1</v>
      </c>
      <c r="C396" s="8"/>
      <c r="D396" s="8"/>
      <c r="E396" s="8" t="s">
        <v>236</v>
      </c>
      <c r="F396" s="8" t="s">
        <v>534</v>
      </c>
      <c r="G396" s="8" t="s">
        <v>657</v>
      </c>
      <c r="H396" s="8" t="s">
        <v>565</v>
      </c>
      <c r="I396" s="8">
        <v>0</v>
      </c>
      <c r="J396" s="8">
        <v>0</v>
      </c>
      <c r="K396" s="8">
        <v>0</v>
      </c>
      <c r="L396" s="8">
        <v>0</v>
      </c>
      <c r="M396" s="8">
        <v>0</v>
      </c>
      <c r="N396" s="8">
        <f t="shared" si="229"/>
        <v>0</v>
      </c>
      <c r="O396" s="8">
        <f t="shared" si="230"/>
        <v>0</v>
      </c>
      <c r="P396" s="8">
        <f t="shared" si="231"/>
        <v>0</v>
      </c>
      <c r="Q396" s="8">
        <f t="shared" si="232"/>
        <v>0</v>
      </c>
      <c r="R396" s="8">
        <f t="shared" si="233"/>
        <v>0</v>
      </c>
      <c r="S396" s="8">
        <f t="shared" si="234"/>
        <v>0</v>
      </c>
      <c r="T396" s="8">
        <f t="shared" si="235"/>
        <v>0</v>
      </c>
      <c r="U396" s="8">
        <f t="shared" si="236"/>
        <v>0</v>
      </c>
      <c r="V396" s="8">
        <f t="shared" si="237"/>
        <v>0</v>
      </c>
      <c r="W396" s="8">
        <f t="shared" si="238"/>
        <v>0</v>
      </c>
      <c r="X396" s="8">
        <f t="shared" si="239"/>
        <v>0</v>
      </c>
      <c r="Y396" s="8">
        <f t="shared" si="240"/>
        <v>0</v>
      </c>
      <c r="Z396" s="8"/>
      <c r="AA396" s="8">
        <v>-1</v>
      </c>
      <c r="AB396" s="8">
        <f t="shared" si="241"/>
        <v>56.54</v>
      </c>
      <c r="AC396" s="8">
        <f t="shared" si="242"/>
        <v>56.54</v>
      </c>
      <c r="AD396" s="8">
        <f t="shared" si="243"/>
        <v>0</v>
      </c>
      <c r="AE396" s="8">
        <f t="shared" si="244"/>
        <v>0</v>
      </c>
      <c r="AF396" s="8">
        <f t="shared" si="245"/>
        <v>0</v>
      </c>
      <c r="AG396" s="8">
        <f t="shared" si="246"/>
        <v>0</v>
      </c>
      <c r="AH396" s="8">
        <f t="shared" si="247"/>
        <v>0</v>
      </c>
      <c r="AI396" s="8">
        <f t="shared" si="248"/>
        <v>0</v>
      </c>
      <c r="AJ396" s="8">
        <f t="shared" si="249"/>
        <v>0</v>
      </c>
      <c r="AK396" s="8">
        <v>56.54</v>
      </c>
      <c r="AL396" s="8">
        <v>56.54</v>
      </c>
      <c r="AM396" s="8">
        <v>0</v>
      </c>
      <c r="AN396" s="8">
        <v>0</v>
      </c>
      <c r="AO396" s="8">
        <v>0</v>
      </c>
      <c r="AP396" s="8">
        <v>0</v>
      </c>
      <c r="AQ396" s="8">
        <v>0</v>
      </c>
      <c r="AR396" s="8">
        <v>0</v>
      </c>
      <c r="AS396" s="8">
        <v>0</v>
      </c>
      <c r="AT396" s="8">
        <v>0</v>
      </c>
      <c r="AU396" s="8">
        <v>0</v>
      </c>
      <c r="AV396" s="8">
        <v>1</v>
      </c>
      <c r="AW396" s="8">
        <v>1</v>
      </c>
      <c r="AX396" s="8"/>
      <c r="AY396" s="8"/>
      <c r="AZ396" s="8">
        <v>1</v>
      </c>
      <c r="BA396" s="8">
        <v>1</v>
      </c>
      <c r="BB396" s="8">
        <v>1</v>
      </c>
      <c r="BC396" s="8">
        <v>1</v>
      </c>
      <c r="BD396" s="8" t="s">
        <v>236</v>
      </c>
      <c r="BE396" s="8" t="s">
        <v>236</v>
      </c>
      <c r="BF396" s="8" t="s">
        <v>236</v>
      </c>
      <c r="BG396" s="8" t="s">
        <v>236</v>
      </c>
      <c r="BH396" s="8">
        <v>3</v>
      </c>
      <c r="BI396" s="8">
        <v>1</v>
      </c>
      <c r="BJ396" s="8" t="s">
        <v>236</v>
      </c>
      <c r="BK396" s="8"/>
      <c r="BL396" s="8"/>
      <c r="BM396" s="8">
        <v>1100</v>
      </c>
      <c r="BN396" s="8">
        <v>0</v>
      </c>
      <c r="BO396" s="8" t="s">
        <v>236</v>
      </c>
      <c r="BP396" s="8">
        <v>0</v>
      </c>
      <c r="BQ396" s="8">
        <v>8</v>
      </c>
      <c r="BR396" s="8">
        <v>0</v>
      </c>
      <c r="BS396" s="8">
        <v>1</v>
      </c>
      <c r="BT396" s="8">
        <v>1</v>
      </c>
      <c r="BU396" s="8">
        <v>1</v>
      </c>
      <c r="BV396" s="8">
        <v>1</v>
      </c>
      <c r="BW396" s="8">
        <v>1</v>
      </c>
      <c r="BX396" s="8">
        <v>1</v>
      </c>
      <c r="BY396" s="8" t="s">
        <v>236</v>
      </c>
      <c r="BZ396" s="8">
        <v>0</v>
      </c>
      <c r="CA396" s="8">
        <v>0</v>
      </c>
      <c r="CB396" s="8" t="s">
        <v>236</v>
      </c>
      <c r="CC396" s="8"/>
      <c r="CD396" s="8"/>
      <c r="CE396" s="8">
        <v>0</v>
      </c>
      <c r="CF396" s="8">
        <v>0</v>
      </c>
      <c r="CG396" s="8">
        <v>0</v>
      </c>
      <c r="CH396" s="8">
        <v>0</v>
      </c>
      <c r="CI396" s="8">
        <v>0</v>
      </c>
      <c r="CJ396" s="8">
        <v>0</v>
      </c>
      <c r="CK396" s="8">
        <v>0</v>
      </c>
      <c r="CL396" s="8">
        <v>0</v>
      </c>
      <c r="CM396" s="8">
        <v>0</v>
      </c>
      <c r="CN396" s="8" t="s">
        <v>236</v>
      </c>
      <c r="CO396" s="8">
        <v>0</v>
      </c>
      <c r="CP396" s="8">
        <f t="shared" si="250"/>
        <v>0</v>
      </c>
      <c r="CQ396" s="8">
        <f t="shared" si="251"/>
        <v>56.54</v>
      </c>
      <c r="CR396" s="8">
        <f t="shared" si="252"/>
        <v>0</v>
      </c>
      <c r="CS396" s="8">
        <f t="shared" si="253"/>
        <v>0</v>
      </c>
      <c r="CT396" s="8">
        <f t="shared" si="254"/>
        <v>0</v>
      </c>
      <c r="CU396" s="8">
        <f t="shared" si="255"/>
        <v>0</v>
      </c>
      <c r="CV396" s="8">
        <f t="shared" si="256"/>
        <v>0</v>
      </c>
      <c r="CW396" s="8">
        <f t="shared" si="257"/>
        <v>0</v>
      </c>
      <c r="CX396" s="8">
        <f t="shared" si="258"/>
        <v>0</v>
      </c>
      <c r="CY396" s="8">
        <f t="shared" si="259"/>
        <v>0</v>
      </c>
      <c r="CZ396" s="8">
        <f t="shared" si="260"/>
        <v>0</v>
      </c>
      <c r="DA396" s="8"/>
      <c r="DB396" s="8"/>
      <c r="DC396" s="8" t="s">
        <v>236</v>
      </c>
      <c r="DD396" s="8" t="s">
        <v>236</v>
      </c>
      <c r="DE396" s="8" t="s">
        <v>236</v>
      </c>
      <c r="DF396" s="8" t="s">
        <v>236</v>
      </c>
      <c r="DG396" s="8" t="s">
        <v>236</v>
      </c>
      <c r="DH396" s="8" t="s">
        <v>236</v>
      </c>
      <c r="DI396" s="8" t="s">
        <v>236</v>
      </c>
      <c r="DJ396" s="8" t="s">
        <v>236</v>
      </c>
      <c r="DK396" s="8" t="s">
        <v>236</v>
      </c>
      <c r="DL396" s="8" t="s">
        <v>236</v>
      </c>
      <c r="DM396" s="8" t="s">
        <v>236</v>
      </c>
      <c r="DN396" s="8">
        <v>0</v>
      </c>
      <c r="DO396" s="8">
        <v>0</v>
      </c>
      <c r="DP396" s="8">
        <v>1</v>
      </c>
      <c r="DQ396" s="8">
        <v>1</v>
      </c>
      <c r="DR396" s="8"/>
      <c r="DS396" s="8"/>
      <c r="DT396" s="8"/>
      <c r="DU396" s="8">
        <v>1010</v>
      </c>
      <c r="DV396" s="8" t="s">
        <v>565</v>
      </c>
      <c r="DW396" s="8" t="s">
        <v>565</v>
      </c>
      <c r="DX396" s="8">
        <v>1</v>
      </c>
      <c r="DY396" s="8"/>
      <c r="DZ396" s="8" t="s">
        <v>236</v>
      </c>
      <c r="EA396" s="8" t="s">
        <v>236</v>
      </c>
      <c r="EB396" s="8" t="s">
        <v>236</v>
      </c>
      <c r="EC396" s="8" t="s">
        <v>236</v>
      </c>
      <c r="ED396" s="8"/>
      <c r="EE396" s="8">
        <v>82815331</v>
      </c>
      <c r="EF396" s="8">
        <v>8</v>
      </c>
      <c r="EG396" s="8" t="s">
        <v>573</v>
      </c>
      <c r="EH396" s="8">
        <v>0</v>
      </c>
      <c r="EI396" s="8" t="s">
        <v>236</v>
      </c>
      <c r="EJ396" s="8">
        <v>1</v>
      </c>
      <c r="EK396" s="8">
        <v>1100</v>
      </c>
      <c r="EL396" s="8" t="s">
        <v>574</v>
      </c>
      <c r="EM396" s="8" t="s">
        <v>575</v>
      </c>
      <c r="EN396" s="8"/>
      <c r="EO396" s="8" t="s">
        <v>236</v>
      </c>
      <c r="EP396" s="8"/>
      <c r="EQ396" s="8">
        <v>132096</v>
      </c>
      <c r="ER396" s="8">
        <v>56.54</v>
      </c>
      <c r="ES396" s="8">
        <v>56.54</v>
      </c>
      <c r="ET396" s="8">
        <v>0</v>
      </c>
      <c r="EU396" s="8">
        <v>0</v>
      </c>
      <c r="EV396" s="8">
        <v>0</v>
      </c>
      <c r="EW396" s="8">
        <v>0</v>
      </c>
      <c r="EX396" s="8">
        <v>0</v>
      </c>
      <c r="EY396" s="8">
        <v>0</v>
      </c>
      <c r="EZ396" s="8">
        <v>5</v>
      </c>
      <c r="FA396" s="8"/>
      <c r="FB396" s="8"/>
      <c r="FC396" s="8">
        <v>0</v>
      </c>
      <c r="FD396" s="8">
        <v>18</v>
      </c>
      <c r="FE396" s="8"/>
      <c r="FF396" s="8">
        <v>53.82</v>
      </c>
      <c r="FG396" s="8"/>
      <c r="FH396" s="8"/>
      <c r="FI396" s="8"/>
      <c r="FJ396" s="8"/>
      <c r="FK396" s="8"/>
      <c r="FL396" s="8"/>
      <c r="FM396" s="8"/>
      <c r="FN396" s="8"/>
      <c r="FO396" s="8"/>
      <c r="FP396" s="8"/>
      <c r="FQ396" s="8">
        <v>0</v>
      </c>
      <c r="FR396" s="8">
        <v>0</v>
      </c>
      <c r="FS396" s="8">
        <v>0</v>
      </c>
      <c r="FT396" s="8"/>
      <c r="FU396" s="8"/>
      <c r="FV396" s="8"/>
      <c r="FW396" s="8"/>
      <c r="FX396" s="8">
        <v>0</v>
      </c>
      <c r="FY396" s="8">
        <v>0</v>
      </c>
      <c r="FZ396" s="8"/>
      <c r="GA396" s="8" t="s">
        <v>658</v>
      </c>
      <c r="GB396" s="8"/>
      <c r="GC396" s="8"/>
      <c r="GD396" s="8">
        <v>1</v>
      </c>
      <c r="GE396" s="8"/>
      <c r="GF396" s="8">
        <v>275429553</v>
      </c>
      <c r="GG396" s="8">
        <v>2</v>
      </c>
      <c r="GH396" s="8">
        <v>3</v>
      </c>
      <c r="GI396" s="8">
        <v>-2</v>
      </c>
      <c r="GJ396" s="8">
        <v>0</v>
      </c>
      <c r="GK396" s="8">
        <v>0</v>
      </c>
      <c r="GL396" s="8">
        <f t="shared" si="261"/>
        <v>0</v>
      </c>
      <c r="GM396" s="8">
        <f t="shared" si="262"/>
        <v>0</v>
      </c>
      <c r="GN396" s="8">
        <f t="shared" si="263"/>
        <v>0</v>
      </c>
      <c r="GO396" s="8">
        <f t="shared" si="264"/>
        <v>0</v>
      </c>
      <c r="GP396" s="8">
        <f t="shared" si="265"/>
        <v>0</v>
      </c>
      <c r="GQ396" s="8"/>
      <c r="GR396" s="8">
        <v>1</v>
      </c>
      <c r="GS396" s="8">
        <v>1</v>
      </c>
      <c r="GT396" s="8">
        <v>0</v>
      </c>
      <c r="GU396" s="8" t="s">
        <v>236</v>
      </c>
      <c r="GV396" s="8">
        <f t="shared" si="266"/>
        <v>0</v>
      </c>
      <c r="GW396" s="8">
        <v>1</v>
      </c>
      <c r="GX396" s="8">
        <f t="shared" si="267"/>
        <v>0</v>
      </c>
      <c r="GY396" s="8"/>
      <c r="GZ396" s="8"/>
      <c r="HA396" s="8">
        <v>0</v>
      </c>
      <c r="HB396" s="8">
        <v>0</v>
      </c>
      <c r="HC396" s="8">
        <f t="shared" si="268"/>
        <v>0</v>
      </c>
      <c r="HD396" s="8"/>
      <c r="HE396" s="8" t="s">
        <v>69</v>
      </c>
      <c r="HF396" s="8" t="s">
        <v>426</v>
      </c>
      <c r="HG396" s="8">
        <f t="shared" si="269"/>
        <v>0</v>
      </c>
      <c r="HH396" s="8"/>
      <c r="HI396" s="8"/>
      <c r="HJ396" s="8"/>
      <c r="HK396" s="8"/>
      <c r="HL396" s="8"/>
      <c r="HM396" s="8" t="s">
        <v>236</v>
      </c>
      <c r="HN396" s="8" t="s">
        <v>236</v>
      </c>
      <c r="HO396" s="8" t="s">
        <v>236</v>
      </c>
      <c r="HP396" s="8" t="s">
        <v>236</v>
      </c>
      <c r="HQ396" s="8" t="s">
        <v>236</v>
      </c>
      <c r="HR396" s="8"/>
      <c r="HS396" s="8">
        <v>0</v>
      </c>
      <c r="HT396" s="8"/>
      <c r="HU396" s="8"/>
      <c r="HV396" s="8"/>
      <c r="HW396" s="8"/>
      <c r="HX396" s="8"/>
      <c r="HY396" s="8"/>
      <c r="HZ396" s="8"/>
      <c r="IA396" s="8"/>
      <c r="IB396" s="8"/>
      <c r="IC396" s="8"/>
      <c r="ID396" s="8"/>
      <c r="IE396" s="8"/>
      <c r="IF396" s="8"/>
      <c r="IG396" s="8"/>
      <c r="IH396" s="8"/>
      <c r="II396" s="8"/>
      <c r="IJ396" s="8"/>
      <c r="IK396" s="8">
        <v>0</v>
      </c>
      <c r="IL396" s="8"/>
      <c r="IM396" s="8"/>
      <c r="IN396" s="8"/>
      <c r="IO396" s="8"/>
      <c r="IP396" s="8"/>
      <c r="IQ396" s="8"/>
      <c r="IR396" s="8"/>
      <c r="IS396" s="8"/>
      <c r="IT396" s="8"/>
      <c r="IU396" s="8"/>
    </row>
    <row r="397" spans="1:245">
      <c r="A397">
        <v>17</v>
      </c>
      <c r="B397">
        <v>1</v>
      </c>
      <c r="E397" t="s">
        <v>236</v>
      </c>
      <c r="F397" t="s">
        <v>534</v>
      </c>
      <c r="G397" t="s">
        <v>657</v>
      </c>
      <c r="H397" t="s">
        <v>565</v>
      </c>
      <c r="I397">
        <v>0</v>
      </c>
      <c r="J397">
        <v>0</v>
      </c>
      <c r="K397">
        <v>0</v>
      </c>
      <c r="L397">
        <v>0</v>
      </c>
      <c r="M397">
        <v>0</v>
      </c>
      <c r="N397">
        <f t="shared" si="229"/>
        <v>0</v>
      </c>
      <c r="O397">
        <f t="shared" si="230"/>
        <v>0</v>
      </c>
      <c r="P397">
        <f t="shared" si="231"/>
        <v>0</v>
      </c>
      <c r="Q397">
        <f t="shared" si="232"/>
        <v>0</v>
      </c>
      <c r="R397">
        <f t="shared" si="233"/>
        <v>0</v>
      </c>
      <c r="S397">
        <f t="shared" si="234"/>
        <v>0</v>
      </c>
      <c r="T397">
        <f t="shared" si="235"/>
        <v>0</v>
      </c>
      <c r="U397">
        <f t="shared" si="236"/>
        <v>0</v>
      </c>
      <c r="V397">
        <f t="shared" si="237"/>
        <v>0</v>
      </c>
      <c r="W397">
        <f t="shared" si="238"/>
        <v>0</v>
      </c>
      <c r="X397">
        <f t="shared" si="239"/>
        <v>0</v>
      </c>
      <c r="Y397">
        <f t="shared" si="240"/>
        <v>0</v>
      </c>
      <c r="AA397">
        <v>-1</v>
      </c>
      <c r="AB397">
        <f t="shared" si="241"/>
        <v>56.54</v>
      </c>
      <c r="AC397">
        <f t="shared" si="242"/>
        <v>56.54</v>
      </c>
      <c r="AD397">
        <f t="shared" si="243"/>
        <v>0</v>
      </c>
      <c r="AE397">
        <f t="shared" si="244"/>
        <v>0</v>
      </c>
      <c r="AF397">
        <f t="shared" si="245"/>
        <v>0</v>
      </c>
      <c r="AG397">
        <f t="shared" si="246"/>
        <v>0</v>
      </c>
      <c r="AH397">
        <f t="shared" si="247"/>
        <v>0</v>
      </c>
      <c r="AI397">
        <f t="shared" si="248"/>
        <v>0</v>
      </c>
      <c r="AJ397">
        <f t="shared" si="249"/>
        <v>0</v>
      </c>
      <c r="AK397">
        <v>56.54</v>
      </c>
      <c r="AL397">
        <v>56.54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1</v>
      </c>
      <c r="AW397">
        <v>1</v>
      </c>
      <c r="AZ397">
        <v>1</v>
      </c>
      <c r="BA397">
        <v>1</v>
      </c>
      <c r="BB397">
        <v>1</v>
      </c>
      <c r="BC397">
        <v>1</v>
      </c>
      <c r="BD397" t="s">
        <v>236</v>
      </c>
      <c r="BE397" t="s">
        <v>236</v>
      </c>
      <c r="BF397" t="s">
        <v>236</v>
      </c>
      <c r="BG397" t="s">
        <v>236</v>
      </c>
      <c r="BH397">
        <v>3</v>
      </c>
      <c r="BI397">
        <v>1</v>
      </c>
      <c r="BJ397" t="s">
        <v>236</v>
      </c>
      <c r="BM397">
        <v>1100</v>
      </c>
      <c r="BN397">
        <v>0</v>
      </c>
      <c r="BO397" t="s">
        <v>236</v>
      </c>
      <c r="BP397">
        <v>0</v>
      </c>
      <c r="BQ397">
        <v>8</v>
      </c>
      <c r="BR397">
        <v>0</v>
      </c>
      <c r="BS397">
        <v>1</v>
      </c>
      <c r="BT397">
        <v>1</v>
      </c>
      <c r="BU397">
        <v>1</v>
      </c>
      <c r="BV397">
        <v>1</v>
      </c>
      <c r="BW397">
        <v>1</v>
      </c>
      <c r="BX397">
        <v>1</v>
      </c>
      <c r="BY397" t="s">
        <v>236</v>
      </c>
      <c r="BZ397">
        <v>0</v>
      </c>
      <c r="CA397">
        <v>0</v>
      </c>
      <c r="CB397" t="s">
        <v>236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 t="s">
        <v>236</v>
      </c>
      <c r="CO397">
        <v>0</v>
      </c>
      <c r="CP397">
        <f t="shared" si="250"/>
        <v>0</v>
      </c>
      <c r="CQ397">
        <f t="shared" si="251"/>
        <v>56.54</v>
      </c>
      <c r="CR397">
        <f t="shared" si="252"/>
        <v>0</v>
      </c>
      <c r="CS397">
        <f t="shared" si="253"/>
        <v>0</v>
      </c>
      <c r="CT397">
        <f t="shared" si="254"/>
        <v>0</v>
      </c>
      <c r="CU397">
        <f t="shared" si="255"/>
        <v>0</v>
      </c>
      <c r="CV397">
        <f t="shared" si="256"/>
        <v>0</v>
      </c>
      <c r="CW397">
        <f t="shared" si="257"/>
        <v>0</v>
      </c>
      <c r="CX397">
        <f t="shared" si="258"/>
        <v>0</v>
      </c>
      <c r="CY397">
        <f t="shared" si="259"/>
        <v>0</v>
      </c>
      <c r="CZ397">
        <f t="shared" si="260"/>
        <v>0</v>
      </c>
      <c r="DC397" t="s">
        <v>236</v>
      </c>
      <c r="DD397" t="s">
        <v>236</v>
      </c>
      <c r="DE397" t="s">
        <v>236</v>
      </c>
      <c r="DF397" t="s">
        <v>236</v>
      </c>
      <c r="DG397" t="s">
        <v>236</v>
      </c>
      <c r="DH397" t="s">
        <v>236</v>
      </c>
      <c r="DI397" t="s">
        <v>236</v>
      </c>
      <c r="DJ397" t="s">
        <v>236</v>
      </c>
      <c r="DK397" t="s">
        <v>236</v>
      </c>
      <c r="DL397" t="s">
        <v>236</v>
      </c>
      <c r="DM397" t="s">
        <v>236</v>
      </c>
      <c r="DN397">
        <v>0</v>
      </c>
      <c r="DO397">
        <v>0</v>
      </c>
      <c r="DP397">
        <v>1</v>
      </c>
      <c r="DQ397">
        <v>1</v>
      </c>
      <c r="DU397">
        <v>1010</v>
      </c>
      <c r="DV397" t="s">
        <v>565</v>
      </c>
      <c r="DW397" t="s">
        <v>565</v>
      </c>
      <c r="DX397">
        <v>1</v>
      </c>
      <c r="DZ397" t="s">
        <v>236</v>
      </c>
      <c r="EA397" t="s">
        <v>236</v>
      </c>
      <c r="EB397" t="s">
        <v>236</v>
      </c>
      <c r="EC397" t="s">
        <v>236</v>
      </c>
      <c r="EE397">
        <v>82815331</v>
      </c>
      <c r="EF397">
        <v>8</v>
      </c>
      <c r="EG397" t="s">
        <v>573</v>
      </c>
      <c r="EH397">
        <v>0</v>
      </c>
      <c r="EI397" t="s">
        <v>236</v>
      </c>
      <c r="EJ397">
        <v>1</v>
      </c>
      <c r="EK397">
        <v>1100</v>
      </c>
      <c r="EL397" t="s">
        <v>574</v>
      </c>
      <c r="EM397" t="s">
        <v>575</v>
      </c>
      <c r="EO397" t="s">
        <v>236</v>
      </c>
      <c r="EQ397">
        <v>132096</v>
      </c>
      <c r="ER397">
        <v>56.54</v>
      </c>
      <c r="ES397">
        <v>56.54</v>
      </c>
      <c r="ET397">
        <v>0</v>
      </c>
      <c r="EU397">
        <v>0</v>
      </c>
      <c r="EV397">
        <v>0</v>
      </c>
      <c r="EW397">
        <v>0</v>
      </c>
      <c r="EX397">
        <v>0</v>
      </c>
      <c r="EY397">
        <v>0</v>
      </c>
      <c r="EZ397">
        <v>5</v>
      </c>
      <c r="FC397">
        <v>0</v>
      </c>
      <c r="FD397">
        <v>18</v>
      </c>
      <c r="FF397">
        <v>53.82</v>
      </c>
      <c r="FQ397">
        <v>0</v>
      </c>
      <c r="FR397">
        <v>0</v>
      </c>
      <c r="FS397">
        <v>0</v>
      </c>
      <c r="FX397">
        <v>0</v>
      </c>
      <c r="FY397">
        <v>0</v>
      </c>
      <c r="GA397" t="s">
        <v>658</v>
      </c>
      <c r="GD397">
        <v>1</v>
      </c>
      <c r="GF397">
        <v>275429553</v>
      </c>
      <c r="GG397">
        <v>2</v>
      </c>
      <c r="GH397">
        <v>3</v>
      </c>
      <c r="GI397">
        <v>-2</v>
      </c>
      <c r="GJ397">
        <v>0</v>
      </c>
      <c r="GK397">
        <v>0</v>
      </c>
      <c r="GL397">
        <f t="shared" si="261"/>
        <v>0</v>
      </c>
      <c r="GM397">
        <f t="shared" si="262"/>
        <v>0</v>
      </c>
      <c r="GN397">
        <f t="shared" si="263"/>
        <v>0</v>
      </c>
      <c r="GO397">
        <f t="shared" si="264"/>
        <v>0</v>
      </c>
      <c r="GP397">
        <f t="shared" si="265"/>
        <v>0</v>
      </c>
      <c r="GR397">
        <v>1</v>
      </c>
      <c r="GS397">
        <v>1</v>
      </c>
      <c r="GT397">
        <v>0</v>
      </c>
      <c r="GU397" t="s">
        <v>236</v>
      </c>
      <c r="GV397">
        <f t="shared" si="266"/>
        <v>0</v>
      </c>
      <c r="GW397">
        <v>1</v>
      </c>
      <c r="GX397">
        <f t="shared" si="267"/>
        <v>0</v>
      </c>
      <c r="HA397">
        <v>0</v>
      </c>
      <c r="HB397">
        <v>0</v>
      </c>
      <c r="HC397">
        <f t="shared" si="268"/>
        <v>0</v>
      </c>
      <c r="HE397" t="s">
        <v>69</v>
      </c>
      <c r="HF397" t="s">
        <v>426</v>
      </c>
      <c r="HG397">
        <f t="shared" si="269"/>
        <v>0</v>
      </c>
      <c r="HM397" t="s">
        <v>236</v>
      </c>
      <c r="HN397" t="s">
        <v>236</v>
      </c>
      <c r="HO397" t="s">
        <v>236</v>
      </c>
      <c r="HP397" t="s">
        <v>236</v>
      </c>
      <c r="HQ397" t="s">
        <v>236</v>
      </c>
      <c r="HS397">
        <v>0</v>
      </c>
      <c r="IK397">
        <v>0</v>
      </c>
    </row>
    <row r="398" spans="1:255">
      <c r="A398" s="8">
        <v>17</v>
      </c>
      <c r="B398" s="8">
        <v>1</v>
      </c>
      <c r="C398" s="8"/>
      <c r="D398" s="8"/>
      <c r="E398" s="8" t="s">
        <v>236</v>
      </c>
      <c r="F398" s="8" t="s">
        <v>534</v>
      </c>
      <c r="G398" s="8" t="s">
        <v>659</v>
      </c>
      <c r="H398" s="8" t="s">
        <v>565</v>
      </c>
      <c r="I398" s="8">
        <v>0</v>
      </c>
      <c r="J398" s="8">
        <v>0</v>
      </c>
      <c r="K398" s="8">
        <v>0</v>
      </c>
      <c r="L398" s="8">
        <v>0</v>
      </c>
      <c r="M398" s="8">
        <v>0</v>
      </c>
      <c r="N398" s="8">
        <f t="shared" si="229"/>
        <v>0</v>
      </c>
      <c r="O398" s="8">
        <f t="shared" si="230"/>
        <v>0</v>
      </c>
      <c r="P398" s="8">
        <f t="shared" si="231"/>
        <v>0</v>
      </c>
      <c r="Q398" s="8">
        <f t="shared" si="232"/>
        <v>0</v>
      </c>
      <c r="R398" s="8">
        <f t="shared" si="233"/>
        <v>0</v>
      </c>
      <c r="S398" s="8">
        <f t="shared" si="234"/>
        <v>0</v>
      </c>
      <c r="T398" s="8">
        <f t="shared" si="235"/>
        <v>0</v>
      </c>
      <c r="U398" s="8">
        <f t="shared" si="236"/>
        <v>0</v>
      </c>
      <c r="V398" s="8">
        <f t="shared" si="237"/>
        <v>0</v>
      </c>
      <c r="W398" s="8">
        <f t="shared" si="238"/>
        <v>0</v>
      </c>
      <c r="X398" s="8">
        <f t="shared" si="239"/>
        <v>0</v>
      </c>
      <c r="Y398" s="8">
        <f t="shared" si="240"/>
        <v>0</v>
      </c>
      <c r="Z398" s="8"/>
      <c r="AA398" s="8">
        <v>-1</v>
      </c>
      <c r="AB398" s="8">
        <f t="shared" si="241"/>
        <v>192.83</v>
      </c>
      <c r="AC398" s="8">
        <f t="shared" si="242"/>
        <v>192.83</v>
      </c>
      <c r="AD398" s="8">
        <f t="shared" si="243"/>
        <v>0</v>
      </c>
      <c r="AE398" s="8">
        <f t="shared" si="244"/>
        <v>0</v>
      </c>
      <c r="AF398" s="8">
        <f t="shared" si="245"/>
        <v>0</v>
      </c>
      <c r="AG398" s="8">
        <f t="shared" si="246"/>
        <v>0</v>
      </c>
      <c r="AH398" s="8">
        <f t="shared" si="247"/>
        <v>0</v>
      </c>
      <c r="AI398" s="8">
        <f t="shared" si="248"/>
        <v>0</v>
      </c>
      <c r="AJ398" s="8">
        <f t="shared" si="249"/>
        <v>0</v>
      </c>
      <c r="AK398" s="8">
        <v>192.83</v>
      </c>
      <c r="AL398" s="8">
        <v>192.83</v>
      </c>
      <c r="AM398" s="8">
        <v>0</v>
      </c>
      <c r="AN398" s="8">
        <v>0</v>
      </c>
      <c r="AO398" s="8">
        <v>0</v>
      </c>
      <c r="AP398" s="8">
        <v>0</v>
      </c>
      <c r="AQ398" s="8">
        <v>0</v>
      </c>
      <c r="AR398" s="8">
        <v>0</v>
      </c>
      <c r="AS398" s="8">
        <v>0</v>
      </c>
      <c r="AT398" s="8">
        <v>0</v>
      </c>
      <c r="AU398" s="8">
        <v>0</v>
      </c>
      <c r="AV398" s="8">
        <v>1</v>
      </c>
      <c r="AW398" s="8">
        <v>1</v>
      </c>
      <c r="AX398" s="8"/>
      <c r="AY398" s="8"/>
      <c r="AZ398" s="8">
        <v>1</v>
      </c>
      <c r="BA398" s="8">
        <v>1</v>
      </c>
      <c r="BB398" s="8">
        <v>1</v>
      </c>
      <c r="BC398" s="8">
        <v>1</v>
      </c>
      <c r="BD398" s="8" t="s">
        <v>236</v>
      </c>
      <c r="BE398" s="8" t="s">
        <v>236</v>
      </c>
      <c r="BF398" s="8" t="s">
        <v>236</v>
      </c>
      <c r="BG398" s="8" t="s">
        <v>236</v>
      </c>
      <c r="BH398" s="8">
        <v>3</v>
      </c>
      <c r="BI398" s="8">
        <v>1</v>
      </c>
      <c r="BJ398" s="8" t="s">
        <v>236</v>
      </c>
      <c r="BK398" s="8"/>
      <c r="BL398" s="8"/>
      <c r="BM398" s="8">
        <v>1100</v>
      </c>
      <c r="BN398" s="8">
        <v>0</v>
      </c>
      <c r="BO398" s="8" t="s">
        <v>236</v>
      </c>
      <c r="BP398" s="8">
        <v>0</v>
      </c>
      <c r="BQ398" s="8">
        <v>8</v>
      </c>
      <c r="BR398" s="8">
        <v>0</v>
      </c>
      <c r="BS398" s="8">
        <v>1</v>
      </c>
      <c r="BT398" s="8">
        <v>1</v>
      </c>
      <c r="BU398" s="8">
        <v>1</v>
      </c>
      <c r="BV398" s="8">
        <v>1</v>
      </c>
      <c r="BW398" s="8">
        <v>1</v>
      </c>
      <c r="BX398" s="8">
        <v>1</v>
      </c>
      <c r="BY398" s="8" t="s">
        <v>236</v>
      </c>
      <c r="BZ398" s="8">
        <v>0</v>
      </c>
      <c r="CA398" s="8">
        <v>0</v>
      </c>
      <c r="CB398" s="8" t="s">
        <v>236</v>
      </c>
      <c r="CC398" s="8"/>
      <c r="CD398" s="8"/>
      <c r="CE398" s="8">
        <v>0</v>
      </c>
      <c r="CF398" s="8">
        <v>0</v>
      </c>
      <c r="CG398" s="8">
        <v>0</v>
      </c>
      <c r="CH398" s="8">
        <v>0</v>
      </c>
      <c r="CI398" s="8">
        <v>0</v>
      </c>
      <c r="CJ398" s="8">
        <v>0</v>
      </c>
      <c r="CK398" s="8">
        <v>0</v>
      </c>
      <c r="CL398" s="8">
        <v>0</v>
      </c>
      <c r="CM398" s="8">
        <v>0</v>
      </c>
      <c r="CN398" s="8" t="s">
        <v>236</v>
      </c>
      <c r="CO398" s="8">
        <v>0</v>
      </c>
      <c r="CP398" s="8">
        <f t="shared" si="250"/>
        <v>0</v>
      </c>
      <c r="CQ398" s="8">
        <f t="shared" si="251"/>
        <v>192.83</v>
      </c>
      <c r="CR398" s="8">
        <f t="shared" si="252"/>
        <v>0</v>
      </c>
      <c r="CS398" s="8">
        <f t="shared" si="253"/>
        <v>0</v>
      </c>
      <c r="CT398" s="8">
        <f t="shared" si="254"/>
        <v>0</v>
      </c>
      <c r="CU398" s="8">
        <f t="shared" si="255"/>
        <v>0</v>
      </c>
      <c r="CV398" s="8">
        <f t="shared" si="256"/>
        <v>0</v>
      </c>
      <c r="CW398" s="8">
        <f t="shared" si="257"/>
        <v>0</v>
      </c>
      <c r="CX398" s="8">
        <f t="shared" si="258"/>
        <v>0</v>
      </c>
      <c r="CY398" s="8">
        <f t="shared" si="259"/>
        <v>0</v>
      </c>
      <c r="CZ398" s="8">
        <f t="shared" si="260"/>
        <v>0</v>
      </c>
      <c r="DA398" s="8"/>
      <c r="DB398" s="8"/>
      <c r="DC398" s="8" t="s">
        <v>236</v>
      </c>
      <c r="DD398" s="8" t="s">
        <v>236</v>
      </c>
      <c r="DE398" s="8" t="s">
        <v>236</v>
      </c>
      <c r="DF398" s="8" t="s">
        <v>236</v>
      </c>
      <c r="DG398" s="8" t="s">
        <v>236</v>
      </c>
      <c r="DH398" s="8" t="s">
        <v>236</v>
      </c>
      <c r="DI398" s="8" t="s">
        <v>236</v>
      </c>
      <c r="DJ398" s="8" t="s">
        <v>236</v>
      </c>
      <c r="DK398" s="8" t="s">
        <v>236</v>
      </c>
      <c r="DL398" s="8" t="s">
        <v>236</v>
      </c>
      <c r="DM398" s="8" t="s">
        <v>236</v>
      </c>
      <c r="DN398" s="8">
        <v>0</v>
      </c>
      <c r="DO398" s="8">
        <v>0</v>
      </c>
      <c r="DP398" s="8">
        <v>1</v>
      </c>
      <c r="DQ398" s="8">
        <v>1</v>
      </c>
      <c r="DR398" s="8"/>
      <c r="DS398" s="8"/>
      <c r="DT398" s="8"/>
      <c r="DU398" s="8">
        <v>1010</v>
      </c>
      <c r="DV398" s="8" t="s">
        <v>565</v>
      </c>
      <c r="DW398" s="8" t="s">
        <v>565</v>
      </c>
      <c r="DX398" s="8">
        <v>1</v>
      </c>
      <c r="DY398" s="8"/>
      <c r="DZ398" s="8" t="s">
        <v>236</v>
      </c>
      <c r="EA398" s="8" t="s">
        <v>236</v>
      </c>
      <c r="EB398" s="8" t="s">
        <v>236</v>
      </c>
      <c r="EC398" s="8" t="s">
        <v>236</v>
      </c>
      <c r="ED398" s="8"/>
      <c r="EE398" s="8">
        <v>82815331</v>
      </c>
      <c r="EF398" s="8">
        <v>8</v>
      </c>
      <c r="EG398" s="8" t="s">
        <v>573</v>
      </c>
      <c r="EH398" s="8">
        <v>0</v>
      </c>
      <c r="EI398" s="8" t="s">
        <v>236</v>
      </c>
      <c r="EJ398" s="8">
        <v>1</v>
      </c>
      <c r="EK398" s="8">
        <v>1100</v>
      </c>
      <c r="EL398" s="8" t="s">
        <v>574</v>
      </c>
      <c r="EM398" s="8" t="s">
        <v>575</v>
      </c>
      <c r="EN398" s="8"/>
      <c r="EO398" s="8" t="s">
        <v>236</v>
      </c>
      <c r="EP398" s="8"/>
      <c r="EQ398" s="8">
        <v>132096</v>
      </c>
      <c r="ER398" s="8">
        <v>192.83</v>
      </c>
      <c r="ES398" s="8">
        <v>192.83</v>
      </c>
      <c r="ET398" s="8">
        <v>0</v>
      </c>
      <c r="EU398" s="8">
        <v>0</v>
      </c>
      <c r="EV398" s="8">
        <v>0</v>
      </c>
      <c r="EW398" s="8">
        <v>0</v>
      </c>
      <c r="EX398" s="8">
        <v>0</v>
      </c>
      <c r="EY398" s="8">
        <v>0</v>
      </c>
      <c r="EZ398" s="8">
        <v>5</v>
      </c>
      <c r="FA398" s="8"/>
      <c r="FB398" s="8"/>
      <c r="FC398" s="8">
        <v>0</v>
      </c>
      <c r="FD398" s="8">
        <v>18</v>
      </c>
      <c r="FE398" s="8"/>
      <c r="FF398" s="8">
        <v>183.54</v>
      </c>
      <c r="FG398" s="8"/>
      <c r="FH398" s="8"/>
      <c r="FI398" s="8"/>
      <c r="FJ398" s="8"/>
      <c r="FK398" s="8"/>
      <c r="FL398" s="8"/>
      <c r="FM398" s="8"/>
      <c r="FN398" s="8"/>
      <c r="FO398" s="8"/>
      <c r="FP398" s="8"/>
      <c r="FQ398" s="8">
        <v>0</v>
      </c>
      <c r="FR398" s="8">
        <v>0</v>
      </c>
      <c r="FS398" s="8">
        <v>0</v>
      </c>
      <c r="FT398" s="8"/>
      <c r="FU398" s="8"/>
      <c r="FV398" s="8"/>
      <c r="FW398" s="8"/>
      <c r="FX398" s="8">
        <v>0</v>
      </c>
      <c r="FY398" s="8">
        <v>0</v>
      </c>
      <c r="FZ398" s="8"/>
      <c r="GA398" s="8" t="s">
        <v>660</v>
      </c>
      <c r="GB398" s="8"/>
      <c r="GC398" s="8"/>
      <c r="GD398" s="8">
        <v>1</v>
      </c>
      <c r="GE398" s="8"/>
      <c r="GF398" s="8">
        <v>1271678965</v>
      </c>
      <c r="GG398" s="8">
        <v>2</v>
      </c>
      <c r="GH398" s="8">
        <v>3</v>
      </c>
      <c r="GI398" s="8">
        <v>-2</v>
      </c>
      <c r="GJ398" s="8">
        <v>0</v>
      </c>
      <c r="GK398" s="8">
        <v>0</v>
      </c>
      <c r="GL398" s="8">
        <f t="shared" si="261"/>
        <v>0</v>
      </c>
      <c r="GM398" s="8">
        <f t="shared" si="262"/>
        <v>0</v>
      </c>
      <c r="GN398" s="8">
        <f t="shared" si="263"/>
        <v>0</v>
      </c>
      <c r="GO398" s="8">
        <f t="shared" si="264"/>
        <v>0</v>
      </c>
      <c r="GP398" s="8">
        <f t="shared" si="265"/>
        <v>0</v>
      </c>
      <c r="GQ398" s="8"/>
      <c r="GR398" s="8">
        <v>1</v>
      </c>
      <c r="GS398" s="8">
        <v>1</v>
      </c>
      <c r="GT398" s="8">
        <v>0</v>
      </c>
      <c r="GU398" s="8" t="s">
        <v>236</v>
      </c>
      <c r="GV398" s="8">
        <f t="shared" si="266"/>
        <v>0</v>
      </c>
      <c r="GW398" s="8">
        <v>1</v>
      </c>
      <c r="GX398" s="8">
        <f t="shared" si="267"/>
        <v>0</v>
      </c>
      <c r="GY398" s="8"/>
      <c r="GZ398" s="8"/>
      <c r="HA398" s="8">
        <v>0</v>
      </c>
      <c r="HB398" s="8">
        <v>0</v>
      </c>
      <c r="HC398" s="8">
        <f t="shared" si="268"/>
        <v>0</v>
      </c>
      <c r="HD398" s="8"/>
      <c r="HE398" s="8" t="s">
        <v>69</v>
      </c>
      <c r="HF398" s="8" t="s">
        <v>426</v>
      </c>
      <c r="HG398" s="8">
        <f t="shared" si="269"/>
        <v>0</v>
      </c>
      <c r="HH398" s="8"/>
      <c r="HI398" s="8"/>
      <c r="HJ398" s="8"/>
      <c r="HK398" s="8"/>
      <c r="HL398" s="8"/>
      <c r="HM398" s="8" t="s">
        <v>236</v>
      </c>
      <c r="HN398" s="8" t="s">
        <v>236</v>
      </c>
      <c r="HO398" s="8" t="s">
        <v>236</v>
      </c>
      <c r="HP398" s="8" t="s">
        <v>236</v>
      </c>
      <c r="HQ398" s="8" t="s">
        <v>236</v>
      </c>
      <c r="HR398" s="8"/>
      <c r="HS398" s="8">
        <v>0</v>
      </c>
      <c r="HT398" s="8"/>
      <c r="HU398" s="8"/>
      <c r="HV398" s="8"/>
      <c r="HW398" s="8"/>
      <c r="HX398" s="8"/>
      <c r="HY398" s="8"/>
      <c r="HZ398" s="8"/>
      <c r="IA398" s="8"/>
      <c r="IB398" s="8"/>
      <c r="IC398" s="8"/>
      <c r="ID398" s="8"/>
      <c r="IE398" s="8"/>
      <c r="IF398" s="8"/>
      <c r="IG398" s="8"/>
      <c r="IH398" s="8"/>
      <c r="II398" s="8"/>
      <c r="IJ398" s="8"/>
      <c r="IK398" s="8">
        <v>0</v>
      </c>
      <c r="IL398" s="8"/>
      <c r="IM398" s="8"/>
      <c r="IN398" s="8"/>
      <c r="IO398" s="8"/>
      <c r="IP398" s="8"/>
      <c r="IQ398" s="8"/>
      <c r="IR398" s="8"/>
      <c r="IS398" s="8"/>
      <c r="IT398" s="8"/>
      <c r="IU398" s="8"/>
    </row>
    <row r="399" spans="1:245">
      <c r="A399">
        <v>17</v>
      </c>
      <c r="B399">
        <v>1</v>
      </c>
      <c r="E399" t="s">
        <v>236</v>
      </c>
      <c r="F399" t="s">
        <v>534</v>
      </c>
      <c r="G399" t="s">
        <v>659</v>
      </c>
      <c r="H399" t="s">
        <v>565</v>
      </c>
      <c r="I399">
        <v>0</v>
      </c>
      <c r="J399">
        <v>0</v>
      </c>
      <c r="K399">
        <v>0</v>
      </c>
      <c r="L399">
        <v>0</v>
      </c>
      <c r="M399">
        <v>0</v>
      </c>
      <c r="N399">
        <f t="shared" si="229"/>
        <v>0</v>
      </c>
      <c r="O399">
        <f t="shared" si="230"/>
        <v>0</v>
      </c>
      <c r="P399">
        <f t="shared" si="231"/>
        <v>0</v>
      </c>
      <c r="Q399">
        <f t="shared" si="232"/>
        <v>0</v>
      </c>
      <c r="R399">
        <f t="shared" si="233"/>
        <v>0</v>
      </c>
      <c r="S399">
        <f t="shared" si="234"/>
        <v>0</v>
      </c>
      <c r="T399">
        <f t="shared" si="235"/>
        <v>0</v>
      </c>
      <c r="U399">
        <f t="shared" si="236"/>
        <v>0</v>
      </c>
      <c r="V399">
        <f t="shared" si="237"/>
        <v>0</v>
      </c>
      <c r="W399">
        <f t="shared" si="238"/>
        <v>0</v>
      </c>
      <c r="X399">
        <f t="shared" si="239"/>
        <v>0</v>
      </c>
      <c r="Y399">
        <f t="shared" si="240"/>
        <v>0</v>
      </c>
      <c r="AA399">
        <v>-1</v>
      </c>
      <c r="AB399">
        <f t="shared" si="241"/>
        <v>192.83</v>
      </c>
      <c r="AC399">
        <f t="shared" si="242"/>
        <v>192.83</v>
      </c>
      <c r="AD399">
        <f t="shared" si="243"/>
        <v>0</v>
      </c>
      <c r="AE399">
        <f t="shared" si="244"/>
        <v>0</v>
      </c>
      <c r="AF399">
        <f t="shared" si="245"/>
        <v>0</v>
      </c>
      <c r="AG399">
        <f t="shared" si="246"/>
        <v>0</v>
      </c>
      <c r="AH399">
        <f t="shared" si="247"/>
        <v>0</v>
      </c>
      <c r="AI399">
        <f t="shared" si="248"/>
        <v>0</v>
      </c>
      <c r="AJ399">
        <f t="shared" si="249"/>
        <v>0</v>
      </c>
      <c r="AK399">
        <v>192.83</v>
      </c>
      <c r="AL399">
        <v>192.83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1</v>
      </c>
      <c r="AW399">
        <v>1</v>
      </c>
      <c r="AZ399">
        <v>1</v>
      </c>
      <c r="BA399">
        <v>1</v>
      </c>
      <c r="BB399">
        <v>1</v>
      </c>
      <c r="BC399">
        <v>1</v>
      </c>
      <c r="BD399" t="s">
        <v>236</v>
      </c>
      <c r="BE399" t="s">
        <v>236</v>
      </c>
      <c r="BF399" t="s">
        <v>236</v>
      </c>
      <c r="BG399" t="s">
        <v>236</v>
      </c>
      <c r="BH399">
        <v>3</v>
      </c>
      <c r="BI399">
        <v>1</v>
      </c>
      <c r="BJ399" t="s">
        <v>236</v>
      </c>
      <c r="BM399">
        <v>1100</v>
      </c>
      <c r="BN399">
        <v>0</v>
      </c>
      <c r="BO399" t="s">
        <v>236</v>
      </c>
      <c r="BP399">
        <v>0</v>
      </c>
      <c r="BQ399">
        <v>8</v>
      </c>
      <c r="BR399">
        <v>0</v>
      </c>
      <c r="BS399">
        <v>1</v>
      </c>
      <c r="BT399">
        <v>1</v>
      </c>
      <c r="BU399">
        <v>1</v>
      </c>
      <c r="BV399">
        <v>1</v>
      </c>
      <c r="BW399">
        <v>1</v>
      </c>
      <c r="BX399">
        <v>1</v>
      </c>
      <c r="BY399" t="s">
        <v>236</v>
      </c>
      <c r="BZ399">
        <v>0</v>
      </c>
      <c r="CA399">
        <v>0</v>
      </c>
      <c r="CB399" t="s">
        <v>236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 t="s">
        <v>236</v>
      </c>
      <c r="CO399">
        <v>0</v>
      </c>
      <c r="CP399">
        <f t="shared" si="250"/>
        <v>0</v>
      </c>
      <c r="CQ399">
        <f t="shared" si="251"/>
        <v>192.83</v>
      </c>
      <c r="CR399">
        <f t="shared" si="252"/>
        <v>0</v>
      </c>
      <c r="CS399">
        <f t="shared" si="253"/>
        <v>0</v>
      </c>
      <c r="CT399">
        <f t="shared" si="254"/>
        <v>0</v>
      </c>
      <c r="CU399">
        <f t="shared" si="255"/>
        <v>0</v>
      </c>
      <c r="CV399">
        <f t="shared" si="256"/>
        <v>0</v>
      </c>
      <c r="CW399">
        <f t="shared" si="257"/>
        <v>0</v>
      </c>
      <c r="CX399">
        <f t="shared" si="258"/>
        <v>0</v>
      </c>
      <c r="CY399">
        <f t="shared" si="259"/>
        <v>0</v>
      </c>
      <c r="CZ399">
        <f t="shared" si="260"/>
        <v>0</v>
      </c>
      <c r="DC399" t="s">
        <v>236</v>
      </c>
      <c r="DD399" t="s">
        <v>236</v>
      </c>
      <c r="DE399" t="s">
        <v>236</v>
      </c>
      <c r="DF399" t="s">
        <v>236</v>
      </c>
      <c r="DG399" t="s">
        <v>236</v>
      </c>
      <c r="DH399" t="s">
        <v>236</v>
      </c>
      <c r="DI399" t="s">
        <v>236</v>
      </c>
      <c r="DJ399" t="s">
        <v>236</v>
      </c>
      <c r="DK399" t="s">
        <v>236</v>
      </c>
      <c r="DL399" t="s">
        <v>236</v>
      </c>
      <c r="DM399" t="s">
        <v>236</v>
      </c>
      <c r="DN399">
        <v>0</v>
      </c>
      <c r="DO399">
        <v>0</v>
      </c>
      <c r="DP399">
        <v>1</v>
      </c>
      <c r="DQ399">
        <v>1</v>
      </c>
      <c r="DU399">
        <v>1010</v>
      </c>
      <c r="DV399" t="s">
        <v>565</v>
      </c>
      <c r="DW399" t="s">
        <v>565</v>
      </c>
      <c r="DX399">
        <v>1</v>
      </c>
      <c r="DZ399" t="s">
        <v>236</v>
      </c>
      <c r="EA399" t="s">
        <v>236</v>
      </c>
      <c r="EB399" t="s">
        <v>236</v>
      </c>
      <c r="EC399" t="s">
        <v>236</v>
      </c>
      <c r="EE399">
        <v>82815331</v>
      </c>
      <c r="EF399">
        <v>8</v>
      </c>
      <c r="EG399" t="s">
        <v>573</v>
      </c>
      <c r="EH399">
        <v>0</v>
      </c>
      <c r="EI399" t="s">
        <v>236</v>
      </c>
      <c r="EJ399">
        <v>1</v>
      </c>
      <c r="EK399">
        <v>1100</v>
      </c>
      <c r="EL399" t="s">
        <v>574</v>
      </c>
      <c r="EM399" t="s">
        <v>575</v>
      </c>
      <c r="EO399" t="s">
        <v>236</v>
      </c>
      <c r="EQ399">
        <v>132096</v>
      </c>
      <c r="ER399">
        <v>192.83</v>
      </c>
      <c r="ES399">
        <v>192.83</v>
      </c>
      <c r="ET399">
        <v>0</v>
      </c>
      <c r="EU399">
        <v>0</v>
      </c>
      <c r="EV399">
        <v>0</v>
      </c>
      <c r="EW399">
        <v>0</v>
      </c>
      <c r="EX399">
        <v>0</v>
      </c>
      <c r="EY399">
        <v>0</v>
      </c>
      <c r="EZ399">
        <v>5</v>
      </c>
      <c r="FC399">
        <v>0</v>
      </c>
      <c r="FD399">
        <v>18</v>
      </c>
      <c r="FF399">
        <v>183.54</v>
      </c>
      <c r="FQ399">
        <v>0</v>
      </c>
      <c r="FR399">
        <v>0</v>
      </c>
      <c r="FS399">
        <v>0</v>
      </c>
      <c r="FX399">
        <v>0</v>
      </c>
      <c r="FY399">
        <v>0</v>
      </c>
      <c r="GA399" t="s">
        <v>660</v>
      </c>
      <c r="GD399">
        <v>1</v>
      </c>
      <c r="GF399">
        <v>1271678965</v>
      </c>
      <c r="GG399">
        <v>2</v>
      </c>
      <c r="GH399">
        <v>3</v>
      </c>
      <c r="GI399">
        <v>-2</v>
      </c>
      <c r="GJ399">
        <v>0</v>
      </c>
      <c r="GK399">
        <v>0</v>
      </c>
      <c r="GL399">
        <f t="shared" si="261"/>
        <v>0</v>
      </c>
      <c r="GM399">
        <f t="shared" si="262"/>
        <v>0</v>
      </c>
      <c r="GN399">
        <f t="shared" si="263"/>
        <v>0</v>
      </c>
      <c r="GO399">
        <f t="shared" si="264"/>
        <v>0</v>
      </c>
      <c r="GP399">
        <f t="shared" si="265"/>
        <v>0</v>
      </c>
      <c r="GR399">
        <v>1</v>
      </c>
      <c r="GS399">
        <v>1</v>
      </c>
      <c r="GT399">
        <v>0</v>
      </c>
      <c r="GU399" t="s">
        <v>236</v>
      </c>
      <c r="GV399">
        <f t="shared" si="266"/>
        <v>0</v>
      </c>
      <c r="GW399">
        <v>1</v>
      </c>
      <c r="GX399">
        <f t="shared" si="267"/>
        <v>0</v>
      </c>
      <c r="HA399">
        <v>0</v>
      </c>
      <c r="HB399">
        <v>0</v>
      </c>
      <c r="HC399">
        <f t="shared" si="268"/>
        <v>0</v>
      </c>
      <c r="HE399" t="s">
        <v>69</v>
      </c>
      <c r="HF399" t="s">
        <v>426</v>
      </c>
      <c r="HG399">
        <f t="shared" si="269"/>
        <v>0</v>
      </c>
      <c r="HM399" t="s">
        <v>236</v>
      </c>
      <c r="HN399" t="s">
        <v>236</v>
      </c>
      <c r="HO399" t="s">
        <v>236</v>
      </c>
      <c r="HP399" t="s">
        <v>236</v>
      </c>
      <c r="HQ399" t="s">
        <v>236</v>
      </c>
      <c r="HS399">
        <v>0</v>
      </c>
      <c r="IK399">
        <v>0</v>
      </c>
    </row>
    <row r="400" spans="1:255">
      <c r="A400" s="8">
        <v>17</v>
      </c>
      <c r="B400" s="8">
        <v>1</v>
      </c>
      <c r="C400" s="8"/>
      <c r="D400" s="8"/>
      <c r="E400" s="8" t="s">
        <v>236</v>
      </c>
      <c r="F400" s="8" t="s">
        <v>534</v>
      </c>
      <c r="G400" s="8" t="s">
        <v>661</v>
      </c>
      <c r="H400" s="8" t="s">
        <v>565</v>
      </c>
      <c r="I400" s="8">
        <v>0</v>
      </c>
      <c r="J400" s="8">
        <v>0</v>
      </c>
      <c r="K400" s="8">
        <v>0</v>
      </c>
      <c r="L400" s="8">
        <v>0</v>
      </c>
      <c r="M400" s="8">
        <v>0</v>
      </c>
      <c r="N400" s="8">
        <f t="shared" si="229"/>
        <v>0</v>
      </c>
      <c r="O400" s="8">
        <f t="shared" si="230"/>
        <v>0</v>
      </c>
      <c r="P400" s="8">
        <f t="shared" si="231"/>
        <v>0</v>
      </c>
      <c r="Q400" s="8">
        <f t="shared" si="232"/>
        <v>0</v>
      </c>
      <c r="R400" s="8">
        <f t="shared" si="233"/>
        <v>0</v>
      </c>
      <c r="S400" s="8">
        <f t="shared" si="234"/>
        <v>0</v>
      </c>
      <c r="T400" s="8">
        <f t="shared" si="235"/>
        <v>0</v>
      </c>
      <c r="U400" s="8">
        <f t="shared" si="236"/>
        <v>0</v>
      </c>
      <c r="V400" s="8">
        <f t="shared" si="237"/>
        <v>0</v>
      </c>
      <c r="W400" s="8">
        <f t="shared" si="238"/>
        <v>0</v>
      </c>
      <c r="X400" s="8">
        <f t="shared" si="239"/>
        <v>0</v>
      </c>
      <c r="Y400" s="8">
        <f t="shared" si="240"/>
        <v>0</v>
      </c>
      <c r="Z400" s="8"/>
      <c r="AA400" s="8">
        <v>-1</v>
      </c>
      <c r="AB400" s="8">
        <f t="shared" si="241"/>
        <v>301.09</v>
      </c>
      <c r="AC400" s="8">
        <f t="shared" si="242"/>
        <v>301.09</v>
      </c>
      <c r="AD400" s="8">
        <f t="shared" si="243"/>
        <v>0</v>
      </c>
      <c r="AE400" s="8">
        <f t="shared" si="244"/>
        <v>0</v>
      </c>
      <c r="AF400" s="8">
        <f t="shared" si="245"/>
        <v>0</v>
      </c>
      <c r="AG400" s="8">
        <f t="shared" si="246"/>
        <v>0</v>
      </c>
      <c r="AH400" s="8">
        <f t="shared" si="247"/>
        <v>0</v>
      </c>
      <c r="AI400" s="8">
        <f t="shared" si="248"/>
        <v>0</v>
      </c>
      <c r="AJ400" s="8">
        <f t="shared" si="249"/>
        <v>0</v>
      </c>
      <c r="AK400" s="8">
        <v>301.09</v>
      </c>
      <c r="AL400" s="8">
        <v>301.09</v>
      </c>
      <c r="AM400" s="8">
        <v>0</v>
      </c>
      <c r="AN400" s="8">
        <v>0</v>
      </c>
      <c r="AO400" s="8">
        <v>0</v>
      </c>
      <c r="AP400" s="8">
        <v>0</v>
      </c>
      <c r="AQ400" s="8">
        <v>0</v>
      </c>
      <c r="AR400" s="8">
        <v>0</v>
      </c>
      <c r="AS400" s="8">
        <v>0</v>
      </c>
      <c r="AT400" s="8">
        <v>0</v>
      </c>
      <c r="AU400" s="8">
        <v>0</v>
      </c>
      <c r="AV400" s="8">
        <v>1</v>
      </c>
      <c r="AW400" s="8">
        <v>1</v>
      </c>
      <c r="AX400" s="8"/>
      <c r="AY400" s="8"/>
      <c r="AZ400" s="8">
        <v>1</v>
      </c>
      <c r="BA400" s="8">
        <v>1</v>
      </c>
      <c r="BB400" s="8">
        <v>1</v>
      </c>
      <c r="BC400" s="8">
        <v>1</v>
      </c>
      <c r="BD400" s="8" t="s">
        <v>236</v>
      </c>
      <c r="BE400" s="8" t="s">
        <v>236</v>
      </c>
      <c r="BF400" s="8" t="s">
        <v>236</v>
      </c>
      <c r="BG400" s="8" t="s">
        <v>236</v>
      </c>
      <c r="BH400" s="8">
        <v>3</v>
      </c>
      <c r="BI400" s="8">
        <v>1</v>
      </c>
      <c r="BJ400" s="8" t="s">
        <v>236</v>
      </c>
      <c r="BK400" s="8"/>
      <c r="BL400" s="8"/>
      <c r="BM400" s="8">
        <v>1100</v>
      </c>
      <c r="BN400" s="8">
        <v>0</v>
      </c>
      <c r="BO400" s="8" t="s">
        <v>236</v>
      </c>
      <c r="BP400" s="8">
        <v>0</v>
      </c>
      <c r="BQ400" s="8">
        <v>8</v>
      </c>
      <c r="BR400" s="8">
        <v>0</v>
      </c>
      <c r="BS400" s="8">
        <v>1</v>
      </c>
      <c r="BT400" s="8">
        <v>1</v>
      </c>
      <c r="BU400" s="8">
        <v>1</v>
      </c>
      <c r="BV400" s="8">
        <v>1</v>
      </c>
      <c r="BW400" s="8">
        <v>1</v>
      </c>
      <c r="BX400" s="8">
        <v>1</v>
      </c>
      <c r="BY400" s="8" t="s">
        <v>236</v>
      </c>
      <c r="BZ400" s="8">
        <v>0</v>
      </c>
      <c r="CA400" s="8">
        <v>0</v>
      </c>
      <c r="CB400" s="8" t="s">
        <v>236</v>
      </c>
      <c r="CC400" s="8"/>
      <c r="CD400" s="8"/>
      <c r="CE400" s="8">
        <v>0</v>
      </c>
      <c r="CF400" s="8">
        <v>0</v>
      </c>
      <c r="CG400" s="8">
        <v>0</v>
      </c>
      <c r="CH400" s="8">
        <v>0</v>
      </c>
      <c r="CI400" s="8">
        <v>0</v>
      </c>
      <c r="CJ400" s="8">
        <v>0</v>
      </c>
      <c r="CK400" s="8">
        <v>0</v>
      </c>
      <c r="CL400" s="8">
        <v>0</v>
      </c>
      <c r="CM400" s="8">
        <v>0</v>
      </c>
      <c r="CN400" s="8" t="s">
        <v>236</v>
      </c>
      <c r="CO400" s="8">
        <v>0</v>
      </c>
      <c r="CP400" s="8">
        <f t="shared" si="250"/>
        <v>0</v>
      </c>
      <c r="CQ400" s="8">
        <f t="shared" si="251"/>
        <v>301.09</v>
      </c>
      <c r="CR400" s="8">
        <f t="shared" si="252"/>
        <v>0</v>
      </c>
      <c r="CS400" s="8">
        <f t="shared" si="253"/>
        <v>0</v>
      </c>
      <c r="CT400" s="8">
        <f t="shared" si="254"/>
        <v>0</v>
      </c>
      <c r="CU400" s="8">
        <f t="shared" si="255"/>
        <v>0</v>
      </c>
      <c r="CV400" s="8">
        <f t="shared" si="256"/>
        <v>0</v>
      </c>
      <c r="CW400" s="8">
        <f t="shared" si="257"/>
        <v>0</v>
      </c>
      <c r="CX400" s="8">
        <f t="shared" si="258"/>
        <v>0</v>
      </c>
      <c r="CY400" s="8">
        <f t="shared" si="259"/>
        <v>0</v>
      </c>
      <c r="CZ400" s="8">
        <f t="shared" si="260"/>
        <v>0</v>
      </c>
      <c r="DA400" s="8"/>
      <c r="DB400" s="8"/>
      <c r="DC400" s="8" t="s">
        <v>236</v>
      </c>
      <c r="DD400" s="8" t="s">
        <v>236</v>
      </c>
      <c r="DE400" s="8" t="s">
        <v>236</v>
      </c>
      <c r="DF400" s="8" t="s">
        <v>236</v>
      </c>
      <c r="DG400" s="8" t="s">
        <v>236</v>
      </c>
      <c r="DH400" s="8" t="s">
        <v>236</v>
      </c>
      <c r="DI400" s="8" t="s">
        <v>236</v>
      </c>
      <c r="DJ400" s="8" t="s">
        <v>236</v>
      </c>
      <c r="DK400" s="8" t="s">
        <v>236</v>
      </c>
      <c r="DL400" s="8" t="s">
        <v>236</v>
      </c>
      <c r="DM400" s="8" t="s">
        <v>236</v>
      </c>
      <c r="DN400" s="8">
        <v>0</v>
      </c>
      <c r="DO400" s="8">
        <v>0</v>
      </c>
      <c r="DP400" s="8">
        <v>1</v>
      </c>
      <c r="DQ400" s="8">
        <v>1</v>
      </c>
      <c r="DR400" s="8"/>
      <c r="DS400" s="8"/>
      <c r="DT400" s="8"/>
      <c r="DU400" s="8">
        <v>1010</v>
      </c>
      <c r="DV400" s="8" t="s">
        <v>565</v>
      </c>
      <c r="DW400" s="8" t="s">
        <v>565</v>
      </c>
      <c r="DX400" s="8">
        <v>1</v>
      </c>
      <c r="DY400" s="8"/>
      <c r="DZ400" s="8" t="s">
        <v>236</v>
      </c>
      <c r="EA400" s="8" t="s">
        <v>236</v>
      </c>
      <c r="EB400" s="8" t="s">
        <v>236</v>
      </c>
      <c r="EC400" s="8" t="s">
        <v>236</v>
      </c>
      <c r="ED400" s="8"/>
      <c r="EE400" s="8">
        <v>82815331</v>
      </c>
      <c r="EF400" s="8">
        <v>8</v>
      </c>
      <c r="EG400" s="8" t="s">
        <v>573</v>
      </c>
      <c r="EH400" s="8">
        <v>0</v>
      </c>
      <c r="EI400" s="8" t="s">
        <v>236</v>
      </c>
      <c r="EJ400" s="8">
        <v>1</v>
      </c>
      <c r="EK400" s="8">
        <v>1100</v>
      </c>
      <c r="EL400" s="8" t="s">
        <v>574</v>
      </c>
      <c r="EM400" s="8" t="s">
        <v>575</v>
      </c>
      <c r="EN400" s="8"/>
      <c r="EO400" s="8" t="s">
        <v>236</v>
      </c>
      <c r="EP400" s="8"/>
      <c r="EQ400" s="8">
        <v>132096</v>
      </c>
      <c r="ER400" s="8">
        <v>301.09</v>
      </c>
      <c r="ES400" s="8">
        <v>301.09</v>
      </c>
      <c r="ET400" s="8">
        <v>0</v>
      </c>
      <c r="EU400" s="8">
        <v>0</v>
      </c>
      <c r="EV400" s="8">
        <v>0</v>
      </c>
      <c r="EW400" s="8">
        <v>0</v>
      </c>
      <c r="EX400" s="8">
        <v>0</v>
      </c>
      <c r="EY400" s="8">
        <v>0</v>
      </c>
      <c r="EZ400" s="8">
        <v>5</v>
      </c>
      <c r="FA400" s="8"/>
      <c r="FB400" s="8"/>
      <c r="FC400" s="8">
        <v>0</v>
      </c>
      <c r="FD400" s="8">
        <v>18</v>
      </c>
      <c r="FE400" s="8"/>
      <c r="FF400" s="8">
        <v>286.59</v>
      </c>
      <c r="FG400" s="8"/>
      <c r="FH400" s="8"/>
      <c r="FI400" s="8"/>
      <c r="FJ400" s="8"/>
      <c r="FK400" s="8"/>
      <c r="FL400" s="8"/>
      <c r="FM400" s="8"/>
      <c r="FN400" s="8"/>
      <c r="FO400" s="8"/>
      <c r="FP400" s="8"/>
      <c r="FQ400" s="8">
        <v>0</v>
      </c>
      <c r="FR400" s="8">
        <v>0</v>
      </c>
      <c r="FS400" s="8">
        <v>0</v>
      </c>
      <c r="FT400" s="8"/>
      <c r="FU400" s="8"/>
      <c r="FV400" s="8"/>
      <c r="FW400" s="8"/>
      <c r="FX400" s="8">
        <v>0</v>
      </c>
      <c r="FY400" s="8">
        <v>0</v>
      </c>
      <c r="FZ400" s="8"/>
      <c r="GA400" s="8" t="s">
        <v>662</v>
      </c>
      <c r="GB400" s="8"/>
      <c r="GC400" s="8"/>
      <c r="GD400" s="8">
        <v>1</v>
      </c>
      <c r="GE400" s="8"/>
      <c r="GF400" s="8">
        <v>1602658390</v>
      </c>
      <c r="GG400" s="8">
        <v>2</v>
      </c>
      <c r="GH400" s="8">
        <v>3</v>
      </c>
      <c r="GI400" s="8">
        <v>-2</v>
      </c>
      <c r="GJ400" s="8">
        <v>0</v>
      </c>
      <c r="GK400" s="8">
        <v>0</v>
      </c>
      <c r="GL400" s="8">
        <f t="shared" si="261"/>
        <v>0</v>
      </c>
      <c r="GM400" s="8">
        <f t="shared" si="262"/>
        <v>0</v>
      </c>
      <c r="GN400" s="8">
        <f t="shared" si="263"/>
        <v>0</v>
      </c>
      <c r="GO400" s="8">
        <f t="shared" si="264"/>
        <v>0</v>
      </c>
      <c r="GP400" s="8">
        <f t="shared" si="265"/>
        <v>0</v>
      </c>
      <c r="GQ400" s="8"/>
      <c r="GR400" s="8">
        <v>1</v>
      </c>
      <c r="GS400" s="8">
        <v>1</v>
      </c>
      <c r="GT400" s="8">
        <v>0</v>
      </c>
      <c r="GU400" s="8" t="s">
        <v>236</v>
      </c>
      <c r="GV400" s="8">
        <f t="shared" si="266"/>
        <v>0</v>
      </c>
      <c r="GW400" s="8">
        <v>1</v>
      </c>
      <c r="GX400" s="8">
        <f t="shared" si="267"/>
        <v>0</v>
      </c>
      <c r="GY400" s="8"/>
      <c r="GZ400" s="8"/>
      <c r="HA400" s="8">
        <v>0</v>
      </c>
      <c r="HB400" s="8">
        <v>0</v>
      </c>
      <c r="HC400" s="8">
        <f t="shared" si="268"/>
        <v>0</v>
      </c>
      <c r="HD400" s="8"/>
      <c r="HE400" s="8" t="s">
        <v>69</v>
      </c>
      <c r="HF400" s="8" t="s">
        <v>426</v>
      </c>
      <c r="HG400" s="8">
        <f t="shared" si="269"/>
        <v>0</v>
      </c>
      <c r="HH400" s="8"/>
      <c r="HI400" s="8"/>
      <c r="HJ400" s="8"/>
      <c r="HK400" s="8"/>
      <c r="HL400" s="8"/>
      <c r="HM400" s="8" t="s">
        <v>236</v>
      </c>
      <c r="HN400" s="8" t="s">
        <v>236</v>
      </c>
      <c r="HO400" s="8" t="s">
        <v>236</v>
      </c>
      <c r="HP400" s="8" t="s">
        <v>236</v>
      </c>
      <c r="HQ400" s="8" t="s">
        <v>236</v>
      </c>
      <c r="HR400" s="8"/>
      <c r="HS400" s="8">
        <v>0</v>
      </c>
      <c r="HT400" s="8"/>
      <c r="HU400" s="8"/>
      <c r="HV400" s="8"/>
      <c r="HW400" s="8"/>
      <c r="HX400" s="8"/>
      <c r="HY400" s="8"/>
      <c r="HZ400" s="8"/>
      <c r="IA400" s="8"/>
      <c r="IB400" s="8"/>
      <c r="IC400" s="8"/>
      <c r="ID400" s="8"/>
      <c r="IE400" s="8"/>
      <c r="IF400" s="8"/>
      <c r="IG400" s="8"/>
      <c r="IH400" s="8"/>
      <c r="II400" s="8"/>
      <c r="IJ400" s="8"/>
      <c r="IK400" s="8">
        <v>0</v>
      </c>
      <c r="IL400" s="8"/>
      <c r="IM400" s="8"/>
      <c r="IN400" s="8"/>
      <c r="IO400" s="8"/>
      <c r="IP400" s="8"/>
      <c r="IQ400" s="8"/>
      <c r="IR400" s="8"/>
      <c r="IS400" s="8"/>
      <c r="IT400" s="8"/>
      <c r="IU400" s="8"/>
    </row>
    <row r="401" spans="1:245">
      <c r="A401">
        <v>17</v>
      </c>
      <c r="B401">
        <v>1</v>
      </c>
      <c r="E401" t="s">
        <v>236</v>
      </c>
      <c r="F401" t="s">
        <v>534</v>
      </c>
      <c r="G401" t="s">
        <v>661</v>
      </c>
      <c r="H401" t="s">
        <v>565</v>
      </c>
      <c r="I401">
        <v>0</v>
      </c>
      <c r="J401">
        <v>0</v>
      </c>
      <c r="K401">
        <v>0</v>
      </c>
      <c r="L401">
        <v>0</v>
      </c>
      <c r="M401">
        <v>0</v>
      </c>
      <c r="N401">
        <f t="shared" si="229"/>
        <v>0</v>
      </c>
      <c r="O401">
        <f t="shared" si="230"/>
        <v>0</v>
      </c>
      <c r="P401">
        <f t="shared" si="231"/>
        <v>0</v>
      </c>
      <c r="Q401">
        <f t="shared" si="232"/>
        <v>0</v>
      </c>
      <c r="R401">
        <f t="shared" si="233"/>
        <v>0</v>
      </c>
      <c r="S401">
        <f t="shared" si="234"/>
        <v>0</v>
      </c>
      <c r="T401">
        <f t="shared" si="235"/>
        <v>0</v>
      </c>
      <c r="U401">
        <f t="shared" si="236"/>
        <v>0</v>
      </c>
      <c r="V401">
        <f t="shared" si="237"/>
        <v>0</v>
      </c>
      <c r="W401">
        <f t="shared" si="238"/>
        <v>0</v>
      </c>
      <c r="X401">
        <f t="shared" si="239"/>
        <v>0</v>
      </c>
      <c r="Y401">
        <f t="shared" si="240"/>
        <v>0</v>
      </c>
      <c r="AA401">
        <v>-1</v>
      </c>
      <c r="AB401">
        <f t="shared" si="241"/>
        <v>301.09</v>
      </c>
      <c r="AC401">
        <f t="shared" si="242"/>
        <v>301.09</v>
      </c>
      <c r="AD401">
        <f t="shared" si="243"/>
        <v>0</v>
      </c>
      <c r="AE401">
        <f t="shared" si="244"/>
        <v>0</v>
      </c>
      <c r="AF401">
        <f t="shared" si="245"/>
        <v>0</v>
      </c>
      <c r="AG401">
        <f t="shared" si="246"/>
        <v>0</v>
      </c>
      <c r="AH401">
        <f t="shared" si="247"/>
        <v>0</v>
      </c>
      <c r="AI401">
        <f t="shared" si="248"/>
        <v>0</v>
      </c>
      <c r="AJ401">
        <f t="shared" si="249"/>
        <v>0</v>
      </c>
      <c r="AK401">
        <v>301.09</v>
      </c>
      <c r="AL401">
        <v>301.09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1</v>
      </c>
      <c r="AW401">
        <v>1</v>
      </c>
      <c r="AZ401">
        <v>1</v>
      </c>
      <c r="BA401">
        <v>1</v>
      </c>
      <c r="BB401">
        <v>1</v>
      </c>
      <c r="BC401">
        <v>1</v>
      </c>
      <c r="BD401" t="s">
        <v>236</v>
      </c>
      <c r="BE401" t="s">
        <v>236</v>
      </c>
      <c r="BF401" t="s">
        <v>236</v>
      </c>
      <c r="BG401" t="s">
        <v>236</v>
      </c>
      <c r="BH401">
        <v>3</v>
      </c>
      <c r="BI401">
        <v>1</v>
      </c>
      <c r="BJ401" t="s">
        <v>236</v>
      </c>
      <c r="BM401">
        <v>1100</v>
      </c>
      <c r="BN401">
        <v>0</v>
      </c>
      <c r="BO401" t="s">
        <v>236</v>
      </c>
      <c r="BP401">
        <v>0</v>
      </c>
      <c r="BQ401">
        <v>8</v>
      </c>
      <c r="BR401">
        <v>0</v>
      </c>
      <c r="BS401">
        <v>1</v>
      </c>
      <c r="BT401">
        <v>1</v>
      </c>
      <c r="BU401">
        <v>1</v>
      </c>
      <c r="BV401">
        <v>1</v>
      </c>
      <c r="BW401">
        <v>1</v>
      </c>
      <c r="BX401">
        <v>1</v>
      </c>
      <c r="BY401" t="s">
        <v>236</v>
      </c>
      <c r="BZ401">
        <v>0</v>
      </c>
      <c r="CA401">
        <v>0</v>
      </c>
      <c r="CB401" t="s">
        <v>236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  <c r="CL401">
        <v>0</v>
      </c>
      <c r="CM401">
        <v>0</v>
      </c>
      <c r="CN401" t="s">
        <v>236</v>
      </c>
      <c r="CO401">
        <v>0</v>
      </c>
      <c r="CP401">
        <f t="shared" si="250"/>
        <v>0</v>
      </c>
      <c r="CQ401">
        <f t="shared" si="251"/>
        <v>301.09</v>
      </c>
      <c r="CR401">
        <f t="shared" si="252"/>
        <v>0</v>
      </c>
      <c r="CS401">
        <f t="shared" si="253"/>
        <v>0</v>
      </c>
      <c r="CT401">
        <f t="shared" si="254"/>
        <v>0</v>
      </c>
      <c r="CU401">
        <f t="shared" si="255"/>
        <v>0</v>
      </c>
      <c r="CV401">
        <f t="shared" si="256"/>
        <v>0</v>
      </c>
      <c r="CW401">
        <f t="shared" si="257"/>
        <v>0</v>
      </c>
      <c r="CX401">
        <f t="shared" si="258"/>
        <v>0</v>
      </c>
      <c r="CY401">
        <f t="shared" si="259"/>
        <v>0</v>
      </c>
      <c r="CZ401">
        <f t="shared" si="260"/>
        <v>0</v>
      </c>
      <c r="DC401" t="s">
        <v>236</v>
      </c>
      <c r="DD401" t="s">
        <v>236</v>
      </c>
      <c r="DE401" t="s">
        <v>236</v>
      </c>
      <c r="DF401" t="s">
        <v>236</v>
      </c>
      <c r="DG401" t="s">
        <v>236</v>
      </c>
      <c r="DH401" t="s">
        <v>236</v>
      </c>
      <c r="DI401" t="s">
        <v>236</v>
      </c>
      <c r="DJ401" t="s">
        <v>236</v>
      </c>
      <c r="DK401" t="s">
        <v>236</v>
      </c>
      <c r="DL401" t="s">
        <v>236</v>
      </c>
      <c r="DM401" t="s">
        <v>236</v>
      </c>
      <c r="DN401">
        <v>0</v>
      </c>
      <c r="DO401">
        <v>0</v>
      </c>
      <c r="DP401">
        <v>1</v>
      </c>
      <c r="DQ401">
        <v>1</v>
      </c>
      <c r="DU401">
        <v>1010</v>
      </c>
      <c r="DV401" t="s">
        <v>565</v>
      </c>
      <c r="DW401" t="s">
        <v>565</v>
      </c>
      <c r="DX401">
        <v>1</v>
      </c>
      <c r="DZ401" t="s">
        <v>236</v>
      </c>
      <c r="EA401" t="s">
        <v>236</v>
      </c>
      <c r="EB401" t="s">
        <v>236</v>
      </c>
      <c r="EC401" t="s">
        <v>236</v>
      </c>
      <c r="EE401">
        <v>82815331</v>
      </c>
      <c r="EF401">
        <v>8</v>
      </c>
      <c r="EG401" t="s">
        <v>573</v>
      </c>
      <c r="EH401">
        <v>0</v>
      </c>
      <c r="EI401" t="s">
        <v>236</v>
      </c>
      <c r="EJ401">
        <v>1</v>
      </c>
      <c r="EK401">
        <v>1100</v>
      </c>
      <c r="EL401" t="s">
        <v>574</v>
      </c>
      <c r="EM401" t="s">
        <v>575</v>
      </c>
      <c r="EO401" t="s">
        <v>236</v>
      </c>
      <c r="EQ401">
        <v>132096</v>
      </c>
      <c r="ER401">
        <v>301.09</v>
      </c>
      <c r="ES401">
        <v>301.09</v>
      </c>
      <c r="ET401">
        <v>0</v>
      </c>
      <c r="EU401">
        <v>0</v>
      </c>
      <c r="EV401">
        <v>0</v>
      </c>
      <c r="EW401">
        <v>0</v>
      </c>
      <c r="EX401">
        <v>0</v>
      </c>
      <c r="EY401">
        <v>0</v>
      </c>
      <c r="EZ401">
        <v>5</v>
      </c>
      <c r="FC401">
        <v>0</v>
      </c>
      <c r="FD401">
        <v>18</v>
      </c>
      <c r="FF401">
        <v>286.59</v>
      </c>
      <c r="FQ401">
        <v>0</v>
      </c>
      <c r="FR401">
        <v>0</v>
      </c>
      <c r="FS401">
        <v>0</v>
      </c>
      <c r="FX401">
        <v>0</v>
      </c>
      <c r="FY401">
        <v>0</v>
      </c>
      <c r="GA401" t="s">
        <v>662</v>
      </c>
      <c r="GD401">
        <v>1</v>
      </c>
      <c r="GF401">
        <v>1602658390</v>
      </c>
      <c r="GG401">
        <v>2</v>
      </c>
      <c r="GH401">
        <v>3</v>
      </c>
      <c r="GI401">
        <v>-2</v>
      </c>
      <c r="GJ401">
        <v>0</v>
      </c>
      <c r="GK401">
        <v>0</v>
      </c>
      <c r="GL401">
        <f t="shared" si="261"/>
        <v>0</v>
      </c>
      <c r="GM401">
        <f t="shared" si="262"/>
        <v>0</v>
      </c>
      <c r="GN401">
        <f t="shared" si="263"/>
        <v>0</v>
      </c>
      <c r="GO401">
        <f t="shared" si="264"/>
        <v>0</v>
      </c>
      <c r="GP401">
        <f t="shared" si="265"/>
        <v>0</v>
      </c>
      <c r="GR401">
        <v>1</v>
      </c>
      <c r="GS401">
        <v>1</v>
      </c>
      <c r="GT401">
        <v>0</v>
      </c>
      <c r="GU401" t="s">
        <v>236</v>
      </c>
      <c r="GV401">
        <f t="shared" si="266"/>
        <v>0</v>
      </c>
      <c r="GW401">
        <v>1</v>
      </c>
      <c r="GX401">
        <f t="shared" si="267"/>
        <v>0</v>
      </c>
      <c r="HA401">
        <v>0</v>
      </c>
      <c r="HB401">
        <v>0</v>
      </c>
      <c r="HC401">
        <f t="shared" si="268"/>
        <v>0</v>
      </c>
      <c r="HE401" t="s">
        <v>69</v>
      </c>
      <c r="HF401" t="s">
        <v>426</v>
      </c>
      <c r="HG401">
        <f t="shared" si="269"/>
        <v>0</v>
      </c>
      <c r="HM401" t="s">
        <v>236</v>
      </c>
      <c r="HN401" t="s">
        <v>236</v>
      </c>
      <c r="HO401" t="s">
        <v>236</v>
      </c>
      <c r="HP401" t="s">
        <v>236</v>
      </c>
      <c r="HQ401" t="s">
        <v>236</v>
      </c>
      <c r="HS401">
        <v>0</v>
      </c>
      <c r="IK401">
        <v>0</v>
      </c>
    </row>
    <row r="402" spans="1:255">
      <c r="A402" s="8">
        <v>17</v>
      </c>
      <c r="B402" s="8">
        <v>1</v>
      </c>
      <c r="C402" s="8"/>
      <c r="D402" s="8"/>
      <c r="E402" s="8" t="s">
        <v>236</v>
      </c>
      <c r="F402" s="8" t="s">
        <v>534</v>
      </c>
      <c r="G402" s="8" t="s">
        <v>663</v>
      </c>
      <c r="H402" s="8" t="s">
        <v>565</v>
      </c>
      <c r="I402" s="8">
        <v>0</v>
      </c>
      <c r="J402" s="8">
        <v>0</v>
      </c>
      <c r="K402" s="8">
        <v>0</v>
      </c>
      <c r="L402" s="8">
        <v>0</v>
      </c>
      <c r="M402" s="8">
        <v>0</v>
      </c>
      <c r="N402" s="8">
        <f t="shared" si="229"/>
        <v>0</v>
      </c>
      <c r="O402" s="8">
        <f t="shared" si="230"/>
        <v>0</v>
      </c>
      <c r="P402" s="8">
        <f t="shared" si="231"/>
        <v>0</v>
      </c>
      <c r="Q402" s="8">
        <f t="shared" si="232"/>
        <v>0</v>
      </c>
      <c r="R402" s="8">
        <f t="shared" si="233"/>
        <v>0</v>
      </c>
      <c r="S402" s="8">
        <f t="shared" si="234"/>
        <v>0</v>
      </c>
      <c r="T402" s="8">
        <f t="shared" si="235"/>
        <v>0</v>
      </c>
      <c r="U402" s="8">
        <f t="shared" si="236"/>
        <v>0</v>
      </c>
      <c r="V402" s="8">
        <f t="shared" si="237"/>
        <v>0</v>
      </c>
      <c r="W402" s="8">
        <f t="shared" si="238"/>
        <v>0</v>
      </c>
      <c r="X402" s="8">
        <f t="shared" si="239"/>
        <v>0</v>
      </c>
      <c r="Y402" s="8">
        <f t="shared" si="240"/>
        <v>0</v>
      </c>
      <c r="Z402" s="8"/>
      <c r="AA402" s="8">
        <v>-1</v>
      </c>
      <c r="AB402" s="8">
        <f t="shared" si="241"/>
        <v>2398.26</v>
      </c>
      <c r="AC402" s="8">
        <f t="shared" si="242"/>
        <v>2398.26</v>
      </c>
      <c r="AD402" s="8">
        <f t="shared" si="243"/>
        <v>0</v>
      </c>
      <c r="AE402" s="8">
        <f t="shared" si="244"/>
        <v>0</v>
      </c>
      <c r="AF402" s="8">
        <f t="shared" si="245"/>
        <v>0</v>
      </c>
      <c r="AG402" s="8">
        <f t="shared" si="246"/>
        <v>0</v>
      </c>
      <c r="AH402" s="8">
        <f t="shared" si="247"/>
        <v>0</v>
      </c>
      <c r="AI402" s="8">
        <f t="shared" si="248"/>
        <v>0</v>
      </c>
      <c r="AJ402" s="8">
        <f t="shared" si="249"/>
        <v>0</v>
      </c>
      <c r="AK402" s="8">
        <v>2398.26</v>
      </c>
      <c r="AL402" s="8">
        <v>2398.26</v>
      </c>
      <c r="AM402" s="8">
        <v>0</v>
      </c>
      <c r="AN402" s="8">
        <v>0</v>
      </c>
      <c r="AO402" s="8">
        <v>0</v>
      </c>
      <c r="AP402" s="8">
        <v>0</v>
      </c>
      <c r="AQ402" s="8">
        <v>0</v>
      </c>
      <c r="AR402" s="8">
        <v>0</v>
      </c>
      <c r="AS402" s="8">
        <v>0</v>
      </c>
      <c r="AT402" s="8">
        <v>0</v>
      </c>
      <c r="AU402" s="8">
        <v>0</v>
      </c>
      <c r="AV402" s="8">
        <v>1</v>
      </c>
      <c r="AW402" s="8">
        <v>1</v>
      </c>
      <c r="AX402" s="8"/>
      <c r="AY402" s="8"/>
      <c r="AZ402" s="8">
        <v>1</v>
      </c>
      <c r="BA402" s="8">
        <v>1</v>
      </c>
      <c r="BB402" s="8">
        <v>1</v>
      </c>
      <c r="BC402" s="8">
        <v>1</v>
      </c>
      <c r="BD402" s="8" t="s">
        <v>236</v>
      </c>
      <c r="BE402" s="8" t="s">
        <v>236</v>
      </c>
      <c r="BF402" s="8" t="s">
        <v>236</v>
      </c>
      <c r="BG402" s="8" t="s">
        <v>236</v>
      </c>
      <c r="BH402" s="8">
        <v>3</v>
      </c>
      <c r="BI402" s="8">
        <v>1</v>
      </c>
      <c r="BJ402" s="8" t="s">
        <v>236</v>
      </c>
      <c r="BK402" s="8"/>
      <c r="BL402" s="8"/>
      <c r="BM402" s="8">
        <v>1100</v>
      </c>
      <c r="BN402" s="8">
        <v>0</v>
      </c>
      <c r="BO402" s="8" t="s">
        <v>236</v>
      </c>
      <c r="BP402" s="8">
        <v>0</v>
      </c>
      <c r="BQ402" s="8">
        <v>8</v>
      </c>
      <c r="BR402" s="8">
        <v>0</v>
      </c>
      <c r="BS402" s="8">
        <v>1</v>
      </c>
      <c r="BT402" s="8">
        <v>1</v>
      </c>
      <c r="BU402" s="8">
        <v>1</v>
      </c>
      <c r="BV402" s="8">
        <v>1</v>
      </c>
      <c r="BW402" s="8">
        <v>1</v>
      </c>
      <c r="BX402" s="8">
        <v>1</v>
      </c>
      <c r="BY402" s="8" t="s">
        <v>236</v>
      </c>
      <c r="BZ402" s="8">
        <v>0</v>
      </c>
      <c r="CA402" s="8">
        <v>0</v>
      </c>
      <c r="CB402" s="8" t="s">
        <v>236</v>
      </c>
      <c r="CC402" s="8"/>
      <c r="CD402" s="8"/>
      <c r="CE402" s="8">
        <v>0</v>
      </c>
      <c r="CF402" s="8">
        <v>0</v>
      </c>
      <c r="CG402" s="8">
        <v>0</v>
      </c>
      <c r="CH402" s="8">
        <v>0</v>
      </c>
      <c r="CI402" s="8">
        <v>0</v>
      </c>
      <c r="CJ402" s="8">
        <v>0</v>
      </c>
      <c r="CK402" s="8">
        <v>0</v>
      </c>
      <c r="CL402" s="8">
        <v>0</v>
      </c>
      <c r="CM402" s="8">
        <v>0</v>
      </c>
      <c r="CN402" s="8" t="s">
        <v>236</v>
      </c>
      <c r="CO402" s="8">
        <v>0</v>
      </c>
      <c r="CP402" s="8">
        <f t="shared" si="250"/>
        <v>0</v>
      </c>
      <c r="CQ402" s="8">
        <f t="shared" si="251"/>
        <v>2398.26</v>
      </c>
      <c r="CR402" s="8">
        <f t="shared" si="252"/>
        <v>0</v>
      </c>
      <c r="CS402" s="8">
        <f t="shared" si="253"/>
        <v>0</v>
      </c>
      <c r="CT402" s="8">
        <f t="shared" si="254"/>
        <v>0</v>
      </c>
      <c r="CU402" s="8">
        <f t="shared" si="255"/>
        <v>0</v>
      </c>
      <c r="CV402" s="8">
        <f t="shared" si="256"/>
        <v>0</v>
      </c>
      <c r="CW402" s="8">
        <f t="shared" si="257"/>
        <v>0</v>
      </c>
      <c r="CX402" s="8">
        <f t="shared" si="258"/>
        <v>0</v>
      </c>
      <c r="CY402" s="8">
        <f t="shared" si="259"/>
        <v>0</v>
      </c>
      <c r="CZ402" s="8">
        <f t="shared" si="260"/>
        <v>0</v>
      </c>
      <c r="DA402" s="8"/>
      <c r="DB402" s="8"/>
      <c r="DC402" s="8" t="s">
        <v>236</v>
      </c>
      <c r="DD402" s="8" t="s">
        <v>236</v>
      </c>
      <c r="DE402" s="8" t="s">
        <v>236</v>
      </c>
      <c r="DF402" s="8" t="s">
        <v>236</v>
      </c>
      <c r="DG402" s="8" t="s">
        <v>236</v>
      </c>
      <c r="DH402" s="8" t="s">
        <v>236</v>
      </c>
      <c r="DI402" s="8" t="s">
        <v>236</v>
      </c>
      <c r="DJ402" s="8" t="s">
        <v>236</v>
      </c>
      <c r="DK402" s="8" t="s">
        <v>236</v>
      </c>
      <c r="DL402" s="8" t="s">
        <v>236</v>
      </c>
      <c r="DM402" s="8" t="s">
        <v>236</v>
      </c>
      <c r="DN402" s="8">
        <v>0</v>
      </c>
      <c r="DO402" s="8">
        <v>0</v>
      </c>
      <c r="DP402" s="8">
        <v>1</v>
      </c>
      <c r="DQ402" s="8">
        <v>1</v>
      </c>
      <c r="DR402" s="8"/>
      <c r="DS402" s="8"/>
      <c r="DT402" s="8"/>
      <c r="DU402" s="8">
        <v>1010</v>
      </c>
      <c r="DV402" s="8" t="s">
        <v>565</v>
      </c>
      <c r="DW402" s="8" t="s">
        <v>565</v>
      </c>
      <c r="DX402" s="8">
        <v>1</v>
      </c>
      <c r="DY402" s="8"/>
      <c r="DZ402" s="8" t="s">
        <v>236</v>
      </c>
      <c r="EA402" s="8" t="s">
        <v>236</v>
      </c>
      <c r="EB402" s="8" t="s">
        <v>236</v>
      </c>
      <c r="EC402" s="8" t="s">
        <v>236</v>
      </c>
      <c r="ED402" s="8"/>
      <c r="EE402" s="8">
        <v>82815331</v>
      </c>
      <c r="EF402" s="8">
        <v>8</v>
      </c>
      <c r="EG402" s="8" t="s">
        <v>573</v>
      </c>
      <c r="EH402" s="8">
        <v>0</v>
      </c>
      <c r="EI402" s="8" t="s">
        <v>236</v>
      </c>
      <c r="EJ402" s="8">
        <v>1</v>
      </c>
      <c r="EK402" s="8">
        <v>1100</v>
      </c>
      <c r="EL402" s="8" t="s">
        <v>574</v>
      </c>
      <c r="EM402" s="8" t="s">
        <v>575</v>
      </c>
      <c r="EN402" s="8"/>
      <c r="EO402" s="8" t="s">
        <v>236</v>
      </c>
      <c r="EP402" s="8"/>
      <c r="EQ402" s="8">
        <v>132096</v>
      </c>
      <c r="ER402" s="8">
        <v>2398.26</v>
      </c>
      <c r="ES402" s="8">
        <v>2398.26</v>
      </c>
      <c r="ET402" s="8">
        <v>0</v>
      </c>
      <c r="EU402" s="8">
        <v>0</v>
      </c>
      <c r="EV402" s="8">
        <v>0</v>
      </c>
      <c r="EW402" s="8">
        <v>0</v>
      </c>
      <c r="EX402" s="8">
        <v>0</v>
      </c>
      <c r="EY402" s="8">
        <v>0</v>
      </c>
      <c r="EZ402" s="8">
        <v>5</v>
      </c>
      <c r="FA402" s="8"/>
      <c r="FB402" s="8"/>
      <c r="FC402" s="8">
        <v>0</v>
      </c>
      <c r="FD402" s="8">
        <v>18</v>
      </c>
      <c r="FE402" s="8"/>
      <c r="FF402" s="8">
        <v>2282.76</v>
      </c>
      <c r="FG402" s="8"/>
      <c r="FH402" s="8"/>
      <c r="FI402" s="8"/>
      <c r="FJ402" s="8"/>
      <c r="FK402" s="8"/>
      <c r="FL402" s="8"/>
      <c r="FM402" s="8"/>
      <c r="FN402" s="8"/>
      <c r="FO402" s="8"/>
      <c r="FP402" s="8"/>
      <c r="FQ402" s="8">
        <v>0</v>
      </c>
      <c r="FR402" s="8">
        <v>0</v>
      </c>
      <c r="FS402" s="8">
        <v>0</v>
      </c>
      <c r="FT402" s="8"/>
      <c r="FU402" s="8"/>
      <c r="FV402" s="8"/>
      <c r="FW402" s="8"/>
      <c r="FX402" s="8">
        <v>0</v>
      </c>
      <c r="FY402" s="8">
        <v>0</v>
      </c>
      <c r="FZ402" s="8"/>
      <c r="GA402" s="8" t="s">
        <v>664</v>
      </c>
      <c r="GB402" s="8"/>
      <c r="GC402" s="8"/>
      <c r="GD402" s="8">
        <v>1</v>
      </c>
      <c r="GE402" s="8"/>
      <c r="GF402" s="8">
        <v>1359240232</v>
      </c>
      <c r="GG402" s="8">
        <v>2</v>
      </c>
      <c r="GH402" s="8">
        <v>3</v>
      </c>
      <c r="GI402" s="8">
        <v>-2</v>
      </c>
      <c r="GJ402" s="8">
        <v>0</v>
      </c>
      <c r="GK402" s="8">
        <v>0</v>
      </c>
      <c r="GL402" s="8">
        <f t="shared" si="261"/>
        <v>0</v>
      </c>
      <c r="GM402" s="8">
        <f t="shared" si="262"/>
        <v>0</v>
      </c>
      <c r="GN402" s="8">
        <f t="shared" si="263"/>
        <v>0</v>
      </c>
      <c r="GO402" s="8">
        <f t="shared" si="264"/>
        <v>0</v>
      </c>
      <c r="GP402" s="8">
        <f t="shared" si="265"/>
        <v>0</v>
      </c>
      <c r="GQ402" s="8"/>
      <c r="GR402" s="8">
        <v>1</v>
      </c>
      <c r="GS402" s="8">
        <v>1</v>
      </c>
      <c r="GT402" s="8">
        <v>0</v>
      </c>
      <c r="GU402" s="8" t="s">
        <v>236</v>
      </c>
      <c r="GV402" s="8">
        <f t="shared" si="266"/>
        <v>0</v>
      </c>
      <c r="GW402" s="8">
        <v>1</v>
      </c>
      <c r="GX402" s="8">
        <f t="shared" si="267"/>
        <v>0</v>
      </c>
      <c r="GY402" s="8"/>
      <c r="GZ402" s="8"/>
      <c r="HA402" s="8">
        <v>0</v>
      </c>
      <c r="HB402" s="8">
        <v>0</v>
      </c>
      <c r="HC402" s="8">
        <f t="shared" si="268"/>
        <v>0</v>
      </c>
      <c r="HD402" s="8"/>
      <c r="HE402" s="8" t="s">
        <v>69</v>
      </c>
      <c r="HF402" s="8" t="s">
        <v>426</v>
      </c>
      <c r="HG402" s="8">
        <f t="shared" si="269"/>
        <v>0</v>
      </c>
      <c r="HH402" s="8"/>
      <c r="HI402" s="8"/>
      <c r="HJ402" s="8"/>
      <c r="HK402" s="8"/>
      <c r="HL402" s="8"/>
      <c r="HM402" s="8" t="s">
        <v>236</v>
      </c>
      <c r="HN402" s="8" t="s">
        <v>236</v>
      </c>
      <c r="HO402" s="8" t="s">
        <v>236</v>
      </c>
      <c r="HP402" s="8" t="s">
        <v>236</v>
      </c>
      <c r="HQ402" s="8" t="s">
        <v>236</v>
      </c>
      <c r="HR402" s="8"/>
      <c r="HS402" s="8">
        <v>0</v>
      </c>
      <c r="HT402" s="8"/>
      <c r="HU402" s="8"/>
      <c r="HV402" s="8"/>
      <c r="HW402" s="8"/>
      <c r="HX402" s="8"/>
      <c r="HY402" s="8"/>
      <c r="HZ402" s="8"/>
      <c r="IA402" s="8"/>
      <c r="IB402" s="8"/>
      <c r="IC402" s="8"/>
      <c r="ID402" s="8"/>
      <c r="IE402" s="8"/>
      <c r="IF402" s="8"/>
      <c r="IG402" s="8"/>
      <c r="IH402" s="8"/>
      <c r="II402" s="8"/>
      <c r="IJ402" s="8"/>
      <c r="IK402" s="8">
        <v>0</v>
      </c>
      <c r="IL402" s="8"/>
      <c r="IM402" s="8"/>
      <c r="IN402" s="8"/>
      <c r="IO402" s="8"/>
      <c r="IP402" s="8"/>
      <c r="IQ402" s="8"/>
      <c r="IR402" s="8"/>
      <c r="IS402" s="8"/>
      <c r="IT402" s="8"/>
      <c r="IU402" s="8"/>
    </row>
    <row r="403" spans="1:245">
      <c r="A403">
        <v>17</v>
      </c>
      <c r="B403">
        <v>1</v>
      </c>
      <c r="E403" t="s">
        <v>236</v>
      </c>
      <c r="F403" t="s">
        <v>534</v>
      </c>
      <c r="G403" t="s">
        <v>663</v>
      </c>
      <c r="H403" t="s">
        <v>565</v>
      </c>
      <c r="I403">
        <v>0</v>
      </c>
      <c r="J403">
        <v>0</v>
      </c>
      <c r="K403">
        <v>0</v>
      </c>
      <c r="L403">
        <v>0</v>
      </c>
      <c r="M403">
        <v>0</v>
      </c>
      <c r="N403">
        <f t="shared" si="229"/>
        <v>0</v>
      </c>
      <c r="O403">
        <f t="shared" si="230"/>
        <v>0</v>
      </c>
      <c r="P403">
        <f t="shared" si="231"/>
        <v>0</v>
      </c>
      <c r="Q403">
        <f t="shared" si="232"/>
        <v>0</v>
      </c>
      <c r="R403">
        <f t="shared" si="233"/>
        <v>0</v>
      </c>
      <c r="S403">
        <f t="shared" si="234"/>
        <v>0</v>
      </c>
      <c r="T403">
        <f t="shared" si="235"/>
        <v>0</v>
      </c>
      <c r="U403">
        <f t="shared" si="236"/>
        <v>0</v>
      </c>
      <c r="V403">
        <f t="shared" si="237"/>
        <v>0</v>
      </c>
      <c r="W403">
        <f t="shared" si="238"/>
        <v>0</v>
      </c>
      <c r="X403">
        <f t="shared" si="239"/>
        <v>0</v>
      </c>
      <c r="Y403">
        <f t="shared" si="240"/>
        <v>0</v>
      </c>
      <c r="AA403">
        <v>-1</v>
      </c>
      <c r="AB403">
        <f t="shared" si="241"/>
        <v>2398.26</v>
      </c>
      <c r="AC403">
        <f t="shared" si="242"/>
        <v>2398.26</v>
      </c>
      <c r="AD403">
        <f t="shared" si="243"/>
        <v>0</v>
      </c>
      <c r="AE403">
        <f t="shared" si="244"/>
        <v>0</v>
      </c>
      <c r="AF403">
        <f t="shared" si="245"/>
        <v>0</v>
      </c>
      <c r="AG403">
        <f t="shared" si="246"/>
        <v>0</v>
      </c>
      <c r="AH403">
        <f t="shared" si="247"/>
        <v>0</v>
      </c>
      <c r="AI403">
        <f t="shared" si="248"/>
        <v>0</v>
      </c>
      <c r="AJ403">
        <f t="shared" si="249"/>
        <v>0</v>
      </c>
      <c r="AK403">
        <v>2398.26</v>
      </c>
      <c r="AL403">
        <v>2398.26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1</v>
      </c>
      <c r="AW403">
        <v>1</v>
      </c>
      <c r="AZ403">
        <v>1</v>
      </c>
      <c r="BA403">
        <v>1</v>
      </c>
      <c r="BB403">
        <v>1</v>
      </c>
      <c r="BC403">
        <v>1</v>
      </c>
      <c r="BD403" t="s">
        <v>236</v>
      </c>
      <c r="BE403" t="s">
        <v>236</v>
      </c>
      <c r="BF403" t="s">
        <v>236</v>
      </c>
      <c r="BG403" t="s">
        <v>236</v>
      </c>
      <c r="BH403">
        <v>3</v>
      </c>
      <c r="BI403">
        <v>1</v>
      </c>
      <c r="BJ403" t="s">
        <v>236</v>
      </c>
      <c r="BM403">
        <v>1100</v>
      </c>
      <c r="BN403">
        <v>0</v>
      </c>
      <c r="BO403" t="s">
        <v>236</v>
      </c>
      <c r="BP403">
        <v>0</v>
      </c>
      <c r="BQ403">
        <v>8</v>
      </c>
      <c r="BR403">
        <v>0</v>
      </c>
      <c r="BS403">
        <v>1</v>
      </c>
      <c r="BT403">
        <v>1</v>
      </c>
      <c r="BU403">
        <v>1</v>
      </c>
      <c r="BV403">
        <v>1</v>
      </c>
      <c r="BW403">
        <v>1</v>
      </c>
      <c r="BX403">
        <v>1</v>
      </c>
      <c r="BY403" t="s">
        <v>236</v>
      </c>
      <c r="BZ403">
        <v>0</v>
      </c>
      <c r="CA403">
        <v>0</v>
      </c>
      <c r="CB403" t="s">
        <v>236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0</v>
      </c>
      <c r="CN403" t="s">
        <v>236</v>
      </c>
      <c r="CO403">
        <v>0</v>
      </c>
      <c r="CP403">
        <f t="shared" si="250"/>
        <v>0</v>
      </c>
      <c r="CQ403">
        <f t="shared" si="251"/>
        <v>2398.26</v>
      </c>
      <c r="CR403">
        <f t="shared" si="252"/>
        <v>0</v>
      </c>
      <c r="CS403">
        <f t="shared" si="253"/>
        <v>0</v>
      </c>
      <c r="CT403">
        <f t="shared" si="254"/>
        <v>0</v>
      </c>
      <c r="CU403">
        <f t="shared" si="255"/>
        <v>0</v>
      </c>
      <c r="CV403">
        <f t="shared" si="256"/>
        <v>0</v>
      </c>
      <c r="CW403">
        <f t="shared" si="257"/>
        <v>0</v>
      </c>
      <c r="CX403">
        <f t="shared" si="258"/>
        <v>0</v>
      </c>
      <c r="CY403">
        <f t="shared" si="259"/>
        <v>0</v>
      </c>
      <c r="CZ403">
        <f t="shared" si="260"/>
        <v>0</v>
      </c>
      <c r="DC403" t="s">
        <v>236</v>
      </c>
      <c r="DD403" t="s">
        <v>236</v>
      </c>
      <c r="DE403" t="s">
        <v>236</v>
      </c>
      <c r="DF403" t="s">
        <v>236</v>
      </c>
      <c r="DG403" t="s">
        <v>236</v>
      </c>
      <c r="DH403" t="s">
        <v>236</v>
      </c>
      <c r="DI403" t="s">
        <v>236</v>
      </c>
      <c r="DJ403" t="s">
        <v>236</v>
      </c>
      <c r="DK403" t="s">
        <v>236</v>
      </c>
      <c r="DL403" t="s">
        <v>236</v>
      </c>
      <c r="DM403" t="s">
        <v>236</v>
      </c>
      <c r="DN403">
        <v>0</v>
      </c>
      <c r="DO403">
        <v>0</v>
      </c>
      <c r="DP403">
        <v>1</v>
      </c>
      <c r="DQ403">
        <v>1</v>
      </c>
      <c r="DU403">
        <v>1010</v>
      </c>
      <c r="DV403" t="s">
        <v>565</v>
      </c>
      <c r="DW403" t="s">
        <v>565</v>
      </c>
      <c r="DX403">
        <v>1</v>
      </c>
      <c r="DZ403" t="s">
        <v>236</v>
      </c>
      <c r="EA403" t="s">
        <v>236</v>
      </c>
      <c r="EB403" t="s">
        <v>236</v>
      </c>
      <c r="EC403" t="s">
        <v>236</v>
      </c>
      <c r="EE403">
        <v>82815331</v>
      </c>
      <c r="EF403">
        <v>8</v>
      </c>
      <c r="EG403" t="s">
        <v>573</v>
      </c>
      <c r="EH403">
        <v>0</v>
      </c>
      <c r="EI403" t="s">
        <v>236</v>
      </c>
      <c r="EJ403">
        <v>1</v>
      </c>
      <c r="EK403">
        <v>1100</v>
      </c>
      <c r="EL403" t="s">
        <v>574</v>
      </c>
      <c r="EM403" t="s">
        <v>575</v>
      </c>
      <c r="EO403" t="s">
        <v>236</v>
      </c>
      <c r="EQ403">
        <v>132096</v>
      </c>
      <c r="ER403">
        <v>2398.26</v>
      </c>
      <c r="ES403">
        <v>2398.26</v>
      </c>
      <c r="ET403">
        <v>0</v>
      </c>
      <c r="EU403">
        <v>0</v>
      </c>
      <c r="EV403">
        <v>0</v>
      </c>
      <c r="EW403">
        <v>0</v>
      </c>
      <c r="EX403">
        <v>0</v>
      </c>
      <c r="EY403">
        <v>0</v>
      </c>
      <c r="EZ403">
        <v>5</v>
      </c>
      <c r="FC403">
        <v>0</v>
      </c>
      <c r="FD403">
        <v>18</v>
      </c>
      <c r="FF403">
        <v>2282.76</v>
      </c>
      <c r="FQ403">
        <v>0</v>
      </c>
      <c r="FR403">
        <v>0</v>
      </c>
      <c r="FS403">
        <v>0</v>
      </c>
      <c r="FX403">
        <v>0</v>
      </c>
      <c r="FY403">
        <v>0</v>
      </c>
      <c r="GA403" t="s">
        <v>664</v>
      </c>
      <c r="GD403">
        <v>1</v>
      </c>
      <c r="GF403">
        <v>1359240232</v>
      </c>
      <c r="GG403">
        <v>2</v>
      </c>
      <c r="GH403">
        <v>3</v>
      </c>
      <c r="GI403">
        <v>-2</v>
      </c>
      <c r="GJ403">
        <v>0</v>
      </c>
      <c r="GK403">
        <v>0</v>
      </c>
      <c r="GL403">
        <f t="shared" si="261"/>
        <v>0</v>
      </c>
      <c r="GM403">
        <f t="shared" si="262"/>
        <v>0</v>
      </c>
      <c r="GN403">
        <f t="shared" si="263"/>
        <v>0</v>
      </c>
      <c r="GO403">
        <f t="shared" si="264"/>
        <v>0</v>
      </c>
      <c r="GP403">
        <f t="shared" si="265"/>
        <v>0</v>
      </c>
      <c r="GR403">
        <v>1</v>
      </c>
      <c r="GS403">
        <v>1</v>
      </c>
      <c r="GT403">
        <v>0</v>
      </c>
      <c r="GU403" t="s">
        <v>236</v>
      </c>
      <c r="GV403">
        <f t="shared" si="266"/>
        <v>0</v>
      </c>
      <c r="GW403">
        <v>1</v>
      </c>
      <c r="GX403">
        <f t="shared" si="267"/>
        <v>0</v>
      </c>
      <c r="HA403">
        <v>0</v>
      </c>
      <c r="HB403">
        <v>0</v>
      </c>
      <c r="HC403">
        <f t="shared" si="268"/>
        <v>0</v>
      </c>
      <c r="HE403" t="s">
        <v>69</v>
      </c>
      <c r="HF403" t="s">
        <v>426</v>
      </c>
      <c r="HG403">
        <f t="shared" si="269"/>
        <v>0</v>
      </c>
      <c r="HM403" t="s">
        <v>236</v>
      </c>
      <c r="HN403" t="s">
        <v>236</v>
      </c>
      <c r="HO403" t="s">
        <v>236</v>
      </c>
      <c r="HP403" t="s">
        <v>236</v>
      </c>
      <c r="HQ403" t="s">
        <v>236</v>
      </c>
      <c r="HS403">
        <v>0</v>
      </c>
      <c r="IK403">
        <v>0</v>
      </c>
    </row>
    <row r="405" spans="1:206">
      <c r="A405" s="7">
        <v>51</v>
      </c>
      <c r="B405" s="7">
        <f>B322</f>
        <v>1</v>
      </c>
      <c r="C405" s="7">
        <f>A322</f>
        <v>4</v>
      </c>
      <c r="D405" s="7">
        <f>ROW(A322)</f>
        <v>322</v>
      </c>
      <c r="E405" s="7"/>
      <c r="F405" s="7" t="str">
        <f>IF(F322&lt;&gt;"",F322,"")</f>
        <v>Новый раздел</v>
      </c>
      <c r="G405" s="7" t="str">
        <f>IF(G322&lt;&gt;"",G322,"")</f>
        <v>Материалы</v>
      </c>
      <c r="H405" s="7">
        <v>0</v>
      </c>
      <c r="I405" s="7"/>
      <c r="J405" s="7"/>
      <c r="K405" s="7"/>
      <c r="L405" s="7"/>
      <c r="M405" s="7"/>
      <c r="N405" s="7"/>
      <c r="O405" s="7">
        <f t="shared" ref="O405:T405" si="270">ROUND(AB405,2)</f>
        <v>123644.84</v>
      </c>
      <c r="P405" s="7">
        <f t="shared" si="270"/>
        <v>123644.84</v>
      </c>
      <c r="Q405" s="7">
        <f t="shared" si="270"/>
        <v>0</v>
      </c>
      <c r="R405" s="7">
        <f t="shared" si="270"/>
        <v>0</v>
      </c>
      <c r="S405" s="7">
        <f t="shared" si="270"/>
        <v>0</v>
      </c>
      <c r="T405" s="7">
        <f t="shared" si="270"/>
        <v>0</v>
      </c>
      <c r="U405" s="7">
        <f>AH405</f>
        <v>0</v>
      </c>
      <c r="V405" s="7">
        <f>AI405</f>
        <v>0</v>
      </c>
      <c r="W405" s="7">
        <f>ROUND(AJ405,2)</f>
        <v>0</v>
      </c>
      <c r="X405" s="7">
        <f>ROUND(AK405,2)</f>
        <v>0</v>
      </c>
      <c r="Y405" s="7">
        <f>ROUND(AL405,2)</f>
        <v>0</v>
      </c>
      <c r="Z405" s="7"/>
      <c r="AA405" s="7"/>
      <c r="AB405" s="7">
        <f>ROUND(SUMIF(AA326:AA403,"=85244098",O326:O403),2)</f>
        <v>123644.84</v>
      </c>
      <c r="AC405" s="7">
        <f>ROUND(SUMIF(AA326:AA403,"=85244098",P326:P403),2)</f>
        <v>123644.84</v>
      </c>
      <c r="AD405" s="7">
        <f>ROUND(SUMIF(AA326:AA403,"=85244098",Q326:Q403),2)</f>
        <v>0</v>
      </c>
      <c r="AE405" s="7">
        <f>ROUND(SUMIF(AA326:AA403,"=85244098",R326:R403),2)</f>
        <v>0</v>
      </c>
      <c r="AF405" s="7">
        <f>ROUND(SUMIF(AA326:AA403,"=85244098",S326:S403),2)</f>
        <v>0</v>
      </c>
      <c r="AG405" s="7">
        <f>ROUND(SUMIF(AA326:AA403,"=85244098",T326:T403),2)</f>
        <v>0</v>
      </c>
      <c r="AH405" s="7">
        <f>SUMIF(AA326:AA403,"=85244098",U326:U403)</f>
        <v>0</v>
      </c>
      <c r="AI405" s="7">
        <f>SUMIF(AA326:AA403,"=85244098",V326:V403)</f>
        <v>0</v>
      </c>
      <c r="AJ405" s="7">
        <f>ROUND(SUMIF(AA326:AA403,"=85244098",W326:W403),2)</f>
        <v>0</v>
      </c>
      <c r="AK405" s="7">
        <f>ROUND(SUMIF(AA326:AA403,"=85244098",X326:X403),2)</f>
        <v>0</v>
      </c>
      <c r="AL405" s="7">
        <f>ROUND(SUMIF(AA326:AA403,"=85244098",Y326:Y403),2)</f>
        <v>0</v>
      </c>
      <c r="AM405" s="7"/>
      <c r="AN405" s="7"/>
      <c r="AO405" s="7">
        <f t="shared" ref="AO405:BD405" si="271">ROUND(BX405,2)</f>
        <v>0</v>
      </c>
      <c r="AP405" s="7">
        <f t="shared" si="271"/>
        <v>0</v>
      </c>
      <c r="AQ405" s="7">
        <f t="shared" si="271"/>
        <v>0</v>
      </c>
      <c r="AR405" s="7">
        <f t="shared" si="271"/>
        <v>123644.84</v>
      </c>
      <c r="AS405" s="7">
        <f t="shared" si="271"/>
        <v>123644.84</v>
      </c>
      <c r="AT405" s="7">
        <f t="shared" si="271"/>
        <v>0</v>
      </c>
      <c r="AU405" s="7">
        <f t="shared" si="271"/>
        <v>0</v>
      </c>
      <c r="AV405" s="7">
        <f t="shared" si="271"/>
        <v>123644.84</v>
      </c>
      <c r="AW405" s="7">
        <f t="shared" si="271"/>
        <v>123644.84</v>
      </c>
      <c r="AX405" s="7">
        <f t="shared" si="271"/>
        <v>0</v>
      </c>
      <c r="AY405" s="7">
        <f t="shared" si="271"/>
        <v>123644.84</v>
      </c>
      <c r="AZ405" s="7">
        <f t="shared" si="271"/>
        <v>0</v>
      </c>
      <c r="BA405" s="7">
        <f t="shared" si="271"/>
        <v>0</v>
      </c>
      <c r="BB405" s="7">
        <f t="shared" si="271"/>
        <v>0</v>
      </c>
      <c r="BC405" s="7">
        <f t="shared" si="271"/>
        <v>0</v>
      </c>
      <c r="BD405" s="7">
        <f t="shared" si="271"/>
        <v>0</v>
      </c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>
        <f>ROUND(SUMIF(AA326:AA403,"=85244098",FQ326:FQ403),2)</f>
        <v>0</v>
      </c>
      <c r="BY405" s="7">
        <f>ROUND(SUMIF(AA326:AA403,"=85244098",FR326:FR403),2)</f>
        <v>0</v>
      </c>
      <c r="BZ405" s="7">
        <f>ROUND(SUMIF(AA326:AA403,"=85244098",GL326:GL403),2)</f>
        <v>0</v>
      </c>
      <c r="CA405" s="7">
        <f>ROUND(SUMIF(AA326:AA403,"=85244098",GM326:GM403),2)</f>
        <v>123644.84</v>
      </c>
      <c r="CB405" s="7">
        <f>ROUND(SUMIF(AA326:AA403,"=85244098",GN326:GN403),2)</f>
        <v>123644.84</v>
      </c>
      <c r="CC405" s="7">
        <f>ROUND(SUMIF(AA326:AA403,"=85244098",GO326:GO403),2)</f>
        <v>0</v>
      </c>
      <c r="CD405" s="7">
        <f>ROUND(SUMIF(AA326:AA403,"=85244098",GP326:GP403),2)</f>
        <v>0</v>
      </c>
      <c r="CE405" s="7">
        <f>AC405-BX405</f>
        <v>123644.84</v>
      </c>
      <c r="CF405" s="7">
        <f>AC405-BY405</f>
        <v>123644.84</v>
      </c>
      <c r="CG405" s="7">
        <f>BX405-BZ405</f>
        <v>0</v>
      </c>
      <c r="CH405" s="7">
        <f>AC405-BX405-BY405+BZ405</f>
        <v>123644.84</v>
      </c>
      <c r="CI405" s="7">
        <f>BY405-BZ405</f>
        <v>0</v>
      </c>
      <c r="CJ405" s="7">
        <f>ROUND(SUMIF(AA326:AA403,"=85244098",GX326:GX403),2)</f>
        <v>0</v>
      </c>
      <c r="CK405" s="7">
        <f>ROUND(SUMIF(AA326:AA403,"=85244098",GY326:GY403),2)</f>
        <v>0</v>
      </c>
      <c r="CL405" s="7">
        <f>ROUND(SUMIF(AA326:AA403,"=85244098",GZ326:GZ403),2)</f>
        <v>0</v>
      </c>
      <c r="CM405" s="7">
        <f>ROUND(SUMIF(AA326:AA403,"=85244098",HD326:HD403),2)</f>
        <v>0</v>
      </c>
      <c r="CN405" s="7"/>
      <c r="CO405" s="7"/>
      <c r="CP405" s="7"/>
      <c r="CQ405" s="7"/>
      <c r="CR405" s="7"/>
      <c r="CS405" s="7"/>
      <c r="CT405" s="7"/>
      <c r="CU405" s="7"/>
      <c r="CV405" s="7"/>
      <c r="CW405" s="7"/>
      <c r="CX405" s="7"/>
      <c r="CY405" s="7"/>
      <c r="CZ405" s="7"/>
      <c r="DA405" s="7"/>
      <c r="DB405" s="7"/>
      <c r="DC405" s="7"/>
      <c r="DD405" s="7"/>
      <c r="DE405" s="7"/>
      <c r="DF405" s="7"/>
      <c r="DG405" s="4">
        <f t="shared" ref="DG405:DL405" si="272">ROUND(DT405,2)</f>
        <v>123644.84</v>
      </c>
      <c r="DH405" s="4">
        <f t="shared" si="272"/>
        <v>123644.84</v>
      </c>
      <c r="DI405" s="4">
        <f t="shared" si="272"/>
        <v>0</v>
      </c>
      <c r="DJ405" s="4">
        <f t="shared" si="272"/>
        <v>0</v>
      </c>
      <c r="DK405" s="4">
        <f t="shared" si="272"/>
        <v>0</v>
      </c>
      <c r="DL405" s="4">
        <f t="shared" si="272"/>
        <v>0</v>
      </c>
      <c r="DM405" s="4">
        <f>DZ405</f>
        <v>0</v>
      </c>
      <c r="DN405" s="4">
        <f>EA405</f>
        <v>0</v>
      </c>
      <c r="DO405" s="4">
        <f>ROUND(EB405,2)</f>
        <v>0</v>
      </c>
      <c r="DP405" s="4">
        <f>ROUND(EC405,2)</f>
        <v>0</v>
      </c>
      <c r="DQ405" s="4">
        <f>ROUND(ED405,2)</f>
        <v>0</v>
      </c>
      <c r="DR405" s="4"/>
      <c r="DS405" s="4"/>
      <c r="DT405" s="4">
        <f>ROUND(SUMIF(AA326:AA403,"=85244033",O326:O403),2)</f>
        <v>123644.84</v>
      </c>
      <c r="DU405" s="4">
        <f>ROUND(SUMIF(AA326:AA403,"=85244033",P326:P403),2)</f>
        <v>123644.84</v>
      </c>
      <c r="DV405" s="4">
        <f>ROUND(SUMIF(AA326:AA403,"=85244033",Q326:Q403),2)</f>
        <v>0</v>
      </c>
      <c r="DW405" s="4">
        <f>ROUND(SUMIF(AA326:AA403,"=85244033",R326:R403),2)</f>
        <v>0</v>
      </c>
      <c r="DX405" s="4">
        <f>ROUND(SUMIF(AA326:AA403,"=85244033",S326:S403),2)</f>
        <v>0</v>
      </c>
      <c r="DY405" s="4">
        <f>ROUND(SUMIF(AA326:AA403,"=85244033",T326:T403),2)</f>
        <v>0</v>
      </c>
      <c r="DZ405" s="4">
        <f>SUMIF(AA326:AA403,"=85244033",U326:U403)</f>
        <v>0</v>
      </c>
      <c r="EA405" s="4">
        <f>SUMIF(AA326:AA403,"=85244033",V326:V403)</f>
        <v>0</v>
      </c>
      <c r="EB405" s="4">
        <f>ROUND(SUMIF(AA326:AA403,"=85244033",W326:W403),2)</f>
        <v>0</v>
      </c>
      <c r="EC405" s="4">
        <f>ROUND(SUMIF(AA326:AA403,"=85244033",X326:X403),2)</f>
        <v>0</v>
      </c>
      <c r="ED405" s="4">
        <f>ROUND(SUMIF(AA326:AA403,"=85244033",Y326:Y403),2)</f>
        <v>0</v>
      </c>
      <c r="EE405" s="4"/>
      <c r="EF405" s="4"/>
      <c r="EG405" s="4">
        <f t="shared" ref="EG405:EV405" si="273">ROUND(FP405,2)</f>
        <v>0</v>
      </c>
      <c r="EH405" s="4">
        <f t="shared" si="273"/>
        <v>0</v>
      </c>
      <c r="EI405" s="4">
        <f t="shared" si="273"/>
        <v>0</v>
      </c>
      <c r="EJ405" s="4">
        <f t="shared" si="273"/>
        <v>123644.84</v>
      </c>
      <c r="EK405" s="4">
        <f t="shared" si="273"/>
        <v>123644.84</v>
      </c>
      <c r="EL405" s="4">
        <f t="shared" si="273"/>
        <v>0</v>
      </c>
      <c r="EM405" s="4">
        <f t="shared" si="273"/>
        <v>0</v>
      </c>
      <c r="EN405" s="4">
        <f t="shared" si="273"/>
        <v>123644.84</v>
      </c>
      <c r="EO405" s="4">
        <f t="shared" si="273"/>
        <v>123644.84</v>
      </c>
      <c r="EP405" s="4">
        <f t="shared" si="273"/>
        <v>0</v>
      </c>
      <c r="EQ405" s="4">
        <f t="shared" si="273"/>
        <v>123644.84</v>
      </c>
      <c r="ER405" s="4">
        <f t="shared" si="273"/>
        <v>0</v>
      </c>
      <c r="ES405" s="4">
        <f t="shared" si="273"/>
        <v>0</v>
      </c>
      <c r="ET405" s="4">
        <f t="shared" si="273"/>
        <v>0</v>
      </c>
      <c r="EU405" s="4">
        <f t="shared" si="273"/>
        <v>0</v>
      </c>
      <c r="EV405" s="4">
        <f t="shared" si="273"/>
        <v>0</v>
      </c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>
        <f>ROUND(SUMIF(AA326:AA403,"=85244033",FQ326:FQ403),2)</f>
        <v>0</v>
      </c>
      <c r="FQ405" s="4">
        <f>ROUND(SUMIF(AA326:AA403,"=85244033",FR326:FR403),2)</f>
        <v>0</v>
      </c>
      <c r="FR405" s="4">
        <f>ROUND(SUMIF(AA326:AA403,"=85244033",GL326:GL403),2)</f>
        <v>0</v>
      </c>
      <c r="FS405" s="4">
        <f>ROUND(SUMIF(AA326:AA403,"=85244033",GM326:GM403),2)</f>
        <v>123644.84</v>
      </c>
      <c r="FT405" s="4">
        <f>ROUND(SUMIF(AA326:AA403,"=85244033",GN326:GN403),2)</f>
        <v>123644.84</v>
      </c>
      <c r="FU405" s="4">
        <f>ROUND(SUMIF(AA326:AA403,"=85244033",GO326:GO403),2)</f>
        <v>0</v>
      </c>
      <c r="FV405" s="4">
        <f>ROUND(SUMIF(AA326:AA403,"=85244033",GP326:GP403),2)</f>
        <v>0</v>
      </c>
      <c r="FW405" s="4">
        <f>DU405-FP405</f>
        <v>123644.84</v>
      </c>
      <c r="FX405" s="4">
        <f>DU405-FQ405</f>
        <v>123644.84</v>
      </c>
      <c r="FY405" s="4">
        <f>FP405-FR405</f>
        <v>0</v>
      </c>
      <c r="FZ405" s="4">
        <f>DU405-FP405-FQ405+FR405</f>
        <v>123644.84</v>
      </c>
      <c r="GA405" s="4">
        <f>FQ405-FR405</f>
        <v>0</v>
      </c>
      <c r="GB405" s="4">
        <f>ROUND(SUMIF(AA326:AA403,"=85244033",GX326:GX403),2)</f>
        <v>0</v>
      </c>
      <c r="GC405" s="4">
        <f>ROUND(SUMIF(AA326:AA403,"=85244033",GY326:GY403),2)</f>
        <v>0</v>
      </c>
      <c r="GD405" s="4">
        <f>ROUND(SUMIF(AA326:AA403,"=85244033",GZ326:GZ403),2)</f>
        <v>0</v>
      </c>
      <c r="GE405" s="4">
        <f>ROUND(SUMIF(AA326:AA403,"=85244033",HD326:HD403),2)</f>
        <v>0</v>
      </c>
      <c r="GF405" s="4"/>
      <c r="GG405" s="4"/>
      <c r="GH405" s="4"/>
      <c r="GI405" s="4"/>
      <c r="GJ405" s="4"/>
      <c r="GK405" s="4"/>
      <c r="GL405" s="4"/>
      <c r="GM405" s="4"/>
      <c r="GN405" s="4"/>
      <c r="GO405" s="4"/>
      <c r="GP405" s="4"/>
      <c r="GQ405" s="4"/>
      <c r="GR405" s="4"/>
      <c r="GS405" s="4"/>
      <c r="GT405" s="4"/>
      <c r="GU405" s="4"/>
      <c r="GV405" s="4"/>
      <c r="GW405" s="4"/>
      <c r="GX405" s="4">
        <v>0</v>
      </c>
    </row>
    <row r="407" spans="1:28">
      <c r="A407" s="9">
        <v>50</v>
      </c>
      <c r="B407" s="9">
        <v>0</v>
      </c>
      <c r="C407" s="9">
        <v>0</v>
      </c>
      <c r="D407" s="9">
        <v>1</v>
      </c>
      <c r="E407" s="9">
        <v>201</v>
      </c>
      <c r="F407" s="9">
        <f>ROUND(Source!O405,O407)</f>
        <v>123644.84</v>
      </c>
      <c r="G407" s="9" t="s">
        <v>363</v>
      </c>
      <c r="H407" s="9" t="s">
        <v>364</v>
      </c>
      <c r="I407" s="9"/>
      <c r="J407" s="9"/>
      <c r="K407" s="9">
        <v>201</v>
      </c>
      <c r="L407" s="9">
        <v>1</v>
      </c>
      <c r="M407" s="9">
        <v>3</v>
      </c>
      <c r="N407" s="9" t="s">
        <v>236</v>
      </c>
      <c r="O407" s="9">
        <v>2</v>
      </c>
      <c r="P407" s="9">
        <f>ROUND(Source!DG405,O407)</f>
        <v>123644.84</v>
      </c>
      <c r="Q407" s="9"/>
      <c r="R407" s="9"/>
      <c r="S407" s="9"/>
      <c r="T407" s="9"/>
      <c r="U407" s="9"/>
      <c r="V407" s="9"/>
      <c r="W407" s="9">
        <v>123644.84</v>
      </c>
      <c r="X407" s="9">
        <v>1</v>
      </c>
      <c r="Y407" s="9">
        <v>123644.84</v>
      </c>
      <c r="Z407" s="9">
        <v>123644.84</v>
      </c>
      <c r="AA407" s="9">
        <v>1</v>
      </c>
      <c r="AB407" s="9">
        <v>123644.84</v>
      </c>
    </row>
    <row r="408" spans="1:28">
      <c r="A408" s="9">
        <v>50</v>
      </c>
      <c r="B408" s="9">
        <v>0</v>
      </c>
      <c r="C408" s="9">
        <v>0</v>
      </c>
      <c r="D408" s="9">
        <v>1</v>
      </c>
      <c r="E408" s="9">
        <v>202</v>
      </c>
      <c r="F408" s="9">
        <f>ROUND(Source!P405,O408)</f>
        <v>123644.84</v>
      </c>
      <c r="G408" s="9" t="s">
        <v>365</v>
      </c>
      <c r="H408" s="9" t="s">
        <v>366</v>
      </c>
      <c r="I408" s="9"/>
      <c r="J408" s="9"/>
      <c r="K408" s="9">
        <v>202</v>
      </c>
      <c r="L408" s="9">
        <v>2</v>
      </c>
      <c r="M408" s="9">
        <v>3</v>
      </c>
      <c r="N408" s="9" t="s">
        <v>236</v>
      </c>
      <c r="O408" s="9">
        <v>2</v>
      </c>
      <c r="P408" s="9">
        <f>ROUND(Source!DH405,O408)</f>
        <v>123644.84</v>
      </c>
      <c r="Q408" s="9"/>
      <c r="R408" s="9"/>
      <c r="S408" s="9"/>
      <c r="T408" s="9"/>
      <c r="U408" s="9"/>
      <c r="V408" s="9"/>
      <c r="W408" s="9">
        <v>123644.84</v>
      </c>
      <c r="X408" s="9">
        <v>1</v>
      </c>
      <c r="Y408" s="9">
        <v>123644.84</v>
      </c>
      <c r="Z408" s="9">
        <v>123644.84</v>
      </c>
      <c r="AA408" s="9">
        <v>1</v>
      </c>
      <c r="AB408" s="9">
        <v>123644.84</v>
      </c>
    </row>
    <row r="409" spans="1:28">
      <c r="A409" s="9">
        <v>50</v>
      </c>
      <c r="B409" s="9">
        <v>0</v>
      </c>
      <c r="C409" s="9">
        <v>0</v>
      </c>
      <c r="D409" s="9">
        <v>1</v>
      </c>
      <c r="E409" s="9">
        <v>222</v>
      </c>
      <c r="F409" s="9">
        <f>ROUND(Source!AO405,O409)</f>
        <v>0</v>
      </c>
      <c r="G409" s="9" t="s">
        <v>367</v>
      </c>
      <c r="H409" s="9" t="s">
        <v>368</v>
      </c>
      <c r="I409" s="9"/>
      <c r="J409" s="9"/>
      <c r="K409" s="9">
        <v>222</v>
      </c>
      <c r="L409" s="9">
        <v>3</v>
      </c>
      <c r="M409" s="9">
        <v>3</v>
      </c>
      <c r="N409" s="9" t="s">
        <v>236</v>
      </c>
      <c r="O409" s="9">
        <v>2</v>
      </c>
      <c r="P409" s="9">
        <f>ROUND(Source!EG405,O409)</f>
        <v>0</v>
      </c>
      <c r="Q409" s="9"/>
      <c r="R409" s="9"/>
      <c r="S409" s="9"/>
      <c r="T409" s="9"/>
      <c r="U409" s="9"/>
      <c r="V409" s="9"/>
      <c r="W409" s="9">
        <v>0</v>
      </c>
      <c r="X409" s="9">
        <v>1</v>
      </c>
      <c r="Y409" s="9">
        <v>0</v>
      </c>
      <c r="Z409" s="9">
        <v>0</v>
      </c>
      <c r="AA409" s="9">
        <v>1</v>
      </c>
      <c r="AB409" s="9">
        <v>0</v>
      </c>
    </row>
    <row r="410" spans="1:28">
      <c r="A410" s="9">
        <v>50</v>
      </c>
      <c r="B410" s="9">
        <v>0</v>
      </c>
      <c r="C410" s="9">
        <v>0</v>
      </c>
      <c r="D410" s="9">
        <v>1</v>
      </c>
      <c r="E410" s="9">
        <v>225</v>
      </c>
      <c r="F410" s="9">
        <f>ROUND(Source!AV405,O410)</f>
        <v>123644.84</v>
      </c>
      <c r="G410" s="9" t="s">
        <v>369</v>
      </c>
      <c r="H410" s="9" t="s">
        <v>370</v>
      </c>
      <c r="I410" s="9"/>
      <c r="J410" s="9"/>
      <c r="K410" s="9">
        <v>225</v>
      </c>
      <c r="L410" s="9">
        <v>4</v>
      </c>
      <c r="M410" s="9">
        <v>3</v>
      </c>
      <c r="N410" s="9" t="s">
        <v>236</v>
      </c>
      <c r="O410" s="9">
        <v>2</v>
      </c>
      <c r="P410" s="9">
        <f>ROUND(Source!EN405,O410)</f>
        <v>123644.84</v>
      </c>
      <c r="Q410" s="9"/>
      <c r="R410" s="9"/>
      <c r="S410" s="9"/>
      <c r="T410" s="9"/>
      <c r="U410" s="9"/>
      <c r="V410" s="9"/>
      <c r="W410" s="9">
        <v>123644.84</v>
      </c>
      <c r="X410" s="9">
        <v>1</v>
      </c>
      <c r="Y410" s="9">
        <v>123644.84</v>
      </c>
      <c r="Z410" s="9">
        <v>123644.84</v>
      </c>
      <c r="AA410" s="9">
        <v>1</v>
      </c>
      <c r="AB410" s="9">
        <v>123644.84</v>
      </c>
    </row>
    <row r="411" spans="1:28">
      <c r="A411" s="9">
        <v>50</v>
      </c>
      <c r="B411" s="9">
        <v>0</v>
      </c>
      <c r="C411" s="9">
        <v>0</v>
      </c>
      <c r="D411" s="9">
        <v>1</v>
      </c>
      <c r="E411" s="9">
        <v>226</v>
      </c>
      <c r="F411" s="9">
        <f>ROUND(Source!AW405,O411)</f>
        <v>123644.84</v>
      </c>
      <c r="G411" s="9" t="s">
        <v>371</v>
      </c>
      <c r="H411" s="9" t="s">
        <v>372</v>
      </c>
      <c r="I411" s="9"/>
      <c r="J411" s="9"/>
      <c r="K411" s="9">
        <v>226</v>
      </c>
      <c r="L411" s="9">
        <v>5</v>
      </c>
      <c r="M411" s="9">
        <v>3</v>
      </c>
      <c r="N411" s="9" t="s">
        <v>236</v>
      </c>
      <c r="O411" s="9">
        <v>2</v>
      </c>
      <c r="P411" s="9">
        <f>ROUND(Source!EO405,O411)</f>
        <v>123644.84</v>
      </c>
      <c r="Q411" s="9"/>
      <c r="R411" s="9"/>
      <c r="S411" s="9"/>
      <c r="T411" s="9"/>
      <c r="U411" s="9"/>
      <c r="V411" s="9"/>
      <c r="W411" s="9">
        <v>123644.84</v>
      </c>
      <c r="X411" s="9">
        <v>1</v>
      </c>
      <c r="Y411" s="9">
        <v>123644.84</v>
      </c>
      <c r="Z411" s="9">
        <v>123644.84</v>
      </c>
      <c r="AA411" s="9">
        <v>1</v>
      </c>
      <c r="AB411" s="9">
        <v>123644.84</v>
      </c>
    </row>
    <row r="412" spans="1:28">
      <c r="A412" s="9">
        <v>50</v>
      </c>
      <c r="B412" s="9">
        <v>0</v>
      </c>
      <c r="C412" s="9">
        <v>0</v>
      </c>
      <c r="D412" s="9">
        <v>1</v>
      </c>
      <c r="E412" s="9">
        <v>227</v>
      </c>
      <c r="F412" s="9">
        <f>ROUND(Source!AX405,O412)</f>
        <v>0</v>
      </c>
      <c r="G412" s="9" t="s">
        <v>373</v>
      </c>
      <c r="H412" s="9" t="s">
        <v>374</v>
      </c>
      <c r="I412" s="9"/>
      <c r="J412" s="9"/>
      <c r="K412" s="9">
        <v>227</v>
      </c>
      <c r="L412" s="9">
        <v>6</v>
      </c>
      <c r="M412" s="9">
        <v>3</v>
      </c>
      <c r="N412" s="9" t="s">
        <v>236</v>
      </c>
      <c r="O412" s="9">
        <v>2</v>
      </c>
      <c r="P412" s="9">
        <f>ROUND(Source!EP405,O412)</f>
        <v>0</v>
      </c>
      <c r="Q412" s="9"/>
      <c r="R412" s="9"/>
      <c r="S412" s="9"/>
      <c r="T412" s="9"/>
      <c r="U412" s="9"/>
      <c r="V412" s="9"/>
      <c r="W412" s="9">
        <v>0</v>
      </c>
      <c r="X412" s="9">
        <v>1</v>
      </c>
      <c r="Y412" s="9">
        <v>0</v>
      </c>
      <c r="Z412" s="9">
        <v>0</v>
      </c>
      <c r="AA412" s="9">
        <v>1</v>
      </c>
      <c r="AB412" s="9">
        <v>0</v>
      </c>
    </row>
    <row r="413" spans="1:28">
      <c r="A413" s="9">
        <v>50</v>
      </c>
      <c r="B413" s="9">
        <v>0</v>
      </c>
      <c r="C413" s="9">
        <v>0</v>
      </c>
      <c r="D413" s="9">
        <v>1</v>
      </c>
      <c r="E413" s="9">
        <v>228</v>
      </c>
      <c r="F413" s="9">
        <f>ROUND(Source!AY405,O413)</f>
        <v>123644.84</v>
      </c>
      <c r="G413" s="9" t="s">
        <v>375</v>
      </c>
      <c r="H413" s="9" t="s">
        <v>376</v>
      </c>
      <c r="I413" s="9"/>
      <c r="J413" s="9"/>
      <c r="K413" s="9">
        <v>228</v>
      </c>
      <c r="L413" s="9">
        <v>7</v>
      </c>
      <c r="M413" s="9">
        <v>3</v>
      </c>
      <c r="N413" s="9" t="s">
        <v>236</v>
      </c>
      <c r="O413" s="9">
        <v>2</v>
      </c>
      <c r="P413" s="9">
        <f>ROUND(Source!EQ405,O413)</f>
        <v>123644.84</v>
      </c>
      <c r="Q413" s="9"/>
      <c r="R413" s="9"/>
      <c r="S413" s="9"/>
      <c r="T413" s="9"/>
      <c r="U413" s="9"/>
      <c r="V413" s="9"/>
      <c r="W413" s="9">
        <v>123644.84</v>
      </c>
      <c r="X413" s="9">
        <v>1</v>
      </c>
      <c r="Y413" s="9">
        <v>123644.84</v>
      </c>
      <c r="Z413" s="9">
        <v>123644.84</v>
      </c>
      <c r="AA413" s="9">
        <v>1</v>
      </c>
      <c r="AB413" s="9">
        <v>123644.84</v>
      </c>
    </row>
    <row r="414" spans="1:28">
      <c r="A414" s="9">
        <v>50</v>
      </c>
      <c r="B414" s="9">
        <v>0</v>
      </c>
      <c r="C414" s="9">
        <v>0</v>
      </c>
      <c r="D414" s="9">
        <v>1</v>
      </c>
      <c r="E414" s="9">
        <v>216</v>
      </c>
      <c r="F414" s="9">
        <f>ROUND(Source!AP405,O414)</f>
        <v>0</v>
      </c>
      <c r="G414" s="9" t="s">
        <v>377</v>
      </c>
      <c r="H414" s="9" t="s">
        <v>378</v>
      </c>
      <c r="I414" s="9"/>
      <c r="J414" s="9"/>
      <c r="K414" s="9">
        <v>216</v>
      </c>
      <c r="L414" s="9">
        <v>8</v>
      </c>
      <c r="M414" s="9">
        <v>3</v>
      </c>
      <c r="N414" s="9" t="s">
        <v>236</v>
      </c>
      <c r="O414" s="9">
        <v>2</v>
      </c>
      <c r="P414" s="9">
        <f>ROUND(Source!EH405,O414)</f>
        <v>0</v>
      </c>
      <c r="Q414" s="9"/>
      <c r="R414" s="9"/>
      <c r="S414" s="9"/>
      <c r="T414" s="9"/>
      <c r="U414" s="9"/>
      <c r="V414" s="9"/>
      <c r="W414" s="9">
        <v>0</v>
      </c>
      <c r="X414" s="9">
        <v>1</v>
      </c>
      <c r="Y414" s="9">
        <v>0</v>
      </c>
      <c r="Z414" s="9">
        <v>0</v>
      </c>
      <c r="AA414" s="9">
        <v>1</v>
      </c>
      <c r="AB414" s="9">
        <v>0</v>
      </c>
    </row>
    <row r="415" spans="1:28">
      <c r="A415" s="9">
        <v>50</v>
      </c>
      <c r="B415" s="9">
        <v>0</v>
      </c>
      <c r="C415" s="9">
        <v>0</v>
      </c>
      <c r="D415" s="9">
        <v>1</v>
      </c>
      <c r="E415" s="9">
        <v>223</v>
      </c>
      <c r="F415" s="9">
        <f>ROUND(Source!AQ405,O415)</f>
        <v>0</v>
      </c>
      <c r="G415" s="9" t="s">
        <v>379</v>
      </c>
      <c r="H415" s="9" t="s">
        <v>380</v>
      </c>
      <c r="I415" s="9"/>
      <c r="J415" s="9"/>
      <c r="K415" s="9">
        <v>223</v>
      </c>
      <c r="L415" s="9">
        <v>9</v>
      </c>
      <c r="M415" s="9">
        <v>3</v>
      </c>
      <c r="N415" s="9" t="s">
        <v>236</v>
      </c>
      <c r="O415" s="9">
        <v>2</v>
      </c>
      <c r="P415" s="9">
        <f>ROUND(Source!EI405,O415)</f>
        <v>0</v>
      </c>
      <c r="Q415" s="9"/>
      <c r="R415" s="9"/>
      <c r="S415" s="9"/>
      <c r="T415" s="9"/>
      <c r="U415" s="9"/>
      <c r="V415" s="9"/>
      <c r="W415" s="9">
        <v>0</v>
      </c>
      <c r="X415" s="9">
        <v>1</v>
      </c>
      <c r="Y415" s="9">
        <v>0</v>
      </c>
      <c r="Z415" s="9">
        <v>0</v>
      </c>
      <c r="AA415" s="9">
        <v>1</v>
      </c>
      <c r="AB415" s="9">
        <v>0</v>
      </c>
    </row>
    <row r="416" spans="1:28">
      <c r="A416" s="9">
        <v>50</v>
      </c>
      <c r="B416" s="9">
        <v>0</v>
      </c>
      <c r="C416" s="9">
        <v>0</v>
      </c>
      <c r="D416" s="9">
        <v>1</v>
      </c>
      <c r="E416" s="9">
        <v>229</v>
      </c>
      <c r="F416" s="9">
        <f>ROUND(Source!AZ405,O416)</f>
        <v>0</v>
      </c>
      <c r="G416" s="9" t="s">
        <v>381</v>
      </c>
      <c r="H416" s="9" t="s">
        <v>382</v>
      </c>
      <c r="I416" s="9"/>
      <c r="J416" s="9"/>
      <c r="K416" s="9">
        <v>229</v>
      </c>
      <c r="L416" s="9">
        <v>10</v>
      </c>
      <c r="M416" s="9">
        <v>3</v>
      </c>
      <c r="N416" s="9" t="s">
        <v>236</v>
      </c>
      <c r="O416" s="9">
        <v>2</v>
      </c>
      <c r="P416" s="9">
        <f>ROUND(Source!ER405,O416)</f>
        <v>0</v>
      </c>
      <c r="Q416" s="9"/>
      <c r="R416" s="9"/>
      <c r="S416" s="9"/>
      <c r="T416" s="9"/>
      <c r="U416" s="9"/>
      <c r="V416" s="9"/>
      <c r="W416" s="9">
        <v>0</v>
      </c>
      <c r="X416" s="9">
        <v>1</v>
      </c>
      <c r="Y416" s="9">
        <v>0</v>
      </c>
      <c r="Z416" s="9">
        <v>0</v>
      </c>
      <c r="AA416" s="9">
        <v>1</v>
      </c>
      <c r="AB416" s="9">
        <v>0</v>
      </c>
    </row>
    <row r="417" spans="1:28">
      <c r="A417" s="9">
        <v>50</v>
      </c>
      <c r="B417" s="9">
        <v>0</v>
      </c>
      <c r="C417" s="9">
        <v>0</v>
      </c>
      <c r="D417" s="9">
        <v>1</v>
      </c>
      <c r="E417" s="9">
        <v>203</v>
      </c>
      <c r="F417" s="9">
        <f>ROUND(Source!Q405,O417)</f>
        <v>0</v>
      </c>
      <c r="G417" s="9" t="s">
        <v>383</v>
      </c>
      <c r="H417" s="9" t="s">
        <v>384</v>
      </c>
      <c r="I417" s="9"/>
      <c r="J417" s="9"/>
      <c r="K417" s="9">
        <v>203</v>
      </c>
      <c r="L417" s="9">
        <v>11</v>
      </c>
      <c r="M417" s="9">
        <v>3</v>
      </c>
      <c r="N417" s="9" t="s">
        <v>236</v>
      </c>
      <c r="O417" s="9">
        <v>2</v>
      </c>
      <c r="P417" s="9">
        <f>ROUND(Source!DI405,O417)</f>
        <v>0</v>
      </c>
      <c r="Q417" s="9"/>
      <c r="R417" s="9"/>
      <c r="S417" s="9"/>
      <c r="T417" s="9"/>
      <c r="U417" s="9"/>
      <c r="V417" s="9"/>
      <c r="W417" s="9">
        <v>0</v>
      </c>
      <c r="X417" s="9">
        <v>1</v>
      </c>
      <c r="Y417" s="9">
        <v>0</v>
      </c>
      <c r="Z417" s="9">
        <v>0</v>
      </c>
      <c r="AA417" s="9">
        <v>1</v>
      </c>
      <c r="AB417" s="9">
        <v>0</v>
      </c>
    </row>
    <row r="418" spans="1:28">
      <c r="A418" s="9">
        <v>50</v>
      </c>
      <c r="B418" s="9">
        <v>0</v>
      </c>
      <c r="C418" s="9">
        <v>0</v>
      </c>
      <c r="D418" s="9">
        <v>1</v>
      </c>
      <c r="E418" s="9">
        <v>231</v>
      </c>
      <c r="F418" s="9">
        <f>ROUND(Source!BB405,O418)</f>
        <v>0</v>
      </c>
      <c r="G418" s="9" t="s">
        <v>385</v>
      </c>
      <c r="H418" s="9" t="s">
        <v>386</v>
      </c>
      <c r="I418" s="9"/>
      <c r="J418" s="9"/>
      <c r="K418" s="9">
        <v>231</v>
      </c>
      <c r="L418" s="9">
        <v>12</v>
      </c>
      <c r="M418" s="9">
        <v>3</v>
      </c>
      <c r="N418" s="9" t="s">
        <v>236</v>
      </c>
      <c r="O418" s="9">
        <v>2</v>
      </c>
      <c r="P418" s="9">
        <f>ROUND(Source!ET405,O418)</f>
        <v>0</v>
      </c>
      <c r="Q418" s="9"/>
      <c r="R418" s="9"/>
      <c r="S418" s="9"/>
      <c r="T418" s="9"/>
      <c r="U418" s="9"/>
      <c r="V418" s="9"/>
      <c r="W418" s="9">
        <v>0</v>
      </c>
      <c r="X418" s="9">
        <v>1</v>
      </c>
      <c r="Y418" s="9">
        <v>0</v>
      </c>
      <c r="Z418" s="9">
        <v>0</v>
      </c>
      <c r="AA418" s="9">
        <v>1</v>
      </c>
      <c r="AB418" s="9">
        <v>0</v>
      </c>
    </row>
    <row r="419" spans="1:28">
      <c r="A419" s="9">
        <v>50</v>
      </c>
      <c r="B419" s="9">
        <v>0</v>
      </c>
      <c r="C419" s="9">
        <v>0</v>
      </c>
      <c r="D419" s="9">
        <v>1</v>
      </c>
      <c r="E419" s="9">
        <v>204</v>
      </c>
      <c r="F419" s="9">
        <f>ROUND(Source!R405,O419)</f>
        <v>0</v>
      </c>
      <c r="G419" s="9" t="s">
        <v>387</v>
      </c>
      <c r="H419" s="9" t="s">
        <v>388</v>
      </c>
      <c r="I419" s="9"/>
      <c r="J419" s="9"/>
      <c r="K419" s="9">
        <v>204</v>
      </c>
      <c r="L419" s="9">
        <v>13</v>
      </c>
      <c r="M419" s="9">
        <v>3</v>
      </c>
      <c r="N419" s="9" t="s">
        <v>236</v>
      </c>
      <c r="O419" s="9">
        <v>2</v>
      </c>
      <c r="P419" s="9">
        <f>ROUND(Source!DJ405,O419)</f>
        <v>0</v>
      </c>
      <c r="Q419" s="9"/>
      <c r="R419" s="9"/>
      <c r="S419" s="9"/>
      <c r="T419" s="9"/>
      <c r="U419" s="9"/>
      <c r="V419" s="9"/>
      <c r="W419" s="9">
        <v>0</v>
      </c>
      <c r="X419" s="9">
        <v>1</v>
      </c>
      <c r="Y419" s="9">
        <v>0</v>
      </c>
      <c r="Z419" s="9">
        <v>0</v>
      </c>
      <c r="AA419" s="9">
        <v>1</v>
      </c>
      <c r="AB419" s="9">
        <v>0</v>
      </c>
    </row>
    <row r="420" spans="1:28">
      <c r="A420" s="9">
        <v>50</v>
      </c>
      <c r="B420" s="9">
        <v>0</v>
      </c>
      <c r="C420" s="9">
        <v>0</v>
      </c>
      <c r="D420" s="9">
        <v>1</v>
      </c>
      <c r="E420" s="9">
        <v>205</v>
      </c>
      <c r="F420" s="9">
        <f>ROUND(Source!S405,O420)</f>
        <v>0</v>
      </c>
      <c r="G420" s="9" t="s">
        <v>389</v>
      </c>
      <c r="H420" s="9" t="s">
        <v>390</v>
      </c>
      <c r="I420" s="9"/>
      <c r="J420" s="9"/>
      <c r="K420" s="9">
        <v>205</v>
      </c>
      <c r="L420" s="9">
        <v>14</v>
      </c>
      <c r="M420" s="9">
        <v>3</v>
      </c>
      <c r="N420" s="9" t="s">
        <v>236</v>
      </c>
      <c r="O420" s="9">
        <v>2</v>
      </c>
      <c r="P420" s="9">
        <f>ROUND(Source!DK405,O420)</f>
        <v>0</v>
      </c>
      <c r="Q420" s="9"/>
      <c r="R420" s="9"/>
      <c r="S420" s="9"/>
      <c r="T420" s="9"/>
      <c r="U420" s="9"/>
      <c r="V420" s="9"/>
      <c r="W420" s="9">
        <v>0</v>
      </c>
      <c r="X420" s="9">
        <v>1</v>
      </c>
      <c r="Y420" s="9">
        <v>0</v>
      </c>
      <c r="Z420" s="9">
        <v>0</v>
      </c>
      <c r="AA420" s="9">
        <v>1</v>
      </c>
      <c r="AB420" s="9">
        <v>0</v>
      </c>
    </row>
    <row r="421" spans="1:28">
      <c r="A421" s="9">
        <v>50</v>
      </c>
      <c r="B421" s="9">
        <v>0</v>
      </c>
      <c r="C421" s="9">
        <v>0</v>
      </c>
      <c r="D421" s="9">
        <v>1</v>
      </c>
      <c r="E421" s="9">
        <v>232</v>
      </c>
      <c r="F421" s="9">
        <f>ROUND(Source!BC405,O421)</f>
        <v>0</v>
      </c>
      <c r="G421" s="9" t="s">
        <v>391</v>
      </c>
      <c r="H421" s="9" t="s">
        <v>392</v>
      </c>
      <c r="I421" s="9"/>
      <c r="J421" s="9"/>
      <c r="K421" s="9">
        <v>232</v>
      </c>
      <c r="L421" s="9">
        <v>15</v>
      </c>
      <c r="M421" s="9">
        <v>3</v>
      </c>
      <c r="N421" s="9" t="s">
        <v>236</v>
      </c>
      <c r="O421" s="9">
        <v>2</v>
      </c>
      <c r="P421" s="9">
        <f>ROUND(Source!EU405,O421)</f>
        <v>0</v>
      </c>
      <c r="Q421" s="9"/>
      <c r="R421" s="9"/>
      <c r="S421" s="9"/>
      <c r="T421" s="9"/>
      <c r="U421" s="9"/>
      <c r="V421" s="9"/>
      <c r="W421" s="9">
        <v>0</v>
      </c>
      <c r="X421" s="9">
        <v>1</v>
      </c>
      <c r="Y421" s="9">
        <v>0</v>
      </c>
      <c r="Z421" s="9">
        <v>0</v>
      </c>
      <c r="AA421" s="9">
        <v>1</v>
      </c>
      <c r="AB421" s="9">
        <v>0</v>
      </c>
    </row>
    <row r="422" spans="1:28">
      <c r="A422" s="9">
        <v>50</v>
      </c>
      <c r="B422" s="9">
        <v>0</v>
      </c>
      <c r="C422" s="9">
        <v>0</v>
      </c>
      <c r="D422" s="9">
        <v>1</v>
      </c>
      <c r="E422" s="9">
        <v>214</v>
      </c>
      <c r="F422" s="9">
        <f>ROUND(Source!AS405,O422)</f>
        <v>123644.84</v>
      </c>
      <c r="G422" s="9" t="s">
        <v>393</v>
      </c>
      <c r="H422" s="9" t="s">
        <v>394</v>
      </c>
      <c r="I422" s="9"/>
      <c r="J422" s="9"/>
      <c r="K422" s="9">
        <v>214</v>
      </c>
      <c r="L422" s="9">
        <v>16</v>
      </c>
      <c r="M422" s="9">
        <v>3</v>
      </c>
      <c r="N422" s="9" t="s">
        <v>236</v>
      </c>
      <c r="O422" s="9">
        <v>2</v>
      </c>
      <c r="P422" s="9">
        <f>ROUND(Source!EK405,O422)</f>
        <v>123644.84</v>
      </c>
      <c r="Q422" s="9"/>
      <c r="R422" s="9"/>
      <c r="S422" s="9"/>
      <c r="T422" s="9"/>
      <c r="U422" s="9"/>
      <c r="V422" s="9"/>
      <c r="W422" s="9">
        <v>123644.84</v>
      </c>
      <c r="X422" s="9">
        <v>1</v>
      </c>
      <c r="Y422" s="9">
        <v>123644.84</v>
      </c>
      <c r="Z422" s="9">
        <v>123644.84</v>
      </c>
      <c r="AA422" s="9">
        <v>1</v>
      </c>
      <c r="AB422" s="9">
        <v>123644.84</v>
      </c>
    </row>
    <row r="423" spans="1:28">
      <c r="A423" s="9">
        <v>50</v>
      </c>
      <c r="B423" s="9">
        <v>0</v>
      </c>
      <c r="C423" s="9">
        <v>0</v>
      </c>
      <c r="D423" s="9">
        <v>1</v>
      </c>
      <c r="E423" s="9">
        <v>215</v>
      </c>
      <c r="F423" s="9">
        <f>ROUND(Source!AT405,O423)</f>
        <v>0</v>
      </c>
      <c r="G423" s="9" t="s">
        <v>395</v>
      </c>
      <c r="H423" s="9" t="s">
        <v>396</v>
      </c>
      <c r="I423" s="9"/>
      <c r="J423" s="9"/>
      <c r="K423" s="9">
        <v>215</v>
      </c>
      <c r="L423" s="9">
        <v>17</v>
      </c>
      <c r="M423" s="9">
        <v>3</v>
      </c>
      <c r="N423" s="9" t="s">
        <v>236</v>
      </c>
      <c r="O423" s="9">
        <v>2</v>
      </c>
      <c r="P423" s="9">
        <f>ROUND(Source!EL405,O423)</f>
        <v>0</v>
      </c>
      <c r="Q423" s="9"/>
      <c r="R423" s="9"/>
      <c r="S423" s="9"/>
      <c r="T423" s="9"/>
      <c r="U423" s="9"/>
      <c r="V423" s="9"/>
      <c r="W423" s="9">
        <v>0</v>
      </c>
      <c r="X423" s="9">
        <v>1</v>
      </c>
      <c r="Y423" s="9">
        <v>0</v>
      </c>
      <c r="Z423" s="9">
        <v>0</v>
      </c>
      <c r="AA423" s="9">
        <v>1</v>
      </c>
      <c r="AB423" s="9">
        <v>0</v>
      </c>
    </row>
    <row r="424" spans="1:28">
      <c r="A424" s="9">
        <v>50</v>
      </c>
      <c r="B424" s="9">
        <v>0</v>
      </c>
      <c r="C424" s="9">
        <v>0</v>
      </c>
      <c r="D424" s="9">
        <v>1</v>
      </c>
      <c r="E424" s="9">
        <v>217</v>
      </c>
      <c r="F424" s="9">
        <f>ROUND(Source!AU405,O424)</f>
        <v>0</v>
      </c>
      <c r="G424" s="9" t="s">
        <v>397</v>
      </c>
      <c r="H424" s="9" t="s">
        <v>398</v>
      </c>
      <c r="I424" s="9"/>
      <c r="J424" s="9"/>
      <c r="K424" s="9">
        <v>217</v>
      </c>
      <c r="L424" s="9">
        <v>18</v>
      </c>
      <c r="M424" s="9">
        <v>3</v>
      </c>
      <c r="N424" s="9" t="s">
        <v>236</v>
      </c>
      <c r="O424" s="9">
        <v>2</v>
      </c>
      <c r="P424" s="9">
        <f>ROUND(Source!EM405,O424)</f>
        <v>0</v>
      </c>
      <c r="Q424" s="9"/>
      <c r="R424" s="9"/>
      <c r="S424" s="9"/>
      <c r="T424" s="9"/>
      <c r="U424" s="9"/>
      <c r="V424" s="9"/>
      <c r="W424" s="9">
        <v>0</v>
      </c>
      <c r="X424" s="9">
        <v>1</v>
      </c>
      <c r="Y424" s="9">
        <v>0</v>
      </c>
      <c r="Z424" s="9">
        <v>0</v>
      </c>
      <c r="AA424" s="9">
        <v>1</v>
      </c>
      <c r="AB424" s="9">
        <v>0</v>
      </c>
    </row>
    <row r="425" spans="1:28">
      <c r="A425" s="9">
        <v>50</v>
      </c>
      <c r="B425" s="9">
        <v>0</v>
      </c>
      <c r="C425" s="9">
        <v>0</v>
      </c>
      <c r="D425" s="9">
        <v>1</v>
      </c>
      <c r="E425" s="9">
        <v>230</v>
      </c>
      <c r="F425" s="9">
        <f>ROUND(Source!BA405,O425)</f>
        <v>0</v>
      </c>
      <c r="G425" s="9" t="s">
        <v>399</v>
      </c>
      <c r="H425" s="9" t="s">
        <v>400</v>
      </c>
      <c r="I425" s="9"/>
      <c r="J425" s="9"/>
      <c r="K425" s="9">
        <v>230</v>
      </c>
      <c r="L425" s="9">
        <v>19</v>
      </c>
      <c r="M425" s="9">
        <v>3</v>
      </c>
      <c r="N425" s="9" t="s">
        <v>236</v>
      </c>
      <c r="O425" s="9">
        <v>2</v>
      </c>
      <c r="P425" s="9">
        <f>ROUND(Source!ES405,O425)</f>
        <v>0</v>
      </c>
      <c r="Q425" s="9"/>
      <c r="R425" s="9"/>
      <c r="S425" s="9"/>
      <c r="T425" s="9"/>
      <c r="U425" s="9"/>
      <c r="V425" s="9"/>
      <c r="W425" s="9">
        <v>0</v>
      </c>
      <c r="X425" s="9">
        <v>1</v>
      </c>
      <c r="Y425" s="9">
        <v>0</v>
      </c>
      <c r="Z425" s="9">
        <v>0</v>
      </c>
      <c r="AA425" s="9">
        <v>1</v>
      </c>
      <c r="AB425" s="9">
        <v>0</v>
      </c>
    </row>
    <row r="426" spans="1:28">
      <c r="A426" s="9">
        <v>50</v>
      </c>
      <c r="B426" s="9">
        <v>0</v>
      </c>
      <c r="C426" s="9">
        <v>0</v>
      </c>
      <c r="D426" s="9">
        <v>1</v>
      </c>
      <c r="E426" s="9">
        <v>206</v>
      </c>
      <c r="F426" s="9">
        <f>ROUND(Source!T405,O426)</f>
        <v>0</v>
      </c>
      <c r="G426" s="9" t="s">
        <v>401</v>
      </c>
      <c r="H426" s="9" t="s">
        <v>402</v>
      </c>
      <c r="I426" s="9"/>
      <c r="J426" s="9"/>
      <c r="K426" s="9">
        <v>206</v>
      </c>
      <c r="L426" s="9">
        <v>20</v>
      </c>
      <c r="M426" s="9">
        <v>3</v>
      </c>
      <c r="N426" s="9" t="s">
        <v>236</v>
      </c>
      <c r="O426" s="9">
        <v>2</v>
      </c>
      <c r="P426" s="9">
        <f>ROUND(Source!DL405,O426)</f>
        <v>0</v>
      </c>
      <c r="Q426" s="9"/>
      <c r="R426" s="9"/>
      <c r="S426" s="9"/>
      <c r="T426" s="9"/>
      <c r="U426" s="9"/>
      <c r="V426" s="9"/>
      <c r="W426" s="9">
        <v>0</v>
      </c>
      <c r="X426" s="9">
        <v>1</v>
      </c>
      <c r="Y426" s="9">
        <v>0</v>
      </c>
      <c r="Z426" s="9">
        <v>0</v>
      </c>
      <c r="AA426" s="9">
        <v>1</v>
      </c>
      <c r="AB426" s="9">
        <v>0</v>
      </c>
    </row>
    <row r="427" spans="1:28">
      <c r="A427" s="9">
        <v>50</v>
      </c>
      <c r="B427" s="9">
        <v>0</v>
      </c>
      <c r="C427" s="9">
        <v>0</v>
      </c>
      <c r="D427" s="9">
        <v>1</v>
      </c>
      <c r="E427" s="9">
        <v>207</v>
      </c>
      <c r="F427" s="9">
        <f>ROUND(Source!U405,O427)</f>
        <v>0</v>
      </c>
      <c r="G427" s="9" t="s">
        <v>403</v>
      </c>
      <c r="H427" s="9" t="s">
        <v>404</v>
      </c>
      <c r="I427" s="9"/>
      <c r="J427" s="9"/>
      <c r="K427" s="9">
        <v>207</v>
      </c>
      <c r="L427" s="9">
        <v>21</v>
      </c>
      <c r="M427" s="9">
        <v>3</v>
      </c>
      <c r="N427" s="9" t="s">
        <v>236</v>
      </c>
      <c r="O427" s="9">
        <v>7</v>
      </c>
      <c r="P427" s="9">
        <f>ROUND(Source!DM405,O427)</f>
        <v>0</v>
      </c>
      <c r="Q427" s="9"/>
      <c r="R427" s="9"/>
      <c r="S427" s="9"/>
      <c r="T427" s="9"/>
      <c r="U427" s="9"/>
      <c r="V427" s="9"/>
      <c r="W427" s="9">
        <v>0</v>
      </c>
      <c r="X427" s="9">
        <v>1</v>
      </c>
      <c r="Y427" s="9">
        <v>0</v>
      </c>
      <c r="Z427" s="9">
        <v>0</v>
      </c>
      <c r="AA427" s="9">
        <v>1</v>
      </c>
      <c r="AB427" s="9">
        <v>0</v>
      </c>
    </row>
    <row r="428" spans="1:28">
      <c r="A428" s="9">
        <v>50</v>
      </c>
      <c r="B428" s="9">
        <v>0</v>
      </c>
      <c r="C428" s="9">
        <v>0</v>
      </c>
      <c r="D428" s="9">
        <v>1</v>
      </c>
      <c r="E428" s="9">
        <v>208</v>
      </c>
      <c r="F428" s="9">
        <f>ROUND(Source!V405,O428)</f>
        <v>0</v>
      </c>
      <c r="G428" s="9" t="s">
        <v>405</v>
      </c>
      <c r="H428" s="9" t="s">
        <v>406</v>
      </c>
      <c r="I428" s="9"/>
      <c r="J428" s="9"/>
      <c r="K428" s="9">
        <v>208</v>
      </c>
      <c r="L428" s="9">
        <v>22</v>
      </c>
      <c r="M428" s="9">
        <v>3</v>
      </c>
      <c r="N428" s="9" t="s">
        <v>236</v>
      </c>
      <c r="O428" s="9">
        <v>7</v>
      </c>
      <c r="P428" s="9">
        <f>ROUND(Source!DN405,O428)</f>
        <v>0</v>
      </c>
      <c r="Q428" s="9"/>
      <c r="R428" s="9"/>
      <c r="S428" s="9"/>
      <c r="T428" s="9"/>
      <c r="U428" s="9"/>
      <c r="V428" s="9"/>
      <c r="W428" s="9">
        <v>0</v>
      </c>
      <c r="X428" s="9">
        <v>1</v>
      </c>
      <c r="Y428" s="9">
        <v>0</v>
      </c>
      <c r="Z428" s="9">
        <v>0</v>
      </c>
      <c r="AA428" s="9">
        <v>1</v>
      </c>
      <c r="AB428" s="9">
        <v>0</v>
      </c>
    </row>
    <row r="429" spans="1:28">
      <c r="A429" s="9">
        <v>50</v>
      </c>
      <c r="B429" s="9">
        <v>0</v>
      </c>
      <c r="C429" s="9">
        <v>0</v>
      </c>
      <c r="D429" s="9">
        <v>1</v>
      </c>
      <c r="E429" s="9">
        <v>209</v>
      </c>
      <c r="F429" s="9">
        <f>ROUND(Source!W405,O429)</f>
        <v>0</v>
      </c>
      <c r="G429" s="9" t="s">
        <v>407</v>
      </c>
      <c r="H429" s="9" t="s">
        <v>408</v>
      </c>
      <c r="I429" s="9"/>
      <c r="J429" s="9"/>
      <c r="K429" s="9">
        <v>209</v>
      </c>
      <c r="L429" s="9">
        <v>23</v>
      </c>
      <c r="M429" s="9">
        <v>3</v>
      </c>
      <c r="N429" s="9" t="s">
        <v>236</v>
      </c>
      <c r="O429" s="9">
        <v>2</v>
      </c>
      <c r="P429" s="9">
        <f>ROUND(Source!DO405,O429)</f>
        <v>0</v>
      </c>
      <c r="Q429" s="9"/>
      <c r="R429" s="9"/>
      <c r="S429" s="9"/>
      <c r="T429" s="9"/>
      <c r="U429" s="9"/>
      <c r="V429" s="9"/>
      <c r="W429" s="9">
        <v>0</v>
      </c>
      <c r="X429" s="9">
        <v>1</v>
      </c>
      <c r="Y429" s="9">
        <v>0</v>
      </c>
      <c r="Z429" s="9">
        <v>0</v>
      </c>
      <c r="AA429" s="9">
        <v>1</v>
      </c>
      <c r="AB429" s="9">
        <v>0</v>
      </c>
    </row>
    <row r="430" spans="1:28">
      <c r="A430" s="9">
        <v>50</v>
      </c>
      <c r="B430" s="9">
        <v>0</v>
      </c>
      <c r="C430" s="9">
        <v>0</v>
      </c>
      <c r="D430" s="9">
        <v>1</v>
      </c>
      <c r="E430" s="9">
        <v>233</v>
      </c>
      <c r="F430" s="9">
        <f>ROUND(Source!BD405,O430)</f>
        <v>0</v>
      </c>
      <c r="G430" s="9" t="s">
        <v>409</v>
      </c>
      <c r="H430" s="9" t="s">
        <v>410</v>
      </c>
      <c r="I430" s="9"/>
      <c r="J430" s="9"/>
      <c r="K430" s="9">
        <v>233</v>
      </c>
      <c r="L430" s="9">
        <v>24</v>
      </c>
      <c r="M430" s="9">
        <v>3</v>
      </c>
      <c r="N430" s="9" t="s">
        <v>236</v>
      </c>
      <c r="O430" s="9">
        <v>2</v>
      </c>
      <c r="P430" s="9">
        <f>ROUND(Source!EV405,O430)</f>
        <v>0</v>
      </c>
      <c r="Q430" s="9"/>
      <c r="R430" s="9"/>
      <c r="S430" s="9"/>
      <c r="T430" s="9"/>
      <c r="U430" s="9"/>
      <c r="V430" s="9"/>
      <c r="W430" s="9">
        <v>0</v>
      </c>
      <c r="X430" s="9">
        <v>1</v>
      </c>
      <c r="Y430" s="9">
        <v>0</v>
      </c>
      <c r="Z430" s="9">
        <v>0</v>
      </c>
      <c r="AA430" s="9">
        <v>1</v>
      </c>
      <c r="AB430" s="9">
        <v>0</v>
      </c>
    </row>
    <row r="431" spans="1:28">
      <c r="A431" s="9">
        <v>50</v>
      </c>
      <c r="B431" s="9">
        <v>0</v>
      </c>
      <c r="C431" s="9">
        <v>0</v>
      </c>
      <c r="D431" s="9">
        <v>1</v>
      </c>
      <c r="E431" s="9">
        <v>210</v>
      </c>
      <c r="F431" s="9">
        <f>ROUND(Source!X405,O431)</f>
        <v>0</v>
      </c>
      <c r="G431" s="9" t="s">
        <v>411</v>
      </c>
      <c r="H431" s="9" t="s">
        <v>412</v>
      </c>
      <c r="I431" s="9"/>
      <c r="J431" s="9"/>
      <c r="K431" s="9">
        <v>210</v>
      </c>
      <c r="L431" s="9">
        <v>25</v>
      </c>
      <c r="M431" s="9">
        <v>3</v>
      </c>
      <c r="N431" s="9" t="s">
        <v>236</v>
      </c>
      <c r="O431" s="9">
        <v>2</v>
      </c>
      <c r="P431" s="9">
        <f>ROUND(Source!DP405,O431)</f>
        <v>0</v>
      </c>
      <c r="Q431" s="9"/>
      <c r="R431" s="9"/>
      <c r="S431" s="9"/>
      <c r="T431" s="9"/>
      <c r="U431" s="9"/>
      <c r="V431" s="9"/>
      <c r="W431" s="9">
        <v>0</v>
      </c>
      <c r="X431" s="9">
        <v>1</v>
      </c>
      <c r="Y431" s="9">
        <v>0</v>
      </c>
      <c r="Z431" s="9">
        <v>0</v>
      </c>
      <c r="AA431" s="9">
        <v>1</v>
      </c>
      <c r="AB431" s="9">
        <v>0</v>
      </c>
    </row>
    <row r="432" spans="1:28">
      <c r="A432" s="9">
        <v>50</v>
      </c>
      <c r="B432" s="9">
        <v>0</v>
      </c>
      <c r="C432" s="9">
        <v>0</v>
      </c>
      <c r="D432" s="9">
        <v>1</v>
      </c>
      <c r="E432" s="9">
        <v>211</v>
      </c>
      <c r="F432" s="9">
        <f>ROUND(Source!Y405,O432)</f>
        <v>0</v>
      </c>
      <c r="G432" s="9" t="s">
        <v>413</v>
      </c>
      <c r="H432" s="9" t="s">
        <v>414</v>
      </c>
      <c r="I432" s="9"/>
      <c r="J432" s="9"/>
      <c r="K432" s="9">
        <v>211</v>
      </c>
      <c r="L432" s="9">
        <v>26</v>
      </c>
      <c r="M432" s="9">
        <v>3</v>
      </c>
      <c r="N432" s="9" t="s">
        <v>236</v>
      </c>
      <c r="O432" s="9">
        <v>2</v>
      </c>
      <c r="P432" s="9">
        <f>ROUND(Source!DQ405,O432)</f>
        <v>0</v>
      </c>
      <c r="Q432" s="9"/>
      <c r="R432" s="9"/>
      <c r="S432" s="9"/>
      <c r="T432" s="9"/>
      <c r="U432" s="9"/>
      <c r="V432" s="9"/>
      <c r="W432" s="9">
        <v>0</v>
      </c>
      <c r="X432" s="9">
        <v>1</v>
      </c>
      <c r="Y432" s="9">
        <v>0</v>
      </c>
      <c r="Z432" s="9">
        <v>0</v>
      </c>
      <c r="AA432" s="9">
        <v>1</v>
      </c>
      <c r="AB432" s="9">
        <v>0</v>
      </c>
    </row>
    <row r="433" spans="1:28">
      <c r="A433" s="9">
        <v>50</v>
      </c>
      <c r="B433" s="9">
        <v>0</v>
      </c>
      <c r="C433" s="9">
        <v>0</v>
      </c>
      <c r="D433" s="9">
        <v>1</v>
      </c>
      <c r="E433" s="9">
        <v>224</v>
      </c>
      <c r="F433" s="9">
        <f>ROUND(Source!AR405,O433)</f>
        <v>123644.84</v>
      </c>
      <c r="G433" s="9" t="s">
        <v>415</v>
      </c>
      <c r="H433" s="9" t="s">
        <v>416</v>
      </c>
      <c r="I433" s="9"/>
      <c r="J433" s="9"/>
      <c r="K433" s="9">
        <v>224</v>
      </c>
      <c r="L433" s="9">
        <v>27</v>
      </c>
      <c r="M433" s="9">
        <v>3</v>
      </c>
      <c r="N433" s="9" t="s">
        <v>236</v>
      </c>
      <c r="O433" s="9">
        <v>2</v>
      </c>
      <c r="P433" s="9">
        <f>ROUND(Source!EJ405,O433)</f>
        <v>123644.84</v>
      </c>
      <c r="Q433" s="9"/>
      <c r="R433" s="9"/>
      <c r="S433" s="9"/>
      <c r="T433" s="9"/>
      <c r="U433" s="9"/>
      <c r="V433" s="9"/>
      <c r="W433" s="9">
        <v>123644.84</v>
      </c>
      <c r="X433" s="9">
        <v>1</v>
      </c>
      <c r="Y433" s="9">
        <v>123644.84</v>
      </c>
      <c r="Z433" s="9">
        <v>123644.84</v>
      </c>
      <c r="AA433" s="9">
        <v>1</v>
      </c>
      <c r="AB433" s="9">
        <v>123644.84</v>
      </c>
    </row>
    <row r="435" spans="1:206">
      <c r="A435" s="7">
        <v>51</v>
      </c>
      <c r="B435" s="7">
        <f>B20</f>
        <v>1</v>
      </c>
      <c r="C435" s="7">
        <f>A20</f>
        <v>3</v>
      </c>
      <c r="D435" s="7">
        <f>ROW(A20)</f>
        <v>20</v>
      </c>
      <c r="E435" s="7"/>
      <c r="F435" s="7" t="str">
        <f>IF(F20&lt;&gt;"",F20,"")</f>
        <v>02-01-01</v>
      </c>
      <c r="G435" s="7" t="str">
        <f>IF(G20&lt;&gt;"",G20,"")</f>
        <v>Строительство ВЛИ</v>
      </c>
      <c r="H435" s="7">
        <v>0</v>
      </c>
      <c r="I435" s="7"/>
      <c r="J435" s="7"/>
      <c r="K435" s="7"/>
      <c r="L435" s="7"/>
      <c r="M435" s="7"/>
      <c r="N435" s="7"/>
      <c r="O435" s="7">
        <f ca="1" t="shared" ref="O435:T435" si="274">ROUND(O77+O196+O255+O292+O405+AB435,2)</f>
        <v>219253.72</v>
      </c>
      <c r="P435" s="7">
        <f ca="1" t="shared" si="274"/>
        <v>124216.17</v>
      </c>
      <c r="Q435" s="7">
        <f ca="1" t="shared" si="274"/>
        <v>26876.24</v>
      </c>
      <c r="R435" s="7">
        <f ca="1" t="shared" si="274"/>
        <v>17429.6</v>
      </c>
      <c r="S435" s="7">
        <f ca="1" t="shared" si="274"/>
        <v>50731.71</v>
      </c>
      <c r="T435" s="7">
        <f t="shared" si="274"/>
        <v>0</v>
      </c>
      <c r="U435" s="7">
        <f ca="1">U77+U196+U255+U292+U405+AH435</f>
        <v>63.677156</v>
      </c>
      <c r="V435" s="7">
        <f ca="1">V77+V196+V255+V292+V405+AI435</f>
        <v>19.3045808</v>
      </c>
      <c r="W435" s="7">
        <f>ROUND(W77+W196+W255+W292+W405+AJ435,2)</f>
        <v>0</v>
      </c>
      <c r="X435" s="7">
        <f ca="1">ROUND(X77+X196+X255+X292+X405+AK435,2)</f>
        <v>69814.62</v>
      </c>
      <c r="Y435" s="7">
        <f ca="1">ROUND(Y77+Y196+Y255+Y292+Y405+AL435,2)</f>
        <v>41876.62</v>
      </c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>
        <f t="shared" ref="AO435:BD435" si="275">ROUND(AO77+AO196+AO255+AO292+AO405+BX435,2)</f>
        <v>0</v>
      </c>
      <c r="AP435" s="7">
        <f t="shared" si="275"/>
        <v>0</v>
      </c>
      <c r="AQ435" s="7">
        <f ca="1" t="shared" si="275"/>
        <v>0</v>
      </c>
      <c r="AR435" s="7">
        <f ca="1" t="shared" si="275"/>
        <v>330944.96</v>
      </c>
      <c r="AS435" s="7">
        <f ca="1" t="shared" si="275"/>
        <v>307698.64</v>
      </c>
      <c r="AT435" s="7">
        <f ca="1" t="shared" si="275"/>
        <v>23246.32</v>
      </c>
      <c r="AU435" s="7">
        <f ca="1" t="shared" si="275"/>
        <v>0</v>
      </c>
      <c r="AV435" s="7">
        <f ca="1" t="shared" si="275"/>
        <v>124216.17</v>
      </c>
      <c r="AW435" s="7">
        <f ca="1" t="shared" si="275"/>
        <v>124216.17</v>
      </c>
      <c r="AX435" s="7">
        <f ca="1" t="shared" si="275"/>
        <v>0</v>
      </c>
      <c r="AY435" s="7">
        <f ca="1" t="shared" si="275"/>
        <v>124216.17</v>
      </c>
      <c r="AZ435" s="7">
        <f ca="1" t="shared" si="275"/>
        <v>0</v>
      </c>
      <c r="BA435" s="7">
        <f t="shared" si="275"/>
        <v>0</v>
      </c>
      <c r="BB435" s="7">
        <f t="shared" si="275"/>
        <v>0</v>
      </c>
      <c r="BC435" s="7">
        <f t="shared" si="275"/>
        <v>0</v>
      </c>
      <c r="BD435" s="7">
        <f t="shared" si="275"/>
        <v>0</v>
      </c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7"/>
      <c r="CW435" s="7"/>
      <c r="CX435" s="7"/>
      <c r="CY435" s="7"/>
      <c r="CZ435" s="7"/>
      <c r="DA435" s="7"/>
      <c r="DB435" s="7"/>
      <c r="DC435" s="7"/>
      <c r="DD435" s="7"/>
      <c r="DE435" s="7"/>
      <c r="DF435" s="7"/>
      <c r="DG435" s="4">
        <f ca="1" t="shared" ref="DG435:DL435" si="276">ROUND(DG77+DG196+DG255+DG292+DG405+DT435,2)</f>
        <v>219253.72</v>
      </c>
      <c r="DH435" s="4">
        <f ca="1" t="shared" si="276"/>
        <v>124216.17</v>
      </c>
      <c r="DI435" s="4">
        <f ca="1" t="shared" si="276"/>
        <v>26876.24</v>
      </c>
      <c r="DJ435" s="4">
        <f ca="1" t="shared" si="276"/>
        <v>17429.6</v>
      </c>
      <c r="DK435" s="4">
        <f ca="1" t="shared" si="276"/>
        <v>50731.71</v>
      </c>
      <c r="DL435" s="4">
        <f t="shared" si="276"/>
        <v>0</v>
      </c>
      <c r="DM435" s="4">
        <f ca="1">DM77+DM196+DM255+DM292+DM405+DZ435</f>
        <v>63.677156</v>
      </c>
      <c r="DN435" s="4">
        <f ca="1">DN77+DN196+DN255+DN292+DN405+EA435</f>
        <v>19.3045808</v>
      </c>
      <c r="DO435" s="4">
        <f>ROUND(DO77+DO196+DO255+DO292+DO405+EB435,2)</f>
        <v>0</v>
      </c>
      <c r="DP435" s="4">
        <f ca="1">ROUND(DP77+DP196+DP255+DP292+DP405+EC435,2)</f>
        <v>69814.62</v>
      </c>
      <c r="DQ435" s="4">
        <f ca="1">ROUND(DQ77+DQ196+DQ255+DQ292+DQ405+ED435,2)</f>
        <v>41876.62</v>
      </c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>
        <f t="shared" ref="EG435:EV435" si="277">ROUND(EG77+EG196+EG255+EG292+EG405+FP435,2)</f>
        <v>0</v>
      </c>
      <c r="EH435" s="4">
        <f t="shared" si="277"/>
        <v>0</v>
      </c>
      <c r="EI435" s="4">
        <f ca="1" t="shared" si="277"/>
        <v>0</v>
      </c>
      <c r="EJ435" s="4">
        <f ca="1" t="shared" si="277"/>
        <v>330944.96</v>
      </c>
      <c r="EK435" s="4">
        <f ca="1" t="shared" si="277"/>
        <v>307698.64</v>
      </c>
      <c r="EL435" s="4">
        <f ca="1" t="shared" si="277"/>
        <v>23246.32</v>
      </c>
      <c r="EM435" s="4">
        <f ca="1" t="shared" si="277"/>
        <v>0</v>
      </c>
      <c r="EN435" s="4">
        <f ca="1" t="shared" si="277"/>
        <v>124216.17</v>
      </c>
      <c r="EO435" s="4">
        <f ca="1" t="shared" si="277"/>
        <v>124216.17</v>
      </c>
      <c r="EP435" s="4">
        <f ca="1" t="shared" si="277"/>
        <v>0</v>
      </c>
      <c r="EQ435" s="4">
        <f ca="1" t="shared" si="277"/>
        <v>124216.17</v>
      </c>
      <c r="ER435" s="4">
        <f ca="1" t="shared" si="277"/>
        <v>0</v>
      </c>
      <c r="ES435" s="4">
        <f t="shared" si="277"/>
        <v>0</v>
      </c>
      <c r="ET435" s="4">
        <f t="shared" si="277"/>
        <v>0</v>
      </c>
      <c r="EU435" s="4">
        <f t="shared" si="277"/>
        <v>0</v>
      </c>
      <c r="EV435" s="4">
        <f t="shared" si="277"/>
        <v>0</v>
      </c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/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4"/>
      <c r="GR435" s="4"/>
      <c r="GS435" s="4"/>
      <c r="GT435" s="4"/>
      <c r="GU435" s="4"/>
      <c r="GV435" s="4"/>
      <c r="GW435" s="4"/>
      <c r="GX435" s="4">
        <v>0</v>
      </c>
    </row>
    <row r="437" spans="1:28">
      <c r="A437" s="9">
        <v>50</v>
      </c>
      <c r="B437" s="9">
        <v>0</v>
      </c>
      <c r="C437" s="9">
        <v>0</v>
      </c>
      <c r="D437" s="9">
        <v>1</v>
      </c>
      <c r="E437" s="9">
        <v>201</v>
      </c>
      <c r="F437" s="9">
        <f ca="1">ROUND(Source!O435,O437)</f>
        <v>219253.72</v>
      </c>
      <c r="G437" s="9" t="s">
        <v>363</v>
      </c>
      <c r="H437" s="9" t="s">
        <v>364</v>
      </c>
      <c r="I437" s="9"/>
      <c r="J437" s="9"/>
      <c r="K437" s="9">
        <v>201</v>
      </c>
      <c r="L437" s="9">
        <v>1</v>
      </c>
      <c r="M437" s="9">
        <v>3</v>
      </c>
      <c r="N437" s="9" t="s">
        <v>236</v>
      </c>
      <c r="O437" s="9">
        <v>2</v>
      </c>
      <c r="P437" s="9">
        <f ca="1">ROUND(Source!DG435,O437)</f>
        <v>219253.72</v>
      </c>
      <c r="Q437" s="9"/>
      <c r="R437" s="9"/>
      <c r="S437" s="9"/>
      <c r="T437" s="9"/>
      <c r="U437" s="9"/>
      <c r="V437" s="9"/>
      <c r="W437" s="9">
        <v>219253.72</v>
      </c>
      <c r="X437" s="9">
        <v>1</v>
      </c>
      <c r="Y437" s="9">
        <v>219253.72</v>
      </c>
      <c r="Z437" s="9">
        <v>219253.72</v>
      </c>
      <c r="AA437" s="9">
        <v>1</v>
      </c>
      <c r="AB437" s="9">
        <v>219253.72</v>
      </c>
    </row>
    <row r="438" spans="1:28">
      <c r="A438" s="9">
        <v>50</v>
      </c>
      <c r="B438" s="9">
        <v>0</v>
      </c>
      <c r="C438" s="9">
        <v>0</v>
      </c>
      <c r="D438" s="9">
        <v>1</v>
      </c>
      <c r="E438" s="9">
        <v>202</v>
      </c>
      <c r="F438" s="9">
        <f ca="1">ROUND(Source!P435,O438)</f>
        <v>124216.17</v>
      </c>
      <c r="G438" s="9" t="s">
        <v>365</v>
      </c>
      <c r="H438" s="9" t="s">
        <v>366</v>
      </c>
      <c r="I438" s="9"/>
      <c r="J438" s="9"/>
      <c r="K438" s="9">
        <v>202</v>
      </c>
      <c r="L438" s="9">
        <v>2</v>
      </c>
      <c r="M438" s="9">
        <v>3</v>
      </c>
      <c r="N438" s="9" t="s">
        <v>236</v>
      </c>
      <c r="O438" s="9">
        <v>2</v>
      </c>
      <c r="P438" s="9">
        <f ca="1">ROUND(Source!DH435,O438)</f>
        <v>124216.17</v>
      </c>
      <c r="Q438" s="9"/>
      <c r="R438" s="9"/>
      <c r="S438" s="9"/>
      <c r="T438" s="9"/>
      <c r="U438" s="9"/>
      <c r="V438" s="9"/>
      <c r="W438" s="9">
        <v>124216.17</v>
      </c>
      <c r="X438" s="9">
        <v>1</v>
      </c>
      <c r="Y438" s="9">
        <v>124216.17</v>
      </c>
      <c r="Z438" s="9">
        <v>124216.17</v>
      </c>
      <c r="AA438" s="9">
        <v>1</v>
      </c>
      <c r="AB438" s="9">
        <v>124216.17</v>
      </c>
    </row>
    <row r="439" spans="1:28">
      <c r="A439" s="9">
        <v>50</v>
      </c>
      <c r="B439" s="9">
        <v>0</v>
      </c>
      <c r="C439" s="9">
        <v>0</v>
      </c>
      <c r="D439" s="9">
        <v>1</v>
      </c>
      <c r="E439" s="9">
        <v>222</v>
      </c>
      <c r="F439" s="9">
        <f>ROUND(Source!AO435,O439)</f>
        <v>0</v>
      </c>
      <c r="G439" s="9" t="s">
        <v>367</v>
      </c>
      <c r="H439" s="9" t="s">
        <v>368</v>
      </c>
      <c r="I439" s="9"/>
      <c r="J439" s="9"/>
      <c r="K439" s="9">
        <v>222</v>
      </c>
      <c r="L439" s="9">
        <v>3</v>
      </c>
      <c r="M439" s="9">
        <v>3</v>
      </c>
      <c r="N439" s="9" t="s">
        <v>236</v>
      </c>
      <c r="O439" s="9">
        <v>2</v>
      </c>
      <c r="P439" s="9">
        <f>ROUND(Source!EG435,O439)</f>
        <v>0</v>
      </c>
      <c r="Q439" s="9"/>
      <c r="R439" s="9"/>
      <c r="S439" s="9"/>
      <c r="T439" s="9"/>
      <c r="U439" s="9"/>
      <c r="V439" s="9"/>
      <c r="W439" s="9">
        <v>0</v>
      </c>
      <c r="X439" s="9">
        <v>1</v>
      </c>
      <c r="Y439" s="9">
        <v>0</v>
      </c>
      <c r="Z439" s="9">
        <v>0</v>
      </c>
      <c r="AA439" s="9">
        <v>1</v>
      </c>
      <c r="AB439" s="9">
        <v>0</v>
      </c>
    </row>
    <row r="440" spans="1:28">
      <c r="A440" s="9">
        <v>50</v>
      </c>
      <c r="B440" s="9">
        <v>0</v>
      </c>
      <c r="C440" s="9">
        <v>0</v>
      </c>
      <c r="D440" s="9">
        <v>1</v>
      </c>
      <c r="E440" s="9">
        <v>225</v>
      </c>
      <c r="F440" s="9">
        <f ca="1">ROUND(Source!AV435,O440)</f>
        <v>124216.17</v>
      </c>
      <c r="G440" s="9" t="s">
        <v>369</v>
      </c>
      <c r="H440" s="9" t="s">
        <v>370</v>
      </c>
      <c r="I440" s="9"/>
      <c r="J440" s="9"/>
      <c r="K440" s="9">
        <v>225</v>
      </c>
      <c r="L440" s="9">
        <v>4</v>
      </c>
      <c r="M440" s="9">
        <v>3</v>
      </c>
      <c r="N440" s="9" t="s">
        <v>236</v>
      </c>
      <c r="O440" s="9">
        <v>2</v>
      </c>
      <c r="P440" s="9">
        <f ca="1">ROUND(Source!EN435,O440)</f>
        <v>124216.17</v>
      </c>
      <c r="Q440" s="9"/>
      <c r="R440" s="9"/>
      <c r="S440" s="9"/>
      <c r="T440" s="9"/>
      <c r="U440" s="9"/>
      <c r="V440" s="9"/>
      <c r="W440" s="9">
        <v>124216.17</v>
      </c>
      <c r="X440" s="9">
        <v>1</v>
      </c>
      <c r="Y440" s="9">
        <v>124216.17</v>
      </c>
      <c r="Z440" s="9">
        <v>124216.17</v>
      </c>
      <c r="AA440" s="9">
        <v>1</v>
      </c>
      <c r="AB440" s="9">
        <v>124216.17</v>
      </c>
    </row>
    <row r="441" spans="1:28">
      <c r="A441" s="9">
        <v>50</v>
      </c>
      <c r="B441" s="9">
        <v>0</v>
      </c>
      <c r="C441" s="9">
        <v>0</v>
      </c>
      <c r="D441" s="9">
        <v>1</v>
      </c>
      <c r="E441" s="9">
        <v>226</v>
      </c>
      <c r="F441" s="9">
        <f ca="1">ROUND(Source!AW435,O441)</f>
        <v>124216.17</v>
      </c>
      <c r="G441" s="9" t="s">
        <v>371</v>
      </c>
      <c r="H441" s="9" t="s">
        <v>372</v>
      </c>
      <c r="I441" s="9"/>
      <c r="J441" s="9"/>
      <c r="K441" s="9">
        <v>226</v>
      </c>
      <c r="L441" s="9">
        <v>5</v>
      </c>
      <c r="M441" s="9">
        <v>3</v>
      </c>
      <c r="N441" s="9" t="s">
        <v>236</v>
      </c>
      <c r="O441" s="9">
        <v>2</v>
      </c>
      <c r="P441" s="9">
        <f ca="1">ROUND(Source!EO435,O441)</f>
        <v>124216.17</v>
      </c>
      <c r="Q441" s="9"/>
      <c r="R441" s="9"/>
      <c r="S441" s="9"/>
      <c r="T441" s="9"/>
      <c r="U441" s="9"/>
      <c r="V441" s="9"/>
      <c r="W441" s="9">
        <v>124216.17</v>
      </c>
      <c r="X441" s="9">
        <v>1</v>
      </c>
      <c r="Y441" s="9">
        <v>124216.17</v>
      </c>
      <c r="Z441" s="9">
        <v>124216.17</v>
      </c>
      <c r="AA441" s="9">
        <v>1</v>
      </c>
      <c r="AB441" s="9">
        <v>124216.17</v>
      </c>
    </row>
    <row r="442" spans="1:28">
      <c r="A442" s="9">
        <v>50</v>
      </c>
      <c r="B442" s="9">
        <v>0</v>
      </c>
      <c r="C442" s="9">
        <v>0</v>
      </c>
      <c r="D442" s="9">
        <v>1</v>
      </c>
      <c r="E442" s="9">
        <v>227</v>
      </c>
      <c r="F442" s="9">
        <f ca="1">ROUND(Source!AX435,O442)</f>
        <v>0</v>
      </c>
      <c r="G442" s="9" t="s">
        <v>373</v>
      </c>
      <c r="H442" s="9" t="s">
        <v>374</v>
      </c>
      <c r="I442" s="9"/>
      <c r="J442" s="9"/>
      <c r="K442" s="9">
        <v>227</v>
      </c>
      <c r="L442" s="9">
        <v>6</v>
      </c>
      <c r="M442" s="9">
        <v>3</v>
      </c>
      <c r="N442" s="9" t="s">
        <v>236</v>
      </c>
      <c r="O442" s="9">
        <v>2</v>
      </c>
      <c r="P442" s="9">
        <f ca="1">ROUND(Source!EP435,O442)</f>
        <v>0</v>
      </c>
      <c r="Q442" s="9"/>
      <c r="R442" s="9"/>
      <c r="S442" s="9"/>
      <c r="T442" s="9"/>
      <c r="U442" s="9"/>
      <c r="V442" s="9"/>
      <c r="W442" s="9">
        <v>0</v>
      </c>
      <c r="X442" s="9">
        <v>1</v>
      </c>
      <c r="Y442" s="9">
        <v>0</v>
      </c>
      <c r="Z442" s="9">
        <v>0</v>
      </c>
      <c r="AA442" s="9">
        <v>1</v>
      </c>
      <c r="AB442" s="9">
        <v>0</v>
      </c>
    </row>
    <row r="443" spans="1:28">
      <c r="A443" s="9">
        <v>50</v>
      </c>
      <c r="B443" s="9">
        <v>0</v>
      </c>
      <c r="C443" s="9">
        <v>0</v>
      </c>
      <c r="D443" s="9">
        <v>1</v>
      </c>
      <c r="E443" s="9">
        <v>228</v>
      </c>
      <c r="F443" s="9">
        <f ca="1">ROUND(Source!AY435,O443)</f>
        <v>124216.17</v>
      </c>
      <c r="G443" s="9" t="s">
        <v>375</v>
      </c>
      <c r="H443" s="9" t="s">
        <v>376</v>
      </c>
      <c r="I443" s="9"/>
      <c r="J443" s="9"/>
      <c r="K443" s="9">
        <v>228</v>
      </c>
      <c r="L443" s="9">
        <v>7</v>
      </c>
      <c r="M443" s="9">
        <v>3</v>
      </c>
      <c r="N443" s="9" t="s">
        <v>236</v>
      </c>
      <c r="O443" s="9">
        <v>2</v>
      </c>
      <c r="P443" s="9">
        <f ca="1">ROUND(Source!EQ435,O443)</f>
        <v>124216.17</v>
      </c>
      <c r="Q443" s="9"/>
      <c r="R443" s="9"/>
      <c r="S443" s="9"/>
      <c r="T443" s="9"/>
      <c r="U443" s="9"/>
      <c r="V443" s="9"/>
      <c r="W443" s="9">
        <v>124216.17</v>
      </c>
      <c r="X443" s="9">
        <v>1</v>
      </c>
      <c r="Y443" s="9">
        <v>124216.17</v>
      </c>
      <c r="Z443" s="9">
        <v>124216.17</v>
      </c>
      <c r="AA443" s="9">
        <v>1</v>
      </c>
      <c r="AB443" s="9">
        <v>124216.17</v>
      </c>
    </row>
    <row r="444" spans="1:28">
      <c r="A444" s="9">
        <v>50</v>
      </c>
      <c r="B444" s="9">
        <v>0</v>
      </c>
      <c r="C444" s="9">
        <v>0</v>
      </c>
      <c r="D444" s="9">
        <v>1</v>
      </c>
      <c r="E444" s="9">
        <v>216</v>
      </c>
      <c r="F444" s="9">
        <f>ROUND(Source!AP435,O444)</f>
        <v>0</v>
      </c>
      <c r="G444" s="9" t="s">
        <v>377</v>
      </c>
      <c r="H444" s="9" t="s">
        <v>378</v>
      </c>
      <c r="I444" s="9"/>
      <c r="J444" s="9"/>
      <c r="K444" s="9">
        <v>216</v>
      </c>
      <c r="L444" s="9">
        <v>8</v>
      </c>
      <c r="M444" s="9">
        <v>3</v>
      </c>
      <c r="N444" s="9" t="s">
        <v>236</v>
      </c>
      <c r="O444" s="9">
        <v>2</v>
      </c>
      <c r="P444" s="9">
        <f>ROUND(Source!EH435,O444)</f>
        <v>0</v>
      </c>
      <c r="Q444" s="9"/>
      <c r="R444" s="9"/>
      <c r="S444" s="9"/>
      <c r="T444" s="9"/>
      <c r="U444" s="9"/>
      <c r="V444" s="9"/>
      <c r="W444" s="9">
        <v>0</v>
      </c>
      <c r="X444" s="9">
        <v>1</v>
      </c>
      <c r="Y444" s="9">
        <v>0</v>
      </c>
      <c r="Z444" s="9">
        <v>0</v>
      </c>
      <c r="AA444" s="9">
        <v>1</v>
      </c>
      <c r="AB444" s="9">
        <v>0</v>
      </c>
    </row>
    <row r="445" spans="1:28">
      <c r="A445" s="9">
        <v>50</v>
      </c>
      <c r="B445" s="9">
        <v>0</v>
      </c>
      <c r="C445" s="9">
        <v>0</v>
      </c>
      <c r="D445" s="9">
        <v>1</v>
      </c>
      <c r="E445" s="9">
        <v>223</v>
      </c>
      <c r="F445" s="9">
        <f ca="1">ROUND(Source!AQ435,O445)</f>
        <v>0</v>
      </c>
      <c r="G445" s="9" t="s">
        <v>379</v>
      </c>
      <c r="H445" s="9" t="s">
        <v>380</v>
      </c>
      <c r="I445" s="9"/>
      <c r="J445" s="9"/>
      <c r="K445" s="9">
        <v>223</v>
      </c>
      <c r="L445" s="9">
        <v>9</v>
      </c>
      <c r="M445" s="9">
        <v>3</v>
      </c>
      <c r="N445" s="9" t="s">
        <v>236</v>
      </c>
      <c r="O445" s="9">
        <v>2</v>
      </c>
      <c r="P445" s="9">
        <f ca="1">ROUND(Source!EI435,O445)</f>
        <v>0</v>
      </c>
      <c r="Q445" s="9"/>
      <c r="R445" s="9"/>
      <c r="S445" s="9"/>
      <c r="T445" s="9"/>
      <c r="U445" s="9"/>
      <c r="V445" s="9"/>
      <c r="W445" s="9">
        <v>0</v>
      </c>
      <c r="X445" s="9">
        <v>1</v>
      </c>
      <c r="Y445" s="9">
        <v>0</v>
      </c>
      <c r="Z445" s="9">
        <v>0</v>
      </c>
      <c r="AA445" s="9">
        <v>1</v>
      </c>
      <c r="AB445" s="9">
        <v>0</v>
      </c>
    </row>
    <row r="446" spans="1:28">
      <c r="A446" s="9">
        <v>50</v>
      </c>
      <c r="B446" s="9">
        <v>0</v>
      </c>
      <c r="C446" s="9">
        <v>0</v>
      </c>
      <c r="D446" s="9">
        <v>1</v>
      </c>
      <c r="E446" s="9">
        <v>229</v>
      </c>
      <c r="F446" s="9">
        <f ca="1">ROUND(Source!AZ435,O446)</f>
        <v>0</v>
      </c>
      <c r="G446" s="9" t="s">
        <v>381</v>
      </c>
      <c r="H446" s="9" t="s">
        <v>382</v>
      </c>
      <c r="I446" s="9"/>
      <c r="J446" s="9"/>
      <c r="K446" s="9">
        <v>229</v>
      </c>
      <c r="L446" s="9">
        <v>10</v>
      </c>
      <c r="M446" s="9">
        <v>3</v>
      </c>
      <c r="N446" s="9" t="s">
        <v>236</v>
      </c>
      <c r="O446" s="9">
        <v>2</v>
      </c>
      <c r="P446" s="9">
        <f ca="1">ROUND(Source!ER435,O446)</f>
        <v>0</v>
      </c>
      <c r="Q446" s="9"/>
      <c r="R446" s="9"/>
      <c r="S446" s="9"/>
      <c r="T446" s="9"/>
      <c r="U446" s="9"/>
      <c r="V446" s="9"/>
      <c r="W446" s="9">
        <v>0</v>
      </c>
      <c r="X446" s="9">
        <v>1</v>
      </c>
      <c r="Y446" s="9">
        <v>0</v>
      </c>
      <c r="Z446" s="9">
        <v>0</v>
      </c>
      <c r="AA446" s="9">
        <v>1</v>
      </c>
      <c r="AB446" s="9">
        <v>0</v>
      </c>
    </row>
    <row r="447" spans="1:28">
      <c r="A447" s="9">
        <v>50</v>
      </c>
      <c r="B447" s="9">
        <v>0</v>
      </c>
      <c r="C447" s="9">
        <v>0</v>
      </c>
      <c r="D447" s="9">
        <v>1</v>
      </c>
      <c r="E447" s="9">
        <v>203</v>
      </c>
      <c r="F447" s="9">
        <f ca="1">ROUND(Source!Q435,O447)</f>
        <v>26876.24</v>
      </c>
      <c r="G447" s="9" t="s">
        <v>383</v>
      </c>
      <c r="H447" s="9" t="s">
        <v>384</v>
      </c>
      <c r="I447" s="9"/>
      <c r="J447" s="9"/>
      <c r="K447" s="9">
        <v>203</v>
      </c>
      <c r="L447" s="9">
        <v>11</v>
      </c>
      <c r="M447" s="9">
        <v>3</v>
      </c>
      <c r="N447" s="9" t="s">
        <v>236</v>
      </c>
      <c r="O447" s="9">
        <v>2</v>
      </c>
      <c r="P447" s="9">
        <f ca="1">ROUND(Source!DI435,O447)</f>
        <v>26876.24</v>
      </c>
      <c r="Q447" s="9"/>
      <c r="R447" s="9"/>
      <c r="S447" s="9"/>
      <c r="T447" s="9"/>
      <c r="U447" s="9"/>
      <c r="V447" s="9"/>
      <c r="W447" s="9">
        <v>26876.24</v>
      </c>
      <c r="X447" s="9">
        <v>1</v>
      </c>
      <c r="Y447" s="9">
        <v>26876.24</v>
      </c>
      <c r="Z447" s="9">
        <v>26876.24</v>
      </c>
      <c r="AA447" s="9">
        <v>1</v>
      </c>
      <c r="AB447" s="9">
        <v>26876.24</v>
      </c>
    </row>
    <row r="448" spans="1:28">
      <c r="A448" s="9">
        <v>50</v>
      </c>
      <c r="B448" s="9">
        <v>0</v>
      </c>
      <c r="C448" s="9">
        <v>0</v>
      </c>
      <c r="D448" s="9">
        <v>1</v>
      </c>
      <c r="E448" s="9">
        <v>231</v>
      </c>
      <c r="F448" s="9">
        <f>ROUND(Source!BB435,O448)</f>
        <v>0</v>
      </c>
      <c r="G448" s="9" t="s">
        <v>385</v>
      </c>
      <c r="H448" s="9" t="s">
        <v>386</v>
      </c>
      <c r="I448" s="9"/>
      <c r="J448" s="9"/>
      <c r="K448" s="9">
        <v>231</v>
      </c>
      <c r="L448" s="9">
        <v>12</v>
      </c>
      <c r="M448" s="9">
        <v>3</v>
      </c>
      <c r="N448" s="9" t="s">
        <v>236</v>
      </c>
      <c r="O448" s="9">
        <v>2</v>
      </c>
      <c r="P448" s="9">
        <f>ROUND(Source!ET435,O448)</f>
        <v>0</v>
      </c>
      <c r="Q448" s="9"/>
      <c r="R448" s="9"/>
      <c r="S448" s="9"/>
      <c r="T448" s="9"/>
      <c r="U448" s="9"/>
      <c r="V448" s="9"/>
      <c r="W448" s="9">
        <v>0</v>
      </c>
      <c r="X448" s="9">
        <v>1</v>
      </c>
      <c r="Y448" s="9">
        <v>0</v>
      </c>
      <c r="Z448" s="9">
        <v>0</v>
      </c>
      <c r="AA448" s="9">
        <v>1</v>
      </c>
      <c r="AB448" s="9">
        <v>0</v>
      </c>
    </row>
    <row r="449" spans="1:28">
      <c r="A449" s="9">
        <v>50</v>
      </c>
      <c r="B449" s="9">
        <v>0</v>
      </c>
      <c r="C449" s="9">
        <v>0</v>
      </c>
      <c r="D449" s="9">
        <v>1</v>
      </c>
      <c r="E449" s="9">
        <v>204</v>
      </c>
      <c r="F449" s="9">
        <f ca="1">ROUND(Source!R435,O449)</f>
        <v>17429.6</v>
      </c>
      <c r="G449" s="9" t="s">
        <v>387</v>
      </c>
      <c r="H449" s="9" t="s">
        <v>388</v>
      </c>
      <c r="I449" s="9"/>
      <c r="J449" s="9"/>
      <c r="K449" s="9">
        <v>204</v>
      </c>
      <c r="L449" s="9">
        <v>13</v>
      </c>
      <c r="M449" s="9">
        <v>3</v>
      </c>
      <c r="N449" s="9" t="s">
        <v>236</v>
      </c>
      <c r="O449" s="9">
        <v>2</v>
      </c>
      <c r="P449" s="9">
        <f ca="1">ROUND(Source!DJ435,O449)</f>
        <v>17429.6</v>
      </c>
      <c r="Q449" s="9"/>
      <c r="R449" s="9"/>
      <c r="S449" s="9"/>
      <c r="T449" s="9"/>
      <c r="U449" s="9"/>
      <c r="V449" s="9"/>
      <c r="W449" s="9">
        <v>17429.6</v>
      </c>
      <c r="X449" s="9">
        <v>1</v>
      </c>
      <c r="Y449" s="9">
        <v>17429.6</v>
      </c>
      <c r="Z449" s="9">
        <v>17429.6</v>
      </c>
      <c r="AA449" s="9">
        <v>1</v>
      </c>
      <c r="AB449" s="9">
        <v>17429.6</v>
      </c>
    </row>
    <row r="450" spans="1:28">
      <c r="A450" s="9">
        <v>50</v>
      </c>
      <c r="B450" s="9">
        <v>0</v>
      </c>
      <c r="C450" s="9">
        <v>0</v>
      </c>
      <c r="D450" s="9">
        <v>1</v>
      </c>
      <c r="E450" s="9">
        <v>205</v>
      </c>
      <c r="F450" s="9">
        <f ca="1">ROUND(Source!S435,O450)</f>
        <v>50731.71</v>
      </c>
      <c r="G450" s="9" t="s">
        <v>389</v>
      </c>
      <c r="H450" s="9" t="s">
        <v>390</v>
      </c>
      <c r="I450" s="9"/>
      <c r="J450" s="9"/>
      <c r="K450" s="9">
        <v>205</v>
      </c>
      <c r="L450" s="9">
        <v>14</v>
      </c>
      <c r="M450" s="9">
        <v>3</v>
      </c>
      <c r="N450" s="9" t="s">
        <v>236</v>
      </c>
      <c r="O450" s="9">
        <v>2</v>
      </c>
      <c r="P450" s="9">
        <f ca="1">ROUND(Source!DK435,O450)</f>
        <v>50731.71</v>
      </c>
      <c r="Q450" s="9"/>
      <c r="R450" s="9"/>
      <c r="S450" s="9"/>
      <c r="T450" s="9"/>
      <c r="U450" s="9"/>
      <c r="V450" s="9"/>
      <c r="W450" s="9">
        <v>50731.71</v>
      </c>
      <c r="X450" s="9">
        <v>1</v>
      </c>
      <c r="Y450" s="9">
        <v>50731.71</v>
      </c>
      <c r="Z450" s="9">
        <v>50731.71</v>
      </c>
      <c r="AA450" s="9">
        <v>1</v>
      </c>
      <c r="AB450" s="9">
        <v>50731.71</v>
      </c>
    </row>
    <row r="451" spans="1:28">
      <c r="A451" s="9">
        <v>50</v>
      </c>
      <c r="B451" s="9">
        <v>0</v>
      </c>
      <c r="C451" s="9">
        <v>0</v>
      </c>
      <c r="D451" s="9">
        <v>1</v>
      </c>
      <c r="E451" s="9">
        <v>232</v>
      </c>
      <c r="F451" s="9">
        <f>ROUND(Source!BC435,O451)</f>
        <v>0</v>
      </c>
      <c r="G451" s="9" t="s">
        <v>391</v>
      </c>
      <c r="H451" s="9" t="s">
        <v>392</v>
      </c>
      <c r="I451" s="9"/>
      <c r="J451" s="9"/>
      <c r="K451" s="9">
        <v>232</v>
      </c>
      <c r="L451" s="9">
        <v>15</v>
      </c>
      <c r="M451" s="9">
        <v>3</v>
      </c>
      <c r="N451" s="9" t="s">
        <v>236</v>
      </c>
      <c r="O451" s="9">
        <v>2</v>
      </c>
      <c r="P451" s="9">
        <f>ROUND(Source!EU435,O451)</f>
        <v>0</v>
      </c>
      <c r="Q451" s="9"/>
      <c r="R451" s="9"/>
      <c r="S451" s="9"/>
      <c r="T451" s="9"/>
      <c r="U451" s="9"/>
      <c r="V451" s="9"/>
      <c r="W451" s="9">
        <v>0</v>
      </c>
      <c r="X451" s="9">
        <v>1</v>
      </c>
      <c r="Y451" s="9">
        <v>0</v>
      </c>
      <c r="Z451" s="9">
        <v>0</v>
      </c>
      <c r="AA451" s="9">
        <v>1</v>
      </c>
      <c r="AB451" s="9">
        <v>0</v>
      </c>
    </row>
    <row r="452" spans="1:28">
      <c r="A452" s="9">
        <v>50</v>
      </c>
      <c r="B452" s="9">
        <v>0</v>
      </c>
      <c r="C452" s="9">
        <v>0</v>
      </c>
      <c r="D452" s="9">
        <v>1</v>
      </c>
      <c r="E452" s="9">
        <v>214</v>
      </c>
      <c r="F452" s="9">
        <f ca="1">ROUND(Source!AS435,O452)</f>
        <v>307698.64</v>
      </c>
      <c r="G452" s="9" t="s">
        <v>393</v>
      </c>
      <c r="H452" s="9" t="s">
        <v>394</v>
      </c>
      <c r="I452" s="9"/>
      <c r="J452" s="9"/>
      <c r="K452" s="9">
        <v>214</v>
      </c>
      <c r="L452" s="9">
        <v>16</v>
      </c>
      <c r="M452" s="9">
        <v>3</v>
      </c>
      <c r="N452" s="9" t="s">
        <v>236</v>
      </c>
      <c r="O452" s="9">
        <v>2</v>
      </c>
      <c r="P452" s="9">
        <f ca="1">ROUND(Source!EK435,O452)</f>
        <v>307698.64</v>
      </c>
      <c r="Q452" s="9"/>
      <c r="R452" s="9"/>
      <c r="S452" s="9"/>
      <c r="T452" s="9"/>
      <c r="U452" s="9"/>
      <c r="V452" s="9"/>
      <c r="W452" s="9">
        <v>307698.64</v>
      </c>
      <c r="X452" s="9">
        <v>1</v>
      </c>
      <c r="Y452" s="9">
        <v>307698.64</v>
      </c>
      <c r="Z452" s="9">
        <v>307698.64</v>
      </c>
      <c r="AA452" s="9">
        <v>1</v>
      </c>
      <c r="AB452" s="9">
        <v>307698.64</v>
      </c>
    </row>
    <row r="453" spans="1:28">
      <c r="A453" s="9">
        <v>50</v>
      </c>
      <c r="B453" s="9">
        <v>0</v>
      </c>
      <c r="C453" s="9">
        <v>0</v>
      </c>
      <c r="D453" s="9">
        <v>1</v>
      </c>
      <c r="E453" s="9">
        <v>215</v>
      </c>
      <c r="F453" s="9">
        <f ca="1">ROUND(Source!AT435,O453)</f>
        <v>23246.32</v>
      </c>
      <c r="G453" s="9" t="s">
        <v>395</v>
      </c>
      <c r="H453" s="9" t="s">
        <v>396</v>
      </c>
      <c r="I453" s="9"/>
      <c r="J453" s="9"/>
      <c r="K453" s="9">
        <v>215</v>
      </c>
      <c r="L453" s="9">
        <v>17</v>
      </c>
      <c r="M453" s="9">
        <v>3</v>
      </c>
      <c r="N453" s="9" t="s">
        <v>236</v>
      </c>
      <c r="O453" s="9">
        <v>2</v>
      </c>
      <c r="P453" s="9">
        <f ca="1">ROUND(Source!EL435,O453)</f>
        <v>23246.32</v>
      </c>
      <c r="Q453" s="9"/>
      <c r="R453" s="9"/>
      <c r="S453" s="9"/>
      <c r="T453" s="9"/>
      <c r="U453" s="9"/>
      <c r="V453" s="9"/>
      <c r="W453" s="9">
        <v>23246.32</v>
      </c>
      <c r="X453" s="9">
        <v>1</v>
      </c>
      <c r="Y453" s="9">
        <v>23246.32</v>
      </c>
      <c r="Z453" s="9">
        <v>23246.32</v>
      </c>
      <c r="AA453" s="9">
        <v>1</v>
      </c>
      <c r="AB453" s="9">
        <v>23246.32</v>
      </c>
    </row>
    <row r="454" spans="1:28">
      <c r="A454" s="9">
        <v>50</v>
      </c>
      <c r="B454" s="9">
        <v>0</v>
      </c>
      <c r="C454" s="9">
        <v>0</v>
      </c>
      <c r="D454" s="9">
        <v>1</v>
      </c>
      <c r="E454" s="9">
        <v>217</v>
      </c>
      <c r="F454" s="9">
        <f ca="1">ROUND(Source!AU435,O454)</f>
        <v>0</v>
      </c>
      <c r="G454" s="9" t="s">
        <v>397</v>
      </c>
      <c r="H454" s="9" t="s">
        <v>398</v>
      </c>
      <c r="I454" s="9"/>
      <c r="J454" s="9"/>
      <c r="K454" s="9">
        <v>217</v>
      </c>
      <c r="L454" s="9">
        <v>18</v>
      </c>
      <c r="M454" s="9">
        <v>3</v>
      </c>
      <c r="N454" s="9" t="s">
        <v>236</v>
      </c>
      <c r="O454" s="9">
        <v>2</v>
      </c>
      <c r="P454" s="9">
        <f ca="1">ROUND(Source!EM435,O454)</f>
        <v>0</v>
      </c>
      <c r="Q454" s="9"/>
      <c r="R454" s="9"/>
      <c r="S454" s="9"/>
      <c r="T454" s="9"/>
      <c r="U454" s="9"/>
      <c r="V454" s="9"/>
      <c r="W454" s="9">
        <v>0</v>
      </c>
      <c r="X454" s="9">
        <v>1</v>
      </c>
      <c r="Y454" s="9">
        <v>0</v>
      </c>
      <c r="Z454" s="9">
        <v>0</v>
      </c>
      <c r="AA454" s="9">
        <v>1</v>
      </c>
      <c r="AB454" s="9">
        <v>0</v>
      </c>
    </row>
    <row r="455" spans="1:28">
      <c r="A455" s="9">
        <v>50</v>
      </c>
      <c r="B455" s="9">
        <v>0</v>
      </c>
      <c r="C455" s="9">
        <v>0</v>
      </c>
      <c r="D455" s="9">
        <v>1</v>
      </c>
      <c r="E455" s="9">
        <v>230</v>
      </c>
      <c r="F455" s="9">
        <f>ROUND(Source!BA435,O455)</f>
        <v>0</v>
      </c>
      <c r="G455" s="9" t="s">
        <v>399</v>
      </c>
      <c r="H455" s="9" t="s">
        <v>400</v>
      </c>
      <c r="I455" s="9"/>
      <c r="J455" s="9"/>
      <c r="K455" s="9">
        <v>230</v>
      </c>
      <c r="L455" s="9">
        <v>19</v>
      </c>
      <c r="M455" s="9">
        <v>3</v>
      </c>
      <c r="N455" s="9" t="s">
        <v>236</v>
      </c>
      <c r="O455" s="9">
        <v>2</v>
      </c>
      <c r="P455" s="9">
        <f>ROUND(Source!ES435,O455)</f>
        <v>0</v>
      </c>
      <c r="Q455" s="9"/>
      <c r="R455" s="9"/>
      <c r="S455" s="9"/>
      <c r="T455" s="9"/>
      <c r="U455" s="9"/>
      <c r="V455" s="9"/>
      <c r="W455" s="9">
        <v>0</v>
      </c>
      <c r="X455" s="9">
        <v>1</v>
      </c>
      <c r="Y455" s="9">
        <v>0</v>
      </c>
      <c r="Z455" s="9">
        <v>0</v>
      </c>
      <c r="AA455" s="9">
        <v>1</v>
      </c>
      <c r="AB455" s="9">
        <v>0</v>
      </c>
    </row>
    <row r="456" spans="1:28">
      <c r="A456" s="9">
        <v>50</v>
      </c>
      <c r="B456" s="9">
        <v>0</v>
      </c>
      <c r="C456" s="9">
        <v>0</v>
      </c>
      <c r="D456" s="9">
        <v>1</v>
      </c>
      <c r="E456" s="9">
        <v>206</v>
      </c>
      <c r="F456" s="9">
        <f>ROUND(Source!T435,O456)</f>
        <v>0</v>
      </c>
      <c r="G456" s="9" t="s">
        <v>401</v>
      </c>
      <c r="H456" s="9" t="s">
        <v>402</v>
      </c>
      <c r="I456" s="9"/>
      <c r="J456" s="9"/>
      <c r="K456" s="9">
        <v>206</v>
      </c>
      <c r="L456" s="9">
        <v>20</v>
      </c>
      <c r="M456" s="9">
        <v>3</v>
      </c>
      <c r="N456" s="9" t="s">
        <v>236</v>
      </c>
      <c r="O456" s="9">
        <v>2</v>
      </c>
      <c r="P456" s="9">
        <f>ROUND(Source!DL435,O456)</f>
        <v>0</v>
      </c>
      <c r="Q456" s="9"/>
      <c r="R456" s="9"/>
      <c r="S456" s="9"/>
      <c r="T456" s="9"/>
      <c r="U456" s="9"/>
      <c r="V456" s="9"/>
      <c r="W456" s="9">
        <v>0</v>
      </c>
      <c r="X456" s="9">
        <v>1</v>
      </c>
      <c r="Y456" s="9">
        <v>0</v>
      </c>
      <c r="Z456" s="9">
        <v>0</v>
      </c>
      <c r="AA456" s="9">
        <v>1</v>
      </c>
      <c r="AB456" s="9">
        <v>0</v>
      </c>
    </row>
    <row r="457" spans="1:28">
      <c r="A457" s="9">
        <v>50</v>
      </c>
      <c r="B457" s="9">
        <v>0</v>
      </c>
      <c r="C457" s="9">
        <v>0</v>
      </c>
      <c r="D457" s="9">
        <v>1</v>
      </c>
      <c r="E457" s="9">
        <v>207</v>
      </c>
      <c r="F457" s="9">
        <f ca="1">ROUND(Source!U435,O457)</f>
        <v>63.677156</v>
      </c>
      <c r="G457" s="9" t="s">
        <v>403</v>
      </c>
      <c r="H457" s="9" t="s">
        <v>404</v>
      </c>
      <c r="I457" s="9"/>
      <c r="J457" s="9"/>
      <c r="K457" s="9">
        <v>207</v>
      </c>
      <c r="L457" s="9">
        <v>21</v>
      </c>
      <c r="M457" s="9">
        <v>3</v>
      </c>
      <c r="N457" s="9" t="s">
        <v>236</v>
      </c>
      <c r="O457" s="9">
        <v>7</v>
      </c>
      <c r="P457" s="9">
        <f ca="1">ROUND(Source!DM435,O457)</f>
        <v>63.677156</v>
      </c>
      <c r="Q457" s="9"/>
      <c r="R457" s="9"/>
      <c r="S457" s="9"/>
      <c r="T457" s="9"/>
      <c r="U457" s="9"/>
      <c r="V457" s="9"/>
      <c r="W457" s="9">
        <v>63.677156</v>
      </c>
      <c r="X457" s="9">
        <v>1</v>
      </c>
      <c r="Y457" s="9">
        <v>63.677156</v>
      </c>
      <c r="Z457" s="9">
        <v>63.677156</v>
      </c>
      <c r="AA457" s="9">
        <v>1</v>
      </c>
      <c r="AB457" s="9">
        <v>63.677156</v>
      </c>
    </row>
    <row r="458" spans="1:28">
      <c r="A458" s="9">
        <v>50</v>
      </c>
      <c r="B458" s="9">
        <v>0</v>
      </c>
      <c r="C458" s="9">
        <v>0</v>
      </c>
      <c r="D458" s="9">
        <v>1</v>
      </c>
      <c r="E458" s="9">
        <v>208</v>
      </c>
      <c r="F458" s="9">
        <f ca="1">ROUND(Source!V435,O458)</f>
        <v>19.3045808</v>
      </c>
      <c r="G458" s="9" t="s">
        <v>405</v>
      </c>
      <c r="H458" s="9" t="s">
        <v>406</v>
      </c>
      <c r="I458" s="9"/>
      <c r="J458" s="9"/>
      <c r="K458" s="9">
        <v>208</v>
      </c>
      <c r="L458" s="9">
        <v>22</v>
      </c>
      <c r="M458" s="9">
        <v>3</v>
      </c>
      <c r="N458" s="9" t="s">
        <v>236</v>
      </c>
      <c r="O458" s="9">
        <v>7</v>
      </c>
      <c r="P458" s="9">
        <f ca="1">ROUND(Source!DN435,O458)</f>
        <v>19.3045808</v>
      </c>
      <c r="Q458" s="9"/>
      <c r="R458" s="9"/>
      <c r="S458" s="9"/>
      <c r="T458" s="9"/>
      <c r="U458" s="9"/>
      <c r="V458" s="9"/>
      <c r="W458" s="9">
        <v>19.3045808</v>
      </c>
      <c r="X458" s="9">
        <v>1</v>
      </c>
      <c r="Y458" s="9">
        <v>19.3045808</v>
      </c>
      <c r="Z458" s="9">
        <v>19.3045808</v>
      </c>
      <c r="AA458" s="9">
        <v>1</v>
      </c>
      <c r="AB458" s="9">
        <v>19.3045808</v>
      </c>
    </row>
    <row r="459" spans="1:28">
      <c r="A459" s="9">
        <v>50</v>
      </c>
      <c r="B459" s="9">
        <v>0</v>
      </c>
      <c r="C459" s="9">
        <v>0</v>
      </c>
      <c r="D459" s="9">
        <v>1</v>
      </c>
      <c r="E459" s="9">
        <v>209</v>
      </c>
      <c r="F459" s="9">
        <f>ROUND(Source!W435,O459)</f>
        <v>0</v>
      </c>
      <c r="G459" s="9" t="s">
        <v>407</v>
      </c>
      <c r="H459" s="9" t="s">
        <v>408</v>
      </c>
      <c r="I459" s="9"/>
      <c r="J459" s="9"/>
      <c r="K459" s="9">
        <v>209</v>
      </c>
      <c r="L459" s="9">
        <v>23</v>
      </c>
      <c r="M459" s="9">
        <v>3</v>
      </c>
      <c r="N459" s="9" t="s">
        <v>236</v>
      </c>
      <c r="O459" s="9">
        <v>2</v>
      </c>
      <c r="P459" s="9">
        <f>ROUND(Source!DO435,O459)</f>
        <v>0</v>
      </c>
      <c r="Q459" s="9"/>
      <c r="R459" s="9"/>
      <c r="S459" s="9"/>
      <c r="T459" s="9"/>
      <c r="U459" s="9"/>
      <c r="V459" s="9"/>
      <c r="W459" s="9">
        <v>0</v>
      </c>
      <c r="X459" s="9">
        <v>1</v>
      </c>
      <c r="Y459" s="9">
        <v>0</v>
      </c>
      <c r="Z459" s="9">
        <v>0</v>
      </c>
      <c r="AA459" s="9">
        <v>1</v>
      </c>
      <c r="AB459" s="9">
        <v>0</v>
      </c>
    </row>
    <row r="460" spans="1:28">
      <c r="A460" s="9">
        <v>50</v>
      </c>
      <c r="B460" s="9">
        <v>0</v>
      </c>
      <c r="C460" s="9">
        <v>0</v>
      </c>
      <c r="D460" s="9">
        <v>1</v>
      </c>
      <c r="E460" s="9">
        <v>233</v>
      </c>
      <c r="F460" s="9">
        <f>ROUND(Source!BD435,O460)</f>
        <v>0</v>
      </c>
      <c r="G460" s="9" t="s">
        <v>409</v>
      </c>
      <c r="H460" s="9" t="s">
        <v>410</v>
      </c>
      <c r="I460" s="9"/>
      <c r="J460" s="9"/>
      <c r="K460" s="9">
        <v>233</v>
      </c>
      <c r="L460" s="9">
        <v>24</v>
      </c>
      <c r="M460" s="9">
        <v>3</v>
      </c>
      <c r="N460" s="9" t="s">
        <v>236</v>
      </c>
      <c r="O460" s="9">
        <v>2</v>
      </c>
      <c r="P460" s="9">
        <f>ROUND(Source!EV435,O460)</f>
        <v>0</v>
      </c>
      <c r="Q460" s="9"/>
      <c r="R460" s="9"/>
      <c r="S460" s="9"/>
      <c r="T460" s="9"/>
      <c r="U460" s="9"/>
      <c r="V460" s="9"/>
      <c r="W460" s="9">
        <v>0</v>
      </c>
      <c r="X460" s="9">
        <v>1</v>
      </c>
      <c r="Y460" s="9">
        <v>0</v>
      </c>
      <c r="Z460" s="9">
        <v>0</v>
      </c>
      <c r="AA460" s="9">
        <v>1</v>
      </c>
      <c r="AB460" s="9">
        <v>0</v>
      </c>
    </row>
    <row r="461" spans="1:28">
      <c r="A461" s="9">
        <v>50</v>
      </c>
      <c r="B461" s="9">
        <v>0</v>
      </c>
      <c r="C461" s="9">
        <v>0</v>
      </c>
      <c r="D461" s="9">
        <v>1</v>
      </c>
      <c r="E461" s="9">
        <v>210</v>
      </c>
      <c r="F461" s="9">
        <f ca="1">ROUND(Source!X435,O461)</f>
        <v>69814.62</v>
      </c>
      <c r="G461" s="9" t="s">
        <v>411</v>
      </c>
      <c r="H461" s="9" t="s">
        <v>412</v>
      </c>
      <c r="I461" s="9"/>
      <c r="J461" s="9"/>
      <c r="K461" s="9">
        <v>210</v>
      </c>
      <c r="L461" s="9">
        <v>25</v>
      </c>
      <c r="M461" s="9">
        <v>3</v>
      </c>
      <c r="N461" s="9" t="s">
        <v>236</v>
      </c>
      <c r="O461" s="9">
        <v>2</v>
      </c>
      <c r="P461" s="9">
        <f ca="1">ROUND(Source!DP435,O461)</f>
        <v>69814.62</v>
      </c>
      <c r="Q461" s="9"/>
      <c r="R461" s="9"/>
      <c r="S461" s="9"/>
      <c r="T461" s="9"/>
      <c r="U461" s="9"/>
      <c r="V461" s="9"/>
      <c r="W461" s="9">
        <v>69814.62</v>
      </c>
      <c r="X461" s="9">
        <v>1</v>
      </c>
      <c r="Y461" s="9">
        <v>69814.62</v>
      </c>
      <c r="Z461" s="9">
        <v>69814.62</v>
      </c>
      <c r="AA461" s="9">
        <v>1</v>
      </c>
      <c r="AB461" s="9">
        <v>69814.62</v>
      </c>
    </row>
    <row r="462" spans="1:28">
      <c r="A462" s="9">
        <v>50</v>
      </c>
      <c r="B462" s="9">
        <v>0</v>
      </c>
      <c r="C462" s="9">
        <v>0</v>
      </c>
      <c r="D462" s="9">
        <v>1</v>
      </c>
      <c r="E462" s="9">
        <v>211</v>
      </c>
      <c r="F462" s="9">
        <f ca="1">ROUND(Source!Y435,O462)</f>
        <v>41876.62</v>
      </c>
      <c r="G462" s="9" t="s">
        <v>413</v>
      </c>
      <c r="H462" s="9" t="s">
        <v>414</v>
      </c>
      <c r="I462" s="9"/>
      <c r="J462" s="9"/>
      <c r="K462" s="9">
        <v>211</v>
      </c>
      <c r="L462" s="9">
        <v>26</v>
      </c>
      <c r="M462" s="9">
        <v>3</v>
      </c>
      <c r="N462" s="9" t="s">
        <v>236</v>
      </c>
      <c r="O462" s="9">
        <v>2</v>
      </c>
      <c r="P462" s="9">
        <f ca="1">ROUND(Source!DQ435,O462)</f>
        <v>41876.62</v>
      </c>
      <c r="Q462" s="9"/>
      <c r="R462" s="9"/>
      <c r="S462" s="9"/>
      <c r="T462" s="9"/>
      <c r="U462" s="9"/>
      <c r="V462" s="9"/>
      <c r="W462" s="9">
        <v>41876.62</v>
      </c>
      <c r="X462" s="9">
        <v>1</v>
      </c>
      <c r="Y462" s="9">
        <v>41876.62</v>
      </c>
      <c r="Z462" s="9">
        <v>41876.62</v>
      </c>
      <c r="AA462" s="9">
        <v>1</v>
      </c>
      <c r="AB462" s="9">
        <v>41876.62</v>
      </c>
    </row>
    <row r="463" spans="1:28">
      <c r="A463" s="9">
        <v>50</v>
      </c>
      <c r="B463" s="9">
        <v>0</v>
      </c>
      <c r="C463" s="9">
        <v>0</v>
      </c>
      <c r="D463" s="9">
        <v>1</v>
      </c>
      <c r="E463" s="9">
        <v>224</v>
      </c>
      <c r="F463" s="9">
        <f ca="1">ROUND(Source!AR435,O463)</f>
        <v>330944.96</v>
      </c>
      <c r="G463" s="9" t="s">
        <v>415</v>
      </c>
      <c r="H463" s="9" t="s">
        <v>416</v>
      </c>
      <c r="I463" s="9"/>
      <c r="J463" s="9"/>
      <c r="K463" s="9">
        <v>224</v>
      </c>
      <c r="L463" s="9">
        <v>27</v>
      </c>
      <c r="M463" s="9">
        <v>3</v>
      </c>
      <c r="N463" s="9" t="s">
        <v>236</v>
      </c>
      <c r="O463" s="9">
        <v>2</v>
      </c>
      <c r="P463" s="9">
        <f ca="1">ROUND(Source!EJ435,O463)</f>
        <v>330944.96</v>
      </c>
      <c r="Q463" s="9"/>
      <c r="R463" s="9"/>
      <c r="S463" s="9"/>
      <c r="T463" s="9"/>
      <c r="U463" s="9"/>
      <c r="V463" s="9"/>
      <c r="W463" s="9">
        <v>330944.96</v>
      </c>
      <c r="X463" s="9">
        <v>1</v>
      </c>
      <c r="Y463" s="9">
        <v>330944.96</v>
      </c>
      <c r="Z463" s="9">
        <v>330944.96</v>
      </c>
      <c r="AA463" s="9">
        <v>1</v>
      </c>
      <c r="AB463" s="9">
        <v>330944.96</v>
      </c>
    </row>
    <row r="464" spans="1:28">
      <c r="A464" s="9">
        <v>50</v>
      </c>
      <c r="B464" s="9">
        <v>1</v>
      </c>
      <c r="C464" s="9">
        <v>0</v>
      </c>
      <c r="D464" s="9">
        <v>2</v>
      </c>
      <c r="E464" s="9">
        <v>0</v>
      </c>
      <c r="F464" s="9">
        <v>0.995</v>
      </c>
      <c r="G464" s="9" t="s">
        <v>665</v>
      </c>
      <c r="H464" s="9" t="s">
        <v>666</v>
      </c>
      <c r="I464" s="9"/>
      <c r="J464" s="9"/>
      <c r="K464" s="9">
        <v>212</v>
      </c>
      <c r="L464" s="9">
        <v>28</v>
      </c>
      <c r="M464" s="9">
        <v>1</v>
      </c>
      <c r="N464" s="9" t="s">
        <v>236</v>
      </c>
      <c r="O464" s="9">
        <v>-1</v>
      </c>
      <c r="P464" s="9">
        <v>0.995</v>
      </c>
      <c r="Q464" s="9"/>
      <c r="R464" s="9"/>
      <c r="S464" s="9"/>
      <c r="T464" s="9"/>
      <c r="U464" s="9"/>
      <c r="V464" s="9"/>
      <c r="W464" s="9">
        <v>0.995</v>
      </c>
      <c r="X464" s="9">
        <v>1</v>
      </c>
      <c r="Y464" s="9">
        <v>0.995</v>
      </c>
      <c r="Z464" s="9">
        <v>0.995</v>
      </c>
      <c r="AA464" s="9">
        <v>1</v>
      </c>
      <c r="AB464" s="9">
        <v>0.995</v>
      </c>
    </row>
    <row r="465" spans="1:28">
      <c r="A465" s="9">
        <v>50</v>
      </c>
      <c r="B465" s="9">
        <v>1</v>
      </c>
      <c r="C465" s="9">
        <v>0</v>
      </c>
      <c r="D465" s="9">
        <v>2</v>
      </c>
      <c r="E465" s="9">
        <v>0</v>
      </c>
      <c r="F465" s="9">
        <f ca="1">ROUND(F463-F454-F444,O465)</f>
        <v>330944.96</v>
      </c>
      <c r="G465" s="9" t="s">
        <v>417</v>
      </c>
      <c r="H465" s="9" t="s">
        <v>667</v>
      </c>
      <c r="I465" s="9"/>
      <c r="J465" s="9"/>
      <c r="K465" s="9">
        <v>212</v>
      </c>
      <c r="L465" s="9">
        <v>29</v>
      </c>
      <c r="M465" s="9">
        <v>1</v>
      </c>
      <c r="N465" s="9" t="s">
        <v>236</v>
      </c>
      <c r="O465" s="9">
        <v>2</v>
      </c>
      <c r="P465" s="9">
        <f ca="1">ROUND(P463-P454-P444,O465)</f>
        <v>330944.96</v>
      </c>
      <c r="Q465" s="9"/>
      <c r="R465" s="9"/>
      <c r="S465" s="9"/>
      <c r="T465" s="9"/>
      <c r="U465" s="9"/>
      <c r="V465" s="9"/>
      <c r="W465" s="9">
        <v>330944.96</v>
      </c>
      <c r="X465" s="9">
        <v>1</v>
      </c>
      <c r="Y465" s="9">
        <v>330944.96</v>
      </c>
      <c r="Z465" s="9">
        <v>330944.96</v>
      </c>
      <c r="AA465" s="9">
        <v>1</v>
      </c>
      <c r="AB465" s="9">
        <v>330944.96</v>
      </c>
    </row>
    <row r="466" spans="1:28">
      <c r="A466" s="9">
        <v>50</v>
      </c>
      <c r="B466" s="9">
        <v>0</v>
      </c>
      <c r="C466" s="9">
        <v>0</v>
      </c>
      <c r="D466" s="9">
        <v>2</v>
      </c>
      <c r="E466" s="9">
        <v>0</v>
      </c>
      <c r="F466" s="9">
        <f ca="1">ROUND(F465*2.5/100*0,O466)</f>
        <v>0</v>
      </c>
      <c r="G466" s="9" t="s">
        <v>668</v>
      </c>
      <c r="H466" s="9" t="s">
        <v>669</v>
      </c>
      <c r="I466" s="9"/>
      <c r="J466" s="9"/>
      <c r="K466" s="9">
        <v>212</v>
      </c>
      <c r="L466" s="9">
        <v>30</v>
      </c>
      <c r="M466" s="9">
        <v>1</v>
      </c>
      <c r="N466" s="9" t="s">
        <v>236</v>
      </c>
      <c r="O466" s="9">
        <v>2</v>
      </c>
      <c r="P466" s="9">
        <f ca="1">ROUND(P465*2.5/100*0,O466)</f>
        <v>0</v>
      </c>
      <c r="Q466" s="9"/>
      <c r="R466" s="9"/>
      <c r="S466" s="9"/>
      <c r="T466" s="9"/>
      <c r="U466" s="9"/>
      <c r="V466" s="9"/>
      <c r="W466" s="9">
        <v>0</v>
      </c>
      <c r="X466" s="9">
        <v>1</v>
      </c>
      <c r="Y466" s="9">
        <v>0</v>
      </c>
      <c r="Z466" s="9">
        <v>0</v>
      </c>
      <c r="AA466" s="9">
        <v>1</v>
      </c>
      <c r="AB466" s="9">
        <v>0</v>
      </c>
    </row>
    <row r="467" spans="1:28">
      <c r="A467" s="9">
        <v>50</v>
      </c>
      <c r="B467" s="9">
        <v>1</v>
      </c>
      <c r="C467" s="9">
        <v>0</v>
      </c>
      <c r="D467" s="9">
        <v>2</v>
      </c>
      <c r="E467" s="9">
        <v>0</v>
      </c>
      <c r="F467" s="9">
        <f ca="1">ROUND(F465+F466,O467)</f>
        <v>330944.96</v>
      </c>
      <c r="G467" s="9" t="s">
        <v>670</v>
      </c>
      <c r="H467" s="9" t="s">
        <v>671</v>
      </c>
      <c r="I467" s="9"/>
      <c r="J467" s="9"/>
      <c r="K467" s="9">
        <v>212</v>
      </c>
      <c r="L467" s="9">
        <v>31</v>
      </c>
      <c r="M467" s="9">
        <v>1</v>
      </c>
      <c r="N467" s="9" t="s">
        <v>236</v>
      </c>
      <c r="O467" s="9">
        <v>2</v>
      </c>
      <c r="P467" s="9">
        <f ca="1">ROUND(P465+P466,O467)</f>
        <v>330944.96</v>
      </c>
      <c r="Q467" s="9"/>
      <c r="R467" s="9"/>
      <c r="S467" s="9"/>
      <c r="T467" s="9"/>
      <c r="U467" s="9"/>
      <c r="V467" s="9"/>
      <c r="W467" s="9">
        <v>330944.96</v>
      </c>
      <c r="X467" s="9">
        <v>1</v>
      </c>
      <c r="Y467" s="9">
        <v>330944.96</v>
      </c>
      <c r="Z467" s="9">
        <v>330944.96</v>
      </c>
      <c r="AA467" s="9">
        <v>1</v>
      </c>
      <c r="AB467" s="9">
        <v>330944.96</v>
      </c>
    </row>
    <row r="468" spans="1:28">
      <c r="A468" s="9">
        <v>50</v>
      </c>
      <c r="B468" s="9">
        <v>1</v>
      </c>
      <c r="C468" s="9">
        <v>0</v>
      </c>
      <c r="D468" s="9">
        <v>2</v>
      </c>
      <c r="E468" s="9">
        <v>0</v>
      </c>
      <c r="F468" s="9">
        <f ca="1">ROUND(F467*1.9/100,O468)</f>
        <v>6287.95</v>
      </c>
      <c r="G468" s="9" t="s">
        <v>672</v>
      </c>
      <c r="H468" s="9" t="s">
        <v>673</v>
      </c>
      <c r="I468" s="9"/>
      <c r="J468" s="9"/>
      <c r="K468" s="9">
        <v>212</v>
      </c>
      <c r="L468" s="9">
        <v>32</v>
      </c>
      <c r="M468" s="9">
        <v>1</v>
      </c>
      <c r="N468" s="9" t="s">
        <v>236</v>
      </c>
      <c r="O468" s="9">
        <v>2</v>
      </c>
      <c r="P468" s="9">
        <f ca="1">ROUND(P467*1.9/100,O468)</f>
        <v>6287.95</v>
      </c>
      <c r="Q468" s="9"/>
      <c r="R468" s="9"/>
      <c r="S468" s="9"/>
      <c r="T468" s="9"/>
      <c r="U468" s="9"/>
      <c r="V468" s="9"/>
      <c r="W468" s="9">
        <v>6287.95</v>
      </c>
      <c r="X468" s="9">
        <v>1</v>
      </c>
      <c r="Y468" s="9">
        <v>6287.95</v>
      </c>
      <c r="Z468" s="9">
        <v>6287.95</v>
      </c>
      <c r="AA468" s="9">
        <v>1</v>
      </c>
      <c r="AB468" s="9">
        <v>6287.95</v>
      </c>
    </row>
    <row r="469" spans="1:28">
      <c r="A469" s="9">
        <v>50</v>
      </c>
      <c r="B469" s="9">
        <v>1</v>
      </c>
      <c r="C469" s="9">
        <v>0</v>
      </c>
      <c r="D469" s="9">
        <v>2</v>
      </c>
      <c r="E469" s="9">
        <v>0</v>
      </c>
      <c r="F469" s="9">
        <f ca="1">ROUND(F467+F468,O469)</f>
        <v>337232.91</v>
      </c>
      <c r="G469" s="9" t="s">
        <v>674</v>
      </c>
      <c r="H469" s="9" t="s">
        <v>675</v>
      </c>
      <c r="I469" s="9"/>
      <c r="J469" s="9"/>
      <c r="K469" s="9">
        <v>212</v>
      </c>
      <c r="L469" s="9">
        <v>33</v>
      </c>
      <c r="M469" s="9">
        <v>1</v>
      </c>
      <c r="N469" s="9" t="s">
        <v>236</v>
      </c>
      <c r="O469" s="9">
        <v>2</v>
      </c>
      <c r="P469" s="9">
        <f ca="1">ROUND(P467+P468,O469)</f>
        <v>337232.91</v>
      </c>
      <c r="Q469" s="9"/>
      <c r="R469" s="9"/>
      <c r="S469" s="9"/>
      <c r="T469" s="9"/>
      <c r="U469" s="9"/>
      <c r="V469" s="9"/>
      <c r="W469" s="9">
        <v>337232.91</v>
      </c>
      <c r="X469" s="9">
        <v>1</v>
      </c>
      <c r="Y469" s="9">
        <v>337232.91</v>
      </c>
      <c r="Z469" s="9">
        <v>337232.91</v>
      </c>
      <c r="AA469" s="9">
        <v>1</v>
      </c>
      <c r="AB469" s="9">
        <v>337232.91</v>
      </c>
    </row>
    <row r="470" spans="1:28">
      <c r="A470" s="9">
        <v>50</v>
      </c>
      <c r="B470" s="9">
        <v>1</v>
      </c>
      <c r="C470" s="9">
        <v>0</v>
      </c>
      <c r="D470" s="9">
        <v>2</v>
      </c>
      <c r="E470" s="9">
        <v>0</v>
      </c>
      <c r="F470" s="9">
        <f ca="1">ROUND(F469*F464,O470)</f>
        <v>335546.75</v>
      </c>
      <c r="G470" s="9" t="s">
        <v>676</v>
      </c>
      <c r="H470" s="9" t="s">
        <v>677</v>
      </c>
      <c r="I470" s="9"/>
      <c r="J470" s="9"/>
      <c r="K470" s="9">
        <v>212</v>
      </c>
      <c r="L470" s="9">
        <v>34</v>
      </c>
      <c r="M470" s="9">
        <v>1</v>
      </c>
      <c r="N470" s="9" t="s">
        <v>236</v>
      </c>
      <c r="O470" s="9">
        <v>2</v>
      </c>
      <c r="P470" s="9">
        <f ca="1">ROUND(P469*P464,O470)</f>
        <v>335546.75</v>
      </c>
      <c r="Q470" s="9"/>
      <c r="R470" s="9"/>
      <c r="S470" s="9"/>
      <c r="T470" s="9"/>
      <c r="U470" s="9"/>
      <c r="V470" s="9"/>
      <c r="W470" s="9">
        <v>335546.75</v>
      </c>
      <c r="X470" s="9">
        <v>1</v>
      </c>
      <c r="Y470" s="9">
        <v>335546.75</v>
      </c>
      <c r="Z470" s="9">
        <v>335546.75</v>
      </c>
      <c r="AA470" s="9">
        <v>1</v>
      </c>
      <c r="AB470" s="9">
        <v>335546.75</v>
      </c>
    </row>
    <row r="471" spans="1:28">
      <c r="A471" s="9">
        <v>50</v>
      </c>
      <c r="B471" s="9">
        <v>0</v>
      </c>
      <c r="C471" s="9">
        <v>0</v>
      </c>
      <c r="D471" s="9">
        <v>2</v>
      </c>
      <c r="E471" s="9">
        <v>0</v>
      </c>
      <c r="F471" s="9">
        <f>ROUND(F444,O471)</f>
        <v>0</v>
      </c>
      <c r="G471" s="9" t="s">
        <v>678</v>
      </c>
      <c r="H471" s="9" t="s">
        <v>186</v>
      </c>
      <c r="I471" s="9"/>
      <c r="J471" s="9"/>
      <c r="K471" s="9">
        <v>212</v>
      </c>
      <c r="L471" s="9">
        <v>35</v>
      </c>
      <c r="M471" s="9">
        <v>1</v>
      </c>
      <c r="N471" s="9" t="s">
        <v>236</v>
      </c>
      <c r="O471" s="9">
        <v>2</v>
      </c>
      <c r="P471" s="9">
        <f>ROUND(P444,O471)</f>
        <v>0</v>
      </c>
      <c r="Q471" s="9"/>
      <c r="R471" s="9"/>
      <c r="S471" s="9"/>
      <c r="T471" s="9"/>
      <c r="U471" s="9"/>
      <c r="V471" s="9"/>
      <c r="W471" s="9">
        <v>0</v>
      </c>
      <c r="X471" s="9">
        <v>1</v>
      </c>
      <c r="Y471" s="9">
        <v>0</v>
      </c>
      <c r="Z471" s="9">
        <v>0</v>
      </c>
      <c r="AA471" s="9">
        <v>1</v>
      </c>
      <c r="AB471" s="9">
        <v>0</v>
      </c>
    </row>
    <row r="472" spans="1:28">
      <c r="A472" s="9">
        <v>50</v>
      </c>
      <c r="B472" s="9">
        <v>0</v>
      </c>
      <c r="C472" s="9">
        <v>0</v>
      </c>
      <c r="D472" s="9">
        <v>2</v>
      </c>
      <c r="E472" s="9">
        <v>0</v>
      </c>
      <c r="F472" s="9">
        <f>ROUND(F471*F464,O472)</f>
        <v>0</v>
      </c>
      <c r="G472" s="9" t="s">
        <v>679</v>
      </c>
      <c r="H472" s="9" t="s">
        <v>680</v>
      </c>
      <c r="I472" s="9"/>
      <c r="J472" s="9"/>
      <c r="K472" s="9">
        <v>212</v>
      </c>
      <c r="L472" s="9">
        <v>36</v>
      </c>
      <c r="M472" s="9">
        <v>1</v>
      </c>
      <c r="N472" s="9" t="s">
        <v>236</v>
      </c>
      <c r="O472" s="9">
        <v>2</v>
      </c>
      <c r="P472" s="9">
        <f>ROUND(P471*P464,O472)</f>
        <v>0</v>
      </c>
      <c r="Q472" s="9"/>
      <c r="R472" s="9"/>
      <c r="S472" s="9"/>
      <c r="T472" s="9"/>
      <c r="U472" s="9"/>
      <c r="V472" s="9"/>
      <c r="W472" s="9">
        <v>0</v>
      </c>
      <c r="X472" s="9">
        <v>1</v>
      </c>
      <c r="Y472" s="9">
        <v>0</v>
      </c>
      <c r="Z472" s="9">
        <v>0</v>
      </c>
      <c r="AA472" s="9">
        <v>1</v>
      </c>
      <c r="AB472" s="9">
        <v>0</v>
      </c>
    </row>
    <row r="473" spans="1:28">
      <c r="A473" s="9">
        <v>50</v>
      </c>
      <c r="B473" s="9">
        <v>0</v>
      </c>
      <c r="C473" s="9">
        <v>0</v>
      </c>
      <c r="D473" s="9">
        <v>2</v>
      </c>
      <c r="E473" s="9">
        <v>0</v>
      </c>
      <c r="F473" s="9">
        <f ca="1">ROUND(F454,O473)</f>
        <v>0</v>
      </c>
      <c r="G473" s="9" t="s">
        <v>681</v>
      </c>
      <c r="H473" s="9" t="s">
        <v>682</v>
      </c>
      <c r="I473" s="9"/>
      <c r="J473" s="9"/>
      <c r="K473" s="9">
        <v>212</v>
      </c>
      <c r="L473" s="9">
        <v>37</v>
      </c>
      <c r="M473" s="9">
        <v>1</v>
      </c>
      <c r="N473" s="9" t="s">
        <v>236</v>
      </c>
      <c r="O473" s="9">
        <v>2</v>
      </c>
      <c r="P473" s="9">
        <f ca="1">ROUND(P454,O473)</f>
        <v>0</v>
      </c>
      <c r="Q473" s="9"/>
      <c r="R473" s="9"/>
      <c r="S473" s="9"/>
      <c r="T473" s="9"/>
      <c r="U473" s="9"/>
      <c r="V473" s="9"/>
      <c r="W473" s="9">
        <v>0</v>
      </c>
      <c r="X473" s="9">
        <v>1</v>
      </c>
      <c r="Y473" s="9">
        <v>0</v>
      </c>
      <c r="Z473" s="9">
        <v>0</v>
      </c>
      <c r="AA473" s="9">
        <v>1</v>
      </c>
      <c r="AB473" s="9">
        <v>0</v>
      </c>
    </row>
    <row r="474" spans="1:28">
      <c r="A474" s="9">
        <v>50</v>
      </c>
      <c r="B474" s="9">
        <v>0</v>
      </c>
      <c r="C474" s="9">
        <v>0</v>
      </c>
      <c r="D474" s="9">
        <v>2</v>
      </c>
      <c r="E474" s="9">
        <v>0</v>
      </c>
      <c r="F474" s="9">
        <f ca="1">ROUND(F473*F464,O474)</f>
        <v>0</v>
      </c>
      <c r="G474" s="9" t="s">
        <v>683</v>
      </c>
      <c r="H474" s="9" t="s">
        <v>684</v>
      </c>
      <c r="I474" s="9"/>
      <c r="J474" s="9"/>
      <c r="K474" s="9">
        <v>212</v>
      </c>
      <c r="L474" s="9">
        <v>38</v>
      </c>
      <c r="M474" s="9">
        <v>1</v>
      </c>
      <c r="N474" s="9" t="s">
        <v>236</v>
      </c>
      <c r="O474" s="9">
        <v>2</v>
      </c>
      <c r="P474" s="9">
        <f ca="1">ROUND(P473*P464,O474)</f>
        <v>0</v>
      </c>
      <c r="Q474" s="9"/>
      <c r="R474" s="9"/>
      <c r="S474" s="9"/>
      <c r="T474" s="9"/>
      <c r="U474" s="9"/>
      <c r="V474" s="9"/>
      <c r="W474" s="9">
        <v>0</v>
      </c>
      <c r="X474" s="9">
        <v>1</v>
      </c>
      <c r="Y474" s="9">
        <v>0</v>
      </c>
      <c r="Z474" s="9">
        <v>0</v>
      </c>
      <c r="AA474" s="9">
        <v>1</v>
      </c>
      <c r="AB474" s="9">
        <v>0</v>
      </c>
    </row>
    <row r="475" spans="1:28">
      <c r="A475" s="9">
        <v>50</v>
      </c>
      <c r="B475" s="9">
        <v>1</v>
      </c>
      <c r="C475" s="9">
        <v>0</v>
      </c>
      <c r="D475" s="9">
        <v>2</v>
      </c>
      <c r="E475" s="9">
        <v>213</v>
      </c>
      <c r="F475" s="9">
        <f ca="1">ROUND(F470+F472+F474,O475)</f>
        <v>335546.75</v>
      </c>
      <c r="G475" s="9" t="s">
        <v>685</v>
      </c>
      <c r="H475" s="9" t="s">
        <v>686</v>
      </c>
      <c r="I475" s="9"/>
      <c r="J475" s="9"/>
      <c r="K475" s="9">
        <v>212</v>
      </c>
      <c r="L475" s="9">
        <v>39</v>
      </c>
      <c r="M475" s="9">
        <v>1</v>
      </c>
      <c r="N475" s="9" t="s">
        <v>236</v>
      </c>
      <c r="O475" s="9">
        <v>2</v>
      </c>
      <c r="P475" s="9">
        <f ca="1">ROUND(P470+P472+P474,O475)</f>
        <v>335546.75</v>
      </c>
      <c r="Q475" s="9"/>
      <c r="R475" s="9"/>
      <c r="S475" s="9"/>
      <c r="T475" s="9"/>
      <c r="U475" s="9"/>
      <c r="V475" s="9"/>
      <c r="W475" s="9">
        <v>335546.75</v>
      </c>
      <c r="X475" s="9">
        <v>1</v>
      </c>
      <c r="Y475" s="9">
        <v>335546.75</v>
      </c>
      <c r="Z475" s="9">
        <v>335546.75</v>
      </c>
      <c r="AA475" s="9">
        <v>1</v>
      </c>
      <c r="AB475" s="9">
        <v>335546.75</v>
      </c>
    </row>
    <row r="477" spans="1:95">
      <c r="A477" s="1">
        <v>3</v>
      </c>
      <c r="B477" s="1">
        <v>0</v>
      </c>
      <c r="C477" s="1"/>
      <c r="D477" s="1">
        <f>ROW(A528)</f>
        <v>528</v>
      </c>
      <c r="E477" s="1"/>
      <c r="F477" s="1" t="s">
        <v>687</v>
      </c>
      <c r="G477" s="1" t="s">
        <v>688</v>
      </c>
      <c r="H477" s="1" t="s">
        <v>236</v>
      </c>
      <c r="I477" s="1">
        <v>0</v>
      </c>
      <c r="J477" s="1" t="s">
        <v>236</v>
      </c>
      <c r="K477" s="1">
        <v>-1</v>
      </c>
      <c r="L477" s="1" t="s">
        <v>687</v>
      </c>
      <c r="M477" s="1" t="s">
        <v>236</v>
      </c>
      <c r="N477" s="1"/>
      <c r="O477" s="1"/>
      <c r="P477" s="1"/>
      <c r="Q477" s="1"/>
      <c r="R477" s="1"/>
      <c r="S477" s="1">
        <v>0</v>
      </c>
      <c r="T477" s="1">
        <v>0</v>
      </c>
      <c r="U477" s="1" t="s">
        <v>236</v>
      </c>
      <c r="V477" s="1">
        <v>0</v>
      </c>
      <c r="W477" s="1"/>
      <c r="X477" s="1"/>
      <c r="Y477" s="1"/>
      <c r="Z477" s="1"/>
      <c r="AA477" s="1"/>
      <c r="AB477" s="1" t="s">
        <v>236</v>
      </c>
      <c r="AC477" s="1" t="s">
        <v>236</v>
      </c>
      <c r="AD477" s="1" t="s">
        <v>236</v>
      </c>
      <c r="AE477" s="1" t="s">
        <v>236</v>
      </c>
      <c r="AF477" s="1" t="s">
        <v>236</v>
      </c>
      <c r="AG477" s="1" t="s">
        <v>236</v>
      </c>
      <c r="AH477" s="1"/>
      <c r="AI477" s="1"/>
      <c r="AJ477" s="1"/>
      <c r="AK477" s="1"/>
      <c r="AL477" s="1"/>
      <c r="AM477" s="1"/>
      <c r="AN477" s="1"/>
      <c r="AO477" s="1"/>
      <c r="AP477" s="1" t="s">
        <v>236</v>
      </c>
      <c r="AQ477" s="1" t="s">
        <v>236</v>
      </c>
      <c r="AR477" s="1" t="s">
        <v>236</v>
      </c>
      <c r="AS477" s="1"/>
      <c r="AT477" s="1"/>
      <c r="AU477" s="1"/>
      <c r="AV477" s="1"/>
      <c r="AW477" s="1"/>
      <c r="AX477" s="1"/>
      <c r="AY477" s="1"/>
      <c r="AZ477" s="1" t="s">
        <v>236</v>
      </c>
      <c r="BA477" s="1"/>
      <c r="BB477" s="1" t="s">
        <v>236</v>
      </c>
      <c r="BC477" s="1" t="s">
        <v>236</v>
      </c>
      <c r="BD477" s="1" t="s">
        <v>236</v>
      </c>
      <c r="BE477" s="1" t="s">
        <v>236</v>
      </c>
      <c r="BF477" s="1" t="s">
        <v>236</v>
      </c>
      <c r="BG477" s="1" t="s">
        <v>236</v>
      </c>
      <c r="BH477" s="1" t="s">
        <v>236</v>
      </c>
      <c r="BI477" s="1" t="s">
        <v>236</v>
      </c>
      <c r="BJ477" s="1" t="s">
        <v>236</v>
      </c>
      <c r="BK477" s="1" t="s">
        <v>236</v>
      </c>
      <c r="BL477" s="1" t="s">
        <v>236</v>
      </c>
      <c r="BM477" s="1" t="s">
        <v>236</v>
      </c>
      <c r="BN477" s="1" t="s">
        <v>236</v>
      </c>
      <c r="BO477" s="1" t="s">
        <v>236</v>
      </c>
      <c r="BP477" s="1" t="s">
        <v>236</v>
      </c>
      <c r="BQ477" s="1"/>
      <c r="BR477" s="1"/>
      <c r="BS477" s="1"/>
      <c r="BT477" s="1"/>
      <c r="BU477" s="1"/>
      <c r="BV477" s="1"/>
      <c r="BW477" s="1"/>
      <c r="BX477" s="1">
        <v>0</v>
      </c>
      <c r="BY477" s="1"/>
      <c r="BZ477" s="1"/>
      <c r="CA477" s="1"/>
      <c r="CB477" s="1"/>
      <c r="CC477" s="1"/>
      <c r="CD477" s="1"/>
      <c r="CE477" s="1"/>
      <c r="CF477" s="1">
        <v>0</v>
      </c>
      <c r="CG477" s="1">
        <v>0</v>
      </c>
      <c r="CH477" s="1"/>
      <c r="CI477" s="1" t="s">
        <v>236</v>
      </c>
      <c r="CJ477" s="1" t="s">
        <v>236</v>
      </c>
      <c r="CK477" t="s">
        <v>236</v>
      </c>
      <c r="CL477" t="s">
        <v>236</v>
      </c>
      <c r="CM477" t="s">
        <v>236</v>
      </c>
      <c r="CN477" t="s">
        <v>236</v>
      </c>
      <c r="CO477" t="s">
        <v>236</v>
      </c>
      <c r="CP477" t="s">
        <v>236</v>
      </c>
      <c r="CQ477" t="s">
        <v>236</v>
      </c>
    </row>
    <row r="479" spans="1:206">
      <c r="A479" s="7">
        <v>52</v>
      </c>
      <c r="B479" s="7">
        <f t="shared" ref="B479:G479" si="278">B528</f>
        <v>0</v>
      </c>
      <c r="C479" s="7">
        <f t="shared" si="278"/>
        <v>3</v>
      </c>
      <c r="D479" s="7">
        <f t="shared" si="278"/>
        <v>477</v>
      </c>
      <c r="E479" s="7">
        <f t="shared" si="278"/>
        <v>0</v>
      </c>
      <c r="F479" s="7" t="str">
        <f t="shared" si="278"/>
        <v>09-01-01</v>
      </c>
      <c r="G479" s="7" t="str">
        <f t="shared" si="278"/>
        <v>ПНР ВЛИ</v>
      </c>
      <c r="H479" s="7"/>
      <c r="I479" s="7"/>
      <c r="J479" s="7"/>
      <c r="K479" s="7"/>
      <c r="L479" s="7"/>
      <c r="M479" s="7"/>
      <c r="N479" s="7"/>
      <c r="O479" s="7">
        <f ca="1" t="shared" ref="O479:BZ479" si="279">O528</f>
        <v>0</v>
      </c>
      <c r="P479" s="7">
        <f ca="1" t="shared" si="279"/>
        <v>0</v>
      </c>
      <c r="Q479" s="7">
        <f ca="1" t="shared" si="279"/>
        <v>0</v>
      </c>
      <c r="R479" s="7">
        <f ca="1" t="shared" si="279"/>
        <v>0</v>
      </c>
      <c r="S479" s="7">
        <f ca="1" t="shared" si="279"/>
        <v>0</v>
      </c>
      <c r="T479" s="7">
        <f t="shared" si="279"/>
        <v>0</v>
      </c>
      <c r="U479" s="7">
        <f ca="1" t="shared" si="279"/>
        <v>0</v>
      </c>
      <c r="V479" s="7">
        <f ca="1" t="shared" si="279"/>
        <v>0</v>
      </c>
      <c r="W479" s="7">
        <f t="shared" si="279"/>
        <v>0</v>
      </c>
      <c r="X479" s="7">
        <f ca="1" t="shared" si="279"/>
        <v>0</v>
      </c>
      <c r="Y479" s="7">
        <f ca="1" t="shared" si="279"/>
        <v>0</v>
      </c>
      <c r="Z479" s="7">
        <f t="shared" si="279"/>
        <v>0</v>
      </c>
      <c r="AA479" s="7">
        <f t="shared" si="279"/>
        <v>0</v>
      </c>
      <c r="AB479" s="7">
        <f t="shared" si="279"/>
        <v>0</v>
      </c>
      <c r="AC479" s="7">
        <f t="shared" si="279"/>
        <v>0</v>
      </c>
      <c r="AD479" s="7">
        <f t="shared" si="279"/>
        <v>0</v>
      </c>
      <c r="AE479" s="7">
        <f t="shared" si="279"/>
        <v>0</v>
      </c>
      <c r="AF479" s="7">
        <f t="shared" si="279"/>
        <v>0</v>
      </c>
      <c r="AG479" s="7">
        <f t="shared" si="279"/>
        <v>0</v>
      </c>
      <c r="AH479" s="7">
        <f t="shared" si="279"/>
        <v>0</v>
      </c>
      <c r="AI479" s="7">
        <f t="shared" si="279"/>
        <v>0</v>
      </c>
      <c r="AJ479" s="7">
        <f t="shared" si="279"/>
        <v>0</v>
      </c>
      <c r="AK479" s="7">
        <f t="shared" si="279"/>
        <v>0</v>
      </c>
      <c r="AL479" s="7">
        <f t="shared" si="279"/>
        <v>0</v>
      </c>
      <c r="AM479" s="7">
        <f t="shared" si="279"/>
        <v>0</v>
      </c>
      <c r="AN479" s="7">
        <f t="shared" si="279"/>
        <v>0</v>
      </c>
      <c r="AO479" s="7">
        <f t="shared" si="279"/>
        <v>0</v>
      </c>
      <c r="AP479" s="7">
        <f t="shared" si="279"/>
        <v>0</v>
      </c>
      <c r="AQ479" s="7">
        <f ca="1" t="shared" si="279"/>
        <v>0</v>
      </c>
      <c r="AR479" s="7">
        <f ca="1" t="shared" si="279"/>
        <v>0</v>
      </c>
      <c r="AS479" s="7">
        <f ca="1" t="shared" si="279"/>
        <v>0</v>
      </c>
      <c r="AT479" s="7">
        <f ca="1" t="shared" si="279"/>
        <v>0</v>
      </c>
      <c r="AU479" s="7">
        <f ca="1" t="shared" si="279"/>
        <v>0</v>
      </c>
      <c r="AV479" s="7">
        <f ca="1" t="shared" si="279"/>
        <v>0</v>
      </c>
      <c r="AW479" s="7">
        <f ca="1" t="shared" si="279"/>
        <v>0</v>
      </c>
      <c r="AX479" s="7">
        <f ca="1" t="shared" si="279"/>
        <v>0</v>
      </c>
      <c r="AY479" s="7">
        <f ca="1" t="shared" si="279"/>
        <v>0</v>
      </c>
      <c r="AZ479" s="7">
        <f ca="1" t="shared" si="279"/>
        <v>0</v>
      </c>
      <c r="BA479" s="7">
        <f t="shared" si="279"/>
        <v>0</v>
      </c>
      <c r="BB479" s="7">
        <f t="shared" si="279"/>
        <v>0</v>
      </c>
      <c r="BC479" s="7">
        <f t="shared" si="279"/>
        <v>0</v>
      </c>
      <c r="BD479" s="7">
        <f t="shared" si="279"/>
        <v>0</v>
      </c>
      <c r="BE479" s="7">
        <f t="shared" si="279"/>
        <v>0</v>
      </c>
      <c r="BF479" s="7">
        <f t="shared" si="279"/>
        <v>0</v>
      </c>
      <c r="BG479" s="7">
        <f t="shared" si="279"/>
        <v>0</v>
      </c>
      <c r="BH479" s="7">
        <f t="shared" si="279"/>
        <v>0</v>
      </c>
      <c r="BI479" s="7">
        <f t="shared" si="279"/>
        <v>0</v>
      </c>
      <c r="BJ479" s="7">
        <f t="shared" si="279"/>
        <v>0</v>
      </c>
      <c r="BK479" s="7">
        <f t="shared" si="279"/>
        <v>0</v>
      </c>
      <c r="BL479" s="7">
        <f t="shared" si="279"/>
        <v>0</v>
      </c>
      <c r="BM479" s="7">
        <f t="shared" si="279"/>
        <v>0</v>
      </c>
      <c r="BN479" s="7">
        <f t="shared" si="279"/>
        <v>0</v>
      </c>
      <c r="BO479" s="7">
        <f t="shared" si="279"/>
        <v>0</v>
      </c>
      <c r="BP479" s="7">
        <f t="shared" si="279"/>
        <v>0</v>
      </c>
      <c r="BQ479" s="7">
        <f t="shared" si="279"/>
        <v>0</v>
      </c>
      <c r="BR479" s="7">
        <f t="shared" si="279"/>
        <v>0</v>
      </c>
      <c r="BS479" s="7">
        <f t="shared" si="279"/>
        <v>0</v>
      </c>
      <c r="BT479" s="7">
        <f t="shared" si="279"/>
        <v>0</v>
      </c>
      <c r="BU479" s="7">
        <f t="shared" si="279"/>
        <v>0</v>
      </c>
      <c r="BV479" s="7">
        <f t="shared" si="279"/>
        <v>0</v>
      </c>
      <c r="BW479" s="7">
        <f t="shared" si="279"/>
        <v>0</v>
      </c>
      <c r="BX479" s="7">
        <f t="shared" si="279"/>
        <v>0</v>
      </c>
      <c r="BY479" s="7">
        <f t="shared" si="279"/>
        <v>0</v>
      </c>
      <c r="BZ479" s="7">
        <f t="shared" si="279"/>
        <v>0</v>
      </c>
      <c r="CA479" s="7">
        <f t="shared" ref="CA479:EL479" si="280">CA528</f>
        <v>0</v>
      </c>
      <c r="CB479" s="7">
        <f t="shared" si="280"/>
        <v>0</v>
      </c>
      <c r="CC479" s="7">
        <f t="shared" si="280"/>
        <v>0</v>
      </c>
      <c r="CD479" s="7">
        <f t="shared" si="280"/>
        <v>0</v>
      </c>
      <c r="CE479" s="7">
        <f t="shared" si="280"/>
        <v>0</v>
      </c>
      <c r="CF479" s="7">
        <f t="shared" si="280"/>
        <v>0</v>
      </c>
      <c r="CG479" s="7">
        <f t="shared" si="280"/>
        <v>0</v>
      </c>
      <c r="CH479" s="7">
        <f t="shared" si="280"/>
        <v>0</v>
      </c>
      <c r="CI479" s="7">
        <f t="shared" si="280"/>
        <v>0</v>
      </c>
      <c r="CJ479" s="7">
        <f t="shared" si="280"/>
        <v>0</v>
      </c>
      <c r="CK479" s="7">
        <f t="shared" si="280"/>
        <v>0</v>
      </c>
      <c r="CL479" s="7">
        <f t="shared" si="280"/>
        <v>0</v>
      </c>
      <c r="CM479" s="7">
        <f t="shared" si="280"/>
        <v>0</v>
      </c>
      <c r="CN479" s="7">
        <f t="shared" si="280"/>
        <v>0</v>
      </c>
      <c r="CO479" s="7">
        <f t="shared" si="280"/>
        <v>0</v>
      </c>
      <c r="CP479" s="7">
        <f t="shared" si="280"/>
        <v>0</v>
      </c>
      <c r="CQ479" s="7">
        <f t="shared" si="280"/>
        <v>0</v>
      </c>
      <c r="CR479" s="7">
        <f t="shared" si="280"/>
        <v>0</v>
      </c>
      <c r="CS479" s="7">
        <f t="shared" si="280"/>
        <v>0</v>
      </c>
      <c r="CT479" s="7">
        <f t="shared" si="280"/>
        <v>0</v>
      </c>
      <c r="CU479" s="7">
        <f t="shared" si="280"/>
        <v>0</v>
      </c>
      <c r="CV479" s="7">
        <f t="shared" si="280"/>
        <v>0</v>
      </c>
      <c r="CW479" s="7">
        <f t="shared" si="280"/>
        <v>0</v>
      </c>
      <c r="CX479" s="7">
        <f t="shared" si="280"/>
        <v>0</v>
      </c>
      <c r="CY479" s="7">
        <f t="shared" si="280"/>
        <v>0</v>
      </c>
      <c r="CZ479" s="7">
        <f t="shared" si="280"/>
        <v>0</v>
      </c>
      <c r="DA479" s="7">
        <f t="shared" si="280"/>
        <v>0</v>
      </c>
      <c r="DB479" s="7">
        <f t="shared" si="280"/>
        <v>0</v>
      </c>
      <c r="DC479" s="7">
        <f t="shared" si="280"/>
        <v>0</v>
      </c>
      <c r="DD479" s="7">
        <f t="shared" si="280"/>
        <v>0</v>
      </c>
      <c r="DE479" s="7">
        <f t="shared" si="280"/>
        <v>0</v>
      </c>
      <c r="DF479" s="7">
        <f t="shared" si="280"/>
        <v>0</v>
      </c>
      <c r="DG479" s="4">
        <f ca="1" t="shared" si="280"/>
        <v>0</v>
      </c>
      <c r="DH479" s="4">
        <f ca="1" t="shared" si="280"/>
        <v>0</v>
      </c>
      <c r="DI479" s="4">
        <f ca="1" t="shared" si="280"/>
        <v>0</v>
      </c>
      <c r="DJ479" s="4">
        <f ca="1" t="shared" si="280"/>
        <v>0</v>
      </c>
      <c r="DK479" s="4">
        <f ca="1" t="shared" si="280"/>
        <v>0</v>
      </c>
      <c r="DL479" s="4">
        <f t="shared" si="280"/>
        <v>0</v>
      </c>
      <c r="DM479" s="4">
        <f ca="1" t="shared" si="280"/>
        <v>0</v>
      </c>
      <c r="DN479" s="4">
        <f ca="1" t="shared" si="280"/>
        <v>0</v>
      </c>
      <c r="DO479" s="4">
        <f t="shared" si="280"/>
        <v>0</v>
      </c>
      <c r="DP479" s="4">
        <f ca="1" t="shared" si="280"/>
        <v>0</v>
      </c>
      <c r="DQ479" s="4">
        <f ca="1" t="shared" si="280"/>
        <v>0</v>
      </c>
      <c r="DR479" s="4">
        <f t="shared" si="280"/>
        <v>0</v>
      </c>
      <c r="DS479" s="4">
        <f t="shared" si="280"/>
        <v>0</v>
      </c>
      <c r="DT479" s="4">
        <f t="shared" si="280"/>
        <v>0</v>
      </c>
      <c r="DU479" s="4">
        <f t="shared" si="280"/>
        <v>0</v>
      </c>
      <c r="DV479" s="4">
        <f t="shared" si="280"/>
        <v>0</v>
      </c>
      <c r="DW479" s="4">
        <f t="shared" si="280"/>
        <v>0</v>
      </c>
      <c r="DX479" s="4">
        <f t="shared" si="280"/>
        <v>0</v>
      </c>
      <c r="DY479" s="4">
        <f t="shared" si="280"/>
        <v>0</v>
      </c>
      <c r="DZ479" s="4">
        <f t="shared" si="280"/>
        <v>0</v>
      </c>
      <c r="EA479" s="4">
        <f t="shared" si="280"/>
        <v>0</v>
      </c>
      <c r="EB479" s="4">
        <f t="shared" si="280"/>
        <v>0</v>
      </c>
      <c r="EC479" s="4">
        <f t="shared" si="280"/>
        <v>0</v>
      </c>
      <c r="ED479" s="4">
        <f t="shared" si="280"/>
        <v>0</v>
      </c>
      <c r="EE479" s="4">
        <f t="shared" si="280"/>
        <v>0</v>
      </c>
      <c r="EF479" s="4">
        <f t="shared" si="280"/>
        <v>0</v>
      </c>
      <c r="EG479" s="4">
        <f t="shared" si="280"/>
        <v>0</v>
      </c>
      <c r="EH479" s="4">
        <f t="shared" si="280"/>
        <v>0</v>
      </c>
      <c r="EI479" s="4">
        <f ca="1" t="shared" si="280"/>
        <v>0</v>
      </c>
      <c r="EJ479" s="4">
        <f ca="1" t="shared" si="280"/>
        <v>0</v>
      </c>
      <c r="EK479" s="4">
        <f ca="1" t="shared" si="280"/>
        <v>0</v>
      </c>
      <c r="EL479" s="4">
        <f ca="1" t="shared" si="280"/>
        <v>0</v>
      </c>
      <c r="EM479" s="4">
        <f ca="1" t="shared" ref="EM479:GX479" si="281">EM528</f>
        <v>0</v>
      </c>
      <c r="EN479" s="4">
        <f ca="1" t="shared" si="281"/>
        <v>0</v>
      </c>
      <c r="EO479" s="4">
        <f ca="1" t="shared" si="281"/>
        <v>0</v>
      </c>
      <c r="EP479" s="4">
        <f ca="1" t="shared" si="281"/>
        <v>0</v>
      </c>
      <c r="EQ479" s="4">
        <f ca="1" t="shared" si="281"/>
        <v>0</v>
      </c>
      <c r="ER479" s="4">
        <f ca="1" t="shared" si="281"/>
        <v>0</v>
      </c>
      <c r="ES479" s="4">
        <f t="shared" si="281"/>
        <v>0</v>
      </c>
      <c r="ET479" s="4">
        <f t="shared" si="281"/>
        <v>0</v>
      </c>
      <c r="EU479" s="4">
        <f t="shared" si="281"/>
        <v>0</v>
      </c>
      <c r="EV479" s="4">
        <f t="shared" si="281"/>
        <v>0</v>
      </c>
      <c r="EW479" s="4">
        <f t="shared" si="281"/>
        <v>0</v>
      </c>
      <c r="EX479" s="4">
        <f t="shared" si="281"/>
        <v>0</v>
      </c>
      <c r="EY479" s="4">
        <f t="shared" si="281"/>
        <v>0</v>
      </c>
      <c r="EZ479" s="4">
        <f t="shared" si="281"/>
        <v>0</v>
      </c>
      <c r="FA479" s="4">
        <f t="shared" si="281"/>
        <v>0</v>
      </c>
      <c r="FB479" s="4">
        <f t="shared" si="281"/>
        <v>0</v>
      </c>
      <c r="FC479" s="4">
        <f t="shared" si="281"/>
        <v>0</v>
      </c>
      <c r="FD479" s="4">
        <f t="shared" si="281"/>
        <v>0</v>
      </c>
      <c r="FE479" s="4">
        <f t="shared" si="281"/>
        <v>0</v>
      </c>
      <c r="FF479" s="4">
        <f t="shared" si="281"/>
        <v>0</v>
      </c>
      <c r="FG479" s="4">
        <f t="shared" si="281"/>
        <v>0</v>
      </c>
      <c r="FH479" s="4">
        <f t="shared" si="281"/>
        <v>0</v>
      </c>
      <c r="FI479" s="4">
        <f t="shared" si="281"/>
        <v>0</v>
      </c>
      <c r="FJ479" s="4">
        <f t="shared" si="281"/>
        <v>0</v>
      </c>
      <c r="FK479" s="4">
        <f t="shared" si="281"/>
        <v>0</v>
      </c>
      <c r="FL479" s="4">
        <f t="shared" si="281"/>
        <v>0</v>
      </c>
      <c r="FM479" s="4">
        <f t="shared" si="281"/>
        <v>0</v>
      </c>
      <c r="FN479" s="4">
        <f t="shared" si="281"/>
        <v>0</v>
      </c>
      <c r="FO479" s="4">
        <f t="shared" si="281"/>
        <v>0</v>
      </c>
      <c r="FP479" s="4">
        <f t="shared" si="281"/>
        <v>0</v>
      </c>
      <c r="FQ479" s="4">
        <f t="shared" si="281"/>
        <v>0</v>
      </c>
      <c r="FR479" s="4">
        <f t="shared" si="281"/>
        <v>0</v>
      </c>
      <c r="FS479" s="4">
        <f t="shared" si="281"/>
        <v>0</v>
      </c>
      <c r="FT479" s="4">
        <f t="shared" si="281"/>
        <v>0</v>
      </c>
      <c r="FU479" s="4">
        <f t="shared" si="281"/>
        <v>0</v>
      </c>
      <c r="FV479" s="4">
        <f t="shared" si="281"/>
        <v>0</v>
      </c>
      <c r="FW479" s="4">
        <f t="shared" si="281"/>
        <v>0</v>
      </c>
      <c r="FX479" s="4">
        <f t="shared" si="281"/>
        <v>0</v>
      </c>
      <c r="FY479" s="4">
        <f t="shared" si="281"/>
        <v>0</v>
      </c>
      <c r="FZ479" s="4">
        <f t="shared" si="281"/>
        <v>0</v>
      </c>
      <c r="GA479" s="4">
        <f t="shared" si="281"/>
        <v>0</v>
      </c>
      <c r="GB479" s="4">
        <f t="shared" si="281"/>
        <v>0</v>
      </c>
      <c r="GC479" s="4">
        <f t="shared" si="281"/>
        <v>0</v>
      </c>
      <c r="GD479" s="4">
        <f t="shared" si="281"/>
        <v>0</v>
      </c>
      <c r="GE479" s="4">
        <f t="shared" si="281"/>
        <v>0</v>
      </c>
      <c r="GF479" s="4">
        <f t="shared" si="281"/>
        <v>0</v>
      </c>
      <c r="GG479" s="4">
        <f t="shared" si="281"/>
        <v>0</v>
      </c>
      <c r="GH479" s="4">
        <f t="shared" si="281"/>
        <v>0</v>
      </c>
      <c r="GI479" s="4">
        <f t="shared" si="281"/>
        <v>0</v>
      </c>
      <c r="GJ479" s="4">
        <f t="shared" si="281"/>
        <v>0</v>
      </c>
      <c r="GK479" s="4">
        <f t="shared" si="281"/>
        <v>0</v>
      </c>
      <c r="GL479" s="4">
        <f t="shared" si="281"/>
        <v>0</v>
      </c>
      <c r="GM479" s="4">
        <f t="shared" si="281"/>
        <v>0</v>
      </c>
      <c r="GN479" s="4">
        <f t="shared" si="281"/>
        <v>0</v>
      </c>
      <c r="GO479" s="4">
        <f t="shared" si="281"/>
        <v>0</v>
      </c>
      <c r="GP479" s="4">
        <f t="shared" si="281"/>
        <v>0</v>
      </c>
      <c r="GQ479" s="4">
        <f t="shared" si="281"/>
        <v>0</v>
      </c>
      <c r="GR479" s="4">
        <f t="shared" si="281"/>
        <v>0</v>
      </c>
      <c r="GS479" s="4">
        <f t="shared" si="281"/>
        <v>0</v>
      </c>
      <c r="GT479" s="4">
        <f t="shared" si="281"/>
        <v>0</v>
      </c>
      <c r="GU479" s="4">
        <f t="shared" si="281"/>
        <v>0</v>
      </c>
      <c r="GV479" s="4">
        <f t="shared" si="281"/>
        <v>0</v>
      </c>
      <c r="GW479" s="4">
        <f t="shared" si="281"/>
        <v>0</v>
      </c>
      <c r="GX479" s="4">
        <f t="shared" si="281"/>
        <v>0</v>
      </c>
    </row>
    <row r="481" spans="1:88">
      <c r="A481" s="1">
        <v>4</v>
      </c>
      <c r="B481" s="1">
        <v>0</v>
      </c>
      <c r="C481" s="1"/>
      <c r="D481" s="1">
        <f>ROW(A498)</f>
        <v>498</v>
      </c>
      <c r="E481" s="1"/>
      <c r="F481" s="1" t="s">
        <v>261</v>
      </c>
      <c r="G481" s="1" t="s">
        <v>689</v>
      </c>
      <c r="H481" s="1" t="s">
        <v>236</v>
      </c>
      <c r="I481" s="1">
        <v>0</v>
      </c>
      <c r="J481" s="1"/>
      <c r="K481" s="1">
        <v>-1</v>
      </c>
      <c r="L481" s="1"/>
      <c r="M481" s="1" t="s">
        <v>236</v>
      </c>
      <c r="N481" s="1"/>
      <c r="O481" s="1"/>
      <c r="P481" s="1"/>
      <c r="Q481" s="1"/>
      <c r="R481" s="1"/>
      <c r="S481" s="1">
        <v>0</v>
      </c>
      <c r="T481" s="1">
        <v>0</v>
      </c>
      <c r="U481" s="1" t="s">
        <v>236</v>
      </c>
      <c r="V481" s="1">
        <v>0</v>
      </c>
      <c r="W481" s="1"/>
      <c r="X481" s="1"/>
      <c r="Y481" s="1"/>
      <c r="Z481" s="1"/>
      <c r="AA481" s="1"/>
      <c r="AB481" s="1" t="s">
        <v>236</v>
      </c>
      <c r="AC481" s="1" t="s">
        <v>236</v>
      </c>
      <c r="AD481" s="1" t="s">
        <v>236</v>
      </c>
      <c r="AE481" s="1" t="s">
        <v>236</v>
      </c>
      <c r="AF481" s="1" t="s">
        <v>236</v>
      </c>
      <c r="AG481" s="1" t="s">
        <v>236</v>
      </c>
      <c r="AH481" s="1"/>
      <c r="AI481" s="1"/>
      <c r="AJ481" s="1"/>
      <c r="AK481" s="1"/>
      <c r="AL481" s="1"/>
      <c r="AM481" s="1"/>
      <c r="AN481" s="1"/>
      <c r="AO481" s="1"/>
      <c r="AP481" s="1" t="s">
        <v>236</v>
      </c>
      <c r="AQ481" s="1" t="s">
        <v>236</v>
      </c>
      <c r="AR481" s="1" t="s">
        <v>236</v>
      </c>
      <c r="AS481" s="1"/>
      <c r="AT481" s="1"/>
      <c r="AU481" s="1"/>
      <c r="AV481" s="1"/>
      <c r="AW481" s="1"/>
      <c r="AX481" s="1"/>
      <c r="AY481" s="1"/>
      <c r="AZ481" s="1" t="s">
        <v>236</v>
      </c>
      <c r="BA481" s="1"/>
      <c r="BB481" s="1" t="s">
        <v>236</v>
      </c>
      <c r="BC481" s="1" t="s">
        <v>236</v>
      </c>
      <c r="BD481" s="1" t="s">
        <v>236</v>
      </c>
      <c r="BE481" s="1" t="s">
        <v>236</v>
      </c>
      <c r="BF481" s="1" t="s">
        <v>236</v>
      </c>
      <c r="BG481" s="1" t="s">
        <v>236</v>
      </c>
      <c r="BH481" s="1" t="s">
        <v>236</v>
      </c>
      <c r="BI481" s="1" t="s">
        <v>236</v>
      </c>
      <c r="BJ481" s="1" t="s">
        <v>236</v>
      </c>
      <c r="BK481" s="1" t="s">
        <v>236</v>
      </c>
      <c r="BL481" s="1" t="s">
        <v>236</v>
      </c>
      <c r="BM481" s="1" t="s">
        <v>236</v>
      </c>
      <c r="BN481" s="1" t="s">
        <v>236</v>
      </c>
      <c r="BO481" s="1" t="s">
        <v>236</v>
      </c>
      <c r="BP481" s="1" t="s">
        <v>236</v>
      </c>
      <c r="BQ481" s="1"/>
      <c r="BR481" s="1"/>
      <c r="BS481" s="1"/>
      <c r="BT481" s="1"/>
      <c r="BU481" s="1"/>
      <c r="BV481" s="1"/>
      <c r="BW481" s="1"/>
      <c r="BX481" s="1">
        <v>0</v>
      </c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>
        <v>0</v>
      </c>
    </row>
    <row r="483" spans="1:206">
      <c r="A483" s="7">
        <v>52</v>
      </c>
      <c r="B483" s="7">
        <f t="shared" ref="B483:G483" si="282">B498</f>
        <v>0</v>
      </c>
      <c r="C483" s="7">
        <f t="shared" si="282"/>
        <v>4</v>
      </c>
      <c r="D483" s="7">
        <f t="shared" si="282"/>
        <v>481</v>
      </c>
      <c r="E483" s="7">
        <f t="shared" si="282"/>
        <v>0</v>
      </c>
      <c r="F483" s="7" t="str">
        <f t="shared" si="282"/>
        <v>Новый раздел</v>
      </c>
      <c r="G483" s="7" t="str">
        <f t="shared" si="282"/>
        <v>ПНР</v>
      </c>
      <c r="H483" s="7"/>
      <c r="I483" s="7"/>
      <c r="J483" s="7"/>
      <c r="K483" s="7"/>
      <c r="L483" s="7"/>
      <c r="M483" s="7"/>
      <c r="N483" s="7"/>
      <c r="O483" s="7">
        <f ca="1" t="shared" ref="O483:BZ483" si="283">O498</f>
        <v>0</v>
      </c>
      <c r="P483" s="7">
        <f ca="1" t="shared" si="283"/>
        <v>0</v>
      </c>
      <c r="Q483" s="7">
        <f ca="1" t="shared" si="283"/>
        <v>0</v>
      </c>
      <c r="R483" s="7">
        <f ca="1" t="shared" si="283"/>
        <v>0</v>
      </c>
      <c r="S483" s="7">
        <f ca="1" t="shared" si="283"/>
        <v>0</v>
      </c>
      <c r="T483" s="7">
        <f t="shared" si="283"/>
        <v>0</v>
      </c>
      <c r="U483" s="7">
        <f ca="1" t="shared" si="283"/>
        <v>0</v>
      </c>
      <c r="V483" s="7">
        <f ca="1" t="shared" si="283"/>
        <v>0</v>
      </c>
      <c r="W483" s="7">
        <f t="shared" si="283"/>
        <v>0</v>
      </c>
      <c r="X483" s="7">
        <f ca="1" t="shared" si="283"/>
        <v>0</v>
      </c>
      <c r="Y483" s="7">
        <f ca="1" t="shared" si="283"/>
        <v>0</v>
      </c>
      <c r="Z483" s="7">
        <f t="shared" si="283"/>
        <v>0</v>
      </c>
      <c r="AA483" s="7">
        <f t="shared" si="283"/>
        <v>0</v>
      </c>
      <c r="AB483" s="7">
        <f ca="1" t="shared" si="283"/>
        <v>0</v>
      </c>
      <c r="AC483" s="7">
        <f ca="1" t="shared" si="283"/>
        <v>0</v>
      </c>
      <c r="AD483" s="7">
        <f ca="1" t="shared" si="283"/>
        <v>0</v>
      </c>
      <c r="AE483" s="7">
        <f ca="1" t="shared" si="283"/>
        <v>0</v>
      </c>
      <c r="AF483" s="7">
        <f ca="1" t="shared" si="283"/>
        <v>0</v>
      </c>
      <c r="AG483" s="7">
        <f t="shared" si="283"/>
        <v>0</v>
      </c>
      <c r="AH483" s="7">
        <f ca="1" t="shared" si="283"/>
        <v>0</v>
      </c>
      <c r="AI483" s="7">
        <f ca="1" t="shared" si="283"/>
        <v>0</v>
      </c>
      <c r="AJ483" s="7">
        <f t="shared" si="283"/>
        <v>0</v>
      </c>
      <c r="AK483" s="7">
        <f ca="1" t="shared" si="283"/>
        <v>0</v>
      </c>
      <c r="AL483" s="7">
        <f ca="1" t="shared" si="283"/>
        <v>0</v>
      </c>
      <c r="AM483" s="7">
        <f t="shared" si="283"/>
        <v>0</v>
      </c>
      <c r="AN483" s="7">
        <f t="shared" si="283"/>
        <v>0</v>
      </c>
      <c r="AO483" s="7">
        <f t="shared" si="283"/>
        <v>0</v>
      </c>
      <c r="AP483" s="7">
        <f t="shared" si="283"/>
        <v>0</v>
      </c>
      <c r="AQ483" s="7">
        <f ca="1" t="shared" si="283"/>
        <v>0</v>
      </c>
      <c r="AR483" s="7">
        <f ca="1" t="shared" si="283"/>
        <v>0</v>
      </c>
      <c r="AS483" s="7">
        <f ca="1" t="shared" si="283"/>
        <v>0</v>
      </c>
      <c r="AT483" s="7">
        <f ca="1" t="shared" si="283"/>
        <v>0</v>
      </c>
      <c r="AU483" s="7">
        <f ca="1" t="shared" si="283"/>
        <v>0</v>
      </c>
      <c r="AV483" s="7">
        <f ca="1" t="shared" si="283"/>
        <v>0</v>
      </c>
      <c r="AW483" s="7">
        <f ca="1" t="shared" si="283"/>
        <v>0</v>
      </c>
      <c r="AX483" s="7">
        <f ca="1" t="shared" si="283"/>
        <v>0</v>
      </c>
      <c r="AY483" s="7">
        <f ca="1" t="shared" si="283"/>
        <v>0</v>
      </c>
      <c r="AZ483" s="7">
        <f ca="1" t="shared" si="283"/>
        <v>0</v>
      </c>
      <c r="BA483" s="7">
        <f t="shared" si="283"/>
        <v>0</v>
      </c>
      <c r="BB483" s="7">
        <f t="shared" si="283"/>
        <v>0</v>
      </c>
      <c r="BC483" s="7">
        <f t="shared" si="283"/>
        <v>0</v>
      </c>
      <c r="BD483" s="7">
        <f t="shared" si="283"/>
        <v>0</v>
      </c>
      <c r="BE483" s="7">
        <f t="shared" si="283"/>
        <v>0</v>
      </c>
      <c r="BF483" s="7">
        <f t="shared" si="283"/>
        <v>0</v>
      </c>
      <c r="BG483" s="7">
        <f t="shared" si="283"/>
        <v>0</v>
      </c>
      <c r="BH483" s="7">
        <f t="shared" si="283"/>
        <v>0</v>
      </c>
      <c r="BI483" s="7">
        <f t="shared" si="283"/>
        <v>0</v>
      </c>
      <c r="BJ483" s="7">
        <f t="shared" si="283"/>
        <v>0</v>
      </c>
      <c r="BK483" s="7">
        <f t="shared" si="283"/>
        <v>0</v>
      </c>
      <c r="BL483" s="7">
        <f t="shared" si="283"/>
        <v>0</v>
      </c>
      <c r="BM483" s="7">
        <f t="shared" si="283"/>
        <v>0</v>
      </c>
      <c r="BN483" s="7">
        <f t="shared" si="283"/>
        <v>0</v>
      </c>
      <c r="BO483" s="7">
        <f t="shared" si="283"/>
        <v>0</v>
      </c>
      <c r="BP483" s="7">
        <f t="shared" si="283"/>
        <v>0</v>
      </c>
      <c r="BQ483" s="7">
        <f t="shared" si="283"/>
        <v>0</v>
      </c>
      <c r="BR483" s="7">
        <f t="shared" si="283"/>
        <v>0</v>
      </c>
      <c r="BS483" s="7">
        <f t="shared" si="283"/>
        <v>0</v>
      </c>
      <c r="BT483" s="7">
        <f t="shared" si="283"/>
        <v>0</v>
      </c>
      <c r="BU483" s="7">
        <f t="shared" si="283"/>
        <v>0</v>
      </c>
      <c r="BV483" s="7">
        <f t="shared" si="283"/>
        <v>0</v>
      </c>
      <c r="BW483" s="7">
        <f t="shared" si="283"/>
        <v>0</v>
      </c>
      <c r="BX483" s="7">
        <f t="shared" si="283"/>
        <v>0</v>
      </c>
      <c r="BY483" s="7">
        <f t="shared" si="283"/>
        <v>0</v>
      </c>
      <c r="BZ483" s="7">
        <f ca="1" t="shared" si="283"/>
        <v>0</v>
      </c>
      <c r="CA483" s="7">
        <f ca="1" t="shared" ref="CA483:EL483" si="284">CA498</f>
        <v>0</v>
      </c>
      <c r="CB483" s="7">
        <f ca="1" t="shared" si="284"/>
        <v>0</v>
      </c>
      <c r="CC483" s="7">
        <f ca="1" t="shared" si="284"/>
        <v>0</v>
      </c>
      <c r="CD483" s="7">
        <f ca="1" t="shared" si="284"/>
        <v>0</v>
      </c>
      <c r="CE483" s="7">
        <f ca="1" t="shared" si="284"/>
        <v>0</v>
      </c>
      <c r="CF483" s="7">
        <f ca="1" t="shared" si="284"/>
        <v>0</v>
      </c>
      <c r="CG483" s="7">
        <f ca="1" t="shared" si="284"/>
        <v>0</v>
      </c>
      <c r="CH483" s="7">
        <f ca="1" t="shared" si="284"/>
        <v>0</v>
      </c>
      <c r="CI483" s="7">
        <f ca="1" t="shared" si="284"/>
        <v>0</v>
      </c>
      <c r="CJ483" s="7">
        <f t="shared" si="284"/>
        <v>0</v>
      </c>
      <c r="CK483" s="7">
        <f t="shared" si="284"/>
        <v>0</v>
      </c>
      <c r="CL483" s="7">
        <f t="shared" si="284"/>
        <v>0</v>
      </c>
      <c r="CM483" s="7">
        <f t="shared" si="284"/>
        <v>0</v>
      </c>
      <c r="CN483" s="7">
        <f t="shared" si="284"/>
        <v>0</v>
      </c>
      <c r="CO483" s="7">
        <f t="shared" si="284"/>
        <v>0</v>
      </c>
      <c r="CP483" s="7">
        <f t="shared" si="284"/>
        <v>0</v>
      </c>
      <c r="CQ483" s="7">
        <f t="shared" si="284"/>
        <v>0</v>
      </c>
      <c r="CR483" s="7">
        <f t="shared" si="284"/>
        <v>0</v>
      </c>
      <c r="CS483" s="7">
        <f t="shared" si="284"/>
        <v>0</v>
      </c>
      <c r="CT483" s="7">
        <f t="shared" si="284"/>
        <v>0</v>
      </c>
      <c r="CU483" s="7">
        <f t="shared" si="284"/>
        <v>0</v>
      </c>
      <c r="CV483" s="7">
        <f t="shared" si="284"/>
        <v>0</v>
      </c>
      <c r="CW483" s="7">
        <f t="shared" si="284"/>
        <v>0</v>
      </c>
      <c r="CX483" s="7">
        <f t="shared" si="284"/>
        <v>0</v>
      </c>
      <c r="CY483" s="7">
        <f t="shared" si="284"/>
        <v>0</v>
      </c>
      <c r="CZ483" s="7">
        <f t="shared" si="284"/>
        <v>0</v>
      </c>
      <c r="DA483" s="7">
        <f t="shared" si="284"/>
        <v>0</v>
      </c>
      <c r="DB483" s="7">
        <f t="shared" si="284"/>
        <v>0</v>
      </c>
      <c r="DC483" s="7">
        <f t="shared" si="284"/>
        <v>0</v>
      </c>
      <c r="DD483" s="7">
        <f t="shared" si="284"/>
        <v>0</v>
      </c>
      <c r="DE483" s="7">
        <f t="shared" si="284"/>
        <v>0</v>
      </c>
      <c r="DF483" s="7">
        <f t="shared" si="284"/>
        <v>0</v>
      </c>
      <c r="DG483" s="4">
        <f ca="1" t="shared" si="284"/>
        <v>0</v>
      </c>
      <c r="DH483" s="4">
        <f ca="1" t="shared" si="284"/>
        <v>0</v>
      </c>
      <c r="DI483" s="4">
        <f ca="1" t="shared" si="284"/>
        <v>0</v>
      </c>
      <c r="DJ483" s="4">
        <f ca="1" t="shared" si="284"/>
        <v>0</v>
      </c>
      <c r="DK483" s="4">
        <f ca="1" t="shared" si="284"/>
        <v>0</v>
      </c>
      <c r="DL483" s="4">
        <f t="shared" si="284"/>
        <v>0</v>
      </c>
      <c r="DM483" s="4">
        <f ca="1" t="shared" si="284"/>
        <v>0</v>
      </c>
      <c r="DN483" s="4">
        <f ca="1" t="shared" si="284"/>
        <v>0</v>
      </c>
      <c r="DO483" s="4">
        <f t="shared" si="284"/>
        <v>0</v>
      </c>
      <c r="DP483" s="4">
        <f ca="1" t="shared" si="284"/>
        <v>0</v>
      </c>
      <c r="DQ483" s="4">
        <f ca="1" t="shared" si="284"/>
        <v>0</v>
      </c>
      <c r="DR483" s="4">
        <f t="shared" si="284"/>
        <v>0</v>
      </c>
      <c r="DS483" s="4">
        <f t="shared" si="284"/>
        <v>0</v>
      </c>
      <c r="DT483" s="4">
        <f ca="1" t="shared" si="284"/>
        <v>0</v>
      </c>
      <c r="DU483" s="4">
        <f ca="1" t="shared" si="284"/>
        <v>0</v>
      </c>
      <c r="DV483" s="4">
        <f ca="1" t="shared" si="284"/>
        <v>0</v>
      </c>
      <c r="DW483" s="4">
        <f ca="1" t="shared" si="284"/>
        <v>0</v>
      </c>
      <c r="DX483" s="4">
        <f ca="1" t="shared" si="284"/>
        <v>0</v>
      </c>
      <c r="DY483" s="4">
        <f t="shared" si="284"/>
        <v>0</v>
      </c>
      <c r="DZ483" s="4">
        <f ca="1" t="shared" si="284"/>
        <v>0</v>
      </c>
      <c r="EA483" s="4">
        <f ca="1" t="shared" si="284"/>
        <v>0</v>
      </c>
      <c r="EB483" s="4">
        <f t="shared" si="284"/>
        <v>0</v>
      </c>
      <c r="EC483" s="4">
        <f ca="1" t="shared" si="284"/>
        <v>0</v>
      </c>
      <c r="ED483" s="4">
        <f ca="1" t="shared" si="284"/>
        <v>0</v>
      </c>
      <c r="EE483" s="4">
        <f t="shared" si="284"/>
        <v>0</v>
      </c>
      <c r="EF483" s="4">
        <f t="shared" si="284"/>
        <v>0</v>
      </c>
      <c r="EG483" s="4">
        <f t="shared" si="284"/>
        <v>0</v>
      </c>
      <c r="EH483" s="4">
        <f t="shared" si="284"/>
        <v>0</v>
      </c>
      <c r="EI483" s="4">
        <f ca="1" t="shared" si="284"/>
        <v>0</v>
      </c>
      <c r="EJ483" s="4">
        <f ca="1" t="shared" si="284"/>
        <v>0</v>
      </c>
      <c r="EK483" s="4">
        <f ca="1" t="shared" si="284"/>
        <v>0</v>
      </c>
      <c r="EL483" s="4">
        <f ca="1" t="shared" si="284"/>
        <v>0</v>
      </c>
      <c r="EM483" s="4">
        <f ca="1" t="shared" ref="EM483:GX483" si="285">EM498</f>
        <v>0</v>
      </c>
      <c r="EN483" s="4">
        <f ca="1" t="shared" si="285"/>
        <v>0</v>
      </c>
      <c r="EO483" s="4">
        <f ca="1" t="shared" si="285"/>
        <v>0</v>
      </c>
      <c r="EP483" s="4">
        <f ca="1" t="shared" si="285"/>
        <v>0</v>
      </c>
      <c r="EQ483" s="4">
        <f ca="1" t="shared" si="285"/>
        <v>0</v>
      </c>
      <c r="ER483" s="4">
        <f ca="1" t="shared" si="285"/>
        <v>0</v>
      </c>
      <c r="ES483" s="4">
        <f t="shared" si="285"/>
        <v>0</v>
      </c>
      <c r="ET483" s="4">
        <f t="shared" si="285"/>
        <v>0</v>
      </c>
      <c r="EU483" s="4">
        <f t="shared" si="285"/>
        <v>0</v>
      </c>
      <c r="EV483" s="4">
        <f t="shared" si="285"/>
        <v>0</v>
      </c>
      <c r="EW483" s="4">
        <f t="shared" si="285"/>
        <v>0</v>
      </c>
      <c r="EX483" s="4">
        <f t="shared" si="285"/>
        <v>0</v>
      </c>
      <c r="EY483" s="4">
        <f t="shared" si="285"/>
        <v>0</v>
      </c>
      <c r="EZ483" s="4">
        <f t="shared" si="285"/>
        <v>0</v>
      </c>
      <c r="FA483" s="4">
        <f t="shared" si="285"/>
        <v>0</v>
      </c>
      <c r="FB483" s="4">
        <f t="shared" si="285"/>
        <v>0</v>
      </c>
      <c r="FC483" s="4">
        <f t="shared" si="285"/>
        <v>0</v>
      </c>
      <c r="FD483" s="4">
        <f t="shared" si="285"/>
        <v>0</v>
      </c>
      <c r="FE483" s="4">
        <f t="shared" si="285"/>
        <v>0</v>
      </c>
      <c r="FF483" s="4">
        <f t="shared" si="285"/>
        <v>0</v>
      </c>
      <c r="FG483" s="4">
        <f t="shared" si="285"/>
        <v>0</v>
      </c>
      <c r="FH483" s="4">
        <f t="shared" si="285"/>
        <v>0</v>
      </c>
      <c r="FI483" s="4">
        <f t="shared" si="285"/>
        <v>0</v>
      </c>
      <c r="FJ483" s="4">
        <f t="shared" si="285"/>
        <v>0</v>
      </c>
      <c r="FK483" s="4">
        <f t="shared" si="285"/>
        <v>0</v>
      </c>
      <c r="FL483" s="4">
        <f t="shared" si="285"/>
        <v>0</v>
      </c>
      <c r="FM483" s="4">
        <f t="shared" si="285"/>
        <v>0</v>
      </c>
      <c r="FN483" s="4">
        <f t="shared" si="285"/>
        <v>0</v>
      </c>
      <c r="FO483" s="4">
        <f t="shared" si="285"/>
        <v>0</v>
      </c>
      <c r="FP483" s="4">
        <f t="shared" si="285"/>
        <v>0</v>
      </c>
      <c r="FQ483" s="4">
        <f t="shared" si="285"/>
        <v>0</v>
      </c>
      <c r="FR483" s="4">
        <f ca="1" t="shared" si="285"/>
        <v>0</v>
      </c>
      <c r="FS483" s="4">
        <f ca="1" t="shared" si="285"/>
        <v>0</v>
      </c>
      <c r="FT483" s="4">
        <f ca="1" t="shared" si="285"/>
        <v>0</v>
      </c>
      <c r="FU483" s="4">
        <f ca="1" t="shared" si="285"/>
        <v>0</v>
      </c>
      <c r="FV483" s="4">
        <f ca="1" t="shared" si="285"/>
        <v>0</v>
      </c>
      <c r="FW483" s="4">
        <f ca="1" t="shared" si="285"/>
        <v>0</v>
      </c>
      <c r="FX483" s="4">
        <f ca="1" t="shared" si="285"/>
        <v>0</v>
      </c>
      <c r="FY483" s="4">
        <f ca="1" t="shared" si="285"/>
        <v>0</v>
      </c>
      <c r="FZ483" s="4">
        <f ca="1" t="shared" si="285"/>
        <v>0</v>
      </c>
      <c r="GA483" s="4">
        <f ca="1" t="shared" si="285"/>
        <v>0</v>
      </c>
      <c r="GB483" s="4">
        <f t="shared" si="285"/>
        <v>0</v>
      </c>
      <c r="GC483" s="4">
        <f t="shared" si="285"/>
        <v>0</v>
      </c>
      <c r="GD483" s="4">
        <f t="shared" si="285"/>
        <v>0</v>
      </c>
      <c r="GE483" s="4">
        <f t="shared" si="285"/>
        <v>0</v>
      </c>
      <c r="GF483" s="4">
        <f t="shared" si="285"/>
        <v>0</v>
      </c>
      <c r="GG483" s="4">
        <f t="shared" si="285"/>
        <v>0</v>
      </c>
      <c r="GH483" s="4">
        <f t="shared" si="285"/>
        <v>0</v>
      </c>
      <c r="GI483" s="4">
        <f t="shared" si="285"/>
        <v>0</v>
      </c>
      <c r="GJ483" s="4">
        <f t="shared" si="285"/>
        <v>0</v>
      </c>
      <c r="GK483" s="4">
        <f t="shared" si="285"/>
        <v>0</v>
      </c>
      <c r="GL483" s="4">
        <f t="shared" si="285"/>
        <v>0</v>
      </c>
      <c r="GM483" s="4">
        <f t="shared" si="285"/>
        <v>0</v>
      </c>
      <c r="GN483" s="4">
        <f t="shared" si="285"/>
        <v>0</v>
      </c>
      <c r="GO483" s="4">
        <f t="shared" si="285"/>
        <v>0</v>
      </c>
      <c r="GP483" s="4">
        <f t="shared" si="285"/>
        <v>0</v>
      </c>
      <c r="GQ483" s="4">
        <f t="shared" si="285"/>
        <v>0</v>
      </c>
      <c r="GR483" s="4">
        <f t="shared" si="285"/>
        <v>0</v>
      </c>
      <c r="GS483" s="4">
        <f t="shared" si="285"/>
        <v>0</v>
      </c>
      <c r="GT483" s="4">
        <f t="shared" si="285"/>
        <v>0</v>
      </c>
      <c r="GU483" s="4">
        <f t="shared" si="285"/>
        <v>0</v>
      </c>
      <c r="GV483" s="4">
        <f t="shared" si="285"/>
        <v>0</v>
      </c>
      <c r="GW483" s="4">
        <f t="shared" si="285"/>
        <v>0</v>
      </c>
      <c r="GX483" s="4">
        <f t="shared" si="285"/>
        <v>0</v>
      </c>
    </row>
    <row r="485" spans="1:255">
      <c r="A485" s="8">
        <v>17</v>
      </c>
      <c r="B485" s="8">
        <v>0</v>
      </c>
      <c r="C485" s="8">
        <f>ROW(SmtRes!A742)</f>
        <v>742</v>
      </c>
      <c r="D485" s="8">
        <f>ROW(EtalonRes!A970)</f>
        <v>970</v>
      </c>
      <c r="E485" s="8" t="s">
        <v>47</v>
      </c>
      <c r="F485" s="8" t="s">
        <v>690</v>
      </c>
      <c r="G485" s="8" t="s">
        <v>691</v>
      </c>
      <c r="H485" s="8" t="s">
        <v>692</v>
      </c>
      <c r="I485" s="8">
        <v>0</v>
      </c>
      <c r="J485" s="8">
        <v>0</v>
      </c>
      <c r="K485" s="8">
        <v>0</v>
      </c>
      <c r="L485" s="8">
        <v>2</v>
      </c>
      <c r="M485" s="8">
        <v>0</v>
      </c>
      <c r="N485" s="8">
        <f t="shared" ref="N485:N496" si="286">ROUND(L485-M485,4)</f>
        <v>2</v>
      </c>
      <c r="O485" s="8">
        <f ca="1" t="shared" ref="O485:O496" si="287">ROUND(CP485,2)</f>
        <v>0</v>
      </c>
      <c r="P485" s="8">
        <f ca="1">SUMIF(SmtRes!AQ741:SmtRes!AQ742,"=1",SmtRes!DF741:SmtRes!DF742)</f>
        <v>0</v>
      </c>
      <c r="Q485" s="8">
        <f ca="1">SUMIF(SmtRes!AQ741:SmtRes!AQ742,"=1",SmtRes!DG741:SmtRes!DG742)</f>
        <v>0</v>
      </c>
      <c r="R485" s="8">
        <f ca="1">SUMIF(SmtRes!AQ741:SmtRes!AQ742,"=1",SmtRes!DH741:SmtRes!DH742)</f>
        <v>0</v>
      </c>
      <c r="S485" s="8">
        <f ca="1">SUMIF(SmtRes!AQ741:SmtRes!AQ742,"=1",SmtRes!DI741:SmtRes!DI742)</f>
        <v>0</v>
      </c>
      <c r="T485" s="8">
        <f t="shared" ref="T485:T496" si="288">ROUND(CU485*I485,2)</f>
        <v>0</v>
      </c>
      <c r="U485" s="8">
        <f ca="1">SUMIF(SmtRes!AQ741:SmtRes!AQ742,"=1",SmtRes!CV741:SmtRes!CV742)</f>
        <v>0</v>
      </c>
      <c r="V485" s="8">
        <f ca="1">SUMIF(SmtRes!AQ741:SmtRes!AQ742,"=1",SmtRes!CW741:SmtRes!CW742)</f>
        <v>0</v>
      </c>
      <c r="W485" s="8">
        <f t="shared" ref="W485:W496" si="289">ROUND(CX485*I485,2)</f>
        <v>0</v>
      </c>
      <c r="X485" s="8">
        <f ca="1" t="shared" ref="X485:X496" si="290">ROUND(CY485,2)</f>
        <v>0</v>
      </c>
      <c r="Y485" s="8">
        <f ca="1" t="shared" ref="Y485:Y496" si="291">ROUND(CZ485,2)</f>
        <v>0</v>
      </c>
      <c r="Z485" s="8"/>
      <c r="AA485" s="8">
        <v>85244098</v>
      </c>
      <c r="AB485" s="8">
        <f ca="1" t="shared" ref="AB485:AB496" si="292">ROUND((AC485+AD485+AF485),6)</f>
        <v>1294.014</v>
      </c>
      <c r="AC485" s="8">
        <f t="shared" ref="AC485:AC496" si="293">ROUND((0),6)</f>
        <v>0</v>
      </c>
      <c r="AD485" s="8">
        <f t="shared" ref="AD485:AD496" si="294">ROUND((((0)-(0))+AE485),6)</f>
        <v>0</v>
      </c>
      <c r="AE485" s="8">
        <f t="shared" ref="AE485:AE496" si="295">ROUND((0),6)</f>
        <v>0</v>
      </c>
      <c r="AF485" s="8">
        <f ca="1">ROUND((SUM(SmtRes!BT741:SmtRes!BT742)),6)</f>
        <v>1294.014</v>
      </c>
      <c r="AG485" s="8">
        <f t="shared" ref="AG485:AG496" si="296">ROUND((AP485),6)</f>
        <v>0</v>
      </c>
      <c r="AH485" s="8">
        <f ca="1">(SUM(SmtRes!BU741:SmtRes!BU742))</f>
        <v>1.2</v>
      </c>
      <c r="AI485" s="8">
        <f t="shared" ref="AI485:AI496" si="297">(0)</f>
        <v>0</v>
      </c>
      <c r="AJ485" s="8">
        <f t="shared" ref="AJ485:AJ496" si="298">(AS485)</f>
        <v>0</v>
      </c>
      <c r="AK485" s="8">
        <v>1078.345</v>
      </c>
      <c r="AL485" s="8">
        <v>0</v>
      </c>
      <c r="AM485" s="8">
        <v>0</v>
      </c>
      <c r="AN485" s="8">
        <v>0</v>
      </c>
      <c r="AO485" s="8">
        <v>1078.345</v>
      </c>
      <c r="AP485" s="8">
        <v>0</v>
      </c>
      <c r="AQ485" s="8">
        <v>1</v>
      </c>
      <c r="AR485" s="8">
        <v>0</v>
      </c>
      <c r="AS485" s="8">
        <v>0</v>
      </c>
      <c r="AT485" s="8">
        <v>74</v>
      </c>
      <c r="AU485" s="8">
        <v>36</v>
      </c>
      <c r="AV485" s="8">
        <v>1</v>
      </c>
      <c r="AW485" s="8">
        <v>1</v>
      </c>
      <c r="AX485" s="8"/>
      <c r="AY485" s="8"/>
      <c r="AZ485" s="8">
        <v>1</v>
      </c>
      <c r="BA485" s="8">
        <v>1</v>
      </c>
      <c r="BB485" s="8">
        <v>1</v>
      </c>
      <c r="BC485" s="8">
        <v>1</v>
      </c>
      <c r="BD485" s="8" t="s">
        <v>236</v>
      </c>
      <c r="BE485" s="8" t="s">
        <v>236</v>
      </c>
      <c r="BF485" s="8" t="s">
        <v>236</v>
      </c>
      <c r="BG485" s="8" t="s">
        <v>236</v>
      </c>
      <c r="BH485" s="8">
        <v>0</v>
      </c>
      <c r="BI485" s="8">
        <v>4</v>
      </c>
      <c r="BJ485" s="8" t="s">
        <v>693</v>
      </c>
      <c r="BK485" s="8"/>
      <c r="BL485" s="8"/>
      <c r="BM485" s="8">
        <v>200001</v>
      </c>
      <c r="BN485" s="8">
        <v>0</v>
      </c>
      <c r="BO485" s="8" t="s">
        <v>236</v>
      </c>
      <c r="BP485" s="8">
        <v>0</v>
      </c>
      <c r="BQ485" s="8">
        <v>4</v>
      </c>
      <c r="BR485" s="8">
        <v>0</v>
      </c>
      <c r="BS485" s="8">
        <v>1</v>
      </c>
      <c r="BT485" s="8">
        <v>1</v>
      </c>
      <c r="BU485" s="8">
        <v>1</v>
      </c>
      <c r="BV485" s="8">
        <v>1</v>
      </c>
      <c r="BW485" s="8">
        <v>1</v>
      </c>
      <c r="BX485" s="8">
        <v>1</v>
      </c>
      <c r="BY485" s="8" t="s">
        <v>236</v>
      </c>
      <c r="BZ485" s="8">
        <v>74</v>
      </c>
      <c r="CA485" s="8">
        <v>36</v>
      </c>
      <c r="CB485" s="8" t="s">
        <v>236</v>
      </c>
      <c r="CC485" s="8"/>
      <c r="CD485" s="8"/>
      <c r="CE485" s="8">
        <v>0</v>
      </c>
      <c r="CF485" s="8">
        <v>0</v>
      </c>
      <c r="CG485" s="8">
        <v>0</v>
      </c>
      <c r="CH485" s="8">
        <v>1</v>
      </c>
      <c r="CI485" s="8">
        <v>0</v>
      </c>
      <c r="CJ485" s="8">
        <v>0</v>
      </c>
      <c r="CK485" s="8">
        <v>0</v>
      </c>
      <c r="CL485" s="8">
        <v>0</v>
      </c>
      <c r="CM485" s="8">
        <v>0</v>
      </c>
      <c r="CN485" s="8" t="s">
        <v>694</v>
      </c>
      <c r="CO485" s="8">
        <v>0</v>
      </c>
      <c r="CP485" s="8">
        <f ca="1" t="shared" ref="CP485:CP496" si="299">(P485+Q485+S485+R485)</f>
        <v>0</v>
      </c>
      <c r="CQ485" s="8">
        <f ca="1">SUMIF(SmtRes!AQ741:SmtRes!AQ742,"=1",SmtRes!AA741:SmtRes!AA742)</f>
        <v>0</v>
      </c>
      <c r="CR485" s="8">
        <f ca="1">SUMIF(SmtRes!AQ741:SmtRes!AQ742,"=1",SmtRes!AB741:SmtRes!AB742)</f>
        <v>0</v>
      </c>
      <c r="CS485" s="8">
        <f ca="1">SUMIF(SmtRes!AQ741:SmtRes!AQ742,"=1",SmtRes!AC741:SmtRes!AC742)</f>
        <v>0</v>
      </c>
      <c r="CT485" s="8">
        <f ca="1">SUMIF(SmtRes!AQ741:SmtRes!AQ742,"=1",SmtRes!AD741:SmtRes!AD742)</f>
        <v>2156.69</v>
      </c>
      <c r="CU485" s="8">
        <f t="shared" ref="CU485:CU496" si="300">AG485</f>
        <v>0</v>
      </c>
      <c r="CV485" s="8">
        <f ca="1">SUMIF(SmtRes!AQ741:SmtRes!AQ742,"=1",SmtRes!BU741:SmtRes!BU742)</f>
        <v>1.2</v>
      </c>
      <c r="CW485" s="8">
        <f ca="1">SUMIF(SmtRes!AQ741:SmtRes!AQ742,"=1",SmtRes!BV741:SmtRes!BV742)</f>
        <v>0</v>
      </c>
      <c r="CX485" s="8">
        <f t="shared" ref="CX485:CX496" si="301">AJ485</f>
        <v>0</v>
      </c>
      <c r="CY485" s="8">
        <f ca="1" t="shared" ref="CY485:CY496" si="302">(((S485+R485)*AT485)/100)</f>
        <v>0</v>
      </c>
      <c r="CZ485" s="8">
        <f ca="1" t="shared" ref="CZ485:CZ496" si="303">(((S485+R485)*AU485)/100)</f>
        <v>0</v>
      </c>
      <c r="DA485" s="8"/>
      <c r="DB485" s="8">
        <v>85</v>
      </c>
      <c r="DC485" s="8" t="s">
        <v>236</v>
      </c>
      <c r="DD485" s="8" t="s">
        <v>236</v>
      </c>
      <c r="DE485" s="8" t="s">
        <v>695</v>
      </c>
      <c r="DF485" s="8" t="s">
        <v>695</v>
      </c>
      <c r="DG485" s="8" t="s">
        <v>695</v>
      </c>
      <c r="DH485" s="8" t="s">
        <v>236</v>
      </c>
      <c r="DI485" s="8" t="s">
        <v>695</v>
      </c>
      <c r="DJ485" s="8" t="s">
        <v>695</v>
      </c>
      <c r="DK485" s="8" t="s">
        <v>236</v>
      </c>
      <c r="DL485" s="8" t="s">
        <v>236</v>
      </c>
      <c r="DM485" s="8" t="s">
        <v>236</v>
      </c>
      <c r="DN485" s="8">
        <v>0</v>
      </c>
      <c r="DO485" s="8">
        <v>0</v>
      </c>
      <c r="DP485" s="8">
        <v>1</v>
      </c>
      <c r="DQ485" s="8">
        <v>1</v>
      </c>
      <c r="DR485" s="8"/>
      <c r="DS485" s="8"/>
      <c r="DT485" s="8"/>
      <c r="DU485" s="8">
        <v>1013</v>
      </c>
      <c r="DV485" s="8" t="s">
        <v>692</v>
      </c>
      <c r="DW485" s="8" t="s">
        <v>692</v>
      </c>
      <c r="DX485" s="8">
        <v>1</v>
      </c>
      <c r="DY485" s="8"/>
      <c r="DZ485" s="8" t="s">
        <v>236</v>
      </c>
      <c r="EA485" s="8" t="s">
        <v>236</v>
      </c>
      <c r="EB485" s="8" t="s">
        <v>236</v>
      </c>
      <c r="EC485" s="8" t="s">
        <v>236</v>
      </c>
      <c r="ED485" s="8"/>
      <c r="EE485" s="8">
        <v>82815071</v>
      </c>
      <c r="EF485" s="8">
        <v>4</v>
      </c>
      <c r="EG485" s="8" t="s">
        <v>229</v>
      </c>
      <c r="EH485" s="8">
        <v>83</v>
      </c>
      <c r="EI485" s="8" t="s">
        <v>229</v>
      </c>
      <c r="EJ485" s="8">
        <v>4</v>
      </c>
      <c r="EK485" s="8">
        <v>200001</v>
      </c>
      <c r="EL485" s="8" t="s">
        <v>696</v>
      </c>
      <c r="EM485" s="8" t="s">
        <v>697</v>
      </c>
      <c r="EN485" s="8"/>
      <c r="EO485" s="8" t="s">
        <v>698</v>
      </c>
      <c r="EP485" s="8"/>
      <c r="EQ485" s="8">
        <v>131072</v>
      </c>
      <c r="ER485" s="8">
        <v>0</v>
      </c>
      <c r="ES485" s="8">
        <v>0</v>
      </c>
      <c r="ET485" s="8">
        <v>0</v>
      </c>
      <c r="EU485" s="8">
        <v>0</v>
      </c>
      <c r="EV485" s="8">
        <v>0</v>
      </c>
      <c r="EW485" s="8">
        <v>1</v>
      </c>
      <c r="EX485" s="8">
        <v>0</v>
      </c>
      <c r="EY485" s="8">
        <v>0</v>
      </c>
      <c r="EZ485" s="8"/>
      <c r="FA485" s="8"/>
      <c r="FB485" s="8"/>
      <c r="FC485" s="8"/>
      <c r="FD485" s="8"/>
      <c r="FE485" s="8"/>
      <c r="FF485" s="8"/>
      <c r="FG485" s="8"/>
      <c r="FH485" s="8"/>
      <c r="FI485" s="8"/>
      <c r="FJ485" s="8"/>
      <c r="FK485" s="8"/>
      <c r="FL485" s="8"/>
      <c r="FM485" s="8"/>
      <c r="FN485" s="8"/>
      <c r="FO485" s="8"/>
      <c r="FP485" s="8"/>
      <c r="FQ485" s="8">
        <v>0</v>
      </c>
      <c r="FR485" s="8">
        <v>0</v>
      </c>
      <c r="FS485" s="8">
        <v>0</v>
      </c>
      <c r="FT485" s="8"/>
      <c r="FU485" s="8"/>
      <c r="FV485" s="8"/>
      <c r="FW485" s="8"/>
      <c r="FX485" s="8">
        <v>74</v>
      </c>
      <c r="FY485" s="8">
        <v>36</v>
      </c>
      <c r="FZ485" s="8"/>
      <c r="GA485" s="8" t="s">
        <v>236</v>
      </c>
      <c r="GB485" s="8"/>
      <c r="GC485" s="8"/>
      <c r="GD485" s="8">
        <v>1</v>
      </c>
      <c r="GE485" s="8"/>
      <c r="GF485" s="8">
        <v>-888698134</v>
      </c>
      <c r="GG485" s="8">
        <v>2</v>
      </c>
      <c r="GH485" s="8">
        <v>1</v>
      </c>
      <c r="GI485" s="8">
        <v>-2</v>
      </c>
      <c r="GJ485" s="8">
        <v>0</v>
      </c>
      <c r="GK485" s="8">
        <v>0</v>
      </c>
      <c r="GL485" s="8">
        <f ca="1" t="shared" ref="GL485:GL496" si="304">ROUND(IF(AND(BH485=3,BI485=3,FS485&lt;&gt;0),P485,0),2)</f>
        <v>0</v>
      </c>
      <c r="GM485" s="8">
        <f ca="1" t="shared" ref="GM485:GM496" si="305">ROUND(O485+X485+Y485,2)+GX485</f>
        <v>0</v>
      </c>
      <c r="GN485" s="8">
        <f ca="1" t="shared" ref="GN485:GN496" si="306">IF(OR(BI485=0,BI485=1),GM485-GX485,0)</f>
        <v>0</v>
      </c>
      <c r="GO485" s="8">
        <f ca="1" t="shared" ref="GO485:GO496" si="307">IF(BI485=2,GM485-GX485,0)</f>
        <v>0</v>
      </c>
      <c r="GP485" s="8">
        <f ca="1" t="shared" ref="GP485:GP496" si="308">IF(BI485=4,GM485-GX485,0)</f>
        <v>0</v>
      </c>
      <c r="GQ485" s="8"/>
      <c r="GR485" s="8">
        <v>0</v>
      </c>
      <c r="GS485" s="8">
        <v>3</v>
      </c>
      <c r="GT485" s="8">
        <v>0</v>
      </c>
      <c r="GU485" s="8" t="s">
        <v>236</v>
      </c>
      <c r="GV485" s="8">
        <f t="shared" ref="GV485:GV496" si="309">ROUND((GT485),6)</f>
        <v>0</v>
      </c>
      <c r="GW485" s="8">
        <v>1</v>
      </c>
      <c r="GX485" s="8">
        <f t="shared" ref="GX485:GX496" si="310">ROUND(HC485*I485,2)</f>
        <v>0</v>
      </c>
      <c r="GY485" s="8"/>
      <c r="GZ485" s="8"/>
      <c r="HA485" s="8">
        <v>0</v>
      </c>
      <c r="HB485" s="8">
        <v>0</v>
      </c>
      <c r="HC485" s="8">
        <f t="shared" ref="HC485:HC496" si="311">GV485*GW485</f>
        <v>0</v>
      </c>
      <c r="HD485" s="8"/>
      <c r="HE485" s="8" t="s">
        <v>236</v>
      </c>
      <c r="HF485" s="8" t="s">
        <v>236</v>
      </c>
      <c r="HG485" s="8"/>
      <c r="HH485" s="8"/>
      <c r="HI485" s="8"/>
      <c r="HJ485" s="8"/>
      <c r="HK485" s="8"/>
      <c r="HL485" s="8"/>
      <c r="HM485" s="8" t="s">
        <v>236</v>
      </c>
      <c r="HN485" s="8" t="s">
        <v>699</v>
      </c>
      <c r="HO485" s="8" t="s">
        <v>700</v>
      </c>
      <c r="HP485" s="8" t="s">
        <v>229</v>
      </c>
      <c r="HQ485" s="8" t="s">
        <v>229</v>
      </c>
      <c r="HR485" s="8"/>
      <c r="HS485" s="8">
        <v>0</v>
      </c>
      <c r="HT485" s="8"/>
      <c r="HU485" s="8"/>
      <c r="HV485" s="8"/>
      <c r="HW485" s="8"/>
      <c r="HX485" s="8"/>
      <c r="HY485" s="8"/>
      <c r="HZ485" s="8"/>
      <c r="IA485" s="8"/>
      <c r="IB485" s="8"/>
      <c r="IC485" s="8"/>
      <c r="ID485" s="8"/>
      <c r="IE485" s="8"/>
      <c r="IF485" s="8"/>
      <c r="IG485" s="8"/>
      <c r="IH485" s="8"/>
      <c r="II485" s="8"/>
      <c r="IJ485" s="8"/>
      <c r="IK485" s="8">
        <v>0</v>
      </c>
      <c r="IL485" s="8"/>
      <c r="IM485" s="8"/>
      <c r="IN485" s="8"/>
      <c r="IO485" s="8"/>
      <c r="IP485" s="8"/>
      <c r="IQ485" s="8"/>
      <c r="IR485" s="8"/>
      <c r="IS485" s="8"/>
      <c r="IT485" s="8"/>
      <c r="IU485" s="8"/>
    </row>
    <row r="486" spans="1:245">
      <c r="A486">
        <v>17</v>
      </c>
      <c r="B486">
        <v>0</v>
      </c>
      <c r="C486">
        <f>ROW(SmtRes!A744)</f>
        <v>744</v>
      </c>
      <c r="D486">
        <f>ROW(EtalonRes!A972)</f>
        <v>972</v>
      </c>
      <c r="E486" t="s">
        <v>47</v>
      </c>
      <c r="F486" t="s">
        <v>690</v>
      </c>
      <c r="G486" t="s">
        <v>691</v>
      </c>
      <c r="H486" t="s">
        <v>692</v>
      </c>
      <c r="I486">
        <v>0</v>
      </c>
      <c r="J486">
        <v>0</v>
      </c>
      <c r="K486">
        <v>0</v>
      </c>
      <c r="L486">
        <v>2</v>
      </c>
      <c r="M486">
        <v>0</v>
      </c>
      <c r="N486">
        <f t="shared" si="286"/>
        <v>2</v>
      </c>
      <c r="O486">
        <f ca="1" t="shared" si="287"/>
        <v>0</v>
      </c>
      <c r="P486">
        <f ca="1">SUMIF(SmtRes!AQ743:SmtRes!AQ744,"=1",SmtRes!DF743:SmtRes!DF744)</f>
        <v>0</v>
      </c>
      <c r="Q486">
        <f ca="1">SUMIF(SmtRes!AQ743:SmtRes!AQ744,"=1",SmtRes!DG743:SmtRes!DG744)</f>
        <v>0</v>
      </c>
      <c r="R486">
        <f ca="1">SUMIF(SmtRes!AQ743:SmtRes!AQ744,"=1",SmtRes!DH743:SmtRes!DH744)</f>
        <v>0</v>
      </c>
      <c r="S486">
        <f ca="1">SUMIF(SmtRes!AQ743:SmtRes!AQ744,"=1",SmtRes!DI743:SmtRes!DI744)</f>
        <v>0</v>
      </c>
      <c r="T486">
        <f t="shared" si="288"/>
        <v>0</v>
      </c>
      <c r="U486">
        <f ca="1">SUMIF(SmtRes!AQ743:SmtRes!AQ744,"=1",SmtRes!CV743:SmtRes!CV744)</f>
        <v>0</v>
      </c>
      <c r="V486">
        <f ca="1">SUMIF(SmtRes!AQ743:SmtRes!AQ744,"=1",SmtRes!CW743:SmtRes!CW744)</f>
        <v>0</v>
      </c>
      <c r="W486">
        <f t="shared" si="289"/>
        <v>0</v>
      </c>
      <c r="X486">
        <f ca="1" t="shared" si="290"/>
        <v>0</v>
      </c>
      <c r="Y486">
        <f ca="1" t="shared" si="291"/>
        <v>0</v>
      </c>
      <c r="AA486">
        <v>85244033</v>
      </c>
      <c r="AB486">
        <f ca="1" t="shared" si="292"/>
        <v>1294.014</v>
      </c>
      <c r="AC486">
        <f t="shared" si="293"/>
        <v>0</v>
      </c>
      <c r="AD486">
        <f t="shared" si="294"/>
        <v>0</v>
      </c>
      <c r="AE486">
        <f t="shared" si="295"/>
        <v>0</v>
      </c>
      <c r="AF486">
        <f ca="1">ROUND((SUM(SmtRes!BT743:SmtRes!BT744)),6)</f>
        <v>1294.014</v>
      </c>
      <c r="AG486">
        <f t="shared" si="296"/>
        <v>0</v>
      </c>
      <c r="AH486">
        <f ca="1">(SUM(SmtRes!BU743:SmtRes!BU744))</f>
        <v>1.2</v>
      </c>
      <c r="AI486">
        <f t="shared" si="297"/>
        <v>0</v>
      </c>
      <c r="AJ486">
        <f t="shared" si="298"/>
        <v>0</v>
      </c>
      <c r="AK486">
        <v>1078.345</v>
      </c>
      <c r="AL486">
        <v>0</v>
      </c>
      <c r="AM486">
        <v>0</v>
      </c>
      <c r="AN486">
        <v>0</v>
      </c>
      <c r="AO486">
        <v>1078.345</v>
      </c>
      <c r="AP486">
        <v>0</v>
      </c>
      <c r="AQ486">
        <v>1</v>
      </c>
      <c r="AR486">
        <v>0</v>
      </c>
      <c r="AS486">
        <v>0</v>
      </c>
      <c r="AT486">
        <v>74</v>
      </c>
      <c r="AU486">
        <v>36</v>
      </c>
      <c r="AV486">
        <v>1</v>
      </c>
      <c r="AW486">
        <v>1</v>
      </c>
      <c r="AZ486">
        <v>1</v>
      </c>
      <c r="BA486">
        <v>1</v>
      </c>
      <c r="BB486">
        <v>1</v>
      </c>
      <c r="BC486">
        <v>1</v>
      </c>
      <c r="BD486" t="s">
        <v>236</v>
      </c>
      <c r="BE486" t="s">
        <v>236</v>
      </c>
      <c r="BF486" t="s">
        <v>236</v>
      </c>
      <c r="BG486" t="s">
        <v>236</v>
      </c>
      <c r="BH486">
        <v>0</v>
      </c>
      <c r="BI486">
        <v>4</v>
      </c>
      <c r="BJ486" t="s">
        <v>693</v>
      </c>
      <c r="BM486">
        <v>200001</v>
      </c>
      <c r="BN486">
        <v>0</v>
      </c>
      <c r="BO486" t="s">
        <v>236</v>
      </c>
      <c r="BP486">
        <v>0</v>
      </c>
      <c r="BQ486">
        <v>4</v>
      </c>
      <c r="BR486">
        <v>0</v>
      </c>
      <c r="BS486">
        <v>1</v>
      </c>
      <c r="BT486">
        <v>1</v>
      </c>
      <c r="BU486">
        <v>1</v>
      </c>
      <c r="BV486">
        <v>1</v>
      </c>
      <c r="BW486">
        <v>1</v>
      </c>
      <c r="BX486">
        <v>1</v>
      </c>
      <c r="BY486" t="s">
        <v>236</v>
      </c>
      <c r="BZ486">
        <v>74</v>
      </c>
      <c r="CA486">
        <v>36</v>
      </c>
      <c r="CB486" t="s">
        <v>236</v>
      </c>
      <c r="CE486">
        <v>0</v>
      </c>
      <c r="CF486">
        <v>0</v>
      </c>
      <c r="CG486">
        <v>0</v>
      </c>
      <c r="CH486">
        <v>1</v>
      </c>
      <c r="CI486">
        <v>0</v>
      </c>
      <c r="CJ486">
        <v>0</v>
      </c>
      <c r="CK486">
        <v>0</v>
      </c>
      <c r="CL486">
        <v>0</v>
      </c>
      <c r="CM486">
        <v>0</v>
      </c>
      <c r="CN486" t="s">
        <v>694</v>
      </c>
      <c r="CO486">
        <v>0</v>
      </c>
      <c r="CP486">
        <f ca="1" t="shared" si="299"/>
        <v>0</v>
      </c>
      <c r="CQ486">
        <f ca="1">SUMIF(SmtRes!AQ743:SmtRes!AQ744,"=1",SmtRes!AA743:SmtRes!AA744)</f>
        <v>0</v>
      </c>
      <c r="CR486">
        <f ca="1">SUMIF(SmtRes!AQ743:SmtRes!AQ744,"=1",SmtRes!AB743:SmtRes!AB744)</f>
        <v>0</v>
      </c>
      <c r="CS486">
        <f ca="1">SUMIF(SmtRes!AQ743:SmtRes!AQ744,"=1",SmtRes!AC743:SmtRes!AC744)</f>
        <v>0</v>
      </c>
      <c r="CT486">
        <f ca="1">SUMIF(SmtRes!AQ743:SmtRes!AQ744,"=1",SmtRes!AD743:SmtRes!AD744)</f>
        <v>2156.69</v>
      </c>
      <c r="CU486">
        <f t="shared" si="300"/>
        <v>0</v>
      </c>
      <c r="CV486">
        <f ca="1">SUMIF(SmtRes!AQ743:SmtRes!AQ744,"=1",SmtRes!BU743:SmtRes!BU744)</f>
        <v>1.2</v>
      </c>
      <c r="CW486">
        <f ca="1">SUMIF(SmtRes!AQ743:SmtRes!AQ744,"=1",SmtRes!BV743:SmtRes!BV744)</f>
        <v>0</v>
      </c>
      <c r="CX486">
        <f t="shared" si="301"/>
        <v>0</v>
      </c>
      <c r="CY486">
        <f ca="1" t="shared" si="302"/>
        <v>0</v>
      </c>
      <c r="CZ486">
        <f ca="1" t="shared" si="303"/>
        <v>0</v>
      </c>
      <c r="DB486">
        <v>86</v>
      </c>
      <c r="DC486" t="s">
        <v>236</v>
      </c>
      <c r="DD486" t="s">
        <v>236</v>
      </c>
      <c r="DE486" t="s">
        <v>695</v>
      </c>
      <c r="DF486" t="s">
        <v>695</v>
      </c>
      <c r="DG486" t="s">
        <v>695</v>
      </c>
      <c r="DH486" t="s">
        <v>236</v>
      </c>
      <c r="DI486" t="s">
        <v>695</v>
      </c>
      <c r="DJ486" t="s">
        <v>695</v>
      </c>
      <c r="DK486" t="s">
        <v>236</v>
      </c>
      <c r="DL486" t="s">
        <v>236</v>
      </c>
      <c r="DM486" t="s">
        <v>236</v>
      </c>
      <c r="DN486">
        <v>0</v>
      </c>
      <c r="DO486">
        <v>0</v>
      </c>
      <c r="DP486">
        <v>1</v>
      </c>
      <c r="DQ486">
        <v>1</v>
      </c>
      <c r="DU486">
        <v>1013</v>
      </c>
      <c r="DV486" t="s">
        <v>692</v>
      </c>
      <c r="DW486" t="s">
        <v>692</v>
      </c>
      <c r="DX486">
        <v>1</v>
      </c>
      <c r="DZ486" t="s">
        <v>236</v>
      </c>
      <c r="EA486" t="s">
        <v>236</v>
      </c>
      <c r="EB486" t="s">
        <v>236</v>
      </c>
      <c r="EC486" t="s">
        <v>236</v>
      </c>
      <c r="EE486">
        <v>82815071</v>
      </c>
      <c r="EF486">
        <v>4</v>
      </c>
      <c r="EG486" t="s">
        <v>229</v>
      </c>
      <c r="EH486">
        <v>83</v>
      </c>
      <c r="EI486" t="s">
        <v>229</v>
      </c>
      <c r="EJ486">
        <v>4</v>
      </c>
      <c r="EK486">
        <v>200001</v>
      </c>
      <c r="EL486" t="s">
        <v>696</v>
      </c>
      <c r="EM486" t="s">
        <v>697</v>
      </c>
      <c r="EO486" t="s">
        <v>698</v>
      </c>
      <c r="EQ486">
        <v>131072</v>
      </c>
      <c r="ER486">
        <v>0</v>
      </c>
      <c r="ES486">
        <v>0</v>
      </c>
      <c r="ET486">
        <v>0</v>
      </c>
      <c r="EU486">
        <v>0</v>
      </c>
      <c r="EV486">
        <v>0</v>
      </c>
      <c r="EW486">
        <v>1</v>
      </c>
      <c r="EX486">
        <v>0</v>
      </c>
      <c r="EY486">
        <v>0</v>
      </c>
      <c r="FQ486">
        <v>0</v>
      </c>
      <c r="FR486">
        <v>0</v>
      </c>
      <c r="FS486">
        <v>0</v>
      </c>
      <c r="FX486">
        <v>74</v>
      </c>
      <c r="FY486">
        <v>36</v>
      </c>
      <c r="GA486" t="s">
        <v>236</v>
      </c>
      <c r="GD486">
        <v>1</v>
      </c>
      <c r="GF486">
        <v>-888698134</v>
      </c>
      <c r="GG486">
        <v>2</v>
      </c>
      <c r="GH486">
        <v>1</v>
      </c>
      <c r="GI486">
        <v>-2</v>
      </c>
      <c r="GJ486">
        <v>0</v>
      </c>
      <c r="GK486">
        <v>0</v>
      </c>
      <c r="GL486">
        <f ca="1" t="shared" si="304"/>
        <v>0</v>
      </c>
      <c r="GM486">
        <f ca="1" t="shared" si="305"/>
        <v>0</v>
      </c>
      <c r="GN486">
        <f ca="1" t="shared" si="306"/>
        <v>0</v>
      </c>
      <c r="GO486">
        <f ca="1" t="shared" si="307"/>
        <v>0</v>
      </c>
      <c r="GP486">
        <f ca="1" t="shared" si="308"/>
        <v>0</v>
      </c>
      <c r="GR486">
        <v>0</v>
      </c>
      <c r="GS486">
        <v>3</v>
      </c>
      <c r="GT486">
        <v>0</v>
      </c>
      <c r="GU486" t="s">
        <v>236</v>
      </c>
      <c r="GV486">
        <f t="shared" si="309"/>
        <v>0</v>
      </c>
      <c r="GW486">
        <v>1</v>
      </c>
      <c r="GX486">
        <f t="shared" si="310"/>
        <v>0</v>
      </c>
      <c r="HA486">
        <v>0</v>
      </c>
      <c r="HB486">
        <v>0</v>
      </c>
      <c r="HC486">
        <f t="shared" si="311"/>
        <v>0</v>
      </c>
      <c r="HE486" t="s">
        <v>236</v>
      </c>
      <c r="HF486" t="s">
        <v>236</v>
      </c>
      <c r="HM486" t="s">
        <v>236</v>
      </c>
      <c r="HN486" t="s">
        <v>699</v>
      </c>
      <c r="HO486" t="s">
        <v>700</v>
      </c>
      <c r="HP486" t="s">
        <v>229</v>
      </c>
      <c r="HQ486" t="s">
        <v>229</v>
      </c>
      <c r="HS486">
        <v>0</v>
      </c>
      <c r="IK486">
        <v>0</v>
      </c>
    </row>
    <row r="487" spans="1:255">
      <c r="A487" s="8">
        <v>17</v>
      </c>
      <c r="B487" s="8">
        <v>0</v>
      </c>
      <c r="C487" s="8">
        <f>ROW(SmtRes!A746)</f>
        <v>746</v>
      </c>
      <c r="D487" s="8">
        <f>ROW(EtalonRes!A974)</f>
        <v>974</v>
      </c>
      <c r="E487" s="8" t="s">
        <v>426</v>
      </c>
      <c r="F487" s="8" t="s">
        <v>701</v>
      </c>
      <c r="G487" s="8" t="s">
        <v>702</v>
      </c>
      <c r="H487" s="8" t="s">
        <v>703</v>
      </c>
      <c r="I487" s="8">
        <v>0</v>
      </c>
      <c r="J487" s="8">
        <v>0</v>
      </c>
      <c r="K487" s="8">
        <v>0</v>
      </c>
      <c r="L487" s="8">
        <v>0.04</v>
      </c>
      <c r="M487" s="8">
        <v>0</v>
      </c>
      <c r="N487" s="8">
        <f t="shared" si="286"/>
        <v>0.04</v>
      </c>
      <c r="O487" s="8">
        <f ca="1" t="shared" si="287"/>
        <v>0</v>
      </c>
      <c r="P487" s="8">
        <f ca="1">SUMIF(SmtRes!AQ745:SmtRes!AQ746,"=1",SmtRes!DF745:SmtRes!DF746)</f>
        <v>0</v>
      </c>
      <c r="Q487" s="8">
        <f ca="1">SUMIF(SmtRes!AQ745:SmtRes!AQ746,"=1",SmtRes!DG745:SmtRes!DG746)</f>
        <v>0</v>
      </c>
      <c r="R487" s="8">
        <f ca="1">SUMIF(SmtRes!AQ745:SmtRes!AQ746,"=1",SmtRes!DH745:SmtRes!DH746)</f>
        <v>0</v>
      </c>
      <c r="S487" s="8">
        <f ca="1">SUMIF(SmtRes!AQ745:SmtRes!AQ746,"=1",SmtRes!DI745:SmtRes!DI746)</f>
        <v>0</v>
      </c>
      <c r="T487" s="8">
        <f t="shared" si="288"/>
        <v>0</v>
      </c>
      <c r="U487" s="8">
        <f ca="1">SUMIF(SmtRes!AQ745:SmtRes!AQ746,"=1",SmtRes!CV745:SmtRes!CV746)</f>
        <v>0</v>
      </c>
      <c r="V487" s="8">
        <f ca="1">SUMIF(SmtRes!AQ745:SmtRes!AQ746,"=1",SmtRes!CW745:SmtRes!CW746)</f>
        <v>0</v>
      </c>
      <c r="W487" s="8">
        <f t="shared" si="289"/>
        <v>0</v>
      </c>
      <c r="X487" s="8">
        <f ca="1" t="shared" si="290"/>
        <v>0</v>
      </c>
      <c r="Y487" s="8">
        <f ca="1" t="shared" si="291"/>
        <v>0</v>
      </c>
      <c r="Z487" s="8"/>
      <c r="AA487" s="8">
        <v>85244098</v>
      </c>
      <c r="AB487" s="8">
        <f ca="1" t="shared" si="292"/>
        <v>16770.42144</v>
      </c>
      <c r="AC487" s="8">
        <f t="shared" si="293"/>
        <v>0</v>
      </c>
      <c r="AD487" s="8">
        <f t="shared" si="294"/>
        <v>0</v>
      </c>
      <c r="AE487" s="8">
        <f t="shared" si="295"/>
        <v>0</v>
      </c>
      <c r="AF487" s="8">
        <f ca="1">ROUND((SUM(SmtRes!BT745:SmtRes!BT746)),6)</f>
        <v>16770.42144</v>
      </c>
      <c r="AG487" s="8">
        <f t="shared" si="296"/>
        <v>0</v>
      </c>
      <c r="AH487" s="8">
        <f ca="1">(SUM(SmtRes!BU745:SmtRes!BU746))</f>
        <v>15.552</v>
      </c>
      <c r="AI487" s="8">
        <f t="shared" si="297"/>
        <v>0</v>
      </c>
      <c r="AJ487" s="8">
        <f t="shared" si="298"/>
        <v>0</v>
      </c>
      <c r="AK487" s="8">
        <v>13975.3512</v>
      </c>
      <c r="AL487" s="8">
        <v>0</v>
      </c>
      <c r="AM487" s="8">
        <v>0</v>
      </c>
      <c r="AN487" s="8">
        <v>0</v>
      </c>
      <c r="AO487" s="8">
        <v>13975.3512</v>
      </c>
      <c r="AP487" s="8">
        <v>0</v>
      </c>
      <c r="AQ487" s="8">
        <v>12.96</v>
      </c>
      <c r="AR487" s="8">
        <v>0</v>
      </c>
      <c r="AS487" s="8">
        <v>0</v>
      </c>
      <c r="AT487" s="8">
        <v>74</v>
      </c>
      <c r="AU487" s="8">
        <v>36</v>
      </c>
      <c r="AV487" s="8">
        <v>1</v>
      </c>
      <c r="AW487" s="8">
        <v>1</v>
      </c>
      <c r="AX487" s="8"/>
      <c r="AY487" s="8"/>
      <c r="AZ487" s="8">
        <v>1</v>
      </c>
      <c r="BA487" s="8">
        <v>1</v>
      </c>
      <c r="BB487" s="8">
        <v>1</v>
      </c>
      <c r="BC487" s="8">
        <v>1</v>
      </c>
      <c r="BD487" s="8" t="s">
        <v>236</v>
      </c>
      <c r="BE487" s="8" t="s">
        <v>236</v>
      </c>
      <c r="BF487" s="8" t="s">
        <v>236</v>
      </c>
      <c r="BG487" s="8" t="s">
        <v>236</v>
      </c>
      <c r="BH487" s="8">
        <v>0</v>
      </c>
      <c r="BI487" s="8">
        <v>4</v>
      </c>
      <c r="BJ487" s="8" t="s">
        <v>704</v>
      </c>
      <c r="BK487" s="8"/>
      <c r="BL487" s="8"/>
      <c r="BM487" s="8">
        <v>200001</v>
      </c>
      <c r="BN487" s="8">
        <v>0</v>
      </c>
      <c r="BO487" s="8" t="s">
        <v>236</v>
      </c>
      <c r="BP487" s="8">
        <v>0</v>
      </c>
      <c r="BQ487" s="8">
        <v>4</v>
      </c>
      <c r="BR487" s="8">
        <v>0</v>
      </c>
      <c r="BS487" s="8">
        <v>1</v>
      </c>
      <c r="BT487" s="8">
        <v>1</v>
      </c>
      <c r="BU487" s="8">
        <v>1</v>
      </c>
      <c r="BV487" s="8">
        <v>1</v>
      </c>
      <c r="BW487" s="8">
        <v>1</v>
      </c>
      <c r="BX487" s="8">
        <v>1</v>
      </c>
      <c r="BY487" s="8" t="s">
        <v>236</v>
      </c>
      <c r="BZ487" s="8">
        <v>74</v>
      </c>
      <c r="CA487" s="8">
        <v>36</v>
      </c>
      <c r="CB487" s="8" t="s">
        <v>236</v>
      </c>
      <c r="CC487" s="8"/>
      <c r="CD487" s="8"/>
      <c r="CE487" s="8">
        <v>0</v>
      </c>
      <c r="CF487" s="8">
        <v>0</v>
      </c>
      <c r="CG487" s="8">
        <v>0</v>
      </c>
      <c r="CH487" s="8">
        <v>2</v>
      </c>
      <c r="CI487" s="8">
        <v>0</v>
      </c>
      <c r="CJ487" s="8">
        <v>0</v>
      </c>
      <c r="CK487" s="8">
        <v>0</v>
      </c>
      <c r="CL487" s="8">
        <v>0</v>
      </c>
      <c r="CM487" s="8">
        <v>0</v>
      </c>
      <c r="CN487" s="8" t="s">
        <v>694</v>
      </c>
      <c r="CO487" s="8">
        <v>0</v>
      </c>
      <c r="CP487" s="8">
        <f ca="1" t="shared" si="299"/>
        <v>0</v>
      </c>
      <c r="CQ487" s="8">
        <f ca="1">SUMIF(SmtRes!AQ745:SmtRes!AQ746,"=1",SmtRes!AA745:SmtRes!AA746)</f>
        <v>0</v>
      </c>
      <c r="CR487" s="8">
        <f ca="1">SUMIF(SmtRes!AQ745:SmtRes!AQ746,"=1",SmtRes!AB745:SmtRes!AB746)</f>
        <v>0</v>
      </c>
      <c r="CS487" s="8">
        <f ca="1">SUMIF(SmtRes!AQ745:SmtRes!AQ746,"=1",SmtRes!AC745:SmtRes!AC746)</f>
        <v>0</v>
      </c>
      <c r="CT487" s="8">
        <f ca="1">SUMIF(SmtRes!AQ745:SmtRes!AQ746,"=1",SmtRes!AD745:SmtRes!AD746)</f>
        <v>2156.69</v>
      </c>
      <c r="CU487" s="8">
        <f t="shared" si="300"/>
        <v>0</v>
      </c>
      <c r="CV487" s="8">
        <f ca="1">SUMIF(SmtRes!AQ745:SmtRes!AQ746,"=1",SmtRes!BU745:SmtRes!BU746)</f>
        <v>15.552</v>
      </c>
      <c r="CW487" s="8">
        <f ca="1">SUMIF(SmtRes!AQ745:SmtRes!AQ746,"=1",SmtRes!BV745:SmtRes!BV746)</f>
        <v>0</v>
      </c>
      <c r="CX487" s="8">
        <f t="shared" si="301"/>
        <v>0</v>
      </c>
      <c r="CY487" s="8">
        <f ca="1" t="shared" si="302"/>
        <v>0</v>
      </c>
      <c r="CZ487" s="8">
        <f ca="1" t="shared" si="303"/>
        <v>0</v>
      </c>
      <c r="DA487" s="8"/>
      <c r="DB487" s="8">
        <v>87</v>
      </c>
      <c r="DC487" s="8" t="s">
        <v>236</v>
      </c>
      <c r="DD487" s="8" t="s">
        <v>236</v>
      </c>
      <c r="DE487" s="8" t="s">
        <v>695</v>
      </c>
      <c r="DF487" s="8" t="s">
        <v>695</v>
      </c>
      <c r="DG487" s="8" t="s">
        <v>695</v>
      </c>
      <c r="DH487" s="8" t="s">
        <v>236</v>
      </c>
      <c r="DI487" s="8" t="s">
        <v>695</v>
      </c>
      <c r="DJ487" s="8" t="s">
        <v>695</v>
      </c>
      <c r="DK487" s="8" t="s">
        <v>236</v>
      </c>
      <c r="DL487" s="8" t="s">
        <v>236</v>
      </c>
      <c r="DM487" s="8" t="s">
        <v>236</v>
      </c>
      <c r="DN487" s="8">
        <v>0</v>
      </c>
      <c r="DO487" s="8">
        <v>0</v>
      </c>
      <c r="DP487" s="8">
        <v>1</v>
      </c>
      <c r="DQ487" s="8">
        <v>1</v>
      </c>
      <c r="DR487" s="8"/>
      <c r="DS487" s="8"/>
      <c r="DT487" s="8"/>
      <c r="DU487" s="8">
        <v>1013</v>
      </c>
      <c r="DV487" s="8" t="s">
        <v>703</v>
      </c>
      <c r="DW487" s="8" t="s">
        <v>703</v>
      </c>
      <c r="DX487" s="8">
        <v>1</v>
      </c>
      <c r="DY487" s="8"/>
      <c r="DZ487" s="8" t="s">
        <v>236</v>
      </c>
      <c r="EA487" s="8" t="s">
        <v>236</v>
      </c>
      <c r="EB487" s="8" t="s">
        <v>236</v>
      </c>
      <c r="EC487" s="8" t="s">
        <v>236</v>
      </c>
      <c r="ED487" s="8"/>
      <c r="EE487" s="8">
        <v>82815071</v>
      </c>
      <c r="EF487" s="8">
        <v>4</v>
      </c>
      <c r="EG487" s="8" t="s">
        <v>229</v>
      </c>
      <c r="EH487" s="8">
        <v>83</v>
      </c>
      <c r="EI487" s="8" t="s">
        <v>229</v>
      </c>
      <c r="EJ487" s="8">
        <v>4</v>
      </c>
      <c r="EK487" s="8">
        <v>200001</v>
      </c>
      <c r="EL487" s="8" t="s">
        <v>696</v>
      </c>
      <c r="EM487" s="8" t="s">
        <v>697</v>
      </c>
      <c r="EN487" s="8"/>
      <c r="EO487" s="8" t="s">
        <v>698</v>
      </c>
      <c r="EP487" s="8"/>
      <c r="EQ487" s="8">
        <v>131072</v>
      </c>
      <c r="ER487" s="8">
        <v>0</v>
      </c>
      <c r="ES487" s="8">
        <v>0</v>
      </c>
      <c r="ET487" s="8">
        <v>0</v>
      </c>
      <c r="EU487" s="8">
        <v>0</v>
      </c>
      <c r="EV487" s="8">
        <v>0</v>
      </c>
      <c r="EW487" s="8">
        <v>12.96</v>
      </c>
      <c r="EX487" s="8">
        <v>0</v>
      </c>
      <c r="EY487" s="8">
        <v>0</v>
      </c>
      <c r="EZ487" s="8"/>
      <c r="FA487" s="8"/>
      <c r="FB487" s="8"/>
      <c r="FC487" s="8"/>
      <c r="FD487" s="8"/>
      <c r="FE487" s="8"/>
      <c r="FF487" s="8"/>
      <c r="FG487" s="8"/>
      <c r="FH487" s="8"/>
      <c r="FI487" s="8"/>
      <c r="FJ487" s="8"/>
      <c r="FK487" s="8"/>
      <c r="FL487" s="8"/>
      <c r="FM487" s="8"/>
      <c r="FN487" s="8"/>
      <c r="FO487" s="8"/>
      <c r="FP487" s="8"/>
      <c r="FQ487" s="8">
        <v>0</v>
      </c>
      <c r="FR487" s="8">
        <v>0</v>
      </c>
      <c r="FS487" s="8">
        <v>0</v>
      </c>
      <c r="FT487" s="8"/>
      <c r="FU487" s="8"/>
      <c r="FV487" s="8"/>
      <c r="FW487" s="8"/>
      <c r="FX487" s="8">
        <v>74</v>
      </c>
      <c r="FY487" s="8">
        <v>36</v>
      </c>
      <c r="FZ487" s="8"/>
      <c r="GA487" s="8" t="s">
        <v>236</v>
      </c>
      <c r="GB487" s="8"/>
      <c r="GC487" s="8"/>
      <c r="GD487" s="8">
        <v>1</v>
      </c>
      <c r="GE487" s="8"/>
      <c r="GF487" s="8">
        <v>953704228</v>
      </c>
      <c r="GG487" s="8">
        <v>2</v>
      </c>
      <c r="GH487" s="8">
        <v>1</v>
      </c>
      <c r="GI487" s="8">
        <v>-2</v>
      </c>
      <c r="GJ487" s="8">
        <v>0</v>
      </c>
      <c r="GK487" s="8">
        <v>0</v>
      </c>
      <c r="GL487" s="8">
        <f ca="1" t="shared" si="304"/>
        <v>0</v>
      </c>
      <c r="GM487" s="8">
        <f ca="1" t="shared" si="305"/>
        <v>0</v>
      </c>
      <c r="GN487" s="8">
        <f ca="1" t="shared" si="306"/>
        <v>0</v>
      </c>
      <c r="GO487" s="8">
        <f ca="1" t="shared" si="307"/>
        <v>0</v>
      </c>
      <c r="GP487" s="8">
        <f ca="1" t="shared" si="308"/>
        <v>0</v>
      </c>
      <c r="GQ487" s="8"/>
      <c r="GR487" s="8">
        <v>0</v>
      </c>
      <c r="GS487" s="8">
        <v>3</v>
      </c>
      <c r="GT487" s="8">
        <v>0</v>
      </c>
      <c r="GU487" s="8" t="s">
        <v>236</v>
      </c>
      <c r="GV487" s="8">
        <f t="shared" si="309"/>
        <v>0</v>
      </c>
      <c r="GW487" s="8">
        <v>1</v>
      </c>
      <c r="GX487" s="8">
        <f t="shared" si="310"/>
        <v>0</v>
      </c>
      <c r="GY487" s="8"/>
      <c r="GZ487" s="8"/>
      <c r="HA487" s="8">
        <v>0</v>
      </c>
      <c r="HB487" s="8">
        <v>0</v>
      </c>
      <c r="HC487" s="8">
        <f t="shared" si="311"/>
        <v>0</v>
      </c>
      <c r="HD487" s="8"/>
      <c r="HE487" s="8" t="s">
        <v>236</v>
      </c>
      <c r="HF487" s="8" t="s">
        <v>236</v>
      </c>
      <c r="HG487" s="8"/>
      <c r="HH487" s="8"/>
      <c r="HI487" s="8"/>
      <c r="HJ487" s="8"/>
      <c r="HK487" s="8"/>
      <c r="HL487" s="8"/>
      <c r="HM487" s="8" t="s">
        <v>236</v>
      </c>
      <c r="HN487" s="8" t="s">
        <v>699</v>
      </c>
      <c r="HO487" s="8" t="s">
        <v>700</v>
      </c>
      <c r="HP487" s="8" t="s">
        <v>229</v>
      </c>
      <c r="HQ487" s="8" t="s">
        <v>229</v>
      </c>
      <c r="HR487" s="8"/>
      <c r="HS487" s="8">
        <v>0</v>
      </c>
      <c r="HT487" s="8"/>
      <c r="HU487" s="8"/>
      <c r="HV487" s="8"/>
      <c r="HW487" s="8"/>
      <c r="HX487" s="8"/>
      <c r="HY487" s="8"/>
      <c r="HZ487" s="8"/>
      <c r="IA487" s="8"/>
      <c r="IB487" s="8"/>
      <c r="IC487" s="8"/>
      <c r="ID487" s="8"/>
      <c r="IE487" s="8"/>
      <c r="IF487" s="8"/>
      <c r="IG487" s="8"/>
      <c r="IH487" s="8"/>
      <c r="II487" s="8"/>
      <c r="IJ487" s="8"/>
      <c r="IK487" s="8">
        <v>0</v>
      </c>
      <c r="IL487" s="8"/>
      <c r="IM487" s="8"/>
      <c r="IN487" s="8"/>
      <c r="IO487" s="8"/>
      <c r="IP487" s="8"/>
      <c r="IQ487" s="8"/>
      <c r="IR487" s="8"/>
      <c r="IS487" s="8"/>
      <c r="IT487" s="8"/>
      <c r="IU487" s="8"/>
    </row>
    <row r="488" spans="1:245">
      <c r="A488">
        <v>17</v>
      </c>
      <c r="B488">
        <v>0</v>
      </c>
      <c r="C488">
        <f>ROW(SmtRes!A748)</f>
        <v>748</v>
      </c>
      <c r="D488">
        <f>ROW(EtalonRes!A976)</f>
        <v>976</v>
      </c>
      <c r="E488" t="s">
        <v>426</v>
      </c>
      <c r="F488" t="s">
        <v>701</v>
      </c>
      <c r="G488" t="s">
        <v>702</v>
      </c>
      <c r="H488" t="s">
        <v>703</v>
      </c>
      <c r="I488">
        <v>0</v>
      </c>
      <c r="J488">
        <v>0</v>
      </c>
      <c r="K488">
        <v>0</v>
      </c>
      <c r="L488">
        <v>0.04</v>
      </c>
      <c r="M488">
        <v>0</v>
      </c>
      <c r="N488">
        <f t="shared" si="286"/>
        <v>0.04</v>
      </c>
      <c r="O488">
        <f ca="1" t="shared" si="287"/>
        <v>0</v>
      </c>
      <c r="P488">
        <f ca="1">SUMIF(SmtRes!AQ747:SmtRes!AQ748,"=1",SmtRes!DF747:SmtRes!DF748)</f>
        <v>0</v>
      </c>
      <c r="Q488">
        <f ca="1">SUMIF(SmtRes!AQ747:SmtRes!AQ748,"=1",SmtRes!DG747:SmtRes!DG748)</f>
        <v>0</v>
      </c>
      <c r="R488">
        <f ca="1">SUMIF(SmtRes!AQ747:SmtRes!AQ748,"=1",SmtRes!DH747:SmtRes!DH748)</f>
        <v>0</v>
      </c>
      <c r="S488">
        <f ca="1">SUMIF(SmtRes!AQ747:SmtRes!AQ748,"=1",SmtRes!DI747:SmtRes!DI748)</f>
        <v>0</v>
      </c>
      <c r="T488">
        <f t="shared" si="288"/>
        <v>0</v>
      </c>
      <c r="U488">
        <f ca="1">SUMIF(SmtRes!AQ747:SmtRes!AQ748,"=1",SmtRes!CV747:SmtRes!CV748)</f>
        <v>0</v>
      </c>
      <c r="V488">
        <f ca="1">SUMIF(SmtRes!AQ747:SmtRes!AQ748,"=1",SmtRes!CW747:SmtRes!CW748)</f>
        <v>0</v>
      </c>
      <c r="W488">
        <f t="shared" si="289"/>
        <v>0</v>
      </c>
      <c r="X488">
        <f ca="1" t="shared" si="290"/>
        <v>0</v>
      </c>
      <c r="Y488">
        <f ca="1" t="shared" si="291"/>
        <v>0</v>
      </c>
      <c r="AA488">
        <v>85244033</v>
      </c>
      <c r="AB488">
        <f ca="1" t="shared" si="292"/>
        <v>16770.42144</v>
      </c>
      <c r="AC488">
        <f t="shared" si="293"/>
        <v>0</v>
      </c>
      <c r="AD488">
        <f t="shared" si="294"/>
        <v>0</v>
      </c>
      <c r="AE488">
        <f t="shared" si="295"/>
        <v>0</v>
      </c>
      <c r="AF488">
        <f ca="1">ROUND((SUM(SmtRes!BT747:SmtRes!BT748)),6)</f>
        <v>16770.42144</v>
      </c>
      <c r="AG488">
        <f t="shared" si="296"/>
        <v>0</v>
      </c>
      <c r="AH488">
        <f ca="1">(SUM(SmtRes!BU747:SmtRes!BU748))</f>
        <v>15.552</v>
      </c>
      <c r="AI488">
        <f t="shared" si="297"/>
        <v>0</v>
      </c>
      <c r="AJ488">
        <f t="shared" si="298"/>
        <v>0</v>
      </c>
      <c r="AK488">
        <v>13975.3512</v>
      </c>
      <c r="AL488">
        <v>0</v>
      </c>
      <c r="AM488">
        <v>0</v>
      </c>
      <c r="AN488">
        <v>0</v>
      </c>
      <c r="AO488">
        <v>13975.3512</v>
      </c>
      <c r="AP488">
        <v>0</v>
      </c>
      <c r="AQ488">
        <v>12.96</v>
      </c>
      <c r="AR488">
        <v>0</v>
      </c>
      <c r="AS488">
        <v>0</v>
      </c>
      <c r="AT488">
        <v>74</v>
      </c>
      <c r="AU488">
        <v>36</v>
      </c>
      <c r="AV488">
        <v>1</v>
      </c>
      <c r="AW488">
        <v>1</v>
      </c>
      <c r="AZ488">
        <v>1</v>
      </c>
      <c r="BA488">
        <v>1</v>
      </c>
      <c r="BB488">
        <v>1</v>
      </c>
      <c r="BC488">
        <v>1</v>
      </c>
      <c r="BD488" t="s">
        <v>236</v>
      </c>
      <c r="BE488" t="s">
        <v>236</v>
      </c>
      <c r="BF488" t="s">
        <v>236</v>
      </c>
      <c r="BG488" t="s">
        <v>236</v>
      </c>
      <c r="BH488">
        <v>0</v>
      </c>
      <c r="BI488">
        <v>4</v>
      </c>
      <c r="BJ488" t="s">
        <v>704</v>
      </c>
      <c r="BM488">
        <v>200001</v>
      </c>
      <c r="BN488">
        <v>0</v>
      </c>
      <c r="BO488" t="s">
        <v>236</v>
      </c>
      <c r="BP488">
        <v>0</v>
      </c>
      <c r="BQ488">
        <v>4</v>
      </c>
      <c r="BR488">
        <v>0</v>
      </c>
      <c r="BS488">
        <v>1</v>
      </c>
      <c r="BT488">
        <v>1</v>
      </c>
      <c r="BU488">
        <v>1</v>
      </c>
      <c r="BV488">
        <v>1</v>
      </c>
      <c r="BW488">
        <v>1</v>
      </c>
      <c r="BX488">
        <v>1</v>
      </c>
      <c r="BY488" t="s">
        <v>236</v>
      </c>
      <c r="BZ488">
        <v>74</v>
      </c>
      <c r="CA488">
        <v>36</v>
      </c>
      <c r="CB488" t="s">
        <v>236</v>
      </c>
      <c r="CE488">
        <v>0</v>
      </c>
      <c r="CF488">
        <v>0</v>
      </c>
      <c r="CG488">
        <v>0</v>
      </c>
      <c r="CH488">
        <v>2</v>
      </c>
      <c r="CI488">
        <v>0</v>
      </c>
      <c r="CJ488">
        <v>0</v>
      </c>
      <c r="CK488">
        <v>0</v>
      </c>
      <c r="CL488">
        <v>0</v>
      </c>
      <c r="CM488">
        <v>0</v>
      </c>
      <c r="CN488" t="s">
        <v>694</v>
      </c>
      <c r="CO488">
        <v>0</v>
      </c>
      <c r="CP488">
        <f ca="1" t="shared" si="299"/>
        <v>0</v>
      </c>
      <c r="CQ488">
        <f ca="1">SUMIF(SmtRes!AQ747:SmtRes!AQ748,"=1",SmtRes!AA747:SmtRes!AA748)</f>
        <v>0</v>
      </c>
      <c r="CR488">
        <f ca="1">SUMIF(SmtRes!AQ747:SmtRes!AQ748,"=1",SmtRes!AB747:SmtRes!AB748)</f>
        <v>0</v>
      </c>
      <c r="CS488">
        <f ca="1">SUMIF(SmtRes!AQ747:SmtRes!AQ748,"=1",SmtRes!AC747:SmtRes!AC748)</f>
        <v>0</v>
      </c>
      <c r="CT488">
        <f ca="1">SUMIF(SmtRes!AQ747:SmtRes!AQ748,"=1",SmtRes!AD747:SmtRes!AD748)</f>
        <v>2156.69</v>
      </c>
      <c r="CU488">
        <f t="shared" si="300"/>
        <v>0</v>
      </c>
      <c r="CV488">
        <f ca="1">SUMIF(SmtRes!AQ747:SmtRes!AQ748,"=1",SmtRes!BU747:SmtRes!BU748)</f>
        <v>15.552</v>
      </c>
      <c r="CW488">
        <f ca="1">SUMIF(SmtRes!AQ747:SmtRes!AQ748,"=1",SmtRes!BV747:SmtRes!BV748)</f>
        <v>0</v>
      </c>
      <c r="CX488">
        <f t="shared" si="301"/>
        <v>0</v>
      </c>
      <c r="CY488">
        <f ca="1" t="shared" si="302"/>
        <v>0</v>
      </c>
      <c r="CZ488">
        <f ca="1" t="shared" si="303"/>
        <v>0</v>
      </c>
      <c r="DB488">
        <v>88</v>
      </c>
      <c r="DC488" t="s">
        <v>236</v>
      </c>
      <c r="DD488" t="s">
        <v>236</v>
      </c>
      <c r="DE488" t="s">
        <v>695</v>
      </c>
      <c r="DF488" t="s">
        <v>695</v>
      </c>
      <c r="DG488" t="s">
        <v>695</v>
      </c>
      <c r="DH488" t="s">
        <v>236</v>
      </c>
      <c r="DI488" t="s">
        <v>695</v>
      </c>
      <c r="DJ488" t="s">
        <v>695</v>
      </c>
      <c r="DK488" t="s">
        <v>236</v>
      </c>
      <c r="DL488" t="s">
        <v>236</v>
      </c>
      <c r="DM488" t="s">
        <v>236</v>
      </c>
      <c r="DN488">
        <v>0</v>
      </c>
      <c r="DO488">
        <v>0</v>
      </c>
      <c r="DP488">
        <v>1</v>
      </c>
      <c r="DQ488">
        <v>1</v>
      </c>
      <c r="DU488">
        <v>1013</v>
      </c>
      <c r="DV488" t="s">
        <v>703</v>
      </c>
      <c r="DW488" t="s">
        <v>703</v>
      </c>
      <c r="DX488">
        <v>1</v>
      </c>
      <c r="DZ488" t="s">
        <v>236</v>
      </c>
      <c r="EA488" t="s">
        <v>236</v>
      </c>
      <c r="EB488" t="s">
        <v>236</v>
      </c>
      <c r="EC488" t="s">
        <v>236</v>
      </c>
      <c r="EE488">
        <v>82815071</v>
      </c>
      <c r="EF488">
        <v>4</v>
      </c>
      <c r="EG488" t="s">
        <v>229</v>
      </c>
      <c r="EH488">
        <v>83</v>
      </c>
      <c r="EI488" t="s">
        <v>229</v>
      </c>
      <c r="EJ488">
        <v>4</v>
      </c>
      <c r="EK488">
        <v>200001</v>
      </c>
      <c r="EL488" t="s">
        <v>696</v>
      </c>
      <c r="EM488" t="s">
        <v>697</v>
      </c>
      <c r="EO488" t="s">
        <v>698</v>
      </c>
      <c r="EQ488">
        <v>131072</v>
      </c>
      <c r="ER488">
        <v>0</v>
      </c>
      <c r="ES488">
        <v>0</v>
      </c>
      <c r="ET488">
        <v>0</v>
      </c>
      <c r="EU488">
        <v>0</v>
      </c>
      <c r="EV488">
        <v>0</v>
      </c>
      <c r="EW488">
        <v>12.96</v>
      </c>
      <c r="EX488">
        <v>0</v>
      </c>
      <c r="EY488">
        <v>0</v>
      </c>
      <c r="FQ488">
        <v>0</v>
      </c>
      <c r="FR488">
        <v>0</v>
      </c>
      <c r="FS488">
        <v>0</v>
      </c>
      <c r="FX488">
        <v>74</v>
      </c>
      <c r="FY488">
        <v>36</v>
      </c>
      <c r="GA488" t="s">
        <v>236</v>
      </c>
      <c r="GD488">
        <v>1</v>
      </c>
      <c r="GF488">
        <v>953704228</v>
      </c>
      <c r="GG488">
        <v>2</v>
      </c>
      <c r="GH488">
        <v>1</v>
      </c>
      <c r="GI488">
        <v>-2</v>
      </c>
      <c r="GJ488">
        <v>0</v>
      </c>
      <c r="GK488">
        <v>0</v>
      </c>
      <c r="GL488">
        <f ca="1" t="shared" si="304"/>
        <v>0</v>
      </c>
      <c r="GM488">
        <f ca="1" t="shared" si="305"/>
        <v>0</v>
      </c>
      <c r="GN488">
        <f ca="1" t="shared" si="306"/>
        <v>0</v>
      </c>
      <c r="GO488">
        <f ca="1" t="shared" si="307"/>
        <v>0</v>
      </c>
      <c r="GP488">
        <f ca="1" t="shared" si="308"/>
        <v>0</v>
      </c>
      <c r="GR488">
        <v>0</v>
      </c>
      <c r="GS488">
        <v>3</v>
      </c>
      <c r="GT488">
        <v>0</v>
      </c>
      <c r="GU488" t="s">
        <v>236</v>
      </c>
      <c r="GV488">
        <f t="shared" si="309"/>
        <v>0</v>
      </c>
      <c r="GW488">
        <v>1</v>
      </c>
      <c r="GX488">
        <f t="shared" si="310"/>
        <v>0</v>
      </c>
      <c r="HA488">
        <v>0</v>
      </c>
      <c r="HB488">
        <v>0</v>
      </c>
      <c r="HC488">
        <f t="shared" si="311"/>
        <v>0</v>
      </c>
      <c r="HE488" t="s">
        <v>236</v>
      </c>
      <c r="HF488" t="s">
        <v>236</v>
      </c>
      <c r="HM488" t="s">
        <v>236</v>
      </c>
      <c r="HN488" t="s">
        <v>699</v>
      </c>
      <c r="HO488" t="s">
        <v>700</v>
      </c>
      <c r="HP488" t="s">
        <v>229</v>
      </c>
      <c r="HQ488" t="s">
        <v>229</v>
      </c>
      <c r="HS488">
        <v>0</v>
      </c>
      <c r="IK488">
        <v>0</v>
      </c>
    </row>
    <row r="489" spans="1:255">
      <c r="A489" s="8">
        <v>17</v>
      </c>
      <c r="B489" s="8">
        <v>0</v>
      </c>
      <c r="C489" s="8">
        <f>ROW(SmtRes!A750)</f>
        <v>750</v>
      </c>
      <c r="D489" s="8">
        <f>ROW(EtalonRes!A978)</f>
        <v>978</v>
      </c>
      <c r="E489" s="8" t="s">
        <v>69</v>
      </c>
      <c r="F489" s="8" t="s">
        <v>705</v>
      </c>
      <c r="G489" s="8" t="s">
        <v>706</v>
      </c>
      <c r="H489" s="8" t="s">
        <v>265</v>
      </c>
      <c r="I489" s="8">
        <v>0</v>
      </c>
      <c r="J489" s="8">
        <v>0</v>
      </c>
      <c r="K489" s="8">
        <v>0</v>
      </c>
      <c r="L489" s="8">
        <v>3</v>
      </c>
      <c r="M489" s="8">
        <v>0</v>
      </c>
      <c r="N489" s="8">
        <f t="shared" si="286"/>
        <v>3</v>
      </c>
      <c r="O489" s="8">
        <f ca="1" t="shared" si="287"/>
        <v>0</v>
      </c>
      <c r="P489" s="8">
        <f ca="1">SUMIF(SmtRes!AQ749:SmtRes!AQ750,"=1",SmtRes!DF749:SmtRes!DF750)</f>
        <v>0</v>
      </c>
      <c r="Q489" s="8">
        <f ca="1">SUMIF(SmtRes!AQ749:SmtRes!AQ750,"=1",SmtRes!DG749:SmtRes!DG750)</f>
        <v>0</v>
      </c>
      <c r="R489" s="8">
        <f ca="1">SUMIF(SmtRes!AQ749:SmtRes!AQ750,"=1",SmtRes!DH749:SmtRes!DH750)</f>
        <v>0</v>
      </c>
      <c r="S489" s="8">
        <f ca="1">SUMIF(SmtRes!AQ749:SmtRes!AQ750,"=1",SmtRes!DI749:SmtRes!DI750)</f>
        <v>0</v>
      </c>
      <c r="T489" s="8">
        <f t="shared" si="288"/>
        <v>0</v>
      </c>
      <c r="U489" s="8">
        <f ca="1">SUMIF(SmtRes!AQ749:SmtRes!AQ750,"=1",SmtRes!CV749:SmtRes!CV750)</f>
        <v>0</v>
      </c>
      <c r="V489" s="8">
        <f ca="1">SUMIF(SmtRes!AQ749:SmtRes!AQ750,"=1",SmtRes!CW749:SmtRes!CW750)</f>
        <v>0</v>
      </c>
      <c r="W489" s="8">
        <f t="shared" si="289"/>
        <v>0</v>
      </c>
      <c r="X489" s="8">
        <f ca="1" t="shared" si="290"/>
        <v>0</v>
      </c>
      <c r="Y489" s="8">
        <f ca="1" t="shared" si="291"/>
        <v>0</v>
      </c>
      <c r="Z489" s="8"/>
      <c r="AA489" s="8">
        <v>85244098</v>
      </c>
      <c r="AB489" s="8">
        <f ca="1" t="shared" si="292"/>
        <v>1061.09148</v>
      </c>
      <c r="AC489" s="8">
        <f t="shared" si="293"/>
        <v>0</v>
      </c>
      <c r="AD489" s="8">
        <f t="shared" si="294"/>
        <v>0</v>
      </c>
      <c r="AE489" s="8">
        <f t="shared" si="295"/>
        <v>0</v>
      </c>
      <c r="AF489" s="8">
        <f ca="1">ROUND((SUM(SmtRes!BT749:SmtRes!BT750)),6)</f>
        <v>1061.09148</v>
      </c>
      <c r="AG489" s="8">
        <f t="shared" si="296"/>
        <v>0</v>
      </c>
      <c r="AH489" s="8">
        <f ca="1">(SUM(SmtRes!BU749:SmtRes!BU750))</f>
        <v>0.984</v>
      </c>
      <c r="AI489" s="8">
        <f t="shared" si="297"/>
        <v>0</v>
      </c>
      <c r="AJ489" s="8">
        <f t="shared" si="298"/>
        <v>0</v>
      </c>
      <c r="AK489" s="8">
        <v>884.2429</v>
      </c>
      <c r="AL489" s="8">
        <v>0</v>
      </c>
      <c r="AM489" s="8">
        <v>0</v>
      </c>
      <c r="AN489" s="8">
        <v>0</v>
      </c>
      <c r="AO489" s="8">
        <v>884.2429</v>
      </c>
      <c r="AP489" s="8">
        <v>0</v>
      </c>
      <c r="AQ489" s="8">
        <v>0.82</v>
      </c>
      <c r="AR489" s="8">
        <v>0</v>
      </c>
      <c r="AS489" s="8">
        <v>0</v>
      </c>
      <c r="AT489" s="8">
        <v>74</v>
      </c>
      <c r="AU489" s="8">
        <v>36</v>
      </c>
      <c r="AV489" s="8">
        <v>1</v>
      </c>
      <c r="AW489" s="8">
        <v>1</v>
      </c>
      <c r="AX489" s="8"/>
      <c r="AY489" s="8"/>
      <c r="AZ489" s="8">
        <v>1</v>
      </c>
      <c r="BA489" s="8">
        <v>1</v>
      </c>
      <c r="BB489" s="8">
        <v>1</v>
      </c>
      <c r="BC489" s="8">
        <v>1</v>
      </c>
      <c r="BD489" s="8" t="s">
        <v>236</v>
      </c>
      <c r="BE489" s="8" t="s">
        <v>236</v>
      </c>
      <c r="BF489" s="8" t="s">
        <v>236</v>
      </c>
      <c r="BG489" s="8" t="s">
        <v>236</v>
      </c>
      <c r="BH489" s="8">
        <v>0</v>
      </c>
      <c r="BI489" s="8">
        <v>4</v>
      </c>
      <c r="BJ489" s="8" t="s">
        <v>707</v>
      </c>
      <c r="BK489" s="8"/>
      <c r="BL489" s="8"/>
      <c r="BM489" s="8">
        <v>200001</v>
      </c>
      <c r="BN489" s="8">
        <v>0</v>
      </c>
      <c r="BO489" s="8" t="s">
        <v>236</v>
      </c>
      <c r="BP489" s="8">
        <v>0</v>
      </c>
      <c r="BQ489" s="8">
        <v>4</v>
      </c>
      <c r="BR489" s="8">
        <v>0</v>
      </c>
      <c r="BS489" s="8">
        <v>1</v>
      </c>
      <c r="BT489" s="8">
        <v>1</v>
      </c>
      <c r="BU489" s="8">
        <v>1</v>
      </c>
      <c r="BV489" s="8">
        <v>1</v>
      </c>
      <c r="BW489" s="8">
        <v>1</v>
      </c>
      <c r="BX489" s="8">
        <v>1</v>
      </c>
      <c r="BY489" s="8" t="s">
        <v>236</v>
      </c>
      <c r="BZ489" s="8">
        <v>74</v>
      </c>
      <c r="CA489" s="8">
        <v>36</v>
      </c>
      <c r="CB489" s="8" t="s">
        <v>236</v>
      </c>
      <c r="CC489" s="8"/>
      <c r="CD489" s="8"/>
      <c r="CE489" s="8">
        <v>0</v>
      </c>
      <c r="CF489" s="8">
        <v>0</v>
      </c>
      <c r="CG489" s="8">
        <v>0</v>
      </c>
      <c r="CH489" s="8">
        <v>3</v>
      </c>
      <c r="CI489" s="8">
        <v>0</v>
      </c>
      <c r="CJ489" s="8">
        <v>0</v>
      </c>
      <c r="CK489" s="8">
        <v>0</v>
      </c>
      <c r="CL489" s="8">
        <v>0</v>
      </c>
      <c r="CM489" s="8">
        <v>0</v>
      </c>
      <c r="CN489" s="8" t="s">
        <v>694</v>
      </c>
      <c r="CO489" s="8">
        <v>0</v>
      </c>
      <c r="CP489" s="8">
        <f ca="1" t="shared" si="299"/>
        <v>0</v>
      </c>
      <c r="CQ489" s="8">
        <f ca="1">SUMIF(SmtRes!AQ749:SmtRes!AQ750,"=1",SmtRes!AA749:SmtRes!AA750)</f>
        <v>0</v>
      </c>
      <c r="CR489" s="8">
        <f ca="1">SUMIF(SmtRes!AQ749:SmtRes!AQ750,"=1",SmtRes!AB749:SmtRes!AB750)</f>
        <v>0</v>
      </c>
      <c r="CS489" s="8">
        <f ca="1">SUMIF(SmtRes!AQ749:SmtRes!AQ750,"=1",SmtRes!AC749:SmtRes!AC750)</f>
        <v>0</v>
      </c>
      <c r="CT489" s="8">
        <f ca="1">SUMIF(SmtRes!AQ749:SmtRes!AQ750,"=1",SmtRes!AD749:SmtRes!AD750)</f>
        <v>2156.69</v>
      </c>
      <c r="CU489" s="8">
        <f t="shared" si="300"/>
        <v>0</v>
      </c>
      <c r="CV489" s="8">
        <f ca="1">SUMIF(SmtRes!AQ749:SmtRes!AQ750,"=1",SmtRes!BU749:SmtRes!BU750)</f>
        <v>0.984</v>
      </c>
      <c r="CW489" s="8">
        <f ca="1">SUMIF(SmtRes!AQ749:SmtRes!AQ750,"=1",SmtRes!BV749:SmtRes!BV750)</f>
        <v>0</v>
      </c>
      <c r="CX489" s="8">
        <f t="shared" si="301"/>
        <v>0</v>
      </c>
      <c r="CY489" s="8">
        <f ca="1" t="shared" si="302"/>
        <v>0</v>
      </c>
      <c r="CZ489" s="8">
        <f ca="1" t="shared" si="303"/>
        <v>0</v>
      </c>
      <c r="DA489" s="8"/>
      <c r="DB489" s="8">
        <v>89</v>
      </c>
      <c r="DC489" s="8" t="s">
        <v>236</v>
      </c>
      <c r="DD489" s="8" t="s">
        <v>236</v>
      </c>
      <c r="DE489" s="8" t="s">
        <v>695</v>
      </c>
      <c r="DF489" s="8" t="s">
        <v>695</v>
      </c>
      <c r="DG489" s="8" t="s">
        <v>695</v>
      </c>
      <c r="DH489" s="8" t="s">
        <v>236</v>
      </c>
      <c r="DI489" s="8" t="s">
        <v>695</v>
      </c>
      <c r="DJ489" s="8" t="s">
        <v>695</v>
      </c>
      <c r="DK489" s="8" t="s">
        <v>236</v>
      </c>
      <c r="DL489" s="8" t="s">
        <v>236</v>
      </c>
      <c r="DM489" s="8" t="s">
        <v>236</v>
      </c>
      <c r="DN489" s="8">
        <v>0</v>
      </c>
      <c r="DO489" s="8">
        <v>0</v>
      </c>
      <c r="DP489" s="8">
        <v>1</v>
      </c>
      <c r="DQ489" s="8">
        <v>1</v>
      </c>
      <c r="DR489" s="8"/>
      <c r="DS489" s="8"/>
      <c r="DT489" s="8"/>
      <c r="DU489" s="8">
        <v>1013</v>
      </c>
      <c r="DV489" s="8" t="s">
        <v>265</v>
      </c>
      <c r="DW489" s="8" t="s">
        <v>265</v>
      </c>
      <c r="DX489" s="8">
        <v>1</v>
      </c>
      <c r="DY489" s="8"/>
      <c r="DZ489" s="8" t="s">
        <v>236</v>
      </c>
      <c r="EA489" s="8" t="s">
        <v>236</v>
      </c>
      <c r="EB489" s="8" t="s">
        <v>236</v>
      </c>
      <c r="EC489" s="8" t="s">
        <v>236</v>
      </c>
      <c r="ED489" s="8"/>
      <c r="EE489" s="8">
        <v>82815071</v>
      </c>
      <c r="EF489" s="8">
        <v>4</v>
      </c>
      <c r="EG489" s="8" t="s">
        <v>229</v>
      </c>
      <c r="EH489" s="8">
        <v>83</v>
      </c>
      <c r="EI489" s="8" t="s">
        <v>229</v>
      </c>
      <c r="EJ489" s="8">
        <v>4</v>
      </c>
      <c r="EK489" s="8">
        <v>200001</v>
      </c>
      <c r="EL489" s="8" t="s">
        <v>696</v>
      </c>
      <c r="EM489" s="8" t="s">
        <v>697</v>
      </c>
      <c r="EN489" s="8"/>
      <c r="EO489" s="8" t="s">
        <v>698</v>
      </c>
      <c r="EP489" s="8"/>
      <c r="EQ489" s="8">
        <v>131072</v>
      </c>
      <c r="ER489" s="8">
        <v>0</v>
      </c>
      <c r="ES489" s="8">
        <v>0</v>
      </c>
      <c r="ET489" s="8">
        <v>0</v>
      </c>
      <c r="EU489" s="8">
        <v>0</v>
      </c>
      <c r="EV489" s="8">
        <v>0</v>
      </c>
      <c r="EW489" s="8">
        <v>0.82</v>
      </c>
      <c r="EX489" s="8">
        <v>0</v>
      </c>
      <c r="EY489" s="8">
        <v>0</v>
      </c>
      <c r="EZ489" s="8"/>
      <c r="FA489" s="8"/>
      <c r="FB489" s="8"/>
      <c r="FC489" s="8"/>
      <c r="FD489" s="8"/>
      <c r="FE489" s="8"/>
      <c r="FF489" s="8"/>
      <c r="FG489" s="8"/>
      <c r="FH489" s="8"/>
      <c r="FI489" s="8"/>
      <c r="FJ489" s="8"/>
      <c r="FK489" s="8"/>
      <c r="FL489" s="8"/>
      <c r="FM489" s="8"/>
      <c r="FN489" s="8"/>
      <c r="FO489" s="8"/>
      <c r="FP489" s="8"/>
      <c r="FQ489" s="8">
        <v>0</v>
      </c>
      <c r="FR489" s="8">
        <v>0</v>
      </c>
      <c r="FS489" s="8">
        <v>0</v>
      </c>
      <c r="FT489" s="8"/>
      <c r="FU489" s="8"/>
      <c r="FV489" s="8"/>
      <c r="FW489" s="8"/>
      <c r="FX489" s="8">
        <v>74</v>
      </c>
      <c r="FY489" s="8">
        <v>36</v>
      </c>
      <c r="FZ489" s="8"/>
      <c r="GA489" s="8" t="s">
        <v>236</v>
      </c>
      <c r="GB489" s="8"/>
      <c r="GC489" s="8"/>
      <c r="GD489" s="8">
        <v>1</v>
      </c>
      <c r="GE489" s="8"/>
      <c r="GF489" s="8">
        <v>309566411</v>
      </c>
      <c r="GG489" s="8">
        <v>2</v>
      </c>
      <c r="GH489" s="8">
        <v>1</v>
      </c>
      <c r="GI489" s="8">
        <v>-2</v>
      </c>
      <c r="GJ489" s="8">
        <v>0</v>
      </c>
      <c r="GK489" s="8">
        <v>0</v>
      </c>
      <c r="GL489" s="8">
        <f ca="1" t="shared" si="304"/>
        <v>0</v>
      </c>
      <c r="GM489" s="8">
        <f ca="1" t="shared" si="305"/>
        <v>0</v>
      </c>
      <c r="GN489" s="8">
        <f ca="1" t="shared" si="306"/>
        <v>0</v>
      </c>
      <c r="GO489" s="8">
        <f ca="1" t="shared" si="307"/>
        <v>0</v>
      </c>
      <c r="GP489" s="8">
        <f ca="1" t="shared" si="308"/>
        <v>0</v>
      </c>
      <c r="GQ489" s="8"/>
      <c r="GR489" s="8">
        <v>0</v>
      </c>
      <c r="GS489" s="8">
        <v>3</v>
      </c>
      <c r="GT489" s="8">
        <v>0</v>
      </c>
      <c r="GU489" s="8" t="s">
        <v>236</v>
      </c>
      <c r="GV489" s="8">
        <f t="shared" si="309"/>
        <v>0</v>
      </c>
      <c r="GW489" s="8">
        <v>1</v>
      </c>
      <c r="GX489" s="8">
        <f t="shared" si="310"/>
        <v>0</v>
      </c>
      <c r="GY489" s="8"/>
      <c r="GZ489" s="8"/>
      <c r="HA489" s="8">
        <v>0</v>
      </c>
      <c r="HB489" s="8">
        <v>0</v>
      </c>
      <c r="HC489" s="8">
        <f t="shared" si="311"/>
        <v>0</v>
      </c>
      <c r="HD489" s="8"/>
      <c r="HE489" s="8" t="s">
        <v>236</v>
      </c>
      <c r="HF489" s="8" t="s">
        <v>236</v>
      </c>
      <c r="HG489" s="8"/>
      <c r="HH489" s="8"/>
      <c r="HI489" s="8"/>
      <c r="HJ489" s="8"/>
      <c r="HK489" s="8"/>
      <c r="HL489" s="8"/>
      <c r="HM489" s="8" t="s">
        <v>236</v>
      </c>
      <c r="HN489" s="8" t="s">
        <v>699</v>
      </c>
      <c r="HO489" s="8" t="s">
        <v>700</v>
      </c>
      <c r="HP489" s="8" t="s">
        <v>229</v>
      </c>
      <c r="HQ489" s="8" t="s">
        <v>229</v>
      </c>
      <c r="HR489" s="8"/>
      <c r="HS489" s="8">
        <v>0</v>
      </c>
      <c r="HT489" s="8"/>
      <c r="HU489" s="8"/>
      <c r="HV489" s="8"/>
      <c r="HW489" s="8"/>
      <c r="HX489" s="8"/>
      <c r="HY489" s="8"/>
      <c r="HZ489" s="8"/>
      <c r="IA489" s="8"/>
      <c r="IB489" s="8"/>
      <c r="IC489" s="8"/>
      <c r="ID489" s="8"/>
      <c r="IE489" s="8"/>
      <c r="IF489" s="8"/>
      <c r="IG489" s="8"/>
      <c r="IH489" s="8"/>
      <c r="II489" s="8"/>
      <c r="IJ489" s="8"/>
      <c r="IK489" s="8">
        <v>0</v>
      </c>
      <c r="IL489" s="8"/>
      <c r="IM489" s="8"/>
      <c r="IN489" s="8"/>
      <c r="IO489" s="8"/>
      <c r="IP489" s="8"/>
      <c r="IQ489" s="8"/>
      <c r="IR489" s="8"/>
      <c r="IS489" s="8"/>
      <c r="IT489" s="8"/>
      <c r="IU489" s="8"/>
    </row>
    <row r="490" spans="1:245">
      <c r="A490">
        <v>17</v>
      </c>
      <c r="B490">
        <v>0</v>
      </c>
      <c r="C490">
        <f>ROW(SmtRes!A752)</f>
        <v>752</v>
      </c>
      <c r="D490">
        <f>ROW(EtalonRes!A980)</f>
        <v>980</v>
      </c>
      <c r="E490" t="s">
        <v>69</v>
      </c>
      <c r="F490" t="s">
        <v>705</v>
      </c>
      <c r="G490" t="s">
        <v>706</v>
      </c>
      <c r="H490" t="s">
        <v>265</v>
      </c>
      <c r="I490">
        <v>0</v>
      </c>
      <c r="J490">
        <v>0</v>
      </c>
      <c r="K490">
        <v>0</v>
      </c>
      <c r="L490">
        <v>3</v>
      </c>
      <c r="M490">
        <v>0</v>
      </c>
      <c r="N490">
        <f t="shared" si="286"/>
        <v>3</v>
      </c>
      <c r="O490">
        <f ca="1" t="shared" si="287"/>
        <v>0</v>
      </c>
      <c r="P490">
        <f ca="1">SUMIF(SmtRes!AQ751:SmtRes!AQ752,"=1",SmtRes!DF751:SmtRes!DF752)</f>
        <v>0</v>
      </c>
      <c r="Q490">
        <f ca="1">SUMIF(SmtRes!AQ751:SmtRes!AQ752,"=1",SmtRes!DG751:SmtRes!DG752)</f>
        <v>0</v>
      </c>
      <c r="R490">
        <f ca="1">SUMIF(SmtRes!AQ751:SmtRes!AQ752,"=1",SmtRes!DH751:SmtRes!DH752)</f>
        <v>0</v>
      </c>
      <c r="S490">
        <f ca="1">SUMIF(SmtRes!AQ751:SmtRes!AQ752,"=1",SmtRes!DI751:SmtRes!DI752)</f>
        <v>0</v>
      </c>
      <c r="T490">
        <f t="shared" si="288"/>
        <v>0</v>
      </c>
      <c r="U490">
        <f ca="1">SUMIF(SmtRes!AQ751:SmtRes!AQ752,"=1",SmtRes!CV751:SmtRes!CV752)</f>
        <v>0</v>
      </c>
      <c r="V490">
        <f ca="1">SUMIF(SmtRes!AQ751:SmtRes!AQ752,"=1",SmtRes!CW751:SmtRes!CW752)</f>
        <v>0</v>
      </c>
      <c r="W490">
        <f t="shared" si="289"/>
        <v>0</v>
      </c>
      <c r="X490">
        <f ca="1" t="shared" si="290"/>
        <v>0</v>
      </c>
      <c r="Y490">
        <f ca="1" t="shared" si="291"/>
        <v>0</v>
      </c>
      <c r="AA490">
        <v>85244033</v>
      </c>
      <c r="AB490">
        <f ca="1" t="shared" si="292"/>
        <v>1061.09148</v>
      </c>
      <c r="AC490">
        <f t="shared" si="293"/>
        <v>0</v>
      </c>
      <c r="AD490">
        <f t="shared" si="294"/>
        <v>0</v>
      </c>
      <c r="AE490">
        <f t="shared" si="295"/>
        <v>0</v>
      </c>
      <c r="AF490">
        <f ca="1">ROUND((SUM(SmtRes!BT751:SmtRes!BT752)),6)</f>
        <v>1061.09148</v>
      </c>
      <c r="AG490">
        <f t="shared" si="296"/>
        <v>0</v>
      </c>
      <c r="AH490">
        <f ca="1">(SUM(SmtRes!BU751:SmtRes!BU752))</f>
        <v>0.984</v>
      </c>
      <c r="AI490">
        <f t="shared" si="297"/>
        <v>0</v>
      </c>
      <c r="AJ490">
        <f t="shared" si="298"/>
        <v>0</v>
      </c>
      <c r="AK490">
        <v>884.2429</v>
      </c>
      <c r="AL490">
        <v>0</v>
      </c>
      <c r="AM490">
        <v>0</v>
      </c>
      <c r="AN490">
        <v>0</v>
      </c>
      <c r="AO490">
        <v>884.2429</v>
      </c>
      <c r="AP490">
        <v>0</v>
      </c>
      <c r="AQ490">
        <v>0.82</v>
      </c>
      <c r="AR490">
        <v>0</v>
      </c>
      <c r="AS490">
        <v>0</v>
      </c>
      <c r="AT490">
        <v>74</v>
      </c>
      <c r="AU490">
        <v>36</v>
      </c>
      <c r="AV490">
        <v>1</v>
      </c>
      <c r="AW490">
        <v>1</v>
      </c>
      <c r="AZ490">
        <v>1</v>
      </c>
      <c r="BA490">
        <v>1</v>
      </c>
      <c r="BB490">
        <v>1</v>
      </c>
      <c r="BC490">
        <v>1</v>
      </c>
      <c r="BD490" t="s">
        <v>236</v>
      </c>
      <c r="BE490" t="s">
        <v>236</v>
      </c>
      <c r="BF490" t="s">
        <v>236</v>
      </c>
      <c r="BG490" t="s">
        <v>236</v>
      </c>
      <c r="BH490">
        <v>0</v>
      </c>
      <c r="BI490">
        <v>4</v>
      </c>
      <c r="BJ490" t="s">
        <v>707</v>
      </c>
      <c r="BM490">
        <v>200001</v>
      </c>
      <c r="BN490">
        <v>0</v>
      </c>
      <c r="BO490" t="s">
        <v>236</v>
      </c>
      <c r="BP490">
        <v>0</v>
      </c>
      <c r="BQ490">
        <v>4</v>
      </c>
      <c r="BR490">
        <v>0</v>
      </c>
      <c r="BS490">
        <v>1</v>
      </c>
      <c r="BT490">
        <v>1</v>
      </c>
      <c r="BU490">
        <v>1</v>
      </c>
      <c r="BV490">
        <v>1</v>
      </c>
      <c r="BW490">
        <v>1</v>
      </c>
      <c r="BX490">
        <v>1</v>
      </c>
      <c r="BY490" t="s">
        <v>236</v>
      </c>
      <c r="BZ490">
        <v>74</v>
      </c>
      <c r="CA490">
        <v>36</v>
      </c>
      <c r="CB490" t="s">
        <v>236</v>
      </c>
      <c r="CE490">
        <v>0</v>
      </c>
      <c r="CF490">
        <v>0</v>
      </c>
      <c r="CG490">
        <v>0</v>
      </c>
      <c r="CH490">
        <v>3</v>
      </c>
      <c r="CI490">
        <v>0</v>
      </c>
      <c r="CJ490">
        <v>0</v>
      </c>
      <c r="CK490">
        <v>0</v>
      </c>
      <c r="CL490">
        <v>0</v>
      </c>
      <c r="CM490">
        <v>0</v>
      </c>
      <c r="CN490" t="s">
        <v>694</v>
      </c>
      <c r="CO490">
        <v>0</v>
      </c>
      <c r="CP490">
        <f ca="1" t="shared" si="299"/>
        <v>0</v>
      </c>
      <c r="CQ490">
        <f ca="1">SUMIF(SmtRes!AQ751:SmtRes!AQ752,"=1",SmtRes!AA751:SmtRes!AA752)</f>
        <v>0</v>
      </c>
      <c r="CR490">
        <f ca="1">SUMIF(SmtRes!AQ751:SmtRes!AQ752,"=1",SmtRes!AB751:SmtRes!AB752)</f>
        <v>0</v>
      </c>
      <c r="CS490">
        <f ca="1">SUMIF(SmtRes!AQ751:SmtRes!AQ752,"=1",SmtRes!AC751:SmtRes!AC752)</f>
        <v>0</v>
      </c>
      <c r="CT490">
        <f ca="1">SUMIF(SmtRes!AQ751:SmtRes!AQ752,"=1",SmtRes!AD751:SmtRes!AD752)</f>
        <v>2156.69</v>
      </c>
      <c r="CU490">
        <f t="shared" si="300"/>
        <v>0</v>
      </c>
      <c r="CV490">
        <f ca="1">SUMIF(SmtRes!AQ751:SmtRes!AQ752,"=1",SmtRes!BU751:SmtRes!BU752)</f>
        <v>0.984</v>
      </c>
      <c r="CW490">
        <f ca="1">SUMIF(SmtRes!AQ751:SmtRes!AQ752,"=1",SmtRes!BV751:SmtRes!BV752)</f>
        <v>0</v>
      </c>
      <c r="CX490">
        <f t="shared" si="301"/>
        <v>0</v>
      </c>
      <c r="CY490">
        <f ca="1" t="shared" si="302"/>
        <v>0</v>
      </c>
      <c r="CZ490">
        <f ca="1" t="shared" si="303"/>
        <v>0</v>
      </c>
      <c r="DB490">
        <v>90</v>
      </c>
      <c r="DC490" t="s">
        <v>236</v>
      </c>
      <c r="DD490" t="s">
        <v>236</v>
      </c>
      <c r="DE490" t="s">
        <v>695</v>
      </c>
      <c r="DF490" t="s">
        <v>695</v>
      </c>
      <c r="DG490" t="s">
        <v>695</v>
      </c>
      <c r="DH490" t="s">
        <v>236</v>
      </c>
      <c r="DI490" t="s">
        <v>695</v>
      </c>
      <c r="DJ490" t="s">
        <v>695</v>
      </c>
      <c r="DK490" t="s">
        <v>236</v>
      </c>
      <c r="DL490" t="s">
        <v>236</v>
      </c>
      <c r="DM490" t="s">
        <v>236</v>
      </c>
      <c r="DN490">
        <v>0</v>
      </c>
      <c r="DO490">
        <v>0</v>
      </c>
      <c r="DP490">
        <v>1</v>
      </c>
      <c r="DQ490">
        <v>1</v>
      </c>
      <c r="DU490">
        <v>1013</v>
      </c>
      <c r="DV490" t="s">
        <v>265</v>
      </c>
      <c r="DW490" t="s">
        <v>265</v>
      </c>
      <c r="DX490">
        <v>1</v>
      </c>
      <c r="DZ490" t="s">
        <v>236</v>
      </c>
      <c r="EA490" t="s">
        <v>236</v>
      </c>
      <c r="EB490" t="s">
        <v>236</v>
      </c>
      <c r="EC490" t="s">
        <v>236</v>
      </c>
      <c r="EE490">
        <v>82815071</v>
      </c>
      <c r="EF490">
        <v>4</v>
      </c>
      <c r="EG490" t="s">
        <v>229</v>
      </c>
      <c r="EH490">
        <v>83</v>
      </c>
      <c r="EI490" t="s">
        <v>229</v>
      </c>
      <c r="EJ490">
        <v>4</v>
      </c>
      <c r="EK490">
        <v>200001</v>
      </c>
      <c r="EL490" t="s">
        <v>696</v>
      </c>
      <c r="EM490" t="s">
        <v>697</v>
      </c>
      <c r="EO490" t="s">
        <v>698</v>
      </c>
      <c r="EQ490">
        <v>131072</v>
      </c>
      <c r="ER490">
        <v>0</v>
      </c>
      <c r="ES490">
        <v>0</v>
      </c>
      <c r="ET490">
        <v>0</v>
      </c>
      <c r="EU490">
        <v>0</v>
      </c>
      <c r="EV490">
        <v>0</v>
      </c>
      <c r="EW490">
        <v>0.82</v>
      </c>
      <c r="EX490">
        <v>0</v>
      </c>
      <c r="EY490">
        <v>0</v>
      </c>
      <c r="FQ490">
        <v>0</v>
      </c>
      <c r="FR490">
        <v>0</v>
      </c>
      <c r="FS490">
        <v>0</v>
      </c>
      <c r="FX490">
        <v>74</v>
      </c>
      <c r="FY490">
        <v>36</v>
      </c>
      <c r="GA490" t="s">
        <v>236</v>
      </c>
      <c r="GD490">
        <v>1</v>
      </c>
      <c r="GF490">
        <v>309566411</v>
      </c>
      <c r="GG490">
        <v>2</v>
      </c>
      <c r="GH490">
        <v>1</v>
      </c>
      <c r="GI490">
        <v>-2</v>
      </c>
      <c r="GJ490">
        <v>0</v>
      </c>
      <c r="GK490">
        <v>0</v>
      </c>
      <c r="GL490">
        <f ca="1" t="shared" si="304"/>
        <v>0</v>
      </c>
      <c r="GM490">
        <f ca="1" t="shared" si="305"/>
        <v>0</v>
      </c>
      <c r="GN490">
        <f ca="1" t="shared" si="306"/>
        <v>0</v>
      </c>
      <c r="GO490">
        <f ca="1" t="shared" si="307"/>
        <v>0</v>
      </c>
      <c r="GP490">
        <f ca="1" t="shared" si="308"/>
        <v>0</v>
      </c>
      <c r="GR490">
        <v>0</v>
      </c>
      <c r="GS490">
        <v>3</v>
      </c>
      <c r="GT490">
        <v>0</v>
      </c>
      <c r="GU490" t="s">
        <v>236</v>
      </c>
      <c r="GV490">
        <f t="shared" si="309"/>
        <v>0</v>
      </c>
      <c r="GW490">
        <v>1</v>
      </c>
      <c r="GX490">
        <f t="shared" si="310"/>
        <v>0</v>
      </c>
      <c r="HA490">
        <v>0</v>
      </c>
      <c r="HB490">
        <v>0</v>
      </c>
      <c r="HC490">
        <f t="shared" si="311"/>
        <v>0</v>
      </c>
      <c r="HE490" t="s">
        <v>236</v>
      </c>
      <c r="HF490" t="s">
        <v>236</v>
      </c>
      <c r="HM490" t="s">
        <v>236</v>
      </c>
      <c r="HN490" t="s">
        <v>699</v>
      </c>
      <c r="HO490" t="s">
        <v>700</v>
      </c>
      <c r="HP490" t="s">
        <v>229</v>
      </c>
      <c r="HQ490" t="s">
        <v>229</v>
      </c>
      <c r="HS490">
        <v>0</v>
      </c>
      <c r="IK490">
        <v>0</v>
      </c>
    </row>
    <row r="491" spans="1:255">
      <c r="A491" s="8">
        <v>17</v>
      </c>
      <c r="B491" s="8">
        <v>0</v>
      </c>
      <c r="C491" s="8">
        <f>ROW(SmtRes!A754)</f>
        <v>754</v>
      </c>
      <c r="D491" s="8">
        <f>ROW(EtalonRes!A982)</f>
        <v>982</v>
      </c>
      <c r="E491" s="8" t="s">
        <v>87</v>
      </c>
      <c r="F491" s="8" t="s">
        <v>708</v>
      </c>
      <c r="G491" s="8" t="s">
        <v>709</v>
      </c>
      <c r="H491" s="8" t="s">
        <v>265</v>
      </c>
      <c r="I491" s="8">
        <v>0</v>
      </c>
      <c r="J491" s="8">
        <v>0</v>
      </c>
      <c r="K491" s="8">
        <v>0</v>
      </c>
      <c r="L491" s="8">
        <v>1</v>
      </c>
      <c r="M491" s="8">
        <v>0</v>
      </c>
      <c r="N491" s="8">
        <f t="shared" si="286"/>
        <v>1</v>
      </c>
      <c r="O491" s="8">
        <f ca="1" t="shared" si="287"/>
        <v>0</v>
      </c>
      <c r="P491" s="8">
        <f ca="1">SUMIF(SmtRes!AQ753:SmtRes!AQ754,"=1",SmtRes!DF753:SmtRes!DF754)</f>
        <v>0</v>
      </c>
      <c r="Q491" s="8">
        <f ca="1">SUMIF(SmtRes!AQ753:SmtRes!AQ754,"=1",SmtRes!DG753:SmtRes!DG754)</f>
        <v>0</v>
      </c>
      <c r="R491" s="8">
        <f ca="1">SUMIF(SmtRes!AQ753:SmtRes!AQ754,"=1",SmtRes!DH753:SmtRes!DH754)</f>
        <v>0</v>
      </c>
      <c r="S491" s="8">
        <f ca="1">SUMIF(SmtRes!AQ753:SmtRes!AQ754,"=1",SmtRes!DI753:SmtRes!DI754)</f>
        <v>0</v>
      </c>
      <c r="T491" s="8">
        <f t="shared" si="288"/>
        <v>0</v>
      </c>
      <c r="U491" s="8">
        <f ca="1">SUMIF(SmtRes!AQ753:SmtRes!AQ754,"=1",SmtRes!CV753:SmtRes!CV754)</f>
        <v>0</v>
      </c>
      <c r="V491" s="8">
        <f ca="1">SUMIF(SmtRes!AQ753:SmtRes!AQ754,"=1",SmtRes!CW753:SmtRes!CW754)</f>
        <v>0</v>
      </c>
      <c r="W491" s="8">
        <f t="shared" si="289"/>
        <v>0</v>
      </c>
      <c r="X491" s="8">
        <f ca="1" t="shared" si="290"/>
        <v>0</v>
      </c>
      <c r="Y491" s="8">
        <f ca="1" t="shared" si="291"/>
        <v>0</v>
      </c>
      <c r="Z491" s="8"/>
      <c r="AA491" s="8">
        <v>85244098</v>
      </c>
      <c r="AB491" s="8">
        <f ca="1" t="shared" si="292"/>
        <v>414.08448</v>
      </c>
      <c r="AC491" s="8">
        <f t="shared" si="293"/>
        <v>0</v>
      </c>
      <c r="AD491" s="8">
        <f t="shared" si="294"/>
        <v>0</v>
      </c>
      <c r="AE491" s="8">
        <f t="shared" si="295"/>
        <v>0</v>
      </c>
      <c r="AF491" s="8">
        <f ca="1">ROUND((SUM(SmtRes!BT753:SmtRes!BT754)),6)</f>
        <v>414.08448</v>
      </c>
      <c r="AG491" s="8">
        <f t="shared" si="296"/>
        <v>0</v>
      </c>
      <c r="AH491" s="8">
        <f ca="1">(SUM(SmtRes!BU753:SmtRes!BU754))</f>
        <v>0.384</v>
      </c>
      <c r="AI491" s="8">
        <f t="shared" si="297"/>
        <v>0</v>
      </c>
      <c r="AJ491" s="8">
        <f t="shared" si="298"/>
        <v>0</v>
      </c>
      <c r="AK491" s="8">
        <v>345.0704</v>
      </c>
      <c r="AL491" s="8">
        <v>0</v>
      </c>
      <c r="AM491" s="8">
        <v>0</v>
      </c>
      <c r="AN491" s="8">
        <v>0</v>
      </c>
      <c r="AO491" s="8">
        <v>345.0704</v>
      </c>
      <c r="AP491" s="8">
        <v>0</v>
      </c>
      <c r="AQ491" s="8">
        <v>0.32</v>
      </c>
      <c r="AR491" s="8">
        <v>0</v>
      </c>
      <c r="AS491" s="8">
        <v>0</v>
      </c>
      <c r="AT491" s="8">
        <v>74</v>
      </c>
      <c r="AU491" s="8">
        <v>36</v>
      </c>
      <c r="AV491" s="8">
        <v>1</v>
      </c>
      <c r="AW491" s="8">
        <v>1</v>
      </c>
      <c r="AX491" s="8"/>
      <c r="AY491" s="8"/>
      <c r="AZ491" s="8">
        <v>1</v>
      </c>
      <c r="BA491" s="8">
        <v>1</v>
      </c>
      <c r="BB491" s="8">
        <v>1</v>
      </c>
      <c r="BC491" s="8">
        <v>1</v>
      </c>
      <c r="BD491" s="8" t="s">
        <v>236</v>
      </c>
      <c r="BE491" s="8" t="s">
        <v>236</v>
      </c>
      <c r="BF491" s="8" t="s">
        <v>236</v>
      </c>
      <c r="BG491" s="8" t="s">
        <v>236</v>
      </c>
      <c r="BH491" s="8">
        <v>0</v>
      </c>
      <c r="BI491" s="8">
        <v>4</v>
      </c>
      <c r="BJ491" s="8" t="s">
        <v>710</v>
      </c>
      <c r="BK491" s="8"/>
      <c r="BL491" s="8"/>
      <c r="BM491" s="8">
        <v>200001</v>
      </c>
      <c r="BN491" s="8">
        <v>0</v>
      </c>
      <c r="BO491" s="8" t="s">
        <v>236</v>
      </c>
      <c r="BP491" s="8">
        <v>0</v>
      </c>
      <c r="BQ491" s="8">
        <v>4</v>
      </c>
      <c r="BR491" s="8">
        <v>0</v>
      </c>
      <c r="BS491" s="8">
        <v>1</v>
      </c>
      <c r="BT491" s="8">
        <v>1</v>
      </c>
      <c r="BU491" s="8">
        <v>1</v>
      </c>
      <c r="BV491" s="8">
        <v>1</v>
      </c>
      <c r="BW491" s="8">
        <v>1</v>
      </c>
      <c r="BX491" s="8">
        <v>1</v>
      </c>
      <c r="BY491" s="8" t="s">
        <v>236</v>
      </c>
      <c r="BZ491" s="8">
        <v>74</v>
      </c>
      <c r="CA491" s="8">
        <v>36</v>
      </c>
      <c r="CB491" s="8" t="s">
        <v>236</v>
      </c>
      <c r="CC491" s="8"/>
      <c r="CD491" s="8"/>
      <c r="CE491" s="8">
        <v>0</v>
      </c>
      <c r="CF491" s="8">
        <v>0</v>
      </c>
      <c r="CG491" s="8">
        <v>0</v>
      </c>
      <c r="CH491" s="8">
        <v>4</v>
      </c>
      <c r="CI491" s="8">
        <v>0</v>
      </c>
      <c r="CJ491" s="8">
        <v>0</v>
      </c>
      <c r="CK491" s="8">
        <v>0</v>
      </c>
      <c r="CL491" s="8">
        <v>0</v>
      </c>
      <c r="CM491" s="8">
        <v>0</v>
      </c>
      <c r="CN491" s="8" t="s">
        <v>694</v>
      </c>
      <c r="CO491" s="8">
        <v>0</v>
      </c>
      <c r="CP491" s="8">
        <f ca="1" t="shared" si="299"/>
        <v>0</v>
      </c>
      <c r="CQ491" s="8">
        <f ca="1">SUMIF(SmtRes!AQ753:SmtRes!AQ754,"=1",SmtRes!AA753:SmtRes!AA754)</f>
        <v>0</v>
      </c>
      <c r="CR491" s="8">
        <f ca="1">SUMIF(SmtRes!AQ753:SmtRes!AQ754,"=1",SmtRes!AB753:SmtRes!AB754)</f>
        <v>0</v>
      </c>
      <c r="CS491" s="8">
        <f ca="1">SUMIF(SmtRes!AQ753:SmtRes!AQ754,"=1",SmtRes!AC753:SmtRes!AC754)</f>
        <v>0</v>
      </c>
      <c r="CT491" s="8">
        <f ca="1">SUMIF(SmtRes!AQ753:SmtRes!AQ754,"=1",SmtRes!AD753:SmtRes!AD754)</f>
        <v>2156.69</v>
      </c>
      <c r="CU491" s="8">
        <f t="shared" si="300"/>
        <v>0</v>
      </c>
      <c r="CV491" s="8">
        <f ca="1">SUMIF(SmtRes!AQ753:SmtRes!AQ754,"=1",SmtRes!BU753:SmtRes!BU754)</f>
        <v>0.384</v>
      </c>
      <c r="CW491" s="8">
        <f ca="1">SUMIF(SmtRes!AQ753:SmtRes!AQ754,"=1",SmtRes!BV753:SmtRes!BV754)</f>
        <v>0</v>
      </c>
      <c r="CX491" s="8">
        <f t="shared" si="301"/>
        <v>0</v>
      </c>
      <c r="CY491" s="8">
        <f ca="1" t="shared" si="302"/>
        <v>0</v>
      </c>
      <c r="CZ491" s="8">
        <f ca="1" t="shared" si="303"/>
        <v>0</v>
      </c>
      <c r="DA491" s="8"/>
      <c r="DB491" s="8">
        <v>91</v>
      </c>
      <c r="DC491" s="8" t="s">
        <v>236</v>
      </c>
      <c r="DD491" s="8" t="s">
        <v>236</v>
      </c>
      <c r="DE491" s="8" t="s">
        <v>695</v>
      </c>
      <c r="DF491" s="8" t="s">
        <v>695</v>
      </c>
      <c r="DG491" s="8" t="s">
        <v>695</v>
      </c>
      <c r="DH491" s="8" t="s">
        <v>236</v>
      </c>
      <c r="DI491" s="8" t="s">
        <v>695</v>
      </c>
      <c r="DJ491" s="8" t="s">
        <v>695</v>
      </c>
      <c r="DK491" s="8" t="s">
        <v>236</v>
      </c>
      <c r="DL491" s="8" t="s">
        <v>236</v>
      </c>
      <c r="DM491" s="8" t="s">
        <v>236</v>
      </c>
      <c r="DN491" s="8">
        <v>0</v>
      </c>
      <c r="DO491" s="8">
        <v>0</v>
      </c>
      <c r="DP491" s="8">
        <v>1</v>
      </c>
      <c r="DQ491" s="8">
        <v>1</v>
      </c>
      <c r="DR491" s="8"/>
      <c r="DS491" s="8"/>
      <c r="DT491" s="8"/>
      <c r="DU491" s="8">
        <v>1013</v>
      </c>
      <c r="DV491" s="8" t="s">
        <v>265</v>
      </c>
      <c r="DW491" s="8" t="s">
        <v>265</v>
      </c>
      <c r="DX491" s="8">
        <v>1</v>
      </c>
      <c r="DY491" s="8"/>
      <c r="DZ491" s="8" t="s">
        <v>236</v>
      </c>
      <c r="EA491" s="8" t="s">
        <v>236</v>
      </c>
      <c r="EB491" s="8" t="s">
        <v>236</v>
      </c>
      <c r="EC491" s="8" t="s">
        <v>236</v>
      </c>
      <c r="ED491" s="8"/>
      <c r="EE491" s="8">
        <v>82815071</v>
      </c>
      <c r="EF491" s="8">
        <v>4</v>
      </c>
      <c r="EG491" s="8" t="s">
        <v>229</v>
      </c>
      <c r="EH491" s="8">
        <v>83</v>
      </c>
      <c r="EI491" s="8" t="s">
        <v>229</v>
      </c>
      <c r="EJ491" s="8">
        <v>4</v>
      </c>
      <c r="EK491" s="8">
        <v>200001</v>
      </c>
      <c r="EL491" s="8" t="s">
        <v>696</v>
      </c>
      <c r="EM491" s="8" t="s">
        <v>697</v>
      </c>
      <c r="EN491" s="8"/>
      <c r="EO491" s="8" t="s">
        <v>698</v>
      </c>
      <c r="EP491" s="8"/>
      <c r="EQ491" s="8">
        <v>131072</v>
      </c>
      <c r="ER491" s="8">
        <v>0</v>
      </c>
      <c r="ES491" s="8">
        <v>0</v>
      </c>
      <c r="ET491" s="8">
        <v>0</v>
      </c>
      <c r="EU491" s="8">
        <v>0</v>
      </c>
      <c r="EV491" s="8">
        <v>0</v>
      </c>
      <c r="EW491" s="8">
        <v>0.32</v>
      </c>
      <c r="EX491" s="8">
        <v>0</v>
      </c>
      <c r="EY491" s="8">
        <v>0</v>
      </c>
      <c r="EZ491" s="8"/>
      <c r="FA491" s="8"/>
      <c r="FB491" s="8"/>
      <c r="FC491" s="8"/>
      <c r="FD491" s="8"/>
      <c r="FE491" s="8"/>
      <c r="FF491" s="8"/>
      <c r="FG491" s="8"/>
      <c r="FH491" s="8"/>
      <c r="FI491" s="8"/>
      <c r="FJ491" s="8"/>
      <c r="FK491" s="8"/>
      <c r="FL491" s="8"/>
      <c r="FM491" s="8"/>
      <c r="FN491" s="8"/>
      <c r="FO491" s="8"/>
      <c r="FP491" s="8"/>
      <c r="FQ491" s="8">
        <v>0</v>
      </c>
      <c r="FR491" s="8">
        <v>0</v>
      </c>
      <c r="FS491" s="8">
        <v>0</v>
      </c>
      <c r="FT491" s="8"/>
      <c r="FU491" s="8"/>
      <c r="FV491" s="8"/>
      <c r="FW491" s="8"/>
      <c r="FX491" s="8">
        <v>74</v>
      </c>
      <c r="FY491" s="8">
        <v>36</v>
      </c>
      <c r="FZ491" s="8"/>
      <c r="GA491" s="8" t="s">
        <v>236</v>
      </c>
      <c r="GB491" s="8"/>
      <c r="GC491" s="8"/>
      <c r="GD491" s="8">
        <v>1</v>
      </c>
      <c r="GE491" s="8"/>
      <c r="GF491" s="8">
        <v>-1152991397</v>
      </c>
      <c r="GG491" s="8">
        <v>2</v>
      </c>
      <c r="GH491" s="8">
        <v>1</v>
      </c>
      <c r="GI491" s="8">
        <v>-2</v>
      </c>
      <c r="GJ491" s="8">
        <v>0</v>
      </c>
      <c r="GK491" s="8">
        <v>0</v>
      </c>
      <c r="GL491" s="8">
        <f ca="1" t="shared" si="304"/>
        <v>0</v>
      </c>
      <c r="GM491" s="8">
        <f ca="1" t="shared" si="305"/>
        <v>0</v>
      </c>
      <c r="GN491" s="8">
        <f ca="1" t="shared" si="306"/>
        <v>0</v>
      </c>
      <c r="GO491" s="8">
        <f ca="1" t="shared" si="307"/>
        <v>0</v>
      </c>
      <c r="GP491" s="8">
        <f ca="1" t="shared" si="308"/>
        <v>0</v>
      </c>
      <c r="GQ491" s="8"/>
      <c r="GR491" s="8">
        <v>0</v>
      </c>
      <c r="GS491" s="8">
        <v>3</v>
      </c>
      <c r="GT491" s="8">
        <v>0</v>
      </c>
      <c r="GU491" s="8" t="s">
        <v>236</v>
      </c>
      <c r="GV491" s="8">
        <f t="shared" si="309"/>
        <v>0</v>
      </c>
      <c r="GW491" s="8">
        <v>1</v>
      </c>
      <c r="GX491" s="8">
        <f t="shared" si="310"/>
        <v>0</v>
      </c>
      <c r="GY491" s="8"/>
      <c r="GZ491" s="8"/>
      <c r="HA491" s="8">
        <v>0</v>
      </c>
      <c r="HB491" s="8">
        <v>0</v>
      </c>
      <c r="HC491" s="8">
        <f t="shared" si="311"/>
        <v>0</v>
      </c>
      <c r="HD491" s="8"/>
      <c r="HE491" s="8" t="s">
        <v>236</v>
      </c>
      <c r="HF491" s="8" t="s">
        <v>236</v>
      </c>
      <c r="HG491" s="8"/>
      <c r="HH491" s="8"/>
      <c r="HI491" s="8"/>
      <c r="HJ491" s="8"/>
      <c r="HK491" s="8"/>
      <c r="HL491" s="8"/>
      <c r="HM491" s="8" t="s">
        <v>236</v>
      </c>
      <c r="HN491" s="8" t="s">
        <v>699</v>
      </c>
      <c r="HO491" s="8" t="s">
        <v>700</v>
      </c>
      <c r="HP491" s="8" t="s">
        <v>229</v>
      </c>
      <c r="HQ491" s="8" t="s">
        <v>229</v>
      </c>
      <c r="HR491" s="8"/>
      <c r="HS491" s="8">
        <v>0</v>
      </c>
      <c r="HT491" s="8"/>
      <c r="HU491" s="8"/>
      <c r="HV491" s="8"/>
      <c r="HW491" s="8"/>
      <c r="HX491" s="8"/>
      <c r="HY491" s="8"/>
      <c r="HZ491" s="8"/>
      <c r="IA491" s="8"/>
      <c r="IB491" s="8"/>
      <c r="IC491" s="8"/>
      <c r="ID491" s="8"/>
      <c r="IE491" s="8"/>
      <c r="IF491" s="8"/>
      <c r="IG491" s="8"/>
      <c r="IH491" s="8"/>
      <c r="II491" s="8"/>
      <c r="IJ491" s="8"/>
      <c r="IK491" s="8">
        <v>0</v>
      </c>
      <c r="IL491" s="8"/>
      <c r="IM491" s="8"/>
      <c r="IN491" s="8"/>
      <c r="IO491" s="8"/>
      <c r="IP491" s="8"/>
      <c r="IQ491" s="8"/>
      <c r="IR491" s="8"/>
      <c r="IS491" s="8"/>
      <c r="IT491" s="8"/>
      <c r="IU491" s="8"/>
    </row>
    <row r="492" spans="1:245">
      <c r="A492">
        <v>17</v>
      </c>
      <c r="B492">
        <v>0</v>
      </c>
      <c r="C492">
        <f>ROW(SmtRes!A756)</f>
        <v>756</v>
      </c>
      <c r="D492">
        <f>ROW(EtalonRes!A984)</f>
        <v>984</v>
      </c>
      <c r="E492" t="s">
        <v>87</v>
      </c>
      <c r="F492" t="s">
        <v>708</v>
      </c>
      <c r="G492" t="s">
        <v>709</v>
      </c>
      <c r="H492" t="s">
        <v>265</v>
      </c>
      <c r="I492">
        <v>0</v>
      </c>
      <c r="J492">
        <v>0</v>
      </c>
      <c r="K492">
        <v>0</v>
      </c>
      <c r="L492">
        <v>1</v>
      </c>
      <c r="M492">
        <v>0</v>
      </c>
      <c r="N492">
        <f t="shared" si="286"/>
        <v>1</v>
      </c>
      <c r="O492">
        <f ca="1" t="shared" si="287"/>
        <v>0</v>
      </c>
      <c r="P492">
        <f ca="1">SUMIF(SmtRes!AQ755:SmtRes!AQ756,"=1",SmtRes!DF755:SmtRes!DF756)</f>
        <v>0</v>
      </c>
      <c r="Q492">
        <f ca="1">SUMIF(SmtRes!AQ755:SmtRes!AQ756,"=1",SmtRes!DG755:SmtRes!DG756)</f>
        <v>0</v>
      </c>
      <c r="R492">
        <f ca="1">SUMIF(SmtRes!AQ755:SmtRes!AQ756,"=1",SmtRes!DH755:SmtRes!DH756)</f>
        <v>0</v>
      </c>
      <c r="S492">
        <f ca="1">SUMIF(SmtRes!AQ755:SmtRes!AQ756,"=1",SmtRes!DI755:SmtRes!DI756)</f>
        <v>0</v>
      </c>
      <c r="T492">
        <f t="shared" si="288"/>
        <v>0</v>
      </c>
      <c r="U492">
        <f ca="1">SUMIF(SmtRes!AQ755:SmtRes!AQ756,"=1",SmtRes!CV755:SmtRes!CV756)</f>
        <v>0</v>
      </c>
      <c r="V492">
        <f ca="1">SUMIF(SmtRes!AQ755:SmtRes!AQ756,"=1",SmtRes!CW755:SmtRes!CW756)</f>
        <v>0</v>
      </c>
      <c r="W492">
        <f t="shared" si="289"/>
        <v>0</v>
      </c>
      <c r="X492">
        <f ca="1" t="shared" si="290"/>
        <v>0</v>
      </c>
      <c r="Y492">
        <f ca="1" t="shared" si="291"/>
        <v>0</v>
      </c>
      <c r="AA492">
        <v>85244033</v>
      </c>
      <c r="AB492">
        <f ca="1" t="shared" si="292"/>
        <v>414.08448</v>
      </c>
      <c r="AC492">
        <f t="shared" si="293"/>
        <v>0</v>
      </c>
      <c r="AD492">
        <f t="shared" si="294"/>
        <v>0</v>
      </c>
      <c r="AE492">
        <f t="shared" si="295"/>
        <v>0</v>
      </c>
      <c r="AF492">
        <f ca="1">ROUND((SUM(SmtRes!BT755:SmtRes!BT756)),6)</f>
        <v>414.08448</v>
      </c>
      <c r="AG492">
        <f t="shared" si="296"/>
        <v>0</v>
      </c>
      <c r="AH492">
        <f ca="1">(SUM(SmtRes!BU755:SmtRes!BU756))</f>
        <v>0.384</v>
      </c>
      <c r="AI492">
        <f t="shared" si="297"/>
        <v>0</v>
      </c>
      <c r="AJ492">
        <f t="shared" si="298"/>
        <v>0</v>
      </c>
      <c r="AK492">
        <v>345.0704</v>
      </c>
      <c r="AL492">
        <v>0</v>
      </c>
      <c r="AM492">
        <v>0</v>
      </c>
      <c r="AN492">
        <v>0</v>
      </c>
      <c r="AO492">
        <v>345.0704</v>
      </c>
      <c r="AP492">
        <v>0</v>
      </c>
      <c r="AQ492">
        <v>0.32</v>
      </c>
      <c r="AR492">
        <v>0</v>
      </c>
      <c r="AS492">
        <v>0</v>
      </c>
      <c r="AT492">
        <v>74</v>
      </c>
      <c r="AU492">
        <v>36</v>
      </c>
      <c r="AV492">
        <v>1</v>
      </c>
      <c r="AW492">
        <v>1</v>
      </c>
      <c r="AZ492">
        <v>1</v>
      </c>
      <c r="BA492">
        <v>1</v>
      </c>
      <c r="BB492">
        <v>1</v>
      </c>
      <c r="BC492">
        <v>1</v>
      </c>
      <c r="BD492" t="s">
        <v>236</v>
      </c>
      <c r="BE492" t="s">
        <v>236</v>
      </c>
      <c r="BF492" t="s">
        <v>236</v>
      </c>
      <c r="BG492" t="s">
        <v>236</v>
      </c>
      <c r="BH492">
        <v>0</v>
      </c>
      <c r="BI492">
        <v>4</v>
      </c>
      <c r="BJ492" t="s">
        <v>710</v>
      </c>
      <c r="BM492">
        <v>200001</v>
      </c>
      <c r="BN492">
        <v>0</v>
      </c>
      <c r="BO492" t="s">
        <v>236</v>
      </c>
      <c r="BP492">
        <v>0</v>
      </c>
      <c r="BQ492">
        <v>4</v>
      </c>
      <c r="BR492">
        <v>0</v>
      </c>
      <c r="BS492">
        <v>1</v>
      </c>
      <c r="BT492">
        <v>1</v>
      </c>
      <c r="BU492">
        <v>1</v>
      </c>
      <c r="BV492">
        <v>1</v>
      </c>
      <c r="BW492">
        <v>1</v>
      </c>
      <c r="BX492">
        <v>1</v>
      </c>
      <c r="BY492" t="s">
        <v>236</v>
      </c>
      <c r="BZ492">
        <v>74</v>
      </c>
      <c r="CA492">
        <v>36</v>
      </c>
      <c r="CB492" t="s">
        <v>236</v>
      </c>
      <c r="CE492">
        <v>0</v>
      </c>
      <c r="CF492">
        <v>0</v>
      </c>
      <c r="CG492">
        <v>0</v>
      </c>
      <c r="CH492">
        <v>4</v>
      </c>
      <c r="CI492">
        <v>0</v>
      </c>
      <c r="CJ492">
        <v>0</v>
      </c>
      <c r="CK492">
        <v>0</v>
      </c>
      <c r="CL492">
        <v>0</v>
      </c>
      <c r="CM492">
        <v>0</v>
      </c>
      <c r="CN492" t="s">
        <v>694</v>
      </c>
      <c r="CO492">
        <v>0</v>
      </c>
      <c r="CP492">
        <f ca="1" t="shared" si="299"/>
        <v>0</v>
      </c>
      <c r="CQ492">
        <f ca="1">SUMIF(SmtRes!AQ755:SmtRes!AQ756,"=1",SmtRes!AA755:SmtRes!AA756)</f>
        <v>0</v>
      </c>
      <c r="CR492">
        <f ca="1">SUMIF(SmtRes!AQ755:SmtRes!AQ756,"=1",SmtRes!AB755:SmtRes!AB756)</f>
        <v>0</v>
      </c>
      <c r="CS492">
        <f ca="1">SUMIF(SmtRes!AQ755:SmtRes!AQ756,"=1",SmtRes!AC755:SmtRes!AC756)</f>
        <v>0</v>
      </c>
      <c r="CT492">
        <f ca="1">SUMIF(SmtRes!AQ755:SmtRes!AQ756,"=1",SmtRes!AD755:SmtRes!AD756)</f>
        <v>2156.69</v>
      </c>
      <c r="CU492">
        <f t="shared" si="300"/>
        <v>0</v>
      </c>
      <c r="CV492">
        <f ca="1">SUMIF(SmtRes!AQ755:SmtRes!AQ756,"=1",SmtRes!BU755:SmtRes!BU756)</f>
        <v>0.384</v>
      </c>
      <c r="CW492">
        <f ca="1">SUMIF(SmtRes!AQ755:SmtRes!AQ756,"=1",SmtRes!BV755:SmtRes!BV756)</f>
        <v>0</v>
      </c>
      <c r="CX492">
        <f t="shared" si="301"/>
        <v>0</v>
      </c>
      <c r="CY492">
        <f ca="1" t="shared" si="302"/>
        <v>0</v>
      </c>
      <c r="CZ492">
        <f ca="1" t="shared" si="303"/>
        <v>0</v>
      </c>
      <c r="DB492">
        <v>92</v>
      </c>
      <c r="DC492" t="s">
        <v>236</v>
      </c>
      <c r="DD492" t="s">
        <v>236</v>
      </c>
      <c r="DE492" t="s">
        <v>695</v>
      </c>
      <c r="DF492" t="s">
        <v>695</v>
      </c>
      <c r="DG492" t="s">
        <v>695</v>
      </c>
      <c r="DH492" t="s">
        <v>236</v>
      </c>
      <c r="DI492" t="s">
        <v>695</v>
      </c>
      <c r="DJ492" t="s">
        <v>695</v>
      </c>
      <c r="DK492" t="s">
        <v>236</v>
      </c>
      <c r="DL492" t="s">
        <v>236</v>
      </c>
      <c r="DM492" t="s">
        <v>236</v>
      </c>
      <c r="DN492">
        <v>0</v>
      </c>
      <c r="DO492">
        <v>0</v>
      </c>
      <c r="DP492">
        <v>1</v>
      </c>
      <c r="DQ492">
        <v>1</v>
      </c>
      <c r="DU492">
        <v>1013</v>
      </c>
      <c r="DV492" t="s">
        <v>265</v>
      </c>
      <c r="DW492" t="s">
        <v>265</v>
      </c>
      <c r="DX492">
        <v>1</v>
      </c>
      <c r="DZ492" t="s">
        <v>236</v>
      </c>
      <c r="EA492" t="s">
        <v>236</v>
      </c>
      <c r="EB492" t="s">
        <v>236</v>
      </c>
      <c r="EC492" t="s">
        <v>236</v>
      </c>
      <c r="EE492">
        <v>82815071</v>
      </c>
      <c r="EF492">
        <v>4</v>
      </c>
      <c r="EG492" t="s">
        <v>229</v>
      </c>
      <c r="EH492">
        <v>83</v>
      </c>
      <c r="EI492" t="s">
        <v>229</v>
      </c>
      <c r="EJ492">
        <v>4</v>
      </c>
      <c r="EK492">
        <v>200001</v>
      </c>
      <c r="EL492" t="s">
        <v>696</v>
      </c>
      <c r="EM492" t="s">
        <v>697</v>
      </c>
      <c r="EO492" t="s">
        <v>698</v>
      </c>
      <c r="EQ492">
        <v>131072</v>
      </c>
      <c r="ER492">
        <v>0</v>
      </c>
      <c r="ES492">
        <v>0</v>
      </c>
      <c r="ET492">
        <v>0</v>
      </c>
      <c r="EU492">
        <v>0</v>
      </c>
      <c r="EV492">
        <v>0</v>
      </c>
      <c r="EW492">
        <v>0.32</v>
      </c>
      <c r="EX492">
        <v>0</v>
      </c>
      <c r="EY492">
        <v>0</v>
      </c>
      <c r="FQ492">
        <v>0</v>
      </c>
      <c r="FR492">
        <v>0</v>
      </c>
      <c r="FS492">
        <v>0</v>
      </c>
      <c r="FX492">
        <v>74</v>
      </c>
      <c r="FY492">
        <v>36</v>
      </c>
      <c r="GA492" t="s">
        <v>236</v>
      </c>
      <c r="GD492">
        <v>1</v>
      </c>
      <c r="GF492">
        <v>-1152991397</v>
      </c>
      <c r="GG492">
        <v>2</v>
      </c>
      <c r="GH492">
        <v>1</v>
      </c>
      <c r="GI492">
        <v>-2</v>
      </c>
      <c r="GJ492">
        <v>0</v>
      </c>
      <c r="GK492">
        <v>0</v>
      </c>
      <c r="GL492">
        <f ca="1" t="shared" si="304"/>
        <v>0</v>
      </c>
      <c r="GM492">
        <f ca="1" t="shared" si="305"/>
        <v>0</v>
      </c>
      <c r="GN492">
        <f ca="1" t="shared" si="306"/>
        <v>0</v>
      </c>
      <c r="GO492">
        <f ca="1" t="shared" si="307"/>
        <v>0</v>
      </c>
      <c r="GP492">
        <f ca="1" t="shared" si="308"/>
        <v>0</v>
      </c>
      <c r="GR492">
        <v>0</v>
      </c>
      <c r="GS492">
        <v>3</v>
      </c>
      <c r="GT492">
        <v>0</v>
      </c>
      <c r="GU492" t="s">
        <v>236</v>
      </c>
      <c r="GV492">
        <f t="shared" si="309"/>
        <v>0</v>
      </c>
      <c r="GW492">
        <v>1</v>
      </c>
      <c r="GX492">
        <f t="shared" si="310"/>
        <v>0</v>
      </c>
      <c r="HA492">
        <v>0</v>
      </c>
      <c r="HB492">
        <v>0</v>
      </c>
      <c r="HC492">
        <f t="shared" si="311"/>
        <v>0</v>
      </c>
      <c r="HE492" t="s">
        <v>236</v>
      </c>
      <c r="HF492" t="s">
        <v>236</v>
      </c>
      <c r="HM492" t="s">
        <v>236</v>
      </c>
      <c r="HN492" t="s">
        <v>699</v>
      </c>
      <c r="HO492" t="s">
        <v>700</v>
      </c>
      <c r="HP492" t="s">
        <v>229</v>
      </c>
      <c r="HQ492" t="s">
        <v>229</v>
      </c>
      <c r="HS492">
        <v>0</v>
      </c>
      <c r="IK492">
        <v>0</v>
      </c>
    </row>
    <row r="493" spans="1:255">
      <c r="A493" s="8">
        <v>17</v>
      </c>
      <c r="B493" s="8">
        <v>0</v>
      </c>
      <c r="C493" s="8">
        <f>ROW(SmtRes!A758)</f>
        <v>758</v>
      </c>
      <c r="D493" s="8">
        <f>ROW(EtalonRes!A986)</f>
        <v>986</v>
      </c>
      <c r="E493" s="8" t="s">
        <v>89</v>
      </c>
      <c r="F493" s="8" t="s">
        <v>711</v>
      </c>
      <c r="G493" s="8" t="s">
        <v>712</v>
      </c>
      <c r="H493" s="8" t="s">
        <v>265</v>
      </c>
      <c r="I493" s="8">
        <v>0</v>
      </c>
      <c r="J493" s="8">
        <v>0</v>
      </c>
      <c r="K493" s="8">
        <v>0</v>
      </c>
      <c r="L493" s="8">
        <v>1</v>
      </c>
      <c r="M493" s="8">
        <v>0</v>
      </c>
      <c r="N493" s="8">
        <f t="shared" si="286"/>
        <v>1</v>
      </c>
      <c r="O493" s="8">
        <f ca="1" t="shared" si="287"/>
        <v>0</v>
      </c>
      <c r="P493" s="8">
        <f ca="1">SUMIF(SmtRes!AQ757:SmtRes!AQ758,"=1",SmtRes!DF757:SmtRes!DF758)</f>
        <v>0</v>
      </c>
      <c r="Q493" s="8">
        <f ca="1">SUMIF(SmtRes!AQ757:SmtRes!AQ758,"=1",SmtRes!DG757:SmtRes!DG758)</f>
        <v>0</v>
      </c>
      <c r="R493" s="8">
        <f ca="1">SUMIF(SmtRes!AQ757:SmtRes!AQ758,"=1",SmtRes!DH757:SmtRes!DH758)</f>
        <v>0</v>
      </c>
      <c r="S493" s="8">
        <f ca="1">SUMIF(SmtRes!AQ757:SmtRes!AQ758,"=1",SmtRes!DI757:SmtRes!DI758)</f>
        <v>0</v>
      </c>
      <c r="T493" s="8">
        <f t="shared" si="288"/>
        <v>0</v>
      </c>
      <c r="U493" s="8">
        <f ca="1">SUMIF(SmtRes!AQ757:SmtRes!AQ758,"=1",SmtRes!CV757:SmtRes!CV758)</f>
        <v>0</v>
      </c>
      <c r="V493" s="8">
        <f ca="1">SUMIF(SmtRes!AQ757:SmtRes!AQ758,"=1",SmtRes!CW757:SmtRes!CW758)</f>
        <v>0</v>
      </c>
      <c r="W493" s="8">
        <f t="shared" si="289"/>
        <v>0</v>
      </c>
      <c r="X493" s="8">
        <f ca="1" t="shared" si="290"/>
        <v>0</v>
      </c>
      <c r="Y493" s="8">
        <f ca="1" t="shared" si="291"/>
        <v>0</v>
      </c>
      <c r="Z493" s="8"/>
      <c r="AA493" s="8">
        <v>85244098</v>
      </c>
      <c r="AB493" s="8">
        <f ca="1" t="shared" si="292"/>
        <v>1294.014</v>
      </c>
      <c r="AC493" s="8">
        <f t="shared" si="293"/>
        <v>0</v>
      </c>
      <c r="AD493" s="8">
        <f t="shared" si="294"/>
        <v>0</v>
      </c>
      <c r="AE493" s="8">
        <f t="shared" si="295"/>
        <v>0</v>
      </c>
      <c r="AF493" s="8">
        <f ca="1">ROUND((SUM(SmtRes!BT757:SmtRes!BT758)),6)</f>
        <v>1294.014</v>
      </c>
      <c r="AG493" s="8">
        <f t="shared" si="296"/>
        <v>0</v>
      </c>
      <c r="AH493" s="8">
        <f ca="1">(SUM(SmtRes!BU757:SmtRes!BU758))</f>
        <v>1.2</v>
      </c>
      <c r="AI493" s="8">
        <f t="shared" si="297"/>
        <v>0</v>
      </c>
      <c r="AJ493" s="8">
        <f t="shared" si="298"/>
        <v>0</v>
      </c>
      <c r="AK493" s="8">
        <v>1078.345</v>
      </c>
      <c r="AL493" s="8">
        <v>0</v>
      </c>
      <c r="AM493" s="8">
        <v>0</v>
      </c>
      <c r="AN493" s="8">
        <v>0</v>
      </c>
      <c r="AO493" s="8">
        <v>1078.345</v>
      </c>
      <c r="AP493" s="8">
        <v>0</v>
      </c>
      <c r="AQ493" s="8">
        <v>1</v>
      </c>
      <c r="AR493" s="8">
        <v>0</v>
      </c>
      <c r="AS493" s="8">
        <v>0</v>
      </c>
      <c r="AT493" s="8">
        <v>74</v>
      </c>
      <c r="AU493" s="8">
        <v>36</v>
      </c>
      <c r="AV493" s="8">
        <v>1</v>
      </c>
      <c r="AW493" s="8">
        <v>1</v>
      </c>
      <c r="AX493" s="8"/>
      <c r="AY493" s="8"/>
      <c r="AZ493" s="8">
        <v>1</v>
      </c>
      <c r="BA493" s="8">
        <v>1</v>
      </c>
      <c r="BB493" s="8">
        <v>1</v>
      </c>
      <c r="BC493" s="8">
        <v>1</v>
      </c>
      <c r="BD493" s="8" t="s">
        <v>236</v>
      </c>
      <c r="BE493" s="8" t="s">
        <v>236</v>
      </c>
      <c r="BF493" s="8" t="s">
        <v>236</v>
      </c>
      <c r="BG493" s="8" t="s">
        <v>236</v>
      </c>
      <c r="BH493" s="8">
        <v>0</v>
      </c>
      <c r="BI493" s="8">
        <v>4</v>
      </c>
      <c r="BJ493" s="8" t="s">
        <v>713</v>
      </c>
      <c r="BK493" s="8"/>
      <c r="BL493" s="8"/>
      <c r="BM493" s="8">
        <v>200001</v>
      </c>
      <c r="BN493" s="8">
        <v>0</v>
      </c>
      <c r="BO493" s="8" t="s">
        <v>236</v>
      </c>
      <c r="BP493" s="8">
        <v>0</v>
      </c>
      <c r="BQ493" s="8">
        <v>4</v>
      </c>
      <c r="BR493" s="8">
        <v>0</v>
      </c>
      <c r="BS493" s="8">
        <v>1</v>
      </c>
      <c r="BT493" s="8">
        <v>1</v>
      </c>
      <c r="BU493" s="8">
        <v>1</v>
      </c>
      <c r="BV493" s="8">
        <v>1</v>
      </c>
      <c r="BW493" s="8">
        <v>1</v>
      </c>
      <c r="BX493" s="8">
        <v>1</v>
      </c>
      <c r="BY493" s="8" t="s">
        <v>236</v>
      </c>
      <c r="BZ493" s="8">
        <v>74</v>
      </c>
      <c r="CA493" s="8">
        <v>36</v>
      </c>
      <c r="CB493" s="8" t="s">
        <v>236</v>
      </c>
      <c r="CC493" s="8"/>
      <c r="CD493" s="8"/>
      <c r="CE493" s="8">
        <v>0</v>
      </c>
      <c r="CF493" s="8">
        <v>0</v>
      </c>
      <c r="CG493" s="8">
        <v>0</v>
      </c>
      <c r="CH493" s="8">
        <v>5</v>
      </c>
      <c r="CI493" s="8">
        <v>0</v>
      </c>
      <c r="CJ493" s="8">
        <v>0</v>
      </c>
      <c r="CK493" s="8">
        <v>0</v>
      </c>
      <c r="CL493" s="8">
        <v>0</v>
      </c>
      <c r="CM493" s="8">
        <v>0</v>
      </c>
      <c r="CN493" s="8" t="s">
        <v>694</v>
      </c>
      <c r="CO493" s="8">
        <v>0</v>
      </c>
      <c r="CP493" s="8">
        <f ca="1" t="shared" si="299"/>
        <v>0</v>
      </c>
      <c r="CQ493" s="8">
        <f ca="1">SUMIF(SmtRes!AQ757:SmtRes!AQ758,"=1",SmtRes!AA757:SmtRes!AA758)</f>
        <v>0</v>
      </c>
      <c r="CR493" s="8">
        <f ca="1">SUMIF(SmtRes!AQ757:SmtRes!AQ758,"=1",SmtRes!AB757:SmtRes!AB758)</f>
        <v>0</v>
      </c>
      <c r="CS493" s="8">
        <f ca="1">SUMIF(SmtRes!AQ757:SmtRes!AQ758,"=1",SmtRes!AC757:SmtRes!AC758)</f>
        <v>0</v>
      </c>
      <c r="CT493" s="8">
        <f ca="1">SUMIF(SmtRes!AQ757:SmtRes!AQ758,"=1",SmtRes!AD757:SmtRes!AD758)</f>
        <v>2156.69</v>
      </c>
      <c r="CU493" s="8">
        <f t="shared" si="300"/>
        <v>0</v>
      </c>
      <c r="CV493" s="8">
        <f ca="1">SUMIF(SmtRes!AQ757:SmtRes!AQ758,"=1",SmtRes!BU757:SmtRes!BU758)</f>
        <v>1.2</v>
      </c>
      <c r="CW493" s="8">
        <f ca="1">SUMIF(SmtRes!AQ757:SmtRes!AQ758,"=1",SmtRes!BV757:SmtRes!BV758)</f>
        <v>0</v>
      </c>
      <c r="CX493" s="8">
        <f t="shared" si="301"/>
        <v>0</v>
      </c>
      <c r="CY493" s="8">
        <f ca="1" t="shared" si="302"/>
        <v>0</v>
      </c>
      <c r="CZ493" s="8">
        <f ca="1" t="shared" si="303"/>
        <v>0</v>
      </c>
      <c r="DA493" s="8"/>
      <c r="DB493" s="8">
        <v>93</v>
      </c>
      <c r="DC493" s="8" t="s">
        <v>236</v>
      </c>
      <c r="DD493" s="8" t="s">
        <v>236</v>
      </c>
      <c r="DE493" s="8" t="s">
        <v>695</v>
      </c>
      <c r="DF493" s="8" t="s">
        <v>695</v>
      </c>
      <c r="DG493" s="8" t="s">
        <v>695</v>
      </c>
      <c r="DH493" s="8" t="s">
        <v>236</v>
      </c>
      <c r="DI493" s="8" t="s">
        <v>695</v>
      </c>
      <c r="DJ493" s="8" t="s">
        <v>695</v>
      </c>
      <c r="DK493" s="8" t="s">
        <v>236</v>
      </c>
      <c r="DL493" s="8" t="s">
        <v>236</v>
      </c>
      <c r="DM493" s="8" t="s">
        <v>236</v>
      </c>
      <c r="DN493" s="8">
        <v>0</v>
      </c>
      <c r="DO493" s="8">
        <v>0</v>
      </c>
      <c r="DP493" s="8">
        <v>1</v>
      </c>
      <c r="DQ493" s="8">
        <v>1</v>
      </c>
      <c r="DR493" s="8"/>
      <c r="DS493" s="8"/>
      <c r="DT493" s="8"/>
      <c r="DU493" s="8">
        <v>1013</v>
      </c>
      <c r="DV493" s="8" t="s">
        <v>265</v>
      </c>
      <c r="DW493" s="8" t="s">
        <v>265</v>
      </c>
      <c r="DX493" s="8">
        <v>1</v>
      </c>
      <c r="DY493" s="8"/>
      <c r="DZ493" s="8" t="s">
        <v>236</v>
      </c>
      <c r="EA493" s="8" t="s">
        <v>236</v>
      </c>
      <c r="EB493" s="8" t="s">
        <v>236</v>
      </c>
      <c r="EC493" s="8" t="s">
        <v>236</v>
      </c>
      <c r="ED493" s="8"/>
      <c r="EE493" s="8">
        <v>82815071</v>
      </c>
      <c r="EF493" s="8">
        <v>4</v>
      </c>
      <c r="EG493" s="8" t="s">
        <v>229</v>
      </c>
      <c r="EH493" s="8">
        <v>83</v>
      </c>
      <c r="EI493" s="8" t="s">
        <v>229</v>
      </c>
      <c r="EJ493" s="8">
        <v>4</v>
      </c>
      <c r="EK493" s="8">
        <v>200001</v>
      </c>
      <c r="EL493" s="8" t="s">
        <v>696</v>
      </c>
      <c r="EM493" s="8" t="s">
        <v>697</v>
      </c>
      <c r="EN493" s="8"/>
      <c r="EO493" s="8" t="s">
        <v>698</v>
      </c>
      <c r="EP493" s="8"/>
      <c r="EQ493" s="8">
        <v>131072</v>
      </c>
      <c r="ER493" s="8">
        <v>0</v>
      </c>
      <c r="ES493" s="8">
        <v>0</v>
      </c>
      <c r="ET493" s="8">
        <v>0</v>
      </c>
      <c r="EU493" s="8">
        <v>0</v>
      </c>
      <c r="EV493" s="8">
        <v>0</v>
      </c>
      <c r="EW493" s="8">
        <v>1</v>
      </c>
      <c r="EX493" s="8">
        <v>0</v>
      </c>
      <c r="EY493" s="8">
        <v>0</v>
      </c>
      <c r="EZ493" s="8"/>
      <c r="FA493" s="8"/>
      <c r="FB493" s="8"/>
      <c r="FC493" s="8"/>
      <c r="FD493" s="8"/>
      <c r="FE493" s="8"/>
      <c r="FF493" s="8"/>
      <c r="FG493" s="8"/>
      <c r="FH493" s="8"/>
      <c r="FI493" s="8"/>
      <c r="FJ493" s="8"/>
      <c r="FK493" s="8"/>
      <c r="FL493" s="8"/>
      <c r="FM493" s="8"/>
      <c r="FN493" s="8"/>
      <c r="FO493" s="8"/>
      <c r="FP493" s="8"/>
      <c r="FQ493" s="8">
        <v>0</v>
      </c>
      <c r="FR493" s="8">
        <v>0</v>
      </c>
      <c r="FS493" s="8">
        <v>0</v>
      </c>
      <c r="FT493" s="8"/>
      <c r="FU493" s="8"/>
      <c r="FV493" s="8"/>
      <c r="FW493" s="8"/>
      <c r="FX493" s="8">
        <v>74</v>
      </c>
      <c r="FY493" s="8">
        <v>36</v>
      </c>
      <c r="FZ493" s="8"/>
      <c r="GA493" s="8" t="s">
        <v>236</v>
      </c>
      <c r="GB493" s="8"/>
      <c r="GC493" s="8"/>
      <c r="GD493" s="8">
        <v>1</v>
      </c>
      <c r="GE493" s="8"/>
      <c r="GF493" s="8">
        <v>312870528</v>
      </c>
      <c r="GG493" s="8">
        <v>2</v>
      </c>
      <c r="GH493" s="8">
        <v>1</v>
      </c>
      <c r="GI493" s="8">
        <v>-2</v>
      </c>
      <c r="GJ493" s="8">
        <v>0</v>
      </c>
      <c r="GK493" s="8">
        <v>0</v>
      </c>
      <c r="GL493" s="8">
        <f ca="1" t="shared" si="304"/>
        <v>0</v>
      </c>
      <c r="GM493" s="8">
        <f ca="1" t="shared" si="305"/>
        <v>0</v>
      </c>
      <c r="GN493" s="8">
        <f ca="1" t="shared" si="306"/>
        <v>0</v>
      </c>
      <c r="GO493" s="8">
        <f ca="1" t="shared" si="307"/>
        <v>0</v>
      </c>
      <c r="GP493" s="8">
        <f ca="1" t="shared" si="308"/>
        <v>0</v>
      </c>
      <c r="GQ493" s="8"/>
      <c r="GR493" s="8">
        <v>0</v>
      </c>
      <c r="GS493" s="8">
        <v>3</v>
      </c>
      <c r="GT493" s="8">
        <v>0</v>
      </c>
      <c r="GU493" s="8" t="s">
        <v>236</v>
      </c>
      <c r="GV493" s="8">
        <f t="shared" si="309"/>
        <v>0</v>
      </c>
      <c r="GW493" s="8">
        <v>1</v>
      </c>
      <c r="GX493" s="8">
        <f t="shared" si="310"/>
        <v>0</v>
      </c>
      <c r="GY493" s="8"/>
      <c r="GZ493" s="8"/>
      <c r="HA493" s="8">
        <v>0</v>
      </c>
      <c r="HB493" s="8">
        <v>0</v>
      </c>
      <c r="HC493" s="8">
        <f t="shared" si="311"/>
        <v>0</v>
      </c>
      <c r="HD493" s="8"/>
      <c r="HE493" s="8" t="s">
        <v>236</v>
      </c>
      <c r="HF493" s="8" t="s">
        <v>236</v>
      </c>
      <c r="HG493" s="8"/>
      <c r="HH493" s="8"/>
      <c r="HI493" s="8"/>
      <c r="HJ493" s="8"/>
      <c r="HK493" s="8"/>
      <c r="HL493" s="8"/>
      <c r="HM493" s="8" t="s">
        <v>236</v>
      </c>
      <c r="HN493" s="8" t="s">
        <v>699</v>
      </c>
      <c r="HO493" s="8" t="s">
        <v>700</v>
      </c>
      <c r="HP493" s="8" t="s">
        <v>229</v>
      </c>
      <c r="HQ493" s="8" t="s">
        <v>229</v>
      </c>
      <c r="HR493" s="8"/>
      <c r="HS493" s="8">
        <v>0</v>
      </c>
      <c r="HT493" s="8"/>
      <c r="HU493" s="8"/>
      <c r="HV493" s="8"/>
      <c r="HW493" s="8"/>
      <c r="HX493" s="8"/>
      <c r="HY493" s="8"/>
      <c r="HZ493" s="8"/>
      <c r="IA493" s="8"/>
      <c r="IB493" s="8"/>
      <c r="IC493" s="8"/>
      <c r="ID493" s="8"/>
      <c r="IE493" s="8"/>
      <c r="IF493" s="8"/>
      <c r="IG493" s="8"/>
      <c r="IH493" s="8"/>
      <c r="II493" s="8"/>
      <c r="IJ493" s="8"/>
      <c r="IK493" s="8">
        <v>0</v>
      </c>
      <c r="IL493" s="8"/>
      <c r="IM493" s="8"/>
      <c r="IN493" s="8"/>
      <c r="IO493" s="8"/>
      <c r="IP493" s="8"/>
      <c r="IQ493" s="8"/>
      <c r="IR493" s="8"/>
      <c r="IS493" s="8"/>
      <c r="IT493" s="8"/>
      <c r="IU493" s="8"/>
    </row>
    <row r="494" spans="1:245">
      <c r="A494">
        <v>17</v>
      </c>
      <c r="B494">
        <v>0</v>
      </c>
      <c r="C494">
        <f>ROW(SmtRes!A760)</f>
        <v>760</v>
      </c>
      <c r="D494">
        <f>ROW(EtalonRes!A988)</f>
        <v>988</v>
      </c>
      <c r="E494" t="s">
        <v>89</v>
      </c>
      <c r="F494" t="s">
        <v>711</v>
      </c>
      <c r="G494" t="s">
        <v>712</v>
      </c>
      <c r="H494" t="s">
        <v>265</v>
      </c>
      <c r="I494">
        <v>0</v>
      </c>
      <c r="J494">
        <v>0</v>
      </c>
      <c r="K494">
        <v>0</v>
      </c>
      <c r="L494">
        <v>1</v>
      </c>
      <c r="M494">
        <v>0</v>
      </c>
      <c r="N494">
        <f t="shared" si="286"/>
        <v>1</v>
      </c>
      <c r="O494">
        <f ca="1" t="shared" si="287"/>
        <v>0</v>
      </c>
      <c r="P494">
        <f ca="1">SUMIF(SmtRes!AQ759:SmtRes!AQ760,"=1",SmtRes!DF759:SmtRes!DF760)</f>
        <v>0</v>
      </c>
      <c r="Q494">
        <f ca="1">SUMIF(SmtRes!AQ759:SmtRes!AQ760,"=1",SmtRes!DG759:SmtRes!DG760)</f>
        <v>0</v>
      </c>
      <c r="R494">
        <f ca="1">SUMIF(SmtRes!AQ759:SmtRes!AQ760,"=1",SmtRes!DH759:SmtRes!DH760)</f>
        <v>0</v>
      </c>
      <c r="S494">
        <f ca="1">SUMIF(SmtRes!AQ759:SmtRes!AQ760,"=1",SmtRes!DI759:SmtRes!DI760)</f>
        <v>0</v>
      </c>
      <c r="T494">
        <f t="shared" si="288"/>
        <v>0</v>
      </c>
      <c r="U494">
        <f ca="1">SUMIF(SmtRes!AQ759:SmtRes!AQ760,"=1",SmtRes!CV759:SmtRes!CV760)</f>
        <v>0</v>
      </c>
      <c r="V494">
        <f ca="1">SUMIF(SmtRes!AQ759:SmtRes!AQ760,"=1",SmtRes!CW759:SmtRes!CW760)</f>
        <v>0</v>
      </c>
      <c r="W494">
        <f t="shared" si="289"/>
        <v>0</v>
      </c>
      <c r="X494">
        <f ca="1" t="shared" si="290"/>
        <v>0</v>
      </c>
      <c r="Y494">
        <f ca="1" t="shared" si="291"/>
        <v>0</v>
      </c>
      <c r="AA494">
        <v>85244033</v>
      </c>
      <c r="AB494">
        <f ca="1" t="shared" si="292"/>
        <v>1294.014</v>
      </c>
      <c r="AC494">
        <f t="shared" si="293"/>
        <v>0</v>
      </c>
      <c r="AD494">
        <f t="shared" si="294"/>
        <v>0</v>
      </c>
      <c r="AE494">
        <f t="shared" si="295"/>
        <v>0</v>
      </c>
      <c r="AF494">
        <f ca="1">ROUND((SUM(SmtRes!BT759:SmtRes!BT760)),6)</f>
        <v>1294.014</v>
      </c>
      <c r="AG494">
        <f t="shared" si="296"/>
        <v>0</v>
      </c>
      <c r="AH494">
        <f ca="1">(SUM(SmtRes!BU759:SmtRes!BU760))</f>
        <v>1.2</v>
      </c>
      <c r="AI494">
        <f t="shared" si="297"/>
        <v>0</v>
      </c>
      <c r="AJ494">
        <f t="shared" si="298"/>
        <v>0</v>
      </c>
      <c r="AK494">
        <v>1078.345</v>
      </c>
      <c r="AL494">
        <v>0</v>
      </c>
      <c r="AM494">
        <v>0</v>
      </c>
      <c r="AN494">
        <v>0</v>
      </c>
      <c r="AO494">
        <v>1078.345</v>
      </c>
      <c r="AP494">
        <v>0</v>
      </c>
      <c r="AQ494">
        <v>1</v>
      </c>
      <c r="AR494">
        <v>0</v>
      </c>
      <c r="AS494">
        <v>0</v>
      </c>
      <c r="AT494">
        <v>74</v>
      </c>
      <c r="AU494">
        <v>36</v>
      </c>
      <c r="AV494">
        <v>1</v>
      </c>
      <c r="AW494">
        <v>1</v>
      </c>
      <c r="AZ494">
        <v>1</v>
      </c>
      <c r="BA494">
        <v>1</v>
      </c>
      <c r="BB494">
        <v>1</v>
      </c>
      <c r="BC494">
        <v>1</v>
      </c>
      <c r="BD494" t="s">
        <v>236</v>
      </c>
      <c r="BE494" t="s">
        <v>236</v>
      </c>
      <c r="BF494" t="s">
        <v>236</v>
      </c>
      <c r="BG494" t="s">
        <v>236</v>
      </c>
      <c r="BH494">
        <v>0</v>
      </c>
      <c r="BI494">
        <v>4</v>
      </c>
      <c r="BJ494" t="s">
        <v>713</v>
      </c>
      <c r="BM494">
        <v>200001</v>
      </c>
      <c r="BN494">
        <v>0</v>
      </c>
      <c r="BO494" t="s">
        <v>236</v>
      </c>
      <c r="BP494">
        <v>0</v>
      </c>
      <c r="BQ494">
        <v>4</v>
      </c>
      <c r="BR494">
        <v>0</v>
      </c>
      <c r="BS494">
        <v>1</v>
      </c>
      <c r="BT494">
        <v>1</v>
      </c>
      <c r="BU494">
        <v>1</v>
      </c>
      <c r="BV494">
        <v>1</v>
      </c>
      <c r="BW494">
        <v>1</v>
      </c>
      <c r="BX494">
        <v>1</v>
      </c>
      <c r="BY494" t="s">
        <v>236</v>
      </c>
      <c r="BZ494">
        <v>74</v>
      </c>
      <c r="CA494">
        <v>36</v>
      </c>
      <c r="CB494" t="s">
        <v>236</v>
      </c>
      <c r="CE494">
        <v>0</v>
      </c>
      <c r="CF494">
        <v>0</v>
      </c>
      <c r="CG494">
        <v>0</v>
      </c>
      <c r="CH494">
        <v>5</v>
      </c>
      <c r="CI494">
        <v>0</v>
      </c>
      <c r="CJ494">
        <v>0</v>
      </c>
      <c r="CK494">
        <v>0</v>
      </c>
      <c r="CL494">
        <v>0</v>
      </c>
      <c r="CM494">
        <v>0</v>
      </c>
      <c r="CN494" t="s">
        <v>694</v>
      </c>
      <c r="CO494">
        <v>0</v>
      </c>
      <c r="CP494">
        <f ca="1" t="shared" si="299"/>
        <v>0</v>
      </c>
      <c r="CQ494">
        <f ca="1">SUMIF(SmtRes!AQ759:SmtRes!AQ760,"=1",SmtRes!AA759:SmtRes!AA760)</f>
        <v>0</v>
      </c>
      <c r="CR494">
        <f ca="1">SUMIF(SmtRes!AQ759:SmtRes!AQ760,"=1",SmtRes!AB759:SmtRes!AB760)</f>
        <v>0</v>
      </c>
      <c r="CS494">
        <f ca="1">SUMIF(SmtRes!AQ759:SmtRes!AQ760,"=1",SmtRes!AC759:SmtRes!AC760)</f>
        <v>0</v>
      </c>
      <c r="CT494">
        <f ca="1">SUMIF(SmtRes!AQ759:SmtRes!AQ760,"=1",SmtRes!AD759:SmtRes!AD760)</f>
        <v>2156.69</v>
      </c>
      <c r="CU494">
        <f t="shared" si="300"/>
        <v>0</v>
      </c>
      <c r="CV494">
        <f ca="1">SUMIF(SmtRes!AQ759:SmtRes!AQ760,"=1",SmtRes!BU759:SmtRes!BU760)</f>
        <v>1.2</v>
      </c>
      <c r="CW494">
        <f ca="1">SUMIF(SmtRes!AQ759:SmtRes!AQ760,"=1",SmtRes!BV759:SmtRes!BV760)</f>
        <v>0</v>
      </c>
      <c r="CX494">
        <f t="shared" si="301"/>
        <v>0</v>
      </c>
      <c r="CY494">
        <f ca="1" t="shared" si="302"/>
        <v>0</v>
      </c>
      <c r="CZ494">
        <f ca="1" t="shared" si="303"/>
        <v>0</v>
      </c>
      <c r="DB494">
        <v>94</v>
      </c>
      <c r="DC494" t="s">
        <v>236</v>
      </c>
      <c r="DD494" t="s">
        <v>236</v>
      </c>
      <c r="DE494" t="s">
        <v>695</v>
      </c>
      <c r="DF494" t="s">
        <v>695</v>
      </c>
      <c r="DG494" t="s">
        <v>695</v>
      </c>
      <c r="DH494" t="s">
        <v>236</v>
      </c>
      <c r="DI494" t="s">
        <v>695</v>
      </c>
      <c r="DJ494" t="s">
        <v>695</v>
      </c>
      <c r="DK494" t="s">
        <v>236</v>
      </c>
      <c r="DL494" t="s">
        <v>236</v>
      </c>
      <c r="DM494" t="s">
        <v>236</v>
      </c>
      <c r="DN494">
        <v>0</v>
      </c>
      <c r="DO494">
        <v>0</v>
      </c>
      <c r="DP494">
        <v>1</v>
      </c>
      <c r="DQ494">
        <v>1</v>
      </c>
      <c r="DU494">
        <v>1013</v>
      </c>
      <c r="DV494" t="s">
        <v>265</v>
      </c>
      <c r="DW494" t="s">
        <v>265</v>
      </c>
      <c r="DX494">
        <v>1</v>
      </c>
      <c r="DZ494" t="s">
        <v>236</v>
      </c>
      <c r="EA494" t="s">
        <v>236</v>
      </c>
      <c r="EB494" t="s">
        <v>236</v>
      </c>
      <c r="EC494" t="s">
        <v>236</v>
      </c>
      <c r="EE494">
        <v>82815071</v>
      </c>
      <c r="EF494">
        <v>4</v>
      </c>
      <c r="EG494" t="s">
        <v>229</v>
      </c>
      <c r="EH494">
        <v>83</v>
      </c>
      <c r="EI494" t="s">
        <v>229</v>
      </c>
      <c r="EJ494">
        <v>4</v>
      </c>
      <c r="EK494">
        <v>200001</v>
      </c>
      <c r="EL494" t="s">
        <v>696</v>
      </c>
      <c r="EM494" t="s">
        <v>697</v>
      </c>
      <c r="EO494" t="s">
        <v>698</v>
      </c>
      <c r="EQ494">
        <v>131072</v>
      </c>
      <c r="ER494">
        <v>0</v>
      </c>
      <c r="ES494">
        <v>0</v>
      </c>
      <c r="ET494">
        <v>0</v>
      </c>
      <c r="EU494">
        <v>0</v>
      </c>
      <c r="EV494">
        <v>0</v>
      </c>
      <c r="EW494">
        <v>1</v>
      </c>
      <c r="EX494">
        <v>0</v>
      </c>
      <c r="EY494">
        <v>0</v>
      </c>
      <c r="FQ494">
        <v>0</v>
      </c>
      <c r="FR494">
        <v>0</v>
      </c>
      <c r="FS494">
        <v>0</v>
      </c>
      <c r="FX494">
        <v>74</v>
      </c>
      <c r="FY494">
        <v>36</v>
      </c>
      <c r="GA494" t="s">
        <v>236</v>
      </c>
      <c r="GD494">
        <v>1</v>
      </c>
      <c r="GF494">
        <v>312870528</v>
      </c>
      <c r="GG494">
        <v>2</v>
      </c>
      <c r="GH494">
        <v>1</v>
      </c>
      <c r="GI494">
        <v>-2</v>
      </c>
      <c r="GJ494">
        <v>0</v>
      </c>
      <c r="GK494">
        <v>0</v>
      </c>
      <c r="GL494">
        <f ca="1" t="shared" si="304"/>
        <v>0</v>
      </c>
      <c r="GM494">
        <f ca="1" t="shared" si="305"/>
        <v>0</v>
      </c>
      <c r="GN494">
        <f ca="1" t="shared" si="306"/>
        <v>0</v>
      </c>
      <c r="GO494">
        <f ca="1" t="shared" si="307"/>
        <v>0</v>
      </c>
      <c r="GP494">
        <f ca="1" t="shared" si="308"/>
        <v>0</v>
      </c>
      <c r="GR494">
        <v>0</v>
      </c>
      <c r="GS494">
        <v>3</v>
      </c>
      <c r="GT494">
        <v>0</v>
      </c>
      <c r="GU494" t="s">
        <v>236</v>
      </c>
      <c r="GV494">
        <f t="shared" si="309"/>
        <v>0</v>
      </c>
      <c r="GW494">
        <v>1</v>
      </c>
      <c r="GX494">
        <f t="shared" si="310"/>
        <v>0</v>
      </c>
      <c r="HA494">
        <v>0</v>
      </c>
      <c r="HB494">
        <v>0</v>
      </c>
      <c r="HC494">
        <f t="shared" si="311"/>
        <v>0</v>
      </c>
      <c r="HE494" t="s">
        <v>236</v>
      </c>
      <c r="HF494" t="s">
        <v>236</v>
      </c>
      <c r="HM494" t="s">
        <v>236</v>
      </c>
      <c r="HN494" t="s">
        <v>699</v>
      </c>
      <c r="HO494" t="s">
        <v>700</v>
      </c>
      <c r="HP494" t="s">
        <v>229</v>
      </c>
      <c r="HQ494" t="s">
        <v>229</v>
      </c>
      <c r="HS494">
        <v>0</v>
      </c>
      <c r="IK494">
        <v>0</v>
      </c>
    </row>
    <row r="495" spans="1:255">
      <c r="A495" s="8">
        <v>17</v>
      </c>
      <c r="B495" s="8">
        <v>0</v>
      </c>
      <c r="C495" s="8">
        <f>ROW(SmtRes!A762)</f>
        <v>762</v>
      </c>
      <c r="D495" s="8">
        <f>ROW(EtalonRes!A990)</f>
        <v>990</v>
      </c>
      <c r="E495" s="8" t="s">
        <v>236</v>
      </c>
      <c r="F495" s="8" t="s">
        <v>714</v>
      </c>
      <c r="G495" s="8" t="s">
        <v>715</v>
      </c>
      <c r="H495" s="8" t="s">
        <v>265</v>
      </c>
      <c r="I495" s="8">
        <v>0</v>
      </c>
      <c r="J495" s="8">
        <v>0</v>
      </c>
      <c r="K495" s="8">
        <v>0</v>
      </c>
      <c r="L495" s="8">
        <v>0</v>
      </c>
      <c r="M495" s="8">
        <v>0</v>
      </c>
      <c r="N495" s="8">
        <f t="shared" si="286"/>
        <v>0</v>
      </c>
      <c r="O495" s="8">
        <f ca="1" t="shared" si="287"/>
        <v>0</v>
      </c>
      <c r="P495" s="8">
        <f ca="1">SUMIF(SmtRes!AQ761:SmtRes!AQ762,"=1",SmtRes!DF761:SmtRes!DF762)</f>
        <v>0</v>
      </c>
      <c r="Q495" s="8">
        <f ca="1">SUMIF(SmtRes!AQ761:SmtRes!AQ762,"=1",SmtRes!DG761:SmtRes!DG762)</f>
        <v>0</v>
      </c>
      <c r="R495" s="8">
        <f ca="1">SUMIF(SmtRes!AQ761:SmtRes!AQ762,"=1",SmtRes!DH761:SmtRes!DH762)</f>
        <v>0</v>
      </c>
      <c r="S495" s="8">
        <f ca="1">SUMIF(SmtRes!AQ761:SmtRes!AQ762,"=1",SmtRes!DI761:SmtRes!DI762)</f>
        <v>0</v>
      </c>
      <c r="T495" s="8">
        <f t="shared" si="288"/>
        <v>0</v>
      </c>
      <c r="U495" s="8">
        <f ca="1">SUMIF(SmtRes!AQ761:SmtRes!AQ762,"=1",SmtRes!CV761:SmtRes!CV762)</f>
        <v>0</v>
      </c>
      <c r="V495" s="8">
        <f ca="1">SUMIF(SmtRes!AQ761:SmtRes!AQ762,"=1",SmtRes!CW761:SmtRes!CW762)</f>
        <v>0</v>
      </c>
      <c r="W495" s="8">
        <f t="shared" si="289"/>
        <v>0</v>
      </c>
      <c r="X495" s="8">
        <f ca="1" t="shared" si="290"/>
        <v>0</v>
      </c>
      <c r="Y495" s="8">
        <f ca="1" t="shared" si="291"/>
        <v>0</v>
      </c>
      <c r="Z495" s="8"/>
      <c r="AA495" s="8">
        <v>-1</v>
      </c>
      <c r="AB495" s="8">
        <f ca="1" t="shared" si="292"/>
        <v>2571.3126</v>
      </c>
      <c r="AC495" s="8">
        <f t="shared" si="293"/>
        <v>0</v>
      </c>
      <c r="AD495" s="8">
        <f t="shared" si="294"/>
        <v>0</v>
      </c>
      <c r="AE495" s="8">
        <f t="shared" si="295"/>
        <v>0</v>
      </c>
      <c r="AF495" s="8">
        <f ca="1">ROUND((SUM(SmtRes!BT761:SmtRes!BT762)),6)</f>
        <v>2571.3126</v>
      </c>
      <c r="AG495" s="8">
        <f t="shared" si="296"/>
        <v>0</v>
      </c>
      <c r="AH495" s="8">
        <f ca="1">(SUM(SmtRes!BU761:SmtRes!BU762))</f>
        <v>3.24</v>
      </c>
      <c r="AI495" s="8">
        <f t="shared" si="297"/>
        <v>0</v>
      </c>
      <c r="AJ495" s="8">
        <f t="shared" si="298"/>
        <v>0</v>
      </c>
      <c r="AK495" s="8">
        <v>2142.7605</v>
      </c>
      <c r="AL495" s="8">
        <v>0</v>
      </c>
      <c r="AM495" s="8">
        <v>0</v>
      </c>
      <c r="AN495" s="8">
        <v>0</v>
      </c>
      <c r="AO495" s="8">
        <v>2142.7605</v>
      </c>
      <c r="AP495" s="8">
        <v>0</v>
      </c>
      <c r="AQ495" s="8">
        <v>2.7</v>
      </c>
      <c r="AR495" s="8">
        <v>0</v>
      </c>
      <c r="AS495" s="8">
        <v>0</v>
      </c>
      <c r="AT495" s="8">
        <v>74</v>
      </c>
      <c r="AU495" s="8">
        <v>36</v>
      </c>
      <c r="AV495" s="8">
        <v>1</v>
      </c>
      <c r="AW495" s="8">
        <v>1</v>
      </c>
      <c r="AX495" s="8"/>
      <c r="AY495" s="8"/>
      <c r="AZ495" s="8">
        <v>1</v>
      </c>
      <c r="BA495" s="8">
        <v>1</v>
      </c>
      <c r="BB495" s="8">
        <v>1</v>
      </c>
      <c r="BC495" s="8">
        <v>1</v>
      </c>
      <c r="BD495" s="8" t="s">
        <v>236</v>
      </c>
      <c r="BE495" s="8" t="s">
        <v>236</v>
      </c>
      <c r="BF495" s="8" t="s">
        <v>236</v>
      </c>
      <c r="BG495" s="8" t="s">
        <v>236</v>
      </c>
      <c r="BH495" s="8">
        <v>0</v>
      </c>
      <c r="BI495" s="8">
        <v>4</v>
      </c>
      <c r="BJ495" s="8" t="s">
        <v>716</v>
      </c>
      <c r="BK495" s="8"/>
      <c r="BL495" s="8"/>
      <c r="BM495" s="8">
        <v>200001</v>
      </c>
      <c r="BN495" s="8">
        <v>0</v>
      </c>
      <c r="BO495" s="8" t="s">
        <v>236</v>
      </c>
      <c r="BP495" s="8">
        <v>0</v>
      </c>
      <c r="BQ495" s="8">
        <v>4</v>
      </c>
      <c r="BR495" s="8">
        <v>0</v>
      </c>
      <c r="BS495" s="8">
        <v>1</v>
      </c>
      <c r="BT495" s="8">
        <v>1</v>
      </c>
      <c r="BU495" s="8">
        <v>1</v>
      </c>
      <c r="BV495" s="8">
        <v>1</v>
      </c>
      <c r="BW495" s="8">
        <v>1</v>
      </c>
      <c r="BX495" s="8">
        <v>1</v>
      </c>
      <c r="BY495" s="8" t="s">
        <v>236</v>
      </c>
      <c r="BZ495" s="8">
        <v>74</v>
      </c>
      <c r="CA495" s="8">
        <v>36</v>
      </c>
      <c r="CB495" s="8" t="s">
        <v>236</v>
      </c>
      <c r="CC495" s="8"/>
      <c r="CD495" s="8"/>
      <c r="CE495" s="8">
        <v>0</v>
      </c>
      <c r="CF495" s="8">
        <v>0</v>
      </c>
      <c r="CG495" s="8">
        <v>0</v>
      </c>
      <c r="CH495" s="8">
        <v>0</v>
      </c>
      <c r="CI495" s="8">
        <v>0</v>
      </c>
      <c r="CJ495" s="8">
        <v>0</v>
      </c>
      <c r="CK495" s="8">
        <v>0</v>
      </c>
      <c r="CL495" s="8">
        <v>0</v>
      </c>
      <c r="CM495" s="8">
        <v>0</v>
      </c>
      <c r="CN495" s="8" t="s">
        <v>717</v>
      </c>
      <c r="CO495" s="8">
        <v>0</v>
      </c>
      <c r="CP495" s="8">
        <f ca="1" t="shared" si="299"/>
        <v>0</v>
      </c>
      <c r="CQ495" s="8">
        <f ca="1">SUMIF(SmtRes!AQ761:SmtRes!AQ762,"=1",SmtRes!AA761:SmtRes!AA762)</f>
        <v>0</v>
      </c>
      <c r="CR495" s="8">
        <f ca="1">SUMIF(SmtRes!AQ761:SmtRes!AQ762,"=1",SmtRes!AB761:SmtRes!AB762)</f>
        <v>0</v>
      </c>
      <c r="CS495" s="8">
        <f ca="1">SUMIF(SmtRes!AQ761:SmtRes!AQ762,"=1",SmtRes!AC761:SmtRes!AC762)</f>
        <v>0</v>
      </c>
      <c r="CT495" s="8">
        <f ca="1">SUMIF(SmtRes!AQ761:SmtRes!AQ762,"=1",SmtRes!AD761:SmtRes!AD762)</f>
        <v>1587.23</v>
      </c>
      <c r="CU495" s="8">
        <f t="shared" si="300"/>
        <v>0</v>
      </c>
      <c r="CV495" s="8">
        <f ca="1">SUMIF(SmtRes!AQ761:SmtRes!AQ762,"=1",SmtRes!BU761:SmtRes!BU762)</f>
        <v>3.24</v>
      </c>
      <c r="CW495" s="8">
        <f ca="1">SUMIF(SmtRes!AQ761:SmtRes!AQ762,"=1",SmtRes!BV761:SmtRes!BV762)</f>
        <v>0</v>
      </c>
      <c r="CX495" s="8">
        <f t="shared" si="301"/>
        <v>0</v>
      </c>
      <c r="CY495" s="8">
        <f ca="1" t="shared" si="302"/>
        <v>0</v>
      </c>
      <c r="CZ495" s="8">
        <f ca="1" t="shared" si="303"/>
        <v>0</v>
      </c>
      <c r="DA495" s="8"/>
      <c r="DB495" s="8"/>
      <c r="DC495" s="8" t="s">
        <v>236</v>
      </c>
      <c r="DD495" s="8" t="s">
        <v>236</v>
      </c>
      <c r="DE495" s="8" t="s">
        <v>718</v>
      </c>
      <c r="DF495" s="8" t="s">
        <v>718</v>
      </c>
      <c r="DG495" s="8" t="s">
        <v>718</v>
      </c>
      <c r="DH495" s="8" t="s">
        <v>236</v>
      </c>
      <c r="DI495" s="8" t="s">
        <v>718</v>
      </c>
      <c r="DJ495" s="8" t="s">
        <v>718</v>
      </c>
      <c r="DK495" s="8" t="s">
        <v>236</v>
      </c>
      <c r="DL495" s="8" t="s">
        <v>236</v>
      </c>
      <c r="DM495" s="8" t="s">
        <v>236</v>
      </c>
      <c r="DN495" s="8">
        <v>0</v>
      </c>
      <c r="DO495" s="8">
        <v>0</v>
      </c>
      <c r="DP495" s="8">
        <v>1</v>
      </c>
      <c r="DQ495" s="8">
        <v>1</v>
      </c>
      <c r="DR495" s="8"/>
      <c r="DS495" s="8"/>
      <c r="DT495" s="8"/>
      <c r="DU495" s="8">
        <v>1013</v>
      </c>
      <c r="DV495" s="8" t="s">
        <v>265</v>
      </c>
      <c r="DW495" s="8" t="s">
        <v>265</v>
      </c>
      <c r="DX495" s="8">
        <v>1</v>
      </c>
      <c r="DY495" s="8"/>
      <c r="DZ495" s="8" t="s">
        <v>236</v>
      </c>
      <c r="EA495" s="8" t="s">
        <v>236</v>
      </c>
      <c r="EB495" s="8" t="s">
        <v>236</v>
      </c>
      <c r="EC495" s="8" t="s">
        <v>236</v>
      </c>
      <c r="ED495" s="8"/>
      <c r="EE495" s="8">
        <v>82815071</v>
      </c>
      <c r="EF495" s="8">
        <v>4</v>
      </c>
      <c r="EG495" s="8" t="s">
        <v>229</v>
      </c>
      <c r="EH495" s="8">
        <v>83</v>
      </c>
      <c r="EI495" s="8" t="s">
        <v>229</v>
      </c>
      <c r="EJ495" s="8">
        <v>4</v>
      </c>
      <c r="EK495" s="8">
        <v>200001</v>
      </c>
      <c r="EL495" s="8" t="s">
        <v>696</v>
      </c>
      <c r="EM495" s="8" t="s">
        <v>697</v>
      </c>
      <c r="EN495" s="8"/>
      <c r="EO495" s="8" t="s">
        <v>698</v>
      </c>
      <c r="EP495" s="8"/>
      <c r="EQ495" s="8">
        <v>132096</v>
      </c>
      <c r="ER495" s="8">
        <v>0</v>
      </c>
      <c r="ES495" s="8">
        <v>0</v>
      </c>
      <c r="ET495" s="8">
        <v>0</v>
      </c>
      <c r="EU495" s="8">
        <v>0</v>
      </c>
      <c r="EV495" s="8">
        <v>0</v>
      </c>
      <c r="EW495" s="8">
        <v>2.7</v>
      </c>
      <c r="EX495" s="8">
        <v>0</v>
      </c>
      <c r="EY495" s="8">
        <v>0</v>
      </c>
      <c r="EZ495" s="8"/>
      <c r="FA495" s="8"/>
      <c r="FB495" s="8"/>
      <c r="FC495" s="8"/>
      <c r="FD495" s="8"/>
      <c r="FE495" s="8"/>
      <c r="FF495" s="8"/>
      <c r="FG495" s="8"/>
      <c r="FH495" s="8"/>
      <c r="FI495" s="8"/>
      <c r="FJ495" s="8"/>
      <c r="FK495" s="8"/>
      <c r="FL495" s="8"/>
      <c r="FM495" s="8"/>
      <c r="FN495" s="8"/>
      <c r="FO495" s="8"/>
      <c r="FP495" s="8"/>
      <c r="FQ495" s="8">
        <v>0</v>
      </c>
      <c r="FR495" s="8">
        <v>0</v>
      </c>
      <c r="FS495" s="8">
        <v>0</v>
      </c>
      <c r="FT495" s="8"/>
      <c r="FU495" s="8"/>
      <c r="FV495" s="8"/>
      <c r="FW495" s="8"/>
      <c r="FX495" s="8">
        <v>74</v>
      </c>
      <c r="FY495" s="8">
        <v>36</v>
      </c>
      <c r="FZ495" s="8"/>
      <c r="GA495" s="8" t="s">
        <v>236</v>
      </c>
      <c r="GB495" s="8"/>
      <c r="GC495" s="8"/>
      <c r="GD495" s="8">
        <v>1</v>
      </c>
      <c r="GE495" s="8"/>
      <c r="GF495" s="8">
        <v>-2107597869</v>
      </c>
      <c r="GG495" s="8">
        <v>2</v>
      </c>
      <c r="GH495" s="8">
        <v>1</v>
      </c>
      <c r="GI495" s="8">
        <v>-2</v>
      </c>
      <c r="GJ495" s="8">
        <v>0</v>
      </c>
      <c r="GK495" s="8">
        <v>0</v>
      </c>
      <c r="GL495" s="8">
        <f ca="1" t="shared" si="304"/>
        <v>0</v>
      </c>
      <c r="GM495" s="8">
        <f ca="1" t="shared" si="305"/>
        <v>0</v>
      </c>
      <c r="GN495" s="8">
        <f ca="1" t="shared" si="306"/>
        <v>0</v>
      </c>
      <c r="GO495" s="8">
        <f ca="1" t="shared" si="307"/>
        <v>0</v>
      </c>
      <c r="GP495" s="8">
        <f ca="1" t="shared" si="308"/>
        <v>0</v>
      </c>
      <c r="GQ495" s="8"/>
      <c r="GR495" s="8">
        <v>0</v>
      </c>
      <c r="GS495" s="8">
        <v>3</v>
      </c>
      <c r="GT495" s="8">
        <v>0</v>
      </c>
      <c r="GU495" s="8" t="s">
        <v>236</v>
      </c>
      <c r="GV495" s="8">
        <f t="shared" si="309"/>
        <v>0</v>
      </c>
      <c r="GW495" s="8">
        <v>1</v>
      </c>
      <c r="GX495" s="8">
        <f t="shared" si="310"/>
        <v>0</v>
      </c>
      <c r="GY495" s="8"/>
      <c r="GZ495" s="8"/>
      <c r="HA495" s="8">
        <v>0</v>
      </c>
      <c r="HB495" s="8">
        <v>0</v>
      </c>
      <c r="HC495" s="8">
        <f t="shared" si="311"/>
        <v>0</v>
      </c>
      <c r="HD495" s="8"/>
      <c r="HE495" s="8" t="s">
        <v>236</v>
      </c>
      <c r="HF495" s="8" t="s">
        <v>236</v>
      </c>
      <c r="HG495" s="8"/>
      <c r="HH495" s="8"/>
      <c r="HI495" s="8"/>
      <c r="HJ495" s="8"/>
      <c r="HK495" s="8"/>
      <c r="HL495" s="8"/>
      <c r="HM495" s="8" t="s">
        <v>236</v>
      </c>
      <c r="HN495" s="8" t="s">
        <v>699</v>
      </c>
      <c r="HO495" s="8" t="s">
        <v>700</v>
      </c>
      <c r="HP495" s="8" t="s">
        <v>229</v>
      </c>
      <c r="HQ495" s="8" t="s">
        <v>229</v>
      </c>
      <c r="HR495" s="8"/>
      <c r="HS495" s="8">
        <v>0</v>
      </c>
      <c r="HT495" s="8"/>
      <c r="HU495" s="8"/>
      <c r="HV495" s="8"/>
      <c r="HW495" s="8"/>
      <c r="HX495" s="8"/>
      <c r="HY495" s="8"/>
      <c r="HZ495" s="8"/>
      <c r="IA495" s="8"/>
      <c r="IB495" s="8"/>
      <c r="IC495" s="8"/>
      <c r="ID495" s="8"/>
      <c r="IE495" s="8"/>
      <c r="IF495" s="8"/>
      <c r="IG495" s="8"/>
      <c r="IH495" s="8"/>
      <c r="II495" s="8"/>
      <c r="IJ495" s="8"/>
      <c r="IK495" s="8">
        <v>0</v>
      </c>
      <c r="IL495" s="8"/>
      <c r="IM495" s="8"/>
      <c r="IN495" s="8"/>
      <c r="IO495" s="8"/>
      <c r="IP495" s="8"/>
      <c r="IQ495" s="8"/>
      <c r="IR495" s="8"/>
      <c r="IS495" s="8"/>
      <c r="IT495" s="8"/>
      <c r="IU495" s="8"/>
    </row>
    <row r="496" spans="1:245">
      <c r="A496">
        <v>17</v>
      </c>
      <c r="B496">
        <v>0</v>
      </c>
      <c r="C496">
        <f>ROW(SmtRes!A764)</f>
        <v>764</v>
      </c>
      <c r="D496">
        <f>ROW(EtalonRes!A992)</f>
        <v>992</v>
      </c>
      <c r="E496" t="s">
        <v>236</v>
      </c>
      <c r="F496" t="s">
        <v>714</v>
      </c>
      <c r="G496" t="s">
        <v>715</v>
      </c>
      <c r="H496" t="s">
        <v>265</v>
      </c>
      <c r="I496">
        <v>0</v>
      </c>
      <c r="J496">
        <v>0</v>
      </c>
      <c r="K496">
        <v>0</v>
      </c>
      <c r="L496">
        <v>0</v>
      </c>
      <c r="M496">
        <v>0</v>
      </c>
      <c r="N496">
        <f t="shared" si="286"/>
        <v>0</v>
      </c>
      <c r="O496">
        <f ca="1" t="shared" si="287"/>
        <v>0</v>
      </c>
      <c r="P496">
        <f ca="1">SUMIF(SmtRes!AQ763:SmtRes!AQ764,"=1",SmtRes!DF763:SmtRes!DF764)</f>
        <v>0</v>
      </c>
      <c r="Q496">
        <f ca="1">SUMIF(SmtRes!AQ763:SmtRes!AQ764,"=1",SmtRes!DG763:SmtRes!DG764)</f>
        <v>0</v>
      </c>
      <c r="R496">
        <f ca="1">SUMIF(SmtRes!AQ763:SmtRes!AQ764,"=1",SmtRes!DH763:SmtRes!DH764)</f>
        <v>0</v>
      </c>
      <c r="S496">
        <f ca="1">SUMIF(SmtRes!AQ763:SmtRes!AQ764,"=1",SmtRes!DI763:SmtRes!DI764)</f>
        <v>0</v>
      </c>
      <c r="T496">
        <f t="shared" si="288"/>
        <v>0</v>
      </c>
      <c r="U496">
        <f ca="1">SUMIF(SmtRes!AQ763:SmtRes!AQ764,"=1",SmtRes!CV763:SmtRes!CV764)</f>
        <v>0</v>
      </c>
      <c r="V496">
        <f ca="1">SUMIF(SmtRes!AQ763:SmtRes!AQ764,"=1",SmtRes!CW763:SmtRes!CW764)</f>
        <v>0</v>
      </c>
      <c r="W496">
        <f t="shared" si="289"/>
        <v>0</v>
      </c>
      <c r="X496">
        <f ca="1" t="shared" si="290"/>
        <v>0</v>
      </c>
      <c r="Y496">
        <f ca="1" t="shared" si="291"/>
        <v>0</v>
      </c>
      <c r="AA496">
        <v>-1</v>
      </c>
      <c r="AB496">
        <f ca="1" t="shared" si="292"/>
        <v>2571.3126</v>
      </c>
      <c r="AC496">
        <f t="shared" si="293"/>
        <v>0</v>
      </c>
      <c r="AD496">
        <f t="shared" si="294"/>
        <v>0</v>
      </c>
      <c r="AE496">
        <f t="shared" si="295"/>
        <v>0</v>
      </c>
      <c r="AF496">
        <f ca="1">ROUND((SUM(SmtRes!BT763:SmtRes!BT764)),6)</f>
        <v>2571.3126</v>
      </c>
      <c r="AG496">
        <f t="shared" si="296"/>
        <v>0</v>
      </c>
      <c r="AH496">
        <f ca="1">(SUM(SmtRes!BU763:SmtRes!BU764))</f>
        <v>3.24</v>
      </c>
      <c r="AI496">
        <f t="shared" si="297"/>
        <v>0</v>
      </c>
      <c r="AJ496">
        <f t="shared" si="298"/>
        <v>0</v>
      </c>
      <c r="AK496">
        <v>2142.7605</v>
      </c>
      <c r="AL496">
        <v>0</v>
      </c>
      <c r="AM496">
        <v>0</v>
      </c>
      <c r="AN496">
        <v>0</v>
      </c>
      <c r="AO496">
        <v>2142.7605</v>
      </c>
      <c r="AP496">
        <v>0</v>
      </c>
      <c r="AQ496">
        <v>2.7</v>
      </c>
      <c r="AR496">
        <v>0</v>
      </c>
      <c r="AS496">
        <v>0</v>
      </c>
      <c r="AT496">
        <v>74</v>
      </c>
      <c r="AU496">
        <v>36</v>
      </c>
      <c r="AV496">
        <v>1</v>
      </c>
      <c r="AW496">
        <v>1</v>
      </c>
      <c r="AZ496">
        <v>1</v>
      </c>
      <c r="BA496">
        <v>1</v>
      </c>
      <c r="BB496">
        <v>1</v>
      </c>
      <c r="BC496">
        <v>1</v>
      </c>
      <c r="BD496" t="s">
        <v>236</v>
      </c>
      <c r="BE496" t="s">
        <v>236</v>
      </c>
      <c r="BF496" t="s">
        <v>236</v>
      </c>
      <c r="BG496" t="s">
        <v>236</v>
      </c>
      <c r="BH496">
        <v>0</v>
      </c>
      <c r="BI496">
        <v>4</v>
      </c>
      <c r="BJ496" t="s">
        <v>716</v>
      </c>
      <c r="BM496">
        <v>200001</v>
      </c>
      <c r="BN496">
        <v>0</v>
      </c>
      <c r="BO496" t="s">
        <v>236</v>
      </c>
      <c r="BP496">
        <v>0</v>
      </c>
      <c r="BQ496">
        <v>4</v>
      </c>
      <c r="BR496">
        <v>0</v>
      </c>
      <c r="BS496">
        <v>1</v>
      </c>
      <c r="BT496">
        <v>1</v>
      </c>
      <c r="BU496">
        <v>1</v>
      </c>
      <c r="BV496">
        <v>1</v>
      </c>
      <c r="BW496">
        <v>1</v>
      </c>
      <c r="BX496">
        <v>1</v>
      </c>
      <c r="BY496" t="s">
        <v>236</v>
      </c>
      <c r="BZ496">
        <v>74</v>
      </c>
      <c r="CA496">
        <v>36</v>
      </c>
      <c r="CB496" t="s">
        <v>236</v>
      </c>
      <c r="CE496">
        <v>0</v>
      </c>
      <c r="CF496">
        <v>0</v>
      </c>
      <c r="CG496">
        <v>0</v>
      </c>
      <c r="CH496">
        <v>0</v>
      </c>
      <c r="CI496">
        <v>0</v>
      </c>
      <c r="CJ496">
        <v>0</v>
      </c>
      <c r="CK496">
        <v>0</v>
      </c>
      <c r="CL496">
        <v>0</v>
      </c>
      <c r="CM496">
        <v>0</v>
      </c>
      <c r="CN496" t="s">
        <v>717</v>
      </c>
      <c r="CO496">
        <v>0</v>
      </c>
      <c r="CP496">
        <f ca="1" t="shared" si="299"/>
        <v>0</v>
      </c>
      <c r="CQ496">
        <f ca="1">SUMIF(SmtRes!AQ763:SmtRes!AQ764,"=1",SmtRes!AA763:SmtRes!AA764)</f>
        <v>0</v>
      </c>
      <c r="CR496">
        <f ca="1">SUMIF(SmtRes!AQ763:SmtRes!AQ764,"=1",SmtRes!AB763:SmtRes!AB764)</f>
        <v>0</v>
      </c>
      <c r="CS496">
        <f ca="1">SUMIF(SmtRes!AQ763:SmtRes!AQ764,"=1",SmtRes!AC763:SmtRes!AC764)</f>
        <v>0</v>
      </c>
      <c r="CT496">
        <f ca="1">SUMIF(SmtRes!AQ763:SmtRes!AQ764,"=1",SmtRes!AD763:SmtRes!AD764)</f>
        <v>1587.23</v>
      </c>
      <c r="CU496">
        <f t="shared" si="300"/>
        <v>0</v>
      </c>
      <c r="CV496">
        <f ca="1">SUMIF(SmtRes!AQ763:SmtRes!AQ764,"=1",SmtRes!BU763:SmtRes!BU764)</f>
        <v>3.24</v>
      </c>
      <c r="CW496">
        <f ca="1">SUMIF(SmtRes!AQ763:SmtRes!AQ764,"=1",SmtRes!BV763:SmtRes!BV764)</f>
        <v>0</v>
      </c>
      <c r="CX496">
        <f t="shared" si="301"/>
        <v>0</v>
      </c>
      <c r="CY496">
        <f ca="1" t="shared" si="302"/>
        <v>0</v>
      </c>
      <c r="CZ496">
        <f ca="1" t="shared" si="303"/>
        <v>0</v>
      </c>
      <c r="DC496" t="s">
        <v>236</v>
      </c>
      <c r="DD496" t="s">
        <v>236</v>
      </c>
      <c r="DE496" t="s">
        <v>718</v>
      </c>
      <c r="DF496" t="s">
        <v>718</v>
      </c>
      <c r="DG496" t="s">
        <v>718</v>
      </c>
      <c r="DH496" t="s">
        <v>236</v>
      </c>
      <c r="DI496" t="s">
        <v>718</v>
      </c>
      <c r="DJ496" t="s">
        <v>718</v>
      </c>
      <c r="DK496" t="s">
        <v>236</v>
      </c>
      <c r="DL496" t="s">
        <v>236</v>
      </c>
      <c r="DM496" t="s">
        <v>236</v>
      </c>
      <c r="DN496">
        <v>0</v>
      </c>
      <c r="DO496">
        <v>0</v>
      </c>
      <c r="DP496">
        <v>1</v>
      </c>
      <c r="DQ496">
        <v>1</v>
      </c>
      <c r="DU496">
        <v>1013</v>
      </c>
      <c r="DV496" t="s">
        <v>265</v>
      </c>
      <c r="DW496" t="s">
        <v>265</v>
      </c>
      <c r="DX496">
        <v>1</v>
      </c>
      <c r="DZ496" t="s">
        <v>236</v>
      </c>
      <c r="EA496" t="s">
        <v>236</v>
      </c>
      <c r="EB496" t="s">
        <v>236</v>
      </c>
      <c r="EC496" t="s">
        <v>236</v>
      </c>
      <c r="EE496">
        <v>82815071</v>
      </c>
      <c r="EF496">
        <v>4</v>
      </c>
      <c r="EG496" t="s">
        <v>229</v>
      </c>
      <c r="EH496">
        <v>83</v>
      </c>
      <c r="EI496" t="s">
        <v>229</v>
      </c>
      <c r="EJ496">
        <v>4</v>
      </c>
      <c r="EK496">
        <v>200001</v>
      </c>
      <c r="EL496" t="s">
        <v>696</v>
      </c>
      <c r="EM496" t="s">
        <v>697</v>
      </c>
      <c r="EO496" t="s">
        <v>698</v>
      </c>
      <c r="EQ496">
        <v>132096</v>
      </c>
      <c r="ER496">
        <v>0</v>
      </c>
      <c r="ES496">
        <v>0</v>
      </c>
      <c r="ET496">
        <v>0</v>
      </c>
      <c r="EU496">
        <v>0</v>
      </c>
      <c r="EV496">
        <v>0</v>
      </c>
      <c r="EW496">
        <v>2.7</v>
      </c>
      <c r="EX496">
        <v>0</v>
      </c>
      <c r="EY496">
        <v>0</v>
      </c>
      <c r="FQ496">
        <v>0</v>
      </c>
      <c r="FR496">
        <v>0</v>
      </c>
      <c r="FS496">
        <v>0</v>
      </c>
      <c r="FX496">
        <v>74</v>
      </c>
      <c r="FY496">
        <v>36</v>
      </c>
      <c r="GA496" t="s">
        <v>236</v>
      </c>
      <c r="GD496">
        <v>1</v>
      </c>
      <c r="GF496">
        <v>-2107597869</v>
      </c>
      <c r="GG496">
        <v>2</v>
      </c>
      <c r="GH496">
        <v>1</v>
      </c>
      <c r="GI496">
        <v>-2</v>
      </c>
      <c r="GJ496">
        <v>0</v>
      </c>
      <c r="GK496">
        <v>0</v>
      </c>
      <c r="GL496">
        <f ca="1" t="shared" si="304"/>
        <v>0</v>
      </c>
      <c r="GM496">
        <f ca="1" t="shared" si="305"/>
        <v>0</v>
      </c>
      <c r="GN496">
        <f ca="1" t="shared" si="306"/>
        <v>0</v>
      </c>
      <c r="GO496">
        <f ca="1" t="shared" si="307"/>
        <v>0</v>
      </c>
      <c r="GP496">
        <f ca="1" t="shared" si="308"/>
        <v>0</v>
      </c>
      <c r="GR496">
        <v>0</v>
      </c>
      <c r="GS496">
        <v>3</v>
      </c>
      <c r="GT496">
        <v>0</v>
      </c>
      <c r="GU496" t="s">
        <v>236</v>
      </c>
      <c r="GV496">
        <f t="shared" si="309"/>
        <v>0</v>
      </c>
      <c r="GW496">
        <v>1</v>
      </c>
      <c r="GX496">
        <f t="shared" si="310"/>
        <v>0</v>
      </c>
      <c r="HA496">
        <v>0</v>
      </c>
      <c r="HB496">
        <v>0</v>
      </c>
      <c r="HC496">
        <f t="shared" si="311"/>
        <v>0</v>
      </c>
      <c r="HE496" t="s">
        <v>236</v>
      </c>
      <c r="HF496" t="s">
        <v>236</v>
      </c>
      <c r="HM496" t="s">
        <v>236</v>
      </c>
      <c r="HN496" t="s">
        <v>699</v>
      </c>
      <c r="HO496" t="s">
        <v>700</v>
      </c>
      <c r="HP496" t="s">
        <v>229</v>
      </c>
      <c r="HQ496" t="s">
        <v>229</v>
      </c>
      <c r="HS496">
        <v>0</v>
      </c>
      <c r="IK496">
        <v>0</v>
      </c>
    </row>
    <row r="498" spans="1:206">
      <c r="A498" s="7">
        <v>51</v>
      </c>
      <c r="B498" s="7">
        <f>B481</f>
        <v>0</v>
      </c>
      <c r="C498" s="7">
        <f>A481</f>
        <v>4</v>
      </c>
      <c r="D498" s="7">
        <f>ROW(A481)</f>
        <v>481</v>
      </c>
      <c r="E498" s="7"/>
      <c r="F498" s="7" t="str">
        <f>IF(F481&lt;&gt;"",F481,"")</f>
        <v>Новый раздел</v>
      </c>
      <c r="G498" s="7" t="str">
        <f>IF(G481&lt;&gt;"",G481,"")</f>
        <v>ПНР</v>
      </c>
      <c r="H498" s="7">
        <v>0</v>
      </c>
      <c r="I498" s="7"/>
      <c r="J498" s="7"/>
      <c r="K498" s="7"/>
      <c r="L498" s="7"/>
      <c r="M498" s="7"/>
      <c r="N498" s="7"/>
      <c r="O498" s="7">
        <f ca="1" t="shared" ref="O498:T498" si="312">ROUND(AB498,2)</f>
        <v>0</v>
      </c>
      <c r="P498" s="7">
        <f ca="1" t="shared" si="312"/>
        <v>0</v>
      </c>
      <c r="Q498" s="7">
        <f ca="1" t="shared" si="312"/>
        <v>0</v>
      </c>
      <c r="R498" s="7">
        <f ca="1" t="shared" si="312"/>
        <v>0</v>
      </c>
      <c r="S498" s="7">
        <f ca="1" t="shared" si="312"/>
        <v>0</v>
      </c>
      <c r="T498" s="7">
        <f t="shared" si="312"/>
        <v>0</v>
      </c>
      <c r="U498" s="7">
        <f ca="1">AH498</f>
        <v>0</v>
      </c>
      <c r="V498" s="7">
        <f ca="1">AI498</f>
        <v>0</v>
      </c>
      <c r="W498" s="7">
        <f>ROUND(AJ498,2)</f>
        <v>0</v>
      </c>
      <c r="X498" s="7">
        <f ca="1">ROUND(AK498,2)</f>
        <v>0</v>
      </c>
      <c r="Y498" s="7">
        <f ca="1">ROUND(AL498,2)</f>
        <v>0</v>
      </c>
      <c r="Z498" s="7"/>
      <c r="AA498" s="7"/>
      <c r="AB498" s="7">
        <f ca="1">ROUND(SUMIF(AA485:AA496,"=85244098",O485:O496),2)</f>
        <v>0</v>
      </c>
      <c r="AC498" s="7">
        <f ca="1">ROUND(SUMIF(AA485:AA496,"=85244098",P485:P496),2)</f>
        <v>0</v>
      </c>
      <c r="AD498" s="7">
        <f ca="1">ROUND(SUMIF(AA485:AA496,"=85244098",Q485:Q496),2)</f>
        <v>0</v>
      </c>
      <c r="AE498" s="7">
        <f ca="1">ROUND(SUMIF(AA485:AA496,"=85244098",R485:R496),2)</f>
        <v>0</v>
      </c>
      <c r="AF498" s="7">
        <f ca="1">ROUND(SUMIF(AA485:AA496,"=85244098",S485:S496),2)</f>
        <v>0</v>
      </c>
      <c r="AG498" s="7">
        <f>ROUND(SUMIF(AA485:AA496,"=85244098",T485:T496),2)</f>
        <v>0</v>
      </c>
      <c r="AH498" s="7">
        <f ca="1">SUMIF(AA485:AA496,"=85244098",U485:U496)</f>
        <v>0</v>
      </c>
      <c r="AI498" s="7">
        <f ca="1">SUMIF(AA485:AA496,"=85244098",V485:V496)</f>
        <v>0</v>
      </c>
      <c r="AJ498" s="7">
        <f>ROUND(SUMIF(AA485:AA496,"=85244098",W485:W496),2)</f>
        <v>0</v>
      </c>
      <c r="AK498" s="7">
        <f ca="1">ROUND(SUMIF(AA485:AA496,"=85244098",X485:X496),2)</f>
        <v>0</v>
      </c>
      <c r="AL498" s="7">
        <f ca="1">ROUND(SUMIF(AA485:AA496,"=85244098",Y485:Y496),2)</f>
        <v>0</v>
      </c>
      <c r="AM498" s="7"/>
      <c r="AN498" s="7"/>
      <c r="AO498" s="7">
        <f t="shared" ref="AO498:BD498" si="313">ROUND(BX498,2)</f>
        <v>0</v>
      </c>
      <c r="AP498" s="7">
        <f t="shared" si="313"/>
        <v>0</v>
      </c>
      <c r="AQ498" s="7">
        <f ca="1" t="shared" si="313"/>
        <v>0</v>
      </c>
      <c r="AR498" s="7">
        <f ca="1" t="shared" si="313"/>
        <v>0</v>
      </c>
      <c r="AS498" s="7">
        <f ca="1" t="shared" si="313"/>
        <v>0</v>
      </c>
      <c r="AT498" s="7">
        <f ca="1" t="shared" si="313"/>
        <v>0</v>
      </c>
      <c r="AU498" s="7">
        <f ca="1" t="shared" si="313"/>
        <v>0</v>
      </c>
      <c r="AV498" s="7">
        <f ca="1" t="shared" si="313"/>
        <v>0</v>
      </c>
      <c r="AW498" s="7">
        <f ca="1" t="shared" si="313"/>
        <v>0</v>
      </c>
      <c r="AX498" s="7">
        <f ca="1" t="shared" si="313"/>
        <v>0</v>
      </c>
      <c r="AY498" s="7">
        <f ca="1" t="shared" si="313"/>
        <v>0</v>
      </c>
      <c r="AZ498" s="7">
        <f ca="1" t="shared" si="313"/>
        <v>0</v>
      </c>
      <c r="BA498" s="7">
        <f t="shared" si="313"/>
        <v>0</v>
      </c>
      <c r="BB498" s="7">
        <f t="shared" si="313"/>
        <v>0</v>
      </c>
      <c r="BC498" s="7">
        <f t="shared" si="313"/>
        <v>0</v>
      </c>
      <c r="BD498" s="7">
        <f t="shared" si="313"/>
        <v>0</v>
      </c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>
        <f>ROUND(SUMIF(AA485:AA496,"=85244098",FQ485:FQ496),2)</f>
        <v>0</v>
      </c>
      <c r="BY498" s="7">
        <f>ROUND(SUMIF(AA485:AA496,"=85244098",FR485:FR496),2)</f>
        <v>0</v>
      </c>
      <c r="BZ498" s="7">
        <f ca="1">ROUND(SUMIF(AA485:AA496,"=85244098",GL485:GL496),2)</f>
        <v>0</v>
      </c>
      <c r="CA498" s="7">
        <f ca="1">ROUND(SUMIF(AA485:AA496,"=85244098",GM485:GM496),2)</f>
        <v>0</v>
      </c>
      <c r="CB498" s="7">
        <f ca="1">ROUND(SUMIF(AA485:AA496,"=85244098",GN485:GN496),2)</f>
        <v>0</v>
      </c>
      <c r="CC498" s="7">
        <f ca="1">ROUND(SUMIF(AA485:AA496,"=85244098",GO485:GO496),2)</f>
        <v>0</v>
      </c>
      <c r="CD498" s="7">
        <f ca="1">ROUND(SUMIF(AA485:AA496,"=85244098",GP485:GP496),2)</f>
        <v>0</v>
      </c>
      <c r="CE498" s="7">
        <f ca="1">AC498-BX498</f>
        <v>0</v>
      </c>
      <c r="CF498" s="7">
        <f ca="1">AC498-BY498</f>
        <v>0</v>
      </c>
      <c r="CG498" s="7">
        <f ca="1">BX498-BZ498</f>
        <v>0</v>
      </c>
      <c r="CH498" s="7">
        <f ca="1">AC498-BX498-BY498+BZ498</f>
        <v>0</v>
      </c>
      <c r="CI498" s="7">
        <f ca="1">BY498-BZ498</f>
        <v>0</v>
      </c>
      <c r="CJ498" s="7">
        <f>ROUND(SUMIF(AA485:AA496,"=85244098",GX485:GX496),2)</f>
        <v>0</v>
      </c>
      <c r="CK498" s="7">
        <f>ROUND(SUMIF(AA485:AA496,"=85244098",GY485:GY496),2)</f>
        <v>0</v>
      </c>
      <c r="CL498" s="7">
        <f>ROUND(SUMIF(AA485:AA496,"=85244098",GZ485:GZ496),2)</f>
        <v>0</v>
      </c>
      <c r="CM498" s="7">
        <f>ROUND(SUMIF(AA485:AA496,"=85244098",HD485:HD496),2)</f>
        <v>0</v>
      </c>
      <c r="CN498" s="7"/>
      <c r="CO498" s="7"/>
      <c r="CP498" s="7"/>
      <c r="CQ498" s="7"/>
      <c r="CR498" s="7"/>
      <c r="CS498" s="7"/>
      <c r="CT498" s="7"/>
      <c r="CU498" s="7"/>
      <c r="CV498" s="7"/>
      <c r="CW498" s="7"/>
      <c r="CX498" s="7"/>
      <c r="CY498" s="7"/>
      <c r="CZ498" s="7"/>
      <c r="DA498" s="7"/>
      <c r="DB498" s="7"/>
      <c r="DC498" s="7"/>
      <c r="DD498" s="7"/>
      <c r="DE498" s="7"/>
      <c r="DF498" s="7"/>
      <c r="DG498" s="4">
        <f ca="1" t="shared" ref="DG498:DL498" si="314">ROUND(DT498,2)</f>
        <v>0</v>
      </c>
      <c r="DH498" s="4">
        <f ca="1" t="shared" si="314"/>
        <v>0</v>
      </c>
      <c r="DI498" s="4">
        <f ca="1" t="shared" si="314"/>
        <v>0</v>
      </c>
      <c r="DJ498" s="4">
        <f ca="1" t="shared" si="314"/>
        <v>0</v>
      </c>
      <c r="DK498" s="4">
        <f ca="1" t="shared" si="314"/>
        <v>0</v>
      </c>
      <c r="DL498" s="4">
        <f t="shared" si="314"/>
        <v>0</v>
      </c>
      <c r="DM498" s="4">
        <f ca="1">DZ498</f>
        <v>0</v>
      </c>
      <c r="DN498" s="4">
        <f ca="1">EA498</f>
        <v>0</v>
      </c>
      <c r="DO498" s="4">
        <f>ROUND(EB498,2)</f>
        <v>0</v>
      </c>
      <c r="DP498" s="4">
        <f ca="1">ROUND(EC498,2)</f>
        <v>0</v>
      </c>
      <c r="DQ498" s="4">
        <f ca="1">ROUND(ED498,2)</f>
        <v>0</v>
      </c>
      <c r="DR498" s="4"/>
      <c r="DS498" s="4"/>
      <c r="DT498" s="4">
        <f ca="1">ROUND(SUMIF(AA485:AA496,"=85244033",O485:O496),2)</f>
        <v>0</v>
      </c>
      <c r="DU498" s="4">
        <f ca="1">ROUND(SUMIF(AA485:AA496,"=85244033",P485:P496),2)</f>
        <v>0</v>
      </c>
      <c r="DV498" s="4">
        <f ca="1">ROUND(SUMIF(AA485:AA496,"=85244033",Q485:Q496),2)</f>
        <v>0</v>
      </c>
      <c r="DW498" s="4">
        <f ca="1">ROUND(SUMIF(AA485:AA496,"=85244033",R485:R496),2)</f>
        <v>0</v>
      </c>
      <c r="DX498" s="4">
        <f ca="1">ROUND(SUMIF(AA485:AA496,"=85244033",S485:S496),2)</f>
        <v>0</v>
      </c>
      <c r="DY498" s="4">
        <f>ROUND(SUMIF(AA485:AA496,"=85244033",T485:T496),2)</f>
        <v>0</v>
      </c>
      <c r="DZ498" s="4">
        <f ca="1">SUMIF(AA485:AA496,"=85244033",U485:U496)</f>
        <v>0</v>
      </c>
      <c r="EA498" s="4">
        <f ca="1">SUMIF(AA485:AA496,"=85244033",V485:V496)</f>
        <v>0</v>
      </c>
      <c r="EB498" s="4">
        <f>ROUND(SUMIF(AA485:AA496,"=85244033",W485:W496),2)</f>
        <v>0</v>
      </c>
      <c r="EC498" s="4">
        <f ca="1">ROUND(SUMIF(AA485:AA496,"=85244033",X485:X496),2)</f>
        <v>0</v>
      </c>
      <c r="ED498" s="4">
        <f ca="1">ROUND(SUMIF(AA485:AA496,"=85244033",Y485:Y496),2)</f>
        <v>0</v>
      </c>
      <c r="EE498" s="4"/>
      <c r="EF498" s="4"/>
      <c r="EG498" s="4">
        <f t="shared" ref="EG498:EV498" si="315">ROUND(FP498,2)</f>
        <v>0</v>
      </c>
      <c r="EH498" s="4">
        <f t="shared" si="315"/>
        <v>0</v>
      </c>
      <c r="EI498" s="4">
        <f ca="1" t="shared" si="315"/>
        <v>0</v>
      </c>
      <c r="EJ498" s="4">
        <f ca="1" t="shared" si="315"/>
        <v>0</v>
      </c>
      <c r="EK498" s="4">
        <f ca="1" t="shared" si="315"/>
        <v>0</v>
      </c>
      <c r="EL498" s="4">
        <f ca="1" t="shared" si="315"/>
        <v>0</v>
      </c>
      <c r="EM498" s="4">
        <f ca="1" t="shared" si="315"/>
        <v>0</v>
      </c>
      <c r="EN498" s="4">
        <f ca="1" t="shared" si="315"/>
        <v>0</v>
      </c>
      <c r="EO498" s="4">
        <f ca="1" t="shared" si="315"/>
        <v>0</v>
      </c>
      <c r="EP498" s="4">
        <f ca="1" t="shared" si="315"/>
        <v>0</v>
      </c>
      <c r="EQ498" s="4">
        <f ca="1" t="shared" si="315"/>
        <v>0</v>
      </c>
      <c r="ER498" s="4">
        <f ca="1" t="shared" si="315"/>
        <v>0</v>
      </c>
      <c r="ES498" s="4">
        <f t="shared" si="315"/>
        <v>0</v>
      </c>
      <c r="ET498" s="4">
        <f t="shared" si="315"/>
        <v>0</v>
      </c>
      <c r="EU498" s="4">
        <f t="shared" si="315"/>
        <v>0</v>
      </c>
      <c r="EV498" s="4">
        <f t="shared" si="315"/>
        <v>0</v>
      </c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/>
      <c r="FH498" s="4"/>
      <c r="FI498" s="4"/>
      <c r="FJ498" s="4"/>
      <c r="FK498" s="4"/>
      <c r="FL498" s="4"/>
      <c r="FM498" s="4"/>
      <c r="FN498" s="4"/>
      <c r="FO498" s="4"/>
      <c r="FP498" s="4">
        <f>ROUND(SUMIF(AA485:AA496,"=85244033",FQ485:FQ496),2)</f>
        <v>0</v>
      </c>
      <c r="FQ498" s="4">
        <f>ROUND(SUMIF(AA485:AA496,"=85244033",FR485:FR496),2)</f>
        <v>0</v>
      </c>
      <c r="FR498" s="4">
        <f ca="1">ROUND(SUMIF(AA485:AA496,"=85244033",GL485:GL496),2)</f>
        <v>0</v>
      </c>
      <c r="FS498" s="4">
        <f ca="1">ROUND(SUMIF(AA485:AA496,"=85244033",GM485:GM496),2)</f>
        <v>0</v>
      </c>
      <c r="FT498" s="4">
        <f ca="1">ROUND(SUMIF(AA485:AA496,"=85244033",GN485:GN496),2)</f>
        <v>0</v>
      </c>
      <c r="FU498" s="4">
        <f ca="1">ROUND(SUMIF(AA485:AA496,"=85244033",GO485:GO496),2)</f>
        <v>0</v>
      </c>
      <c r="FV498" s="4">
        <f ca="1">ROUND(SUMIF(AA485:AA496,"=85244033",GP485:GP496),2)</f>
        <v>0</v>
      </c>
      <c r="FW498" s="4">
        <f ca="1">DU498-FP498</f>
        <v>0</v>
      </c>
      <c r="FX498" s="4">
        <f ca="1">DU498-FQ498</f>
        <v>0</v>
      </c>
      <c r="FY498" s="4">
        <f ca="1">FP498-FR498</f>
        <v>0</v>
      </c>
      <c r="FZ498" s="4">
        <f ca="1">DU498-FP498-FQ498+FR498</f>
        <v>0</v>
      </c>
      <c r="GA498" s="4">
        <f ca="1">FQ498-FR498</f>
        <v>0</v>
      </c>
      <c r="GB498" s="4">
        <f>ROUND(SUMIF(AA485:AA496,"=85244033",GX485:GX496),2)</f>
        <v>0</v>
      </c>
      <c r="GC498" s="4">
        <f>ROUND(SUMIF(AA485:AA496,"=85244033",GY485:GY496),2)</f>
        <v>0</v>
      </c>
      <c r="GD498" s="4">
        <f>ROUND(SUMIF(AA485:AA496,"=85244033",GZ485:GZ496),2)</f>
        <v>0</v>
      </c>
      <c r="GE498" s="4">
        <f>ROUND(SUMIF(AA485:AA496,"=85244033",HD485:HD496),2)</f>
        <v>0</v>
      </c>
      <c r="GF498" s="4"/>
      <c r="GG498" s="4"/>
      <c r="GH498" s="4"/>
      <c r="GI498" s="4"/>
      <c r="GJ498" s="4"/>
      <c r="GK498" s="4"/>
      <c r="GL498" s="4"/>
      <c r="GM498" s="4"/>
      <c r="GN498" s="4"/>
      <c r="GO498" s="4"/>
      <c r="GP498" s="4"/>
      <c r="GQ498" s="4"/>
      <c r="GR498" s="4"/>
      <c r="GS498" s="4"/>
      <c r="GT498" s="4"/>
      <c r="GU498" s="4"/>
      <c r="GV498" s="4"/>
      <c r="GW498" s="4"/>
      <c r="GX498" s="4">
        <v>0</v>
      </c>
    </row>
    <row r="500" spans="1:28">
      <c r="A500" s="9">
        <v>50</v>
      </c>
      <c r="B500" s="9">
        <v>0</v>
      </c>
      <c r="C500" s="9">
        <v>0</v>
      </c>
      <c r="D500" s="9">
        <v>1</v>
      </c>
      <c r="E500" s="9">
        <v>201</v>
      </c>
      <c r="F500" s="9">
        <f ca="1">ROUND(Source!O498,O500)</f>
        <v>0</v>
      </c>
      <c r="G500" s="9" t="s">
        <v>363</v>
      </c>
      <c r="H500" s="9" t="s">
        <v>364</v>
      </c>
      <c r="I500" s="9"/>
      <c r="J500" s="9"/>
      <c r="K500" s="9">
        <v>201</v>
      </c>
      <c r="L500" s="9">
        <v>1</v>
      </c>
      <c r="M500" s="9">
        <v>3</v>
      </c>
      <c r="N500" s="9" t="s">
        <v>236</v>
      </c>
      <c r="O500" s="9">
        <v>2</v>
      </c>
      <c r="P500" s="9">
        <f ca="1">ROUND(Source!DG498,O500)</f>
        <v>0</v>
      </c>
      <c r="Q500" s="9"/>
      <c r="R500" s="9"/>
      <c r="S500" s="9"/>
      <c r="T500" s="9"/>
      <c r="U500" s="9"/>
      <c r="V500" s="9"/>
      <c r="W500" s="9">
        <v>0</v>
      </c>
      <c r="X500" s="9">
        <v>1</v>
      </c>
      <c r="Y500" s="9">
        <v>0</v>
      </c>
      <c r="Z500" s="9">
        <v>0</v>
      </c>
      <c r="AA500" s="9">
        <v>1</v>
      </c>
      <c r="AB500" s="9">
        <v>0</v>
      </c>
    </row>
    <row r="501" spans="1:28">
      <c r="A501" s="9">
        <v>50</v>
      </c>
      <c r="B501" s="9">
        <v>0</v>
      </c>
      <c r="C501" s="9">
        <v>0</v>
      </c>
      <c r="D501" s="9">
        <v>1</v>
      </c>
      <c r="E501" s="9">
        <v>202</v>
      </c>
      <c r="F501" s="9">
        <f ca="1">ROUND(Source!P498,O501)</f>
        <v>0</v>
      </c>
      <c r="G501" s="9" t="s">
        <v>365</v>
      </c>
      <c r="H501" s="9" t="s">
        <v>366</v>
      </c>
      <c r="I501" s="9"/>
      <c r="J501" s="9"/>
      <c r="K501" s="9">
        <v>202</v>
      </c>
      <c r="L501" s="9">
        <v>2</v>
      </c>
      <c r="M501" s="9">
        <v>3</v>
      </c>
      <c r="N501" s="9" t="s">
        <v>236</v>
      </c>
      <c r="O501" s="9">
        <v>2</v>
      </c>
      <c r="P501" s="9">
        <f ca="1">ROUND(Source!DH498,O501)</f>
        <v>0</v>
      </c>
      <c r="Q501" s="9"/>
      <c r="R501" s="9"/>
      <c r="S501" s="9"/>
      <c r="T501" s="9"/>
      <c r="U501" s="9"/>
      <c r="V501" s="9"/>
      <c r="W501" s="9">
        <v>0</v>
      </c>
      <c r="X501" s="9">
        <v>1</v>
      </c>
      <c r="Y501" s="9">
        <v>0</v>
      </c>
      <c r="Z501" s="9">
        <v>0</v>
      </c>
      <c r="AA501" s="9">
        <v>1</v>
      </c>
      <c r="AB501" s="9">
        <v>0</v>
      </c>
    </row>
    <row r="502" spans="1:28">
      <c r="A502" s="9">
        <v>50</v>
      </c>
      <c r="B502" s="9">
        <v>0</v>
      </c>
      <c r="C502" s="9">
        <v>0</v>
      </c>
      <c r="D502" s="9">
        <v>1</v>
      </c>
      <c r="E502" s="9">
        <v>222</v>
      </c>
      <c r="F502" s="9">
        <f>ROUND(Source!AO498,O502)</f>
        <v>0</v>
      </c>
      <c r="G502" s="9" t="s">
        <v>367</v>
      </c>
      <c r="H502" s="9" t="s">
        <v>368</v>
      </c>
      <c r="I502" s="9"/>
      <c r="J502" s="9"/>
      <c r="K502" s="9">
        <v>222</v>
      </c>
      <c r="L502" s="9">
        <v>3</v>
      </c>
      <c r="M502" s="9">
        <v>3</v>
      </c>
      <c r="N502" s="9" t="s">
        <v>236</v>
      </c>
      <c r="O502" s="9">
        <v>2</v>
      </c>
      <c r="P502" s="9">
        <f>ROUND(Source!EG498,O502)</f>
        <v>0</v>
      </c>
      <c r="Q502" s="9"/>
      <c r="R502" s="9"/>
      <c r="S502" s="9"/>
      <c r="T502" s="9"/>
      <c r="U502" s="9"/>
      <c r="V502" s="9"/>
      <c r="W502" s="9">
        <v>0</v>
      </c>
      <c r="X502" s="9">
        <v>1</v>
      </c>
      <c r="Y502" s="9">
        <v>0</v>
      </c>
      <c r="Z502" s="9">
        <v>0</v>
      </c>
      <c r="AA502" s="9">
        <v>1</v>
      </c>
      <c r="AB502" s="9">
        <v>0</v>
      </c>
    </row>
    <row r="503" spans="1:28">
      <c r="A503" s="9">
        <v>50</v>
      </c>
      <c r="B503" s="9">
        <v>0</v>
      </c>
      <c r="C503" s="9">
        <v>0</v>
      </c>
      <c r="D503" s="9">
        <v>1</v>
      </c>
      <c r="E503" s="9">
        <v>225</v>
      </c>
      <c r="F503" s="9">
        <f ca="1">ROUND(Source!AV498,O503)</f>
        <v>0</v>
      </c>
      <c r="G503" s="9" t="s">
        <v>369</v>
      </c>
      <c r="H503" s="9" t="s">
        <v>370</v>
      </c>
      <c r="I503" s="9"/>
      <c r="J503" s="9"/>
      <c r="K503" s="9">
        <v>225</v>
      </c>
      <c r="L503" s="9">
        <v>4</v>
      </c>
      <c r="M503" s="9">
        <v>3</v>
      </c>
      <c r="N503" s="9" t="s">
        <v>236</v>
      </c>
      <c r="O503" s="9">
        <v>2</v>
      </c>
      <c r="P503" s="9">
        <f ca="1">ROUND(Source!EN498,O503)</f>
        <v>0</v>
      </c>
      <c r="Q503" s="9"/>
      <c r="R503" s="9"/>
      <c r="S503" s="9"/>
      <c r="T503" s="9"/>
      <c r="U503" s="9"/>
      <c r="V503" s="9"/>
      <c r="W503" s="9">
        <v>0</v>
      </c>
      <c r="X503" s="9">
        <v>1</v>
      </c>
      <c r="Y503" s="9">
        <v>0</v>
      </c>
      <c r="Z503" s="9">
        <v>0</v>
      </c>
      <c r="AA503" s="9">
        <v>1</v>
      </c>
      <c r="AB503" s="9">
        <v>0</v>
      </c>
    </row>
    <row r="504" spans="1:28">
      <c r="A504" s="9">
        <v>50</v>
      </c>
      <c r="B504" s="9">
        <v>0</v>
      </c>
      <c r="C504" s="9">
        <v>0</v>
      </c>
      <c r="D504" s="9">
        <v>1</v>
      </c>
      <c r="E504" s="9">
        <v>226</v>
      </c>
      <c r="F504" s="9">
        <f ca="1">ROUND(Source!AW498,O504)</f>
        <v>0</v>
      </c>
      <c r="G504" s="9" t="s">
        <v>371</v>
      </c>
      <c r="H504" s="9" t="s">
        <v>372</v>
      </c>
      <c r="I504" s="9"/>
      <c r="J504" s="9"/>
      <c r="K504" s="9">
        <v>226</v>
      </c>
      <c r="L504" s="9">
        <v>5</v>
      </c>
      <c r="M504" s="9">
        <v>3</v>
      </c>
      <c r="N504" s="9" t="s">
        <v>236</v>
      </c>
      <c r="O504" s="9">
        <v>2</v>
      </c>
      <c r="P504" s="9">
        <f ca="1">ROUND(Source!EO498,O504)</f>
        <v>0</v>
      </c>
      <c r="Q504" s="9"/>
      <c r="R504" s="9"/>
      <c r="S504" s="9"/>
      <c r="T504" s="9"/>
      <c r="U504" s="9"/>
      <c r="V504" s="9"/>
      <c r="W504" s="9">
        <v>0</v>
      </c>
      <c r="X504" s="9">
        <v>1</v>
      </c>
      <c r="Y504" s="9">
        <v>0</v>
      </c>
      <c r="Z504" s="9">
        <v>0</v>
      </c>
      <c r="AA504" s="9">
        <v>1</v>
      </c>
      <c r="AB504" s="9">
        <v>0</v>
      </c>
    </row>
    <row r="505" spans="1:28">
      <c r="A505" s="9">
        <v>50</v>
      </c>
      <c r="B505" s="9">
        <v>0</v>
      </c>
      <c r="C505" s="9">
        <v>0</v>
      </c>
      <c r="D505" s="9">
        <v>1</v>
      </c>
      <c r="E505" s="9">
        <v>227</v>
      </c>
      <c r="F505" s="9">
        <f ca="1">ROUND(Source!AX498,O505)</f>
        <v>0</v>
      </c>
      <c r="G505" s="9" t="s">
        <v>373</v>
      </c>
      <c r="H505" s="9" t="s">
        <v>374</v>
      </c>
      <c r="I505" s="9"/>
      <c r="J505" s="9"/>
      <c r="K505" s="9">
        <v>227</v>
      </c>
      <c r="L505" s="9">
        <v>6</v>
      </c>
      <c r="M505" s="9">
        <v>3</v>
      </c>
      <c r="N505" s="9" t="s">
        <v>236</v>
      </c>
      <c r="O505" s="9">
        <v>2</v>
      </c>
      <c r="P505" s="9">
        <f ca="1">ROUND(Source!EP498,O505)</f>
        <v>0</v>
      </c>
      <c r="Q505" s="9"/>
      <c r="R505" s="9"/>
      <c r="S505" s="9"/>
      <c r="T505" s="9"/>
      <c r="U505" s="9"/>
      <c r="V505" s="9"/>
      <c r="W505" s="9">
        <v>0</v>
      </c>
      <c r="X505" s="9">
        <v>1</v>
      </c>
      <c r="Y505" s="9">
        <v>0</v>
      </c>
      <c r="Z505" s="9">
        <v>0</v>
      </c>
      <c r="AA505" s="9">
        <v>1</v>
      </c>
      <c r="AB505" s="9">
        <v>0</v>
      </c>
    </row>
    <row r="506" spans="1:28">
      <c r="A506" s="9">
        <v>50</v>
      </c>
      <c r="B506" s="9">
        <v>0</v>
      </c>
      <c r="C506" s="9">
        <v>0</v>
      </c>
      <c r="D506" s="9">
        <v>1</v>
      </c>
      <c r="E506" s="9">
        <v>228</v>
      </c>
      <c r="F506" s="9">
        <f ca="1">ROUND(Source!AY498,O506)</f>
        <v>0</v>
      </c>
      <c r="G506" s="9" t="s">
        <v>375</v>
      </c>
      <c r="H506" s="9" t="s">
        <v>376</v>
      </c>
      <c r="I506" s="9"/>
      <c r="J506" s="9"/>
      <c r="K506" s="9">
        <v>228</v>
      </c>
      <c r="L506" s="9">
        <v>7</v>
      </c>
      <c r="M506" s="9">
        <v>3</v>
      </c>
      <c r="N506" s="9" t="s">
        <v>236</v>
      </c>
      <c r="O506" s="9">
        <v>2</v>
      </c>
      <c r="P506" s="9">
        <f ca="1">ROUND(Source!EQ498,O506)</f>
        <v>0</v>
      </c>
      <c r="Q506" s="9"/>
      <c r="R506" s="9"/>
      <c r="S506" s="9"/>
      <c r="T506" s="9"/>
      <c r="U506" s="9"/>
      <c r="V506" s="9"/>
      <c r="W506" s="9">
        <v>0</v>
      </c>
      <c r="X506" s="9">
        <v>1</v>
      </c>
      <c r="Y506" s="9">
        <v>0</v>
      </c>
      <c r="Z506" s="9">
        <v>0</v>
      </c>
      <c r="AA506" s="9">
        <v>1</v>
      </c>
      <c r="AB506" s="9">
        <v>0</v>
      </c>
    </row>
    <row r="507" spans="1:28">
      <c r="A507" s="9">
        <v>50</v>
      </c>
      <c r="B507" s="9">
        <v>0</v>
      </c>
      <c r="C507" s="9">
        <v>0</v>
      </c>
      <c r="D507" s="9">
        <v>1</v>
      </c>
      <c r="E507" s="9">
        <v>216</v>
      </c>
      <c r="F507" s="9">
        <f>ROUND(Source!AP498,O507)</f>
        <v>0</v>
      </c>
      <c r="G507" s="9" t="s">
        <v>377</v>
      </c>
      <c r="H507" s="9" t="s">
        <v>378</v>
      </c>
      <c r="I507" s="9"/>
      <c r="J507" s="9"/>
      <c r="K507" s="9">
        <v>216</v>
      </c>
      <c r="L507" s="9">
        <v>8</v>
      </c>
      <c r="M507" s="9">
        <v>3</v>
      </c>
      <c r="N507" s="9" t="s">
        <v>236</v>
      </c>
      <c r="O507" s="9">
        <v>2</v>
      </c>
      <c r="P507" s="9">
        <f>ROUND(Source!EH498,O507)</f>
        <v>0</v>
      </c>
      <c r="Q507" s="9"/>
      <c r="R507" s="9"/>
      <c r="S507" s="9"/>
      <c r="T507" s="9"/>
      <c r="U507" s="9"/>
      <c r="V507" s="9"/>
      <c r="W507" s="9">
        <v>0</v>
      </c>
      <c r="X507" s="9">
        <v>1</v>
      </c>
      <c r="Y507" s="9">
        <v>0</v>
      </c>
      <c r="Z507" s="9">
        <v>0</v>
      </c>
      <c r="AA507" s="9">
        <v>1</v>
      </c>
      <c r="AB507" s="9">
        <v>0</v>
      </c>
    </row>
    <row r="508" spans="1:28">
      <c r="A508" s="9">
        <v>50</v>
      </c>
      <c r="B508" s="9">
        <v>0</v>
      </c>
      <c r="C508" s="9">
        <v>0</v>
      </c>
      <c r="D508" s="9">
        <v>1</v>
      </c>
      <c r="E508" s="9">
        <v>223</v>
      </c>
      <c r="F508" s="9">
        <f ca="1">ROUND(Source!AQ498,O508)</f>
        <v>0</v>
      </c>
      <c r="G508" s="9" t="s">
        <v>379</v>
      </c>
      <c r="H508" s="9" t="s">
        <v>380</v>
      </c>
      <c r="I508" s="9"/>
      <c r="J508" s="9"/>
      <c r="K508" s="9">
        <v>223</v>
      </c>
      <c r="L508" s="9">
        <v>9</v>
      </c>
      <c r="M508" s="9">
        <v>3</v>
      </c>
      <c r="N508" s="9" t="s">
        <v>236</v>
      </c>
      <c r="O508" s="9">
        <v>2</v>
      </c>
      <c r="P508" s="9">
        <f ca="1">ROUND(Source!EI498,O508)</f>
        <v>0</v>
      </c>
      <c r="Q508" s="9"/>
      <c r="R508" s="9"/>
      <c r="S508" s="9"/>
      <c r="T508" s="9"/>
      <c r="U508" s="9"/>
      <c r="V508" s="9"/>
      <c r="W508" s="9">
        <v>0</v>
      </c>
      <c r="X508" s="9">
        <v>1</v>
      </c>
      <c r="Y508" s="9">
        <v>0</v>
      </c>
      <c r="Z508" s="9">
        <v>0</v>
      </c>
      <c r="AA508" s="9">
        <v>1</v>
      </c>
      <c r="AB508" s="9">
        <v>0</v>
      </c>
    </row>
    <row r="509" spans="1:28">
      <c r="A509" s="9">
        <v>50</v>
      </c>
      <c r="B509" s="9">
        <v>0</v>
      </c>
      <c r="C509" s="9">
        <v>0</v>
      </c>
      <c r="D509" s="9">
        <v>1</v>
      </c>
      <c r="E509" s="9">
        <v>229</v>
      </c>
      <c r="F509" s="9">
        <f ca="1">ROUND(Source!AZ498,O509)</f>
        <v>0</v>
      </c>
      <c r="G509" s="9" t="s">
        <v>381</v>
      </c>
      <c r="H509" s="9" t="s">
        <v>382</v>
      </c>
      <c r="I509" s="9"/>
      <c r="J509" s="9"/>
      <c r="K509" s="9">
        <v>229</v>
      </c>
      <c r="L509" s="9">
        <v>10</v>
      </c>
      <c r="M509" s="9">
        <v>3</v>
      </c>
      <c r="N509" s="9" t="s">
        <v>236</v>
      </c>
      <c r="O509" s="9">
        <v>2</v>
      </c>
      <c r="P509" s="9">
        <f ca="1">ROUND(Source!ER498,O509)</f>
        <v>0</v>
      </c>
      <c r="Q509" s="9"/>
      <c r="R509" s="9"/>
      <c r="S509" s="9"/>
      <c r="T509" s="9"/>
      <c r="U509" s="9"/>
      <c r="V509" s="9"/>
      <c r="W509" s="9">
        <v>0</v>
      </c>
      <c r="X509" s="9">
        <v>1</v>
      </c>
      <c r="Y509" s="9">
        <v>0</v>
      </c>
      <c r="Z509" s="9">
        <v>0</v>
      </c>
      <c r="AA509" s="9">
        <v>1</v>
      </c>
      <c r="AB509" s="9">
        <v>0</v>
      </c>
    </row>
    <row r="510" spans="1:28">
      <c r="A510" s="9">
        <v>50</v>
      </c>
      <c r="B510" s="9">
        <v>0</v>
      </c>
      <c r="C510" s="9">
        <v>0</v>
      </c>
      <c r="D510" s="9">
        <v>1</v>
      </c>
      <c r="E510" s="9">
        <v>203</v>
      </c>
      <c r="F510" s="9">
        <f ca="1">ROUND(Source!Q498,O510)</f>
        <v>0</v>
      </c>
      <c r="G510" s="9" t="s">
        <v>383</v>
      </c>
      <c r="H510" s="9" t="s">
        <v>384</v>
      </c>
      <c r="I510" s="9"/>
      <c r="J510" s="9"/>
      <c r="K510" s="9">
        <v>203</v>
      </c>
      <c r="L510" s="9">
        <v>11</v>
      </c>
      <c r="M510" s="9">
        <v>3</v>
      </c>
      <c r="N510" s="9" t="s">
        <v>236</v>
      </c>
      <c r="O510" s="9">
        <v>2</v>
      </c>
      <c r="P510" s="9">
        <f ca="1">ROUND(Source!DI498,O510)</f>
        <v>0</v>
      </c>
      <c r="Q510" s="9"/>
      <c r="R510" s="9"/>
      <c r="S510" s="9"/>
      <c r="T510" s="9"/>
      <c r="U510" s="9"/>
      <c r="V510" s="9"/>
      <c r="W510" s="9">
        <v>0</v>
      </c>
      <c r="X510" s="9">
        <v>1</v>
      </c>
      <c r="Y510" s="9">
        <v>0</v>
      </c>
      <c r="Z510" s="9">
        <v>0</v>
      </c>
      <c r="AA510" s="9">
        <v>1</v>
      </c>
      <c r="AB510" s="9">
        <v>0</v>
      </c>
    </row>
    <row r="511" spans="1:28">
      <c r="A511" s="9">
        <v>50</v>
      </c>
      <c r="B511" s="9">
        <v>0</v>
      </c>
      <c r="C511" s="9">
        <v>0</v>
      </c>
      <c r="D511" s="9">
        <v>1</v>
      </c>
      <c r="E511" s="9">
        <v>231</v>
      </c>
      <c r="F511" s="9">
        <f>ROUND(Source!BB498,O511)</f>
        <v>0</v>
      </c>
      <c r="G511" s="9" t="s">
        <v>385</v>
      </c>
      <c r="H511" s="9" t="s">
        <v>386</v>
      </c>
      <c r="I511" s="9"/>
      <c r="J511" s="9"/>
      <c r="K511" s="9">
        <v>231</v>
      </c>
      <c r="L511" s="9">
        <v>12</v>
      </c>
      <c r="M511" s="9">
        <v>3</v>
      </c>
      <c r="N511" s="9" t="s">
        <v>236</v>
      </c>
      <c r="O511" s="9">
        <v>2</v>
      </c>
      <c r="P511" s="9">
        <f>ROUND(Source!ET498,O511)</f>
        <v>0</v>
      </c>
      <c r="Q511" s="9"/>
      <c r="R511" s="9"/>
      <c r="S511" s="9"/>
      <c r="T511" s="9"/>
      <c r="U511" s="9"/>
      <c r="V511" s="9"/>
      <c r="W511" s="9">
        <v>0</v>
      </c>
      <c r="X511" s="9">
        <v>1</v>
      </c>
      <c r="Y511" s="9">
        <v>0</v>
      </c>
      <c r="Z511" s="9">
        <v>0</v>
      </c>
      <c r="AA511" s="9">
        <v>1</v>
      </c>
      <c r="AB511" s="9">
        <v>0</v>
      </c>
    </row>
    <row r="512" spans="1:28">
      <c r="A512" s="9">
        <v>50</v>
      </c>
      <c r="B512" s="9">
        <v>0</v>
      </c>
      <c r="C512" s="9">
        <v>0</v>
      </c>
      <c r="D512" s="9">
        <v>1</v>
      </c>
      <c r="E512" s="9">
        <v>204</v>
      </c>
      <c r="F512" s="9">
        <f ca="1">ROUND(Source!R498,O512)</f>
        <v>0</v>
      </c>
      <c r="G512" s="9" t="s">
        <v>387</v>
      </c>
      <c r="H512" s="9" t="s">
        <v>388</v>
      </c>
      <c r="I512" s="9"/>
      <c r="J512" s="9"/>
      <c r="K512" s="9">
        <v>204</v>
      </c>
      <c r="L512" s="9">
        <v>13</v>
      </c>
      <c r="M512" s="9">
        <v>3</v>
      </c>
      <c r="N512" s="9" t="s">
        <v>236</v>
      </c>
      <c r="O512" s="9">
        <v>2</v>
      </c>
      <c r="P512" s="9">
        <f ca="1">ROUND(Source!DJ498,O512)</f>
        <v>0</v>
      </c>
      <c r="Q512" s="9"/>
      <c r="R512" s="9"/>
      <c r="S512" s="9"/>
      <c r="T512" s="9"/>
      <c r="U512" s="9"/>
      <c r="V512" s="9"/>
      <c r="W512" s="9">
        <v>0</v>
      </c>
      <c r="X512" s="9">
        <v>1</v>
      </c>
      <c r="Y512" s="9">
        <v>0</v>
      </c>
      <c r="Z512" s="9">
        <v>0</v>
      </c>
      <c r="AA512" s="9">
        <v>1</v>
      </c>
      <c r="AB512" s="9">
        <v>0</v>
      </c>
    </row>
    <row r="513" spans="1:28">
      <c r="A513" s="9">
        <v>50</v>
      </c>
      <c r="B513" s="9">
        <v>0</v>
      </c>
      <c r="C513" s="9">
        <v>0</v>
      </c>
      <c r="D513" s="9">
        <v>1</v>
      </c>
      <c r="E513" s="9">
        <v>205</v>
      </c>
      <c r="F513" s="9">
        <f ca="1">ROUND(Source!S498,O513)</f>
        <v>0</v>
      </c>
      <c r="G513" s="9" t="s">
        <v>389</v>
      </c>
      <c r="H513" s="9" t="s">
        <v>390</v>
      </c>
      <c r="I513" s="9"/>
      <c r="J513" s="9"/>
      <c r="K513" s="9">
        <v>205</v>
      </c>
      <c r="L513" s="9">
        <v>14</v>
      </c>
      <c r="M513" s="9">
        <v>3</v>
      </c>
      <c r="N513" s="9" t="s">
        <v>236</v>
      </c>
      <c r="O513" s="9">
        <v>2</v>
      </c>
      <c r="P513" s="9">
        <f ca="1">ROUND(Source!DK498,O513)</f>
        <v>0</v>
      </c>
      <c r="Q513" s="9"/>
      <c r="R513" s="9"/>
      <c r="S513" s="9"/>
      <c r="T513" s="9"/>
      <c r="U513" s="9"/>
      <c r="V513" s="9"/>
      <c r="W513" s="9">
        <v>0</v>
      </c>
      <c r="X513" s="9">
        <v>1</v>
      </c>
      <c r="Y513" s="9">
        <v>0</v>
      </c>
      <c r="Z513" s="9">
        <v>0</v>
      </c>
      <c r="AA513" s="9">
        <v>1</v>
      </c>
      <c r="AB513" s="9">
        <v>0</v>
      </c>
    </row>
    <row r="514" spans="1:28">
      <c r="A514" s="9">
        <v>50</v>
      </c>
      <c r="B514" s="9">
        <v>0</v>
      </c>
      <c r="C514" s="9">
        <v>0</v>
      </c>
      <c r="D514" s="9">
        <v>1</v>
      </c>
      <c r="E514" s="9">
        <v>232</v>
      </c>
      <c r="F514" s="9">
        <f>ROUND(Source!BC498,O514)</f>
        <v>0</v>
      </c>
      <c r="G514" s="9" t="s">
        <v>391</v>
      </c>
      <c r="H514" s="9" t="s">
        <v>392</v>
      </c>
      <c r="I514" s="9"/>
      <c r="J514" s="9"/>
      <c r="K514" s="9">
        <v>232</v>
      </c>
      <c r="L514" s="9">
        <v>15</v>
      </c>
      <c r="M514" s="9">
        <v>3</v>
      </c>
      <c r="N514" s="9" t="s">
        <v>236</v>
      </c>
      <c r="O514" s="9">
        <v>2</v>
      </c>
      <c r="P514" s="9">
        <f>ROUND(Source!EU498,O514)</f>
        <v>0</v>
      </c>
      <c r="Q514" s="9"/>
      <c r="R514" s="9"/>
      <c r="S514" s="9"/>
      <c r="T514" s="9"/>
      <c r="U514" s="9"/>
      <c r="V514" s="9"/>
      <c r="W514" s="9">
        <v>0</v>
      </c>
      <c r="X514" s="9">
        <v>1</v>
      </c>
      <c r="Y514" s="9">
        <v>0</v>
      </c>
      <c r="Z514" s="9">
        <v>0</v>
      </c>
      <c r="AA514" s="9">
        <v>1</v>
      </c>
      <c r="AB514" s="9">
        <v>0</v>
      </c>
    </row>
    <row r="515" spans="1:28">
      <c r="A515" s="9">
        <v>50</v>
      </c>
      <c r="B515" s="9">
        <v>0</v>
      </c>
      <c r="C515" s="9">
        <v>0</v>
      </c>
      <c r="D515" s="9">
        <v>1</v>
      </c>
      <c r="E515" s="9">
        <v>214</v>
      </c>
      <c r="F515" s="9">
        <f ca="1">ROUND(Source!AS498,O515)</f>
        <v>0</v>
      </c>
      <c r="G515" s="9" t="s">
        <v>393</v>
      </c>
      <c r="H515" s="9" t="s">
        <v>394</v>
      </c>
      <c r="I515" s="9"/>
      <c r="J515" s="9"/>
      <c r="K515" s="9">
        <v>214</v>
      </c>
      <c r="L515" s="9">
        <v>16</v>
      </c>
      <c r="M515" s="9">
        <v>3</v>
      </c>
      <c r="N515" s="9" t="s">
        <v>236</v>
      </c>
      <c r="O515" s="9">
        <v>2</v>
      </c>
      <c r="P515" s="9">
        <f ca="1">ROUND(Source!EK498,O515)</f>
        <v>0</v>
      </c>
      <c r="Q515" s="9"/>
      <c r="R515" s="9"/>
      <c r="S515" s="9"/>
      <c r="T515" s="9"/>
      <c r="U515" s="9"/>
      <c r="V515" s="9"/>
      <c r="W515" s="9">
        <v>0</v>
      </c>
      <c r="X515" s="9">
        <v>1</v>
      </c>
      <c r="Y515" s="9">
        <v>0</v>
      </c>
      <c r="Z515" s="9">
        <v>0</v>
      </c>
      <c r="AA515" s="9">
        <v>1</v>
      </c>
      <c r="AB515" s="9">
        <v>0</v>
      </c>
    </row>
    <row r="516" spans="1:28">
      <c r="A516" s="9">
        <v>50</v>
      </c>
      <c r="B516" s="9">
        <v>0</v>
      </c>
      <c r="C516" s="9">
        <v>0</v>
      </c>
      <c r="D516" s="9">
        <v>1</v>
      </c>
      <c r="E516" s="9">
        <v>215</v>
      </c>
      <c r="F516" s="9">
        <f ca="1">ROUND(Source!AT498,O516)</f>
        <v>0</v>
      </c>
      <c r="G516" s="9" t="s">
        <v>395</v>
      </c>
      <c r="H516" s="9" t="s">
        <v>396</v>
      </c>
      <c r="I516" s="9"/>
      <c r="J516" s="9"/>
      <c r="K516" s="9">
        <v>215</v>
      </c>
      <c r="L516" s="9">
        <v>17</v>
      </c>
      <c r="M516" s="9">
        <v>3</v>
      </c>
      <c r="N516" s="9" t="s">
        <v>236</v>
      </c>
      <c r="O516" s="9">
        <v>2</v>
      </c>
      <c r="P516" s="9">
        <f ca="1">ROUND(Source!EL498,O516)</f>
        <v>0</v>
      </c>
      <c r="Q516" s="9"/>
      <c r="R516" s="9"/>
      <c r="S516" s="9"/>
      <c r="T516" s="9"/>
      <c r="U516" s="9"/>
      <c r="V516" s="9"/>
      <c r="W516" s="9">
        <v>0</v>
      </c>
      <c r="X516" s="9">
        <v>1</v>
      </c>
      <c r="Y516" s="9">
        <v>0</v>
      </c>
      <c r="Z516" s="9">
        <v>0</v>
      </c>
      <c r="AA516" s="9">
        <v>1</v>
      </c>
      <c r="AB516" s="9">
        <v>0</v>
      </c>
    </row>
    <row r="517" spans="1:28">
      <c r="A517" s="9">
        <v>50</v>
      </c>
      <c r="B517" s="9">
        <v>0</v>
      </c>
      <c r="C517" s="9">
        <v>0</v>
      </c>
      <c r="D517" s="9">
        <v>1</v>
      </c>
      <c r="E517" s="9">
        <v>217</v>
      </c>
      <c r="F517" s="9">
        <f ca="1">ROUND(Source!AU498,O517)</f>
        <v>0</v>
      </c>
      <c r="G517" s="9" t="s">
        <v>397</v>
      </c>
      <c r="H517" s="9" t="s">
        <v>398</v>
      </c>
      <c r="I517" s="9"/>
      <c r="J517" s="9"/>
      <c r="K517" s="9">
        <v>217</v>
      </c>
      <c r="L517" s="9">
        <v>18</v>
      </c>
      <c r="M517" s="9">
        <v>3</v>
      </c>
      <c r="N517" s="9" t="s">
        <v>236</v>
      </c>
      <c r="O517" s="9">
        <v>2</v>
      </c>
      <c r="P517" s="9">
        <f ca="1">ROUND(Source!EM498,O517)</f>
        <v>0</v>
      </c>
      <c r="Q517" s="9"/>
      <c r="R517" s="9"/>
      <c r="S517" s="9"/>
      <c r="T517" s="9"/>
      <c r="U517" s="9"/>
      <c r="V517" s="9"/>
      <c r="W517" s="9">
        <v>0</v>
      </c>
      <c r="X517" s="9">
        <v>1</v>
      </c>
      <c r="Y517" s="9">
        <v>0</v>
      </c>
      <c r="Z517" s="9">
        <v>0</v>
      </c>
      <c r="AA517" s="9">
        <v>1</v>
      </c>
      <c r="AB517" s="9">
        <v>0</v>
      </c>
    </row>
    <row r="518" spans="1:28">
      <c r="A518" s="9">
        <v>50</v>
      </c>
      <c r="B518" s="9">
        <v>0</v>
      </c>
      <c r="C518" s="9">
        <v>0</v>
      </c>
      <c r="D518" s="9">
        <v>1</v>
      </c>
      <c r="E518" s="9">
        <v>230</v>
      </c>
      <c r="F518" s="9">
        <f>ROUND(Source!BA498,O518)</f>
        <v>0</v>
      </c>
      <c r="G518" s="9" t="s">
        <v>399</v>
      </c>
      <c r="H518" s="9" t="s">
        <v>400</v>
      </c>
      <c r="I518" s="9"/>
      <c r="J518" s="9"/>
      <c r="K518" s="9">
        <v>230</v>
      </c>
      <c r="L518" s="9">
        <v>19</v>
      </c>
      <c r="M518" s="9">
        <v>3</v>
      </c>
      <c r="N518" s="9" t="s">
        <v>236</v>
      </c>
      <c r="O518" s="9">
        <v>2</v>
      </c>
      <c r="P518" s="9">
        <f>ROUND(Source!ES498,O518)</f>
        <v>0</v>
      </c>
      <c r="Q518" s="9"/>
      <c r="R518" s="9"/>
      <c r="S518" s="9"/>
      <c r="T518" s="9"/>
      <c r="U518" s="9"/>
      <c r="V518" s="9"/>
      <c r="W518" s="9">
        <v>0</v>
      </c>
      <c r="X518" s="9">
        <v>1</v>
      </c>
      <c r="Y518" s="9">
        <v>0</v>
      </c>
      <c r="Z518" s="9">
        <v>0</v>
      </c>
      <c r="AA518" s="9">
        <v>1</v>
      </c>
      <c r="AB518" s="9">
        <v>0</v>
      </c>
    </row>
    <row r="519" spans="1:28">
      <c r="A519" s="9">
        <v>50</v>
      </c>
      <c r="B519" s="9">
        <v>0</v>
      </c>
      <c r="C519" s="9">
        <v>0</v>
      </c>
      <c r="D519" s="9">
        <v>1</v>
      </c>
      <c r="E519" s="9">
        <v>206</v>
      </c>
      <c r="F519" s="9">
        <f>ROUND(Source!T498,O519)</f>
        <v>0</v>
      </c>
      <c r="G519" s="9" t="s">
        <v>401</v>
      </c>
      <c r="H519" s="9" t="s">
        <v>402</v>
      </c>
      <c r="I519" s="9"/>
      <c r="J519" s="9"/>
      <c r="K519" s="9">
        <v>206</v>
      </c>
      <c r="L519" s="9">
        <v>20</v>
      </c>
      <c r="M519" s="9">
        <v>3</v>
      </c>
      <c r="N519" s="9" t="s">
        <v>236</v>
      </c>
      <c r="O519" s="9">
        <v>2</v>
      </c>
      <c r="P519" s="9">
        <f>ROUND(Source!DL498,O519)</f>
        <v>0</v>
      </c>
      <c r="Q519" s="9"/>
      <c r="R519" s="9"/>
      <c r="S519" s="9"/>
      <c r="T519" s="9"/>
      <c r="U519" s="9"/>
      <c r="V519" s="9"/>
      <c r="W519" s="9">
        <v>0</v>
      </c>
      <c r="X519" s="9">
        <v>1</v>
      </c>
      <c r="Y519" s="9">
        <v>0</v>
      </c>
      <c r="Z519" s="9">
        <v>0</v>
      </c>
      <c r="AA519" s="9">
        <v>1</v>
      </c>
      <c r="AB519" s="9">
        <v>0</v>
      </c>
    </row>
    <row r="520" spans="1:28">
      <c r="A520" s="9">
        <v>50</v>
      </c>
      <c r="B520" s="9">
        <v>0</v>
      </c>
      <c r="C520" s="9">
        <v>0</v>
      </c>
      <c r="D520" s="9">
        <v>1</v>
      </c>
      <c r="E520" s="9">
        <v>207</v>
      </c>
      <c r="F520" s="9">
        <f ca="1">ROUND(Source!U498,O520)</f>
        <v>0</v>
      </c>
      <c r="G520" s="9" t="s">
        <v>403</v>
      </c>
      <c r="H520" s="9" t="s">
        <v>404</v>
      </c>
      <c r="I520" s="9"/>
      <c r="J520" s="9"/>
      <c r="K520" s="9">
        <v>207</v>
      </c>
      <c r="L520" s="9">
        <v>21</v>
      </c>
      <c r="M520" s="9">
        <v>3</v>
      </c>
      <c r="N520" s="9" t="s">
        <v>236</v>
      </c>
      <c r="O520" s="9">
        <v>7</v>
      </c>
      <c r="P520" s="9">
        <f ca="1">ROUND(Source!DM498,O520)</f>
        <v>0</v>
      </c>
      <c r="Q520" s="9"/>
      <c r="R520" s="9"/>
      <c r="S520" s="9"/>
      <c r="T520" s="9"/>
      <c r="U520" s="9"/>
      <c r="V520" s="9"/>
      <c r="W520" s="9">
        <v>0</v>
      </c>
      <c r="X520" s="9">
        <v>1</v>
      </c>
      <c r="Y520" s="9">
        <v>0</v>
      </c>
      <c r="Z520" s="9">
        <v>0</v>
      </c>
      <c r="AA520" s="9">
        <v>1</v>
      </c>
      <c r="AB520" s="9">
        <v>0</v>
      </c>
    </row>
    <row r="521" spans="1:28">
      <c r="A521" s="9">
        <v>50</v>
      </c>
      <c r="B521" s="9">
        <v>0</v>
      </c>
      <c r="C521" s="9">
        <v>0</v>
      </c>
      <c r="D521" s="9">
        <v>1</v>
      </c>
      <c r="E521" s="9">
        <v>208</v>
      </c>
      <c r="F521" s="9">
        <f ca="1">ROUND(Source!V498,O521)</f>
        <v>0</v>
      </c>
      <c r="G521" s="9" t="s">
        <v>405</v>
      </c>
      <c r="H521" s="9" t="s">
        <v>406</v>
      </c>
      <c r="I521" s="9"/>
      <c r="J521" s="9"/>
      <c r="K521" s="9">
        <v>208</v>
      </c>
      <c r="L521" s="9">
        <v>22</v>
      </c>
      <c r="M521" s="9">
        <v>3</v>
      </c>
      <c r="N521" s="9" t="s">
        <v>236</v>
      </c>
      <c r="O521" s="9">
        <v>7</v>
      </c>
      <c r="P521" s="9">
        <f ca="1">ROUND(Source!DN498,O521)</f>
        <v>0</v>
      </c>
      <c r="Q521" s="9"/>
      <c r="R521" s="9"/>
      <c r="S521" s="9"/>
      <c r="T521" s="9"/>
      <c r="U521" s="9"/>
      <c r="V521" s="9"/>
      <c r="W521" s="9">
        <v>0</v>
      </c>
      <c r="X521" s="9">
        <v>1</v>
      </c>
      <c r="Y521" s="9">
        <v>0</v>
      </c>
      <c r="Z521" s="9">
        <v>0</v>
      </c>
      <c r="AA521" s="9">
        <v>1</v>
      </c>
      <c r="AB521" s="9">
        <v>0</v>
      </c>
    </row>
    <row r="522" spans="1:28">
      <c r="A522" s="9">
        <v>50</v>
      </c>
      <c r="B522" s="9">
        <v>0</v>
      </c>
      <c r="C522" s="9">
        <v>0</v>
      </c>
      <c r="D522" s="9">
        <v>1</v>
      </c>
      <c r="E522" s="9">
        <v>209</v>
      </c>
      <c r="F522" s="9">
        <f>ROUND(Source!W498,O522)</f>
        <v>0</v>
      </c>
      <c r="G522" s="9" t="s">
        <v>407</v>
      </c>
      <c r="H522" s="9" t="s">
        <v>408</v>
      </c>
      <c r="I522" s="9"/>
      <c r="J522" s="9"/>
      <c r="K522" s="9">
        <v>209</v>
      </c>
      <c r="L522" s="9">
        <v>23</v>
      </c>
      <c r="M522" s="9">
        <v>3</v>
      </c>
      <c r="N522" s="9" t="s">
        <v>236</v>
      </c>
      <c r="O522" s="9">
        <v>2</v>
      </c>
      <c r="P522" s="9">
        <f>ROUND(Source!DO498,O522)</f>
        <v>0</v>
      </c>
      <c r="Q522" s="9"/>
      <c r="R522" s="9"/>
      <c r="S522" s="9"/>
      <c r="T522" s="9"/>
      <c r="U522" s="9"/>
      <c r="V522" s="9"/>
      <c r="W522" s="9">
        <v>0</v>
      </c>
      <c r="X522" s="9">
        <v>1</v>
      </c>
      <c r="Y522" s="9">
        <v>0</v>
      </c>
      <c r="Z522" s="9">
        <v>0</v>
      </c>
      <c r="AA522" s="9">
        <v>1</v>
      </c>
      <c r="AB522" s="9">
        <v>0</v>
      </c>
    </row>
    <row r="523" spans="1:28">
      <c r="A523" s="9">
        <v>50</v>
      </c>
      <c r="B523" s="9">
        <v>0</v>
      </c>
      <c r="C523" s="9">
        <v>0</v>
      </c>
      <c r="D523" s="9">
        <v>1</v>
      </c>
      <c r="E523" s="9">
        <v>233</v>
      </c>
      <c r="F523" s="9">
        <f>ROUND(Source!BD498,O523)</f>
        <v>0</v>
      </c>
      <c r="G523" s="9" t="s">
        <v>409</v>
      </c>
      <c r="H523" s="9" t="s">
        <v>410</v>
      </c>
      <c r="I523" s="9"/>
      <c r="J523" s="9"/>
      <c r="K523" s="9">
        <v>233</v>
      </c>
      <c r="L523" s="9">
        <v>24</v>
      </c>
      <c r="M523" s="9">
        <v>3</v>
      </c>
      <c r="N523" s="9" t="s">
        <v>236</v>
      </c>
      <c r="O523" s="9">
        <v>2</v>
      </c>
      <c r="P523" s="9">
        <f>ROUND(Source!EV498,O523)</f>
        <v>0</v>
      </c>
      <c r="Q523" s="9"/>
      <c r="R523" s="9"/>
      <c r="S523" s="9"/>
      <c r="T523" s="9"/>
      <c r="U523" s="9"/>
      <c r="V523" s="9"/>
      <c r="W523" s="9">
        <v>0</v>
      </c>
      <c r="X523" s="9">
        <v>1</v>
      </c>
      <c r="Y523" s="9">
        <v>0</v>
      </c>
      <c r="Z523" s="9">
        <v>0</v>
      </c>
      <c r="AA523" s="9">
        <v>1</v>
      </c>
      <c r="AB523" s="9">
        <v>0</v>
      </c>
    </row>
    <row r="524" spans="1:28">
      <c r="A524" s="9">
        <v>50</v>
      </c>
      <c r="B524" s="9">
        <v>0</v>
      </c>
      <c r="C524" s="9">
        <v>0</v>
      </c>
      <c r="D524" s="9">
        <v>1</v>
      </c>
      <c r="E524" s="9">
        <v>210</v>
      </c>
      <c r="F524" s="9">
        <f ca="1">ROUND(Source!X498,O524)</f>
        <v>0</v>
      </c>
      <c r="G524" s="9" t="s">
        <v>411</v>
      </c>
      <c r="H524" s="9" t="s">
        <v>412</v>
      </c>
      <c r="I524" s="9"/>
      <c r="J524" s="9"/>
      <c r="K524" s="9">
        <v>210</v>
      </c>
      <c r="L524" s="9">
        <v>25</v>
      </c>
      <c r="M524" s="9">
        <v>3</v>
      </c>
      <c r="N524" s="9" t="s">
        <v>236</v>
      </c>
      <c r="O524" s="9">
        <v>2</v>
      </c>
      <c r="P524" s="9">
        <f ca="1">ROUND(Source!DP498,O524)</f>
        <v>0</v>
      </c>
      <c r="Q524" s="9"/>
      <c r="R524" s="9"/>
      <c r="S524" s="9"/>
      <c r="T524" s="9"/>
      <c r="U524" s="9"/>
      <c r="V524" s="9"/>
      <c r="W524" s="9">
        <v>0</v>
      </c>
      <c r="X524" s="9">
        <v>1</v>
      </c>
      <c r="Y524" s="9">
        <v>0</v>
      </c>
      <c r="Z524" s="9">
        <v>0</v>
      </c>
      <c r="AA524" s="9">
        <v>1</v>
      </c>
      <c r="AB524" s="9">
        <v>0</v>
      </c>
    </row>
    <row r="525" spans="1:28">
      <c r="A525" s="9">
        <v>50</v>
      </c>
      <c r="B525" s="9">
        <v>0</v>
      </c>
      <c r="C525" s="9">
        <v>0</v>
      </c>
      <c r="D525" s="9">
        <v>1</v>
      </c>
      <c r="E525" s="9">
        <v>211</v>
      </c>
      <c r="F525" s="9">
        <f ca="1">ROUND(Source!Y498,O525)</f>
        <v>0</v>
      </c>
      <c r="G525" s="9" t="s">
        <v>413</v>
      </c>
      <c r="H525" s="9" t="s">
        <v>414</v>
      </c>
      <c r="I525" s="9"/>
      <c r="J525" s="9"/>
      <c r="K525" s="9">
        <v>211</v>
      </c>
      <c r="L525" s="9">
        <v>26</v>
      </c>
      <c r="M525" s="9">
        <v>3</v>
      </c>
      <c r="N525" s="9" t="s">
        <v>236</v>
      </c>
      <c r="O525" s="9">
        <v>2</v>
      </c>
      <c r="P525" s="9">
        <f ca="1">ROUND(Source!DQ498,O525)</f>
        <v>0</v>
      </c>
      <c r="Q525" s="9"/>
      <c r="R525" s="9"/>
      <c r="S525" s="9"/>
      <c r="T525" s="9"/>
      <c r="U525" s="9"/>
      <c r="V525" s="9"/>
      <c r="W525" s="9">
        <v>0</v>
      </c>
      <c r="X525" s="9">
        <v>1</v>
      </c>
      <c r="Y525" s="9">
        <v>0</v>
      </c>
      <c r="Z525" s="9">
        <v>0</v>
      </c>
      <c r="AA525" s="9">
        <v>1</v>
      </c>
      <c r="AB525" s="9">
        <v>0</v>
      </c>
    </row>
    <row r="526" spans="1:28">
      <c r="A526" s="9">
        <v>50</v>
      </c>
      <c r="B526" s="9">
        <v>0</v>
      </c>
      <c r="C526" s="9">
        <v>0</v>
      </c>
      <c r="D526" s="9">
        <v>1</v>
      </c>
      <c r="E526" s="9">
        <v>224</v>
      </c>
      <c r="F526" s="9">
        <f ca="1">ROUND(Source!AR498,O526)</f>
        <v>0</v>
      </c>
      <c r="G526" s="9" t="s">
        <v>415</v>
      </c>
      <c r="H526" s="9" t="s">
        <v>416</v>
      </c>
      <c r="I526" s="9"/>
      <c r="J526" s="9"/>
      <c r="K526" s="9">
        <v>224</v>
      </c>
      <c r="L526" s="9">
        <v>27</v>
      </c>
      <c r="M526" s="9">
        <v>3</v>
      </c>
      <c r="N526" s="9" t="s">
        <v>236</v>
      </c>
      <c r="O526" s="9">
        <v>2</v>
      </c>
      <c r="P526" s="9">
        <f ca="1">ROUND(Source!EJ498,O526)</f>
        <v>0</v>
      </c>
      <c r="Q526" s="9"/>
      <c r="R526" s="9"/>
      <c r="S526" s="9"/>
      <c r="T526" s="9"/>
      <c r="U526" s="9"/>
      <c r="V526" s="9"/>
      <c r="W526" s="9">
        <v>0</v>
      </c>
      <c r="X526" s="9">
        <v>1</v>
      </c>
      <c r="Y526" s="9">
        <v>0</v>
      </c>
      <c r="Z526" s="9">
        <v>0</v>
      </c>
      <c r="AA526" s="9">
        <v>1</v>
      </c>
      <c r="AB526" s="9">
        <v>0</v>
      </c>
    </row>
    <row r="528" spans="1:206">
      <c r="A528" s="7">
        <v>51</v>
      </c>
      <c r="B528" s="7">
        <f>B477</f>
        <v>0</v>
      </c>
      <c r="C528" s="7">
        <f>A477</f>
        <v>3</v>
      </c>
      <c r="D528" s="7">
        <f>ROW(A477)</f>
        <v>477</v>
      </c>
      <c r="E528" s="7"/>
      <c r="F528" s="7" t="str">
        <f>IF(F477&lt;&gt;"",F477,"")</f>
        <v>09-01-01</v>
      </c>
      <c r="G528" s="7" t="str">
        <f>IF(G477&lt;&gt;"",G477,"")</f>
        <v>ПНР ВЛИ</v>
      </c>
      <c r="H528" s="7">
        <v>0</v>
      </c>
      <c r="I528" s="7"/>
      <c r="J528" s="7"/>
      <c r="K528" s="7"/>
      <c r="L528" s="7"/>
      <c r="M528" s="7"/>
      <c r="N528" s="7"/>
      <c r="O528" s="7">
        <f ca="1" t="shared" ref="O528:T528" si="316">ROUND(O498+AB528,2)</f>
        <v>0</v>
      </c>
      <c r="P528" s="7">
        <f ca="1" t="shared" si="316"/>
        <v>0</v>
      </c>
      <c r="Q528" s="7">
        <f ca="1" t="shared" si="316"/>
        <v>0</v>
      </c>
      <c r="R528" s="7">
        <f ca="1" t="shared" si="316"/>
        <v>0</v>
      </c>
      <c r="S528" s="7">
        <f ca="1" t="shared" si="316"/>
        <v>0</v>
      </c>
      <c r="T528" s="7">
        <f t="shared" si="316"/>
        <v>0</v>
      </c>
      <c r="U528" s="7">
        <f ca="1">U498+AH528</f>
        <v>0</v>
      </c>
      <c r="V528" s="7">
        <f ca="1">V498+AI528</f>
        <v>0</v>
      </c>
      <c r="W528" s="7">
        <f>ROUND(W498+AJ528,2)</f>
        <v>0</v>
      </c>
      <c r="X528" s="7">
        <f ca="1">ROUND(X498+AK528,2)</f>
        <v>0</v>
      </c>
      <c r="Y528" s="7">
        <f ca="1">ROUND(Y498+AL528,2)</f>
        <v>0</v>
      </c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>
        <f t="shared" ref="AO528:BD528" si="317">ROUND(AO498+BX528,2)</f>
        <v>0</v>
      </c>
      <c r="AP528" s="7">
        <f t="shared" si="317"/>
        <v>0</v>
      </c>
      <c r="AQ528" s="7">
        <f ca="1" t="shared" si="317"/>
        <v>0</v>
      </c>
      <c r="AR528" s="7">
        <f ca="1" t="shared" si="317"/>
        <v>0</v>
      </c>
      <c r="AS528" s="7">
        <f ca="1" t="shared" si="317"/>
        <v>0</v>
      </c>
      <c r="AT528" s="7">
        <f ca="1" t="shared" si="317"/>
        <v>0</v>
      </c>
      <c r="AU528" s="7">
        <f ca="1" t="shared" si="317"/>
        <v>0</v>
      </c>
      <c r="AV528" s="7">
        <f ca="1" t="shared" si="317"/>
        <v>0</v>
      </c>
      <c r="AW528" s="7">
        <f ca="1" t="shared" si="317"/>
        <v>0</v>
      </c>
      <c r="AX528" s="7">
        <f ca="1" t="shared" si="317"/>
        <v>0</v>
      </c>
      <c r="AY528" s="7">
        <f ca="1" t="shared" si="317"/>
        <v>0</v>
      </c>
      <c r="AZ528" s="7">
        <f ca="1" t="shared" si="317"/>
        <v>0</v>
      </c>
      <c r="BA528" s="7">
        <f t="shared" si="317"/>
        <v>0</v>
      </c>
      <c r="BB528" s="7">
        <f t="shared" si="317"/>
        <v>0</v>
      </c>
      <c r="BC528" s="7">
        <f t="shared" si="317"/>
        <v>0</v>
      </c>
      <c r="BD528" s="7">
        <f t="shared" si="317"/>
        <v>0</v>
      </c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7"/>
      <c r="BY528" s="7"/>
      <c r="BZ528" s="7"/>
      <c r="CA528" s="7"/>
      <c r="CB528" s="7"/>
      <c r="CC528" s="7"/>
      <c r="CD528" s="7"/>
      <c r="CE528" s="7"/>
      <c r="CF528" s="7"/>
      <c r="CG528" s="7"/>
      <c r="CH528" s="7"/>
      <c r="CI528" s="7"/>
      <c r="CJ528" s="7"/>
      <c r="CK528" s="7"/>
      <c r="CL528" s="7"/>
      <c r="CM528" s="7"/>
      <c r="CN528" s="7"/>
      <c r="CO528" s="7"/>
      <c r="CP528" s="7"/>
      <c r="CQ528" s="7"/>
      <c r="CR528" s="7"/>
      <c r="CS528" s="7"/>
      <c r="CT528" s="7"/>
      <c r="CU528" s="7"/>
      <c r="CV528" s="7"/>
      <c r="CW528" s="7"/>
      <c r="CX528" s="7"/>
      <c r="CY528" s="7"/>
      <c r="CZ528" s="7"/>
      <c r="DA528" s="7"/>
      <c r="DB528" s="7"/>
      <c r="DC528" s="7"/>
      <c r="DD528" s="7"/>
      <c r="DE528" s="7"/>
      <c r="DF528" s="7"/>
      <c r="DG528" s="4">
        <f ca="1" t="shared" ref="DG528:DL528" si="318">ROUND(DG498+DT528,2)</f>
        <v>0</v>
      </c>
      <c r="DH528" s="4">
        <f ca="1" t="shared" si="318"/>
        <v>0</v>
      </c>
      <c r="DI528" s="4">
        <f ca="1" t="shared" si="318"/>
        <v>0</v>
      </c>
      <c r="DJ528" s="4">
        <f ca="1" t="shared" si="318"/>
        <v>0</v>
      </c>
      <c r="DK528" s="4">
        <f ca="1" t="shared" si="318"/>
        <v>0</v>
      </c>
      <c r="DL528" s="4">
        <f t="shared" si="318"/>
        <v>0</v>
      </c>
      <c r="DM528" s="4">
        <f ca="1">DM498+DZ528</f>
        <v>0</v>
      </c>
      <c r="DN528" s="4">
        <f ca="1">DN498+EA528</f>
        <v>0</v>
      </c>
      <c r="DO528" s="4">
        <f>ROUND(DO498+EB528,2)</f>
        <v>0</v>
      </c>
      <c r="DP528" s="4">
        <f ca="1">ROUND(DP498+EC528,2)</f>
        <v>0</v>
      </c>
      <c r="DQ528" s="4">
        <f ca="1">ROUND(DQ498+ED528,2)</f>
        <v>0</v>
      </c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>
        <f t="shared" ref="EG528:EV528" si="319">ROUND(EG498+FP528,2)</f>
        <v>0</v>
      </c>
      <c r="EH528" s="4">
        <f t="shared" si="319"/>
        <v>0</v>
      </c>
      <c r="EI528" s="4">
        <f ca="1" t="shared" si="319"/>
        <v>0</v>
      </c>
      <c r="EJ528" s="4">
        <f ca="1" t="shared" si="319"/>
        <v>0</v>
      </c>
      <c r="EK528" s="4">
        <f ca="1" t="shared" si="319"/>
        <v>0</v>
      </c>
      <c r="EL528" s="4">
        <f ca="1" t="shared" si="319"/>
        <v>0</v>
      </c>
      <c r="EM528" s="4">
        <f ca="1" t="shared" si="319"/>
        <v>0</v>
      </c>
      <c r="EN528" s="4">
        <f ca="1" t="shared" si="319"/>
        <v>0</v>
      </c>
      <c r="EO528" s="4">
        <f ca="1" t="shared" si="319"/>
        <v>0</v>
      </c>
      <c r="EP528" s="4">
        <f ca="1" t="shared" si="319"/>
        <v>0</v>
      </c>
      <c r="EQ528" s="4">
        <f ca="1" t="shared" si="319"/>
        <v>0</v>
      </c>
      <c r="ER528" s="4">
        <f ca="1" t="shared" si="319"/>
        <v>0</v>
      </c>
      <c r="ES528" s="4">
        <f t="shared" si="319"/>
        <v>0</v>
      </c>
      <c r="ET528" s="4">
        <f t="shared" si="319"/>
        <v>0</v>
      </c>
      <c r="EU528" s="4">
        <f t="shared" si="319"/>
        <v>0</v>
      </c>
      <c r="EV528" s="4">
        <f t="shared" si="319"/>
        <v>0</v>
      </c>
      <c r="EW528" s="4"/>
      <c r="EX528" s="4"/>
      <c r="EY528" s="4"/>
      <c r="EZ528" s="4"/>
      <c r="FA528" s="4"/>
      <c r="FB528" s="4"/>
      <c r="FC528" s="4"/>
      <c r="FD528" s="4"/>
      <c r="FE528" s="4"/>
      <c r="FF528" s="4"/>
      <c r="FG528" s="4"/>
      <c r="FH528" s="4"/>
      <c r="FI528" s="4"/>
      <c r="FJ528" s="4"/>
      <c r="FK528" s="4"/>
      <c r="FL528" s="4"/>
      <c r="FM528" s="4"/>
      <c r="FN528" s="4"/>
      <c r="FO528" s="4"/>
      <c r="FP528" s="4"/>
      <c r="FQ528" s="4"/>
      <c r="FR528" s="4"/>
      <c r="FS528" s="4"/>
      <c r="FT528" s="4"/>
      <c r="FU528" s="4"/>
      <c r="FV528" s="4"/>
      <c r="FW528" s="4"/>
      <c r="FX528" s="4"/>
      <c r="FY528" s="4"/>
      <c r="FZ528" s="4"/>
      <c r="GA528" s="4"/>
      <c r="GB528" s="4"/>
      <c r="GC528" s="4"/>
      <c r="GD528" s="4"/>
      <c r="GE528" s="4"/>
      <c r="GF528" s="4"/>
      <c r="GG528" s="4"/>
      <c r="GH528" s="4"/>
      <c r="GI528" s="4"/>
      <c r="GJ528" s="4"/>
      <c r="GK528" s="4"/>
      <c r="GL528" s="4"/>
      <c r="GM528" s="4"/>
      <c r="GN528" s="4"/>
      <c r="GO528" s="4"/>
      <c r="GP528" s="4"/>
      <c r="GQ528" s="4"/>
      <c r="GR528" s="4"/>
      <c r="GS528" s="4"/>
      <c r="GT528" s="4"/>
      <c r="GU528" s="4"/>
      <c r="GV528" s="4"/>
      <c r="GW528" s="4"/>
      <c r="GX528" s="4">
        <v>0</v>
      </c>
    </row>
    <row r="530" spans="1:28">
      <c r="A530" s="9">
        <v>50</v>
      </c>
      <c r="B530" s="9">
        <v>0</v>
      </c>
      <c r="C530" s="9">
        <v>0</v>
      </c>
      <c r="D530" s="9">
        <v>1</v>
      </c>
      <c r="E530" s="9">
        <v>201</v>
      </c>
      <c r="F530" s="9">
        <f ca="1">ROUND(Source!O528,O530)</f>
        <v>0</v>
      </c>
      <c r="G530" s="9" t="s">
        <v>363</v>
      </c>
      <c r="H530" s="9" t="s">
        <v>364</v>
      </c>
      <c r="I530" s="9"/>
      <c r="J530" s="9"/>
      <c r="K530" s="9">
        <v>201</v>
      </c>
      <c r="L530" s="9">
        <v>1</v>
      </c>
      <c r="M530" s="9">
        <v>3</v>
      </c>
      <c r="N530" s="9" t="s">
        <v>236</v>
      </c>
      <c r="O530" s="9">
        <v>2</v>
      </c>
      <c r="P530" s="9">
        <f ca="1">ROUND(Source!DG528,O530)</f>
        <v>0</v>
      </c>
      <c r="Q530" s="9"/>
      <c r="R530" s="9"/>
      <c r="S530" s="9"/>
      <c r="T530" s="9"/>
      <c r="U530" s="9"/>
      <c r="V530" s="9"/>
      <c r="W530" s="9">
        <v>0</v>
      </c>
      <c r="X530" s="9">
        <v>1</v>
      </c>
      <c r="Y530" s="9">
        <v>0</v>
      </c>
      <c r="Z530" s="9">
        <v>0</v>
      </c>
      <c r="AA530" s="9">
        <v>1</v>
      </c>
      <c r="AB530" s="9">
        <v>0</v>
      </c>
    </row>
    <row r="531" spans="1:28">
      <c r="A531" s="9">
        <v>50</v>
      </c>
      <c r="B531" s="9">
        <v>0</v>
      </c>
      <c r="C531" s="9">
        <v>0</v>
      </c>
      <c r="D531" s="9">
        <v>1</v>
      </c>
      <c r="E531" s="9">
        <v>202</v>
      </c>
      <c r="F531" s="9">
        <f ca="1">ROUND(Source!P528,O531)</f>
        <v>0</v>
      </c>
      <c r="G531" s="9" t="s">
        <v>365</v>
      </c>
      <c r="H531" s="9" t="s">
        <v>366</v>
      </c>
      <c r="I531" s="9"/>
      <c r="J531" s="9"/>
      <c r="K531" s="9">
        <v>202</v>
      </c>
      <c r="L531" s="9">
        <v>2</v>
      </c>
      <c r="M531" s="9">
        <v>3</v>
      </c>
      <c r="N531" s="9" t="s">
        <v>236</v>
      </c>
      <c r="O531" s="9">
        <v>2</v>
      </c>
      <c r="P531" s="9">
        <f ca="1">ROUND(Source!DH528,O531)</f>
        <v>0</v>
      </c>
      <c r="Q531" s="9"/>
      <c r="R531" s="9"/>
      <c r="S531" s="9"/>
      <c r="T531" s="9"/>
      <c r="U531" s="9"/>
      <c r="V531" s="9"/>
      <c r="W531" s="9">
        <v>0</v>
      </c>
      <c r="X531" s="9">
        <v>1</v>
      </c>
      <c r="Y531" s="9">
        <v>0</v>
      </c>
      <c r="Z531" s="9">
        <v>0</v>
      </c>
      <c r="AA531" s="9">
        <v>1</v>
      </c>
      <c r="AB531" s="9">
        <v>0</v>
      </c>
    </row>
    <row r="532" spans="1:28">
      <c r="A532" s="9">
        <v>50</v>
      </c>
      <c r="B532" s="9">
        <v>0</v>
      </c>
      <c r="C532" s="9">
        <v>0</v>
      </c>
      <c r="D532" s="9">
        <v>1</v>
      </c>
      <c r="E532" s="9">
        <v>222</v>
      </c>
      <c r="F532" s="9">
        <f>ROUND(Source!AO528,O532)</f>
        <v>0</v>
      </c>
      <c r="G532" s="9" t="s">
        <v>367</v>
      </c>
      <c r="H532" s="9" t="s">
        <v>368</v>
      </c>
      <c r="I532" s="9"/>
      <c r="J532" s="9"/>
      <c r="K532" s="9">
        <v>222</v>
      </c>
      <c r="L532" s="9">
        <v>3</v>
      </c>
      <c r="M532" s="9">
        <v>3</v>
      </c>
      <c r="N532" s="9" t="s">
        <v>236</v>
      </c>
      <c r="O532" s="9">
        <v>2</v>
      </c>
      <c r="P532" s="9">
        <f>ROUND(Source!EG528,O532)</f>
        <v>0</v>
      </c>
      <c r="Q532" s="9"/>
      <c r="R532" s="9"/>
      <c r="S532" s="9"/>
      <c r="T532" s="9"/>
      <c r="U532" s="9"/>
      <c r="V532" s="9"/>
      <c r="W532" s="9">
        <v>0</v>
      </c>
      <c r="X532" s="9">
        <v>1</v>
      </c>
      <c r="Y532" s="9">
        <v>0</v>
      </c>
      <c r="Z532" s="9">
        <v>0</v>
      </c>
      <c r="AA532" s="9">
        <v>1</v>
      </c>
      <c r="AB532" s="9">
        <v>0</v>
      </c>
    </row>
    <row r="533" spans="1:28">
      <c r="A533" s="9">
        <v>50</v>
      </c>
      <c r="B533" s="9">
        <v>0</v>
      </c>
      <c r="C533" s="9">
        <v>0</v>
      </c>
      <c r="D533" s="9">
        <v>1</v>
      </c>
      <c r="E533" s="9">
        <v>225</v>
      </c>
      <c r="F533" s="9">
        <f ca="1">ROUND(Source!AV528,O533)</f>
        <v>0</v>
      </c>
      <c r="G533" s="9" t="s">
        <v>369</v>
      </c>
      <c r="H533" s="9" t="s">
        <v>370</v>
      </c>
      <c r="I533" s="9"/>
      <c r="J533" s="9"/>
      <c r="K533" s="9">
        <v>225</v>
      </c>
      <c r="L533" s="9">
        <v>4</v>
      </c>
      <c r="M533" s="9">
        <v>3</v>
      </c>
      <c r="N533" s="9" t="s">
        <v>236</v>
      </c>
      <c r="O533" s="9">
        <v>2</v>
      </c>
      <c r="P533" s="9">
        <f ca="1">ROUND(Source!EN528,O533)</f>
        <v>0</v>
      </c>
      <c r="Q533" s="9"/>
      <c r="R533" s="9"/>
      <c r="S533" s="9"/>
      <c r="T533" s="9"/>
      <c r="U533" s="9"/>
      <c r="V533" s="9"/>
      <c r="W533" s="9">
        <v>0</v>
      </c>
      <c r="X533" s="9">
        <v>1</v>
      </c>
      <c r="Y533" s="9">
        <v>0</v>
      </c>
      <c r="Z533" s="9">
        <v>0</v>
      </c>
      <c r="AA533" s="9">
        <v>1</v>
      </c>
      <c r="AB533" s="9">
        <v>0</v>
      </c>
    </row>
    <row r="534" spans="1:28">
      <c r="A534" s="9">
        <v>50</v>
      </c>
      <c r="B534" s="9">
        <v>0</v>
      </c>
      <c r="C534" s="9">
        <v>0</v>
      </c>
      <c r="D534" s="9">
        <v>1</v>
      </c>
      <c r="E534" s="9">
        <v>226</v>
      </c>
      <c r="F534" s="9">
        <f ca="1">ROUND(Source!AW528,O534)</f>
        <v>0</v>
      </c>
      <c r="G534" s="9" t="s">
        <v>371</v>
      </c>
      <c r="H534" s="9" t="s">
        <v>372</v>
      </c>
      <c r="I534" s="9"/>
      <c r="J534" s="9"/>
      <c r="K534" s="9">
        <v>226</v>
      </c>
      <c r="L534" s="9">
        <v>5</v>
      </c>
      <c r="M534" s="9">
        <v>3</v>
      </c>
      <c r="N534" s="9" t="s">
        <v>236</v>
      </c>
      <c r="O534" s="9">
        <v>2</v>
      </c>
      <c r="P534" s="9">
        <f ca="1">ROUND(Source!EO528,O534)</f>
        <v>0</v>
      </c>
      <c r="Q534" s="9"/>
      <c r="R534" s="9"/>
      <c r="S534" s="9"/>
      <c r="T534" s="9"/>
      <c r="U534" s="9"/>
      <c r="V534" s="9"/>
      <c r="W534" s="9">
        <v>0</v>
      </c>
      <c r="X534" s="9">
        <v>1</v>
      </c>
      <c r="Y534" s="9">
        <v>0</v>
      </c>
      <c r="Z534" s="9">
        <v>0</v>
      </c>
      <c r="AA534" s="9">
        <v>1</v>
      </c>
      <c r="AB534" s="9">
        <v>0</v>
      </c>
    </row>
    <row r="535" spans="1:28">
      <c r="A535" s="9">
        <v>50</v>
      </c>
      <c r="B535" s="9">
        <v>0</v>
      </c>
      <c r="C535" s="9">
        <v>0</v>
      </c>
      <c r="D535" s="9">
        <v>1</v>
      </c>
      <c r="E535" s="9">
        <v>227</v>
      </c>
      <c r="F535" s="9">
        <f ca="1">ROUND(Source!AX528,O535)</f>
        <v>0</v>
      </c>
      <c r="G535" s="9" t="s">
        <v>373</v>
      </c>
      <c r="H535" s="9" t="s">
        <v>374</v>
      </c>
      <c r="I535" s="9"/>
      <c r="J535" s="9"/>
      <c r="K535" s="9">
        <v>227</v>
      </c>
      <c r="L535" s="9">
        <v>6</v>
      </c>
      <c r="M535" s="9">
        <v>3</v>
      </c>
      <c r="N535" s="9" t="s">
        <v>236</v>
      </c>
      <c r="O535" s="9">
        <v>2</v>
      </c>
      <c r="P535" s="9">
        <f ca="1">ROUND(Source!EP528,O535)</f>
        <v>0</v>
      </c>
      <c r="Q535" s="9"/>
      <c r="R535" s="9"/>
      <c r="S535" s="9"/>
      <c r="T535" s="9"/>
      <c r="U535" s="9"/>
      <c r="V535" s="9"/>
      <c r="W535" s="9">
        <v>0</v>
      </c>
      <c r="X535" s="9">
        <v>1</v>
      </c>
      <c r="Y535" s="9">
        <v>0</v>
      </c>
      <c r="Z535" s="9">
        <v>0</v>
      </c>
      <c r="AA535" s="9">
        <v>1</v>
      </c>
      <c r="AB535" s="9">
        <v>0</v>
      </c>
    </row>
    <row r="536" spans="1:28">
      <c r="A536" s="9">
        <v>50</v>
      </c>
      <c r="B536" s="9">
        <v>0</v>
      </c>
      <c r="C536" s="9">
        <v>0</v>
      </c>
      <c r="D536" s="9">
        <v>1</v>
      </c>
      <c r="E536" s="9">
        <v>228</v>
      </c>
      <c r="F536" s="9">
        <f ca="1">ROUND(Source!AY528,O536)</f>
        <v>0</v>
      </c>
      <c r="G536" s="9" t="s">
        <v>375</v>
      </c>
      <c r="H536" s="9" t="s">
        <v>376</v>
      </c>
      <c r="I536" s="9"/>
      <c r="J536" s="9"/>
      <c r="K536" s="9">
        <v>228</v>
      </c>
      <c r="L536" s="9">
        <v>7</v>
      </c>
      <c r="M536" s="9">
        <v>3</v>
      </c>
      <c r="N536" s="9" t="s">
        <v>236</v>
      </c>
      <c r="O536" s="9">
        <v>2</v>
      </c>
      <c r="P536" s="9">
        <f ca="1">ROUND(Source!EQ528,O536)</f>
        <v>0</v>
      </c>
      <c r="Q536" s="9"/>
      <c r="R536" s="9"/>
      <c r="S536" s="9"/>
      <c r="T536" s="9"/>
      <c r="U536" s="9"/>
      <c r="V536" s="9"/>
      <c r="W536" s="9">
        <v>0</v>
      </c>
      <c r="X536" s="9">
        <v>1</v>
      </c>
      <c r="Y536" s="9">
        <v>0</v>
      </c>
      <c r="Z536" s="9">
        <v>0</v>
      </c>
      <c r="AA536" s="9">
        <v>1</v>
      </c>
      <c r="AB536" s="9">
        <v>0</v>
      </c>
    </row>
    <row r="537" spans="1:28">
      <c r="A537" s="9">
        <v>50</v>
      </c>
      <c r="B537" s="9">
        <v>0</v>
      </c>
      <c r="C537" s="9">
        <v>0</v>
      </c>
      <c r="D537" s="9">
        <v>1</v>
      </c>
      <c r="E537" s="9">
        <v>216</v>
      </c>
      <c r="F537" s="9">
        <f>ROUND(Source!AP528,O537)</f>
        <v>0</v>
      </c>
      <c r="G537" s="9" t="s">
        <v>377</v>
      </c>
      <c r="H537" s="9" t="s">
        <v>378</v>
      </c>
      <c r="I537" s="9"/>
      <c r="J537" s="9"/>
      <c r="K537" s="9">
        <v>216</v>
      </c>
      <c r="L537" s="9">
        <v>8</v>
      </c>
      <c r="M537" s="9">
        <v>3</v>
      </c>
      <c r="N537" s="9" t="s">
        <v>236</v>
      </c>
      <c r="O537" s="9">
        <v>2</v>
      </c>
      <c r="P537" s="9">
        <f>ROUND(Source!EH528,O537)</f>
        <v>0</v>
      </c>
      <c r="Q537" s="9"/>
      <c r="R537" s="9"/>
      <c r="S537" s="9"/>
      <c r="T537" s="9"/>
      <c r="U537" s="9"/>
      <c r="V537" s="9"/>
      <c r="W537" s="9">
        <v>0</v>
      </c>
      <c r="X537" s="9">
        <v>1</v>
      </c>
      <c r="Y537" s="9">
        <v>0</v>
      </c>
      <c r="Z537" s="9">
        <v>0</v>
      </c>
      <c r="AA537" s="9">
        <v>1</v>
      </c>
      <c r="AB537" s="9">
        <v>0</v>
      </c>
    </row>
    <row r="538" spans="1:28">
      <c r="A538" s="9">
        <v>50</v>
      </c>
      <c r="B538" s="9">
        <v>0</v>
      </c>
      <c r="C538" s="9">
        <v>0</v>
      </c>
      <c r="D538" s="9">
        <v>1</v>
      </c>
      <c r="E538" s="9">
        <v>223</v>
      </c>
      <c r="F538" s="9">
        <f ca="1">ROUND(Source!AQ528,O538)</f>
        <v>0</v>
      </c>
      <c r="G538" s="9" t="s">
        <v>379</v>
      </c>
      <c r="H538" s="9" t="s">
        <v>380</v>
      </c>
      <c r="I538" s="9"/>
      <c r="J538" s="9"/>
      <c r="K538" s="9">
        <v>223</v>
      </c>
      <c r="L538" s="9">
        <v>9</v>
      </c>
      <c r="M538" s="9">
        <v>3</v>
      </c>
      <c r="N538" s="9" t="s">
        <v>236</v>
      </c>
      <c r="O538" s="9">
        <v>2</v>
      </c>
      <c r="P538" s="9">
        <f ca="1">ROUND(Source!EI528,O538)</f>
        <v>0</v>
      </c>
      <c r="Q538" s="9"/>
      <c r="R538" s="9"/>
      <c r="S538" s="9"/>
      <c r="T538" s="9"/>
      <c r="U538" s="9"/>
      <c r="V538" s="9"/>
      <c r="W538" s="9">
        <v>0</v>
      </c>
      <c r="X538" s="9">
        <v>1</v>
      </c>
      <c r="Y538" s="9">
        <v>0</v>
      </c>
      <c r="Z538" s="9">
        <v>0</v>
      </c>
      <c r="AA538" s="9">
        <v>1</v>
      </c>
      <c r="AB538" s="9">
        <v>0</v>
      </c>
    </row>
    <row r="539" spans="1:28">
      <c r="A539" s="9">
        <v>50</v>
      </c>
      <c r="B539" s="9">
        <v>0</v>
      </c>
      <c r="C539" s="9">
        <v>0</v>
      </c>
      <c r="D539" s="9">
        <v>1</v>
      </c>
      <c r="E539" s="9">
        <v>229</v>
      </c>
      <c r="F539" s="9">
        <f ca="1">ROUND(Source!AZ528,O539)</f>
        <v>0</v>
      </c>
      <c r="G539" s="9" t="s">
        <v>381</v>
      </c>
      <c r="H539" s="9" t="s">
        <v>382</v>
      </c>
      <c r="I539" s="9"/>
      <c r="J539" s="9"/>
      <c r="K539" s="9">
        <v>229</v>
      </c>
      <c r="L539" s="9">
        <v>10</v>
      </c>
      <c r="M539" s="9">
        <v>3</v>
      </c>
      <c r="N539" s="9" t="s">
        <v>236</v>
      </c>
      <c r="O539" s="9">
        <v>2</v>
      </c>
      <c r="P539" s="9">
        <f ca="1">ROUND(Source!ER528,O539)</f>
        <v>0</v>
      </c>
      <c r="Q539" s="9"/>
      <c r="R539" s="9"/>
      <c r="S539" s="9"/>
      <c r="T539" s="9"/>
      <c r="U539" s="9"/>
      <c r="V539" s="9"/>
      <c r="W539" s="9">
        <v>0</v>
      </c>
      <c r="X539" s="9">
        <v>1</v>
      </c>
      <c r="Y539" s="9">
        <v>0</v>
      </c>
      <c r="Z539" s="9">
        <v>0</v>
      </c>
      <c r="AA539" s="9">
        <v>1</v>
      </c>
      <c r="AB539" s="9">
        <v>0</v>
      </c>
    </row>
    <row r="540" spans="1:28">
      <c r="A540" s="9">
        <v>50</v>
      </c>
      <c r="B540" s="9">
        <v>0</v>
      </c>
      <c r="C540" s="9">
        <v>0</v>
      </c>
      <c r="D540" s="9">
        <v>1</v>
      </c>
      <c r="E540" s="9">
        <v>203</v>
      </c>
      <c r="F540" s="9">
        <f ca="1">ROUND(Source!Q528,O540)</f>
        <v>0</v>
      </c>
      <c r="G540" s="9" t="s">
        <v>383</v>
      </c>
      <c r="H540" s="9" t="s">
        <v>384</v>
      </c>
      <c r="I540" s="9"/>
      <c r="J540" s="9"/>
      <c r="K540" s="9">
        <v>203</v>
      </c>
      <c r="L540" s="9">
        <v>11</v>
      </c>
      <c r="M540" s="9">
        <v>3</v>
      </c>
      <c r="N540" s="9" t="s">
        <v>236</v>
      </c>
      <c r="O540" s="9">
        <v>2</v>
      </c>
      <c r="P540" s="9">
        <f ca="1">ROUND(Source!DI528,O540)</f>
        <v>0</v>
      </c>
      <c r="Q540" s="9"/>
      <c r="R540" s="9"/>
      <c r="S540" s="9"/>
      <c r="T540" s="9"/>
      <c r="U540" s="9"/>
      <c r="V540" s="9"/>
      <c r="W540" s="9">
        <v>0</v>
      </c>
      <c r="X540" s="9">
        <v>1</v>
      </c>
      <c r="Y540" s="9">
        <v>0</v>
      </c>
      <c r="Z540" s="9">
        <v>0</v>
      </c>
      <c r="AA540" s="9">
        <v>1</v>
      </c>
      <c r="AB540" s="9">
        <v>0</v>
      </c>
    </row>
    <row r="541" spans="1:28">
      <c r="A541" s="9">
        <v>50</v>
      </c>
      <c r="B541" s="9">
        <v>0</v>
      </c>
      <c r="C541" s="9">
        <v>0</v>
      </c>
      <c r="D541" s="9">
        <v>1</v>
      </c>
      <c r="E541" s="9">
        <v>231</v>
      </c>
      <c r="F541" s="9">
        <f>ROUND(Source!BB528,O541)</f>
        <v>0</v>
      </c>
      <c r="G541" s="9" t="s">
        <v>385</v>
      </c>
      <c r="H541" s="9" t="s">
        <v>386</v>
      </c>
      <c r="I541" s="9"/>
      <c r="J541" s="9"/>
      <c r="K541" s="9">
        <v>231</v>
      </c>
      <c r="L541" s="9">
        <v>12</v>
      </c>
      <c r="M541" s="9">
        <v>3</v>
      </c>
      <c r="N541" s="9" t="s">
        <v>236</v>
      </c>
      <c r="O541" s="9">
        <v>2</v>
      </c>
      <c r="P541" s="9">
        <f>ROUND(Source!ET528,O541)</f>
        <v>0</v>
      </c>
      <c r="Q541" s="9"/>
      <c r="R541" s="9"/>
      <c r="S541" s="9"/>
      <c r="T541" s="9"/>
      <c r="U541" s="9"/>
      <c r="V541" s="9"/>
      <c r="W541" s="9">
        <v>0</v>
      </c>
      <c r="X541" s="9">
        <v>1</v>
      </c>
      <c r="Y541" s="9">
        <v>0</v>
      </c>
      <c r="Z541" s="9">
        <v>0</v>
      </c>
      <c r="AA541" s="9">
        <v>1</v>
      </c>
      <c r="AB541" s="9">
        <v>0</v>
      </c>
    </row>
    <row r="542" spans="1:28">
      <c r="A542" s="9">
        <v>50</v>
      </c>
      <c r="B542" s="9">
        <v>0</v>
      </c>
      <c r="C542" s="9">
        <v>0</v>
      </c>
      <c r="D542" s="9">
        <v>1</v>
      </c>
      <c r="E542" s="9">
        <v>204</v>
      </c>
      <c r="F542" s="9">
        <f ca="1">ROUND(Source!R528,O542)</f>
        <v>0</v>
      </c>
      <c r="G542" s="9" t="s">
        <v>387</v>
      </c>
      <c r="H542" s="9" t="s">
        <v>388</v>
      </c>
      <c r="I542" s="9"/>
      <c r="J542" s="9"/>
      <c r="K542" s="9">
        <v>204</v>
      </c>
      <c r="L542" s="9">
        <v>13</v>
      </c>
      <c r="M542" s="9">
        <v>3</v>
      </c>
      <c r="N542" s="9" t="s">
        <v>236</v>
      </c>
      <c r="O542" s="9">
        <v>2</v>
      </c>
      <c r="P542" s="9">
        <f ca="1">ROUND(Source!DJ528,O542)</f>
        <v>0</v>
      </c>
      <c r="Q542" s="9"/>
      <c r="R542" s="9"/>
      <c r="S542" s="9"/>
      <c r="T542" s="9"/>
      <c r="U542" s="9"/>
      <c r="V542" s="9"/>
      <c r="W542" s="9">
        <v>0</v>
      </c>
      <c r="X542" s="9">
        <v>1</v>
      </c>
      <c r="Y542" s="9">
        <v>0</v>
      </c>
      <c r="Z542" s="9">
        <v>0</v>
      </c>
      <c r="AA542" s="9">
        <v>1</v>
      </c>
      <c r="AB542" s="9">
        <v>0</v>
      </c>
    </row>
    <row r="543" spans="1:28">
      <c r="A543" s="9">
        <v>50</v>
      </c>
      <c r="B543" s="9">
        <v>0</v>
      </c>
      <c r="C543" s="9">
        <v>0</v>
      </c>
      <c r="D543" s="9">
        <v>1</v>
      </c>
      <c r="E543" s="9">
        <v>205</v>
      </c>
      <c r="F543" s="9">
        <f ca="1">ROUND(Source!S528,O543)</f>
        <v>0</v>
      </c>
      <c r="G543" s="9" t="s">
        <v>389</v>
      </c>
      <c r="H543" s="9" t="s">
        <v>390</v>
      </c>
      <c r="I543" s="9"/>
      <c r="J543" s="9"/>
      <c r="K543" s="9">
        <v>205</v>
      </c>
      <c r="L543" s="9">
        <v>14</v>
      </c>
      <c r="M543" s="9">
        <v>3</v>
      </c>
      <c r="N543" s="9" t="s">
        <v>236</v>
      </c>
      <c r="O543" s="9">
        <v>2</v>
      </c>
      <c r="P543" s="9">
        <f ca="1">ROUND(Source!DK528,O543)</f>
        <v>0</v>
      </c>
      <c r="Q543" s="9"/>
      <c r="R543" s="9"/>
      <c r="S543" s="9"/>
      <c r="T543" s="9"/>
      <c r="U543" s="9"/>
      <c r="V543" s="9"/>
      <c r="W543" s="9">
        <v>0</v>
      </c>
      <c r="X543" s="9">
        <v>1</v>
      </c>
      <c r="Y543" s="9">
        <v>0</v>
      </c>
      <c r="Z543" s="9">
        <v>0</v>
      </c>
      <c r="AA543" s="9">
        <v>1</v>
      </c>
      <c r="AB543" s="9">
        <v>0</v>
      </c>
    </row>
    <row r="544" spans="1:28">
      <c r="A544" s="9">
        <v>50</v>
      </c>
      <c r="B544" s="9">
        <v>0</v>
      </c>
      <c r="C544" s="9">
        <v>0</v>
      </c>
      <c r="D544" s="9">
        <v>1</v>
      </c>
      <c r="E544" s="9">
        <v>232</v>
      </c>
      <c r="F544" s="9">
        <f>ROUND(Source!BC528,O544)</f>
        <v>0</v>
      </c>
      <c r="G544" s="9" t="s">
        <v>391</v>
      </c>
      <c r="H544" s="9" t="s">
        <v>392</v>
      </c>
      <c r="I544" s="9"/>
      <c r="J544" s="9"/>
      <c r="K544" s="9">
        <v>232</v>
      </c>
      <c r="L544" s="9">
        <v>15</v>
      </c>
      <c r="M544" s="9">
        <v>3</v>
      </c>
      <c r="N544" s="9" t="s">
        <v>236</v>
      </c>
      <c r="O544" s="9">
        <v>2</v>
      </c>
      <c r="P544" s="9">
        <f>ROUND(Source!EU528,O544)</f>
        <v>0</v>
      </c>
      <c r="Q544" s="9"/>
      <c r="R544" s="9"/>
      <c r="S544" s="9"/>
      <c r="T544" s="9"/>
      <c r="U544" s="9"/>
      <c r="V544" s="9"/>
      <c r="W544" s="9">
        <v>0</v>
      </c>
      <c r="X544" s="9">
        <v>1</v>
      </c>
      <c r="Y544" s="9">
        <v>0</v>
      </c>
      <c r="Z544" s="9">
        <v>0</v>
      </c>
      <c r="AA544" s="9">
        <v>1</v>
      </c>
      <c r="AB544" s="9">
        <v>0</v>
      </c>
    </row>
    <row r="545" spans="1:28">
      <c r="A545" s="9">
        <v>50</v>
      </c>
      <c r="B545" s="9">
        <v>0</v>
      </c>
      <c r="C545" s="9">
        <v>0</v>
      </c>
      <c r="D545" s="9">
        <v>1</v>
      </c>
      <c r="E545" s="9">
        <v>214</v>
      </c>
      <c r="F545" s="9">
        <f ca="1">ROUND(Source!AS528,O545)</f>
        <v>0</v>
      </c>
      <c r="G545" s="9" t="s">
        <v>393</v>
      </c>
      <c r="H545" s="9" t="s">
        <v>394</v>
      </c>
      <c r="I545" s="9"/>
      <c r="J545" s="9"/>
      <c r="K545" s="9">
        <v>214</v>
      </c>
      <c r="L545" s="9">
        <v>16</v>
      </c>
      <c r="M545" s="9">
        <v>3</v>
      </c>
      <c r="N545" s="9" t="s">
        <v>236</v>
      </c>
      <c r="O545" s="9">
        <v>2</v>
      </c>
      <c r="P545" s="9">
        <f ca="1">ROUND(Source!EK528,O545)</f>
        <v>0</v>
      </c>
      <c r="Q545" s="9"/>
      <c r="R545" s="9"/>
      <c r="S545" s="9"/>
      <c r="T545" s="9"/>
      <c r="U545" s="9"/>
      <c r="V545" s="9"/>
      <c r="W545" s="9">
        <v>0</v>
      </c>
      <c r="X545" s="9">
        <v>1</v>
      </c>
      <c r="Y545" s="9">
        <v>0</v>
      </c>
      <c r="Z545" s="9">
        <v>0</v>
      </c>
      <c r="AA545" s="9">
        <v>1</v>
      </c>
      <c r="AB545" s="9">
        <v>0</v>
      </c>
    </row>
    <row r="546" spans="1:28">
      <c r="A546" s="9">
        <v>50</v>
      </c>
      <c r="B546" s="9">
        <v>0</v>
      </c>
      <c r="C546" s="9">
        <v>0</v>
      </c>
      <c r="D546" s="9">
        <v>1</v>
      </c>
      <c r="E546" s="9">
        <v>215</v>
      </c>
      <c r="F546" s="9">
        <f ca="1">ROUND(Source!AT528,O546)</f>
        <v>0</v>
      </c>
      <c r="G546" s="9" t="s">
        <v>395</v>
      </c>
      <c r="H546" s="9" t="s">
        <v>396</v>
      </c>
      <c r="I546" s="9"/>
      <c r="J546" s="9"/>
      <c r="K546" s="9">
        <v>215</v>
      </c>
      <c r="L546" s="9">
        <v>17</v>
      </c>
      <c r="M546" s="9">
        <v>3</v>
      </c>
      <c r="N546" s="9" t="s">
        <v>236</v>
      </c>
      <c r="O546" s="9">
        <v>2</v>
      </c>
      <c r="P546" s="9">
        <f ca="1">ROUND(Source!EL528,O546)</f>
        <v>0</v>
      </c>
      <c r="Q546" s="9"/>
      <c r="R546" s="9"/>
      <c r="S546" s="9"/>
      <c r="T546" s="9"/>
      <c r="U546" s="9"/>
      <c r="V546" s="9"/>
      <c r="W546" s="9">
        <v>0</v>
      </c>
      <c r="X546" s="9">
        <v>1</v>
      </c>
      <c r="Y546" s="9">
        <v>0</v>
      </c>
      <c r="Z546" s="9">
        <v>0</v>
      </c>
      <c r="AA546" s="9">
        <v>1</v>
      </c>
      <c r="AB546" s="9">
        <v>0</v>
      </c>
    </row>
    <row r="547" spans="1:28">
      <c r="A547" s="9">
        <v>50</v>
      </c>
      <c r="B547" s="9">
        <v>0</v>
      </c>
      <c r="C547" s="9">
        <v>0</v>
      </c>
      <c r="D547" s="9">
        <v>1</v>
      </c>
      <c r="E547" s="9">
        <v>217</v>
      </c>
      <c r="F547" s="9">
        <f ca="1">ROUND(Source!AU528,O547)</f>
        <v>0</v>
      </c>
      <c r="G547" s="9" t="s">
        <v>397</v>
      </c>
      <c r="H547" s="9" t="s">
        <v>398</v>
      </c>
      <c r="I547" s="9"/>
      <c r="J547" s="9"/>
      <c r="K547" s="9">
        <v>217</v>
      </c>
      <c r="L547" s="9">
        <v>18</v>
      </c>
      <c r="M547" s="9">
        <v>3</v>
      </c>
      <c r="N547" s="9" t="s">
        <v>236</v>
      </c>
      <c r="O547" s="9">
        <v>2</v>
      </c>
      <c r="P547" s="9">
        <f ca="1">ROUND(Source!EM528,O547)</f>
        <v>0</v>
      </c>
      <c r="Q547" s="9"/>
      <c r="R547" s="9"/>
      <c r="S547" s="9"/>
      <c r="T547" s="9"/>
      <c r="U547" s="9"/>
      <c r="V547" s="9"/>
      <c r="W547" s="9">
        <v>0</v>
      </c>
      <c r="X547" s="9">
        <v>1</v>
      </c>
      <c r="Y547" s="9">
        <v>0</v>
      </c>
      <c r="Z547" s="9">
        <v>0</v>
      </c>
      <c r="AA547" s="9">
        <v>1</v>
      </c>
      <c r="AB547" s="9">
        <v>0</v>
      </c>
    </row>
    <row r="548" spans="1:28">
      <c r="A548" s="9">
        <v>50</v>
      </c>
      <c r="B548" s="9">
        <v>0</v>
      </c>
      <c r="C548" s="9">
        <v>0</v>
      </c>
      <c r="D548" s="9">
        <v>1</v>
      </c>
      <c r="E548" s="9">
        <v>230</v>
      </c>
      <c r="F548" s="9">
        <f>ROUND(Source!BA528,O548)</f>
        <v>0</v>
      </c>
      <c r="G548" s="9" t="s">
        <v>399</v>
      </c>
      <c r="H548" s="9" t="s">
        <v>400</v>
      </c>
      <c r="I548" s="9"/>
      <c r="J548" s="9"/>
      <c r="K548" s="9">
        <v>230</v>
      </c>
      <c r="L548" s="9">
        <v>19</v>
      </c>
      <c r="M548" s="9">
        <v>3</v>
      </c>
      <c r="N548" s="9" t="s">
        <v>236</v>
      </c>
      <c r="O548" s="9">
        <v>2</v>
      </c>
      <c r="P548" s="9">
        <f>ROUND(Source!ES528,O548)</f>
        <v>0</v>
      </c>
      <c r="Q548" s="9"/>
      <c r="R548" s="9"/>
      <c r="S548" s="9"/>
      <c r="T548" s="9"/>
      <c r="U548" s="9"/>
      <c r="V548" s="9"/>
      <c r="W548" s="9">
        <v>0</v>
      </c>
      <c r="X548" s="9">
        <v>1</v>
      </c>
      <c r="Y548" s="9">
        <v>0</v>
      </c>
      <c r="Z548" s="9">
        <v>0</v>
      </c>
      <c r="AA548" s="9">
        <v>1</v>
      </c>
      <c r="AB548" s="9">
        <v>0</v>
      </c>
    </row>
    <row r="549" spans="1:28">
      <c r="A549" s="9">
        <v>50</v>
      </c>
      <c r="B549" s="9">
        <v>0</v>
      </c>
      <c r="C549" s="9">
        <v>0</v>
      </c>
      <c r="D549" s="9">
        <v>1</v>
      </c>
      <c r="E549" s="9">
        <v>206</v>
      </c>
      <c r="F549" s="9">
        <f>ROUND(Source!T528,O549)</f>
        <v>0</v>
      </c>
      <c r="G549" s="9" t="s">
        <v>401</v>
      </c>
      <c r="H549" s="9" t="s">
        <v>402</v>
      </c>
      <c r="I549" s="9"/>
      <c r="J549" s="9"/>
      <c r="K549" s="9">
        <v>206</v>
      </c>
      <c r="L549" s="9">
        <v>20</v>
      </c>
      <c r="M549" s="9">
        <v>3</v>
      </c>
      <c r="N549" s="9" t="s">
        <v>236</v>
      </c>
      <c r="O549" s="9">
        <v>2</v>
      </c>
      <c r="P549" s="9">
        <f>ROUND(Source!DL528,O549)</f>
        <v>0</v>
      </c>
      <c r="Q549" s="9"/>
      <c r="R549" s="9"/>
      <c r="S549" s="9"/>
      <c r="T549" s="9"/>
      <c r="U549" s="9"/>
      <c r="V549" s="9"/>
      <c r="W549" s="9">
        <v>0</v>
      </c>
      <c r="X549" s="9">
        <v>1</v>
      </c>
      <c r="Y549" s="9">
        <v>0</v>
      </c>
      <c r="Z549" s="9">
        <v>0</v>
      </c>
      <c r="AA549" s="9">
        <v>1</v>
      </c>
      <c r="AB549" s="9">
        <v>0</v>
      </c>
    </row>
    <row r="550" spans="1:28">
      <c r="A550" s="9">
        <v>50</v>
      </c>
      <c r="B550" s="9">
        <v>0</v>
      </c>
      <c r="C550" s="9">
        <v>0</v>
      </c>
      <c r="D550" s="9">
        <v>1</v>
      </c>
      <c r="E550" s="9">
        <v>207</v>
      </c>
      <c r="F550" s="9">
        <f ca="1">ROUND(Source!U528,O550)</f>
        <v>0</v>
      </c>
      <c r="G550" s="9" t="s">
        <v>403</v>
      </c>
      <c r="H550" s="9" t="s">
        <v>404</v>
      </c>
      <c r="I550" s="9"/>
      <c r="J550" s="9"/>
      <c r="K550" s="9">
        <v>207</v>
      </c>
      <c r="L550" s="9">
        <v>21</v>
      </c>
      <c r="M550" s="9">
        <v>3</v>
      </c>
      <c r="N550" s="9" t="s">
        <v>236</v>
      </c>
      <c r="O550" s="9">
        <v>7</v>
      </c>
      <c r="P550" s="9">
        <f ca="1">ROUND(Source!DM528,O550)</f>
        <v>0</v>
      </c>
      <c r="Q550" s="9"/>
      <c r="R550" s="9"/>
      <c r="S550" s="9"/>
      <c r="T550" s="9"/>
      <c r="U550" s="9"/>
      <c r="V550" s="9"/>
      <c r="W550" s="9">
        <v>0</v>
      </c>
      <c r="X550" s="9">
        <v>1</v>
      </c>
      <c r="Y550" s="9">
        <v>0</v>
      </c>
      <c r="Z550" s="9">
        <v>0</v>
      </c>
      <c r="AA550" s="9">
        <v>1</v>
      </c>
      <c r="AB550" s="9">
        <v>0</v>
      </c>
    </row>
    <row r="551" spans="1:28">
      <c r="A551" s="9">
        <v>50</v>
      </c>
      <c r="B551" s="9">
        <v>0</v>
      </c>
      <c r="C551" s="9">
        <v>0</v>
      </c>
      <c r="D551" s="9">
        <v>1</v>
      </c>
      <c r="E551" s="9">
        <v>208</v>
      </c>
      <c r="F551" s="9">
        <f ca="1">ROUND(Source!V528,O551)</f>
        <v>0</v>
      </c>
      <c r="G551" s="9" t="s">
        <v>405</v>
      </c>
      <c r="H551" s="9" t="s">
        <v>406</v>
      </c>
      <c r="I551" s="9"/>
      <c r="J551" s="9"/>
      <c r="K551" s="9">
        <v>208</v>
      </c>
      <c r="L551" s="9">
        <v>22</v>
      </c>
      <c r="M551" s="9">
        <v>3</v>
      </c>
      <c r="N551" s="9" t="s">
        <v>236</v>
      </c>
      <c r="O551" s="9">
        <v>7</v>
      </c>
      <c r="P551" s="9">
        <f ca="1">ROUND(Source!DN528,O551)</f>
        <v>0</v>
      </c>
      <c r="Q551" s="9"/>
      <c r="R551" s="9"/>
      <c r="S551" s="9"/>
      <c r="T551" s="9"/>
      <c r="U551" s="9"/>
      <c r="V551" s="9"/>
      <c r="W551" s="9">
        <v>0</v>
      </c>
      <c r="X551" s="9">
        <v>1</v>
      </c>
      <c r="Y551" s="9">
        <v>0</v>
      </c>
      <c r="Z551" s="9">
        <v>0</v>
      </c>
      <c r="AA551" s="9">
        <v>1</v>
      </c>
      <c r="AB551" s="9">
        <v>0</v>
      </c>
    </row>
    <row r="552" spans="1:28">
      <c r="A552" s="9">
        <v>50</v>
      </c>
      <c r="B552" s="9">
        <v>0</v>
      </c>
      <c r="C552" s="9">
        <v>0</v>
      </c>
      <c r="D552" s="9">
        <v>1</v>
      </c>
      <c r="E552" s="9">
        <v>209</v>
      </c>
      <c r="F552" s="9">
        <f>ROUND(Source!W528,O552)</f>
        <v>0</v>
      </c>
      <c r="G552" s="9" t="s">
        <v>407</v>
      </c>
      <c r="H552" s="9" t="s">
        <v>408</v>
      </c>
      <c r="I552" s="9"/>
      <c r="J552" s="9"/>
      <c r="K552" s="9">
        <v>209</v>
      </c>
      <c r="L552" s="9">
        <v>23</v>
      </c>
      <c r="M552" s="9">
        <v>3</v>
      </c>
      <c r="N552" s="9" t="s">
        <v>236</v>
      </c>
      <c r="O552" s="9">
        <v>2</v>
      </c>
      <c r="P552" s="9">
        <f>ROUND(Source!DO528,O552)</f>
        <v>0</v>
      </c>
      <c r="Q552" s="9"/>
      <c r="R552" s="9"/>
      <c r="S552" s="9"/>
      <c r="T552" s="9"/>
      <c r="U552" s="9"/>
      <c r="V552" s="9"/>
      <c r="W552" s="9">
        <v>0</v>
      </c>
      <c r="X552" s="9">
        <v>1</v>
      </c>
      <c r="Y552" s="9">
        <v>0</v>
      </c>
      <c r="Z552" s="9">
        <v>0</v>
      </c>
      <c r="AA552" s="9">
        <v>1</v>
      </c>
      <c r="AB552" s="9">
        <v>0</v>
      </c>
    </row>
    <row r="553" spans="1:28">
      <c r="A553" s="9">
        <v>50</v>
      </c>
      <c r="B553" s="9">
        <v>0</v>
      </c>
      <c r="C553" s="9">
        <v>0</v>
      </c>
      <c r="D553" s="9">
        <v>1</v>
      </c>
      <c r="E553" s="9">
        <v>233</v>
      </c>
      <c r="F553" s="9">
        <f>ROUND(Source!BD528,O553)</f>
        <v>0</v>
      </c>
      <c r="G553" s="9" t="s">
        <v>409</v>
      </c>
      <c r="H553" s="9" t="s">
        <v>410</v>
      </c>
      <c r="I553" s="9"/>
      <c r="J553" s="9"/>
      <c r="K553" s="9">
        <v>233</v>
      </c>
      <c r="L553" s="9">
        <v>24</v>
      </c>
      <c r="M553" s="9">
        <v>3</v>
      </c>
      <c r="N553" s="9" t="s">
        <v>236</v>
      </c>
      <c r="O553" s="9">
        <v>2</v>
      </c>
      <c r="P553" s="9">
        <f>ROUND(Source!EV528,O553)</f>
        <v>0</v>
      </c>
      <c r="Q553" s="9"/>
      <c r="R553" s="9"/>
      <c r="S553" s="9"/>
      <c r="T553" s="9"/>
      <c r="U553" s="9"/>
      <c r="V553" s="9"/>
      <c r="W553" s="9">
        <v>0</v>
      </c>
      <c r="X553" s="9">
        <v>1</v>
      </c>
      <c r="Y553" s="9">
        <v>0</v>
      </c>
      <c r="Z553" s="9">
        <v>0</v>
      </c>
      <c r="AA553" s="9">
        <v>1</v>
      </c>
      <c r="AB553" s="9">
        <v>0</v>
      </c>
    </row>
    <row r="554" spans="1:28">
      <c r="A554" s="9">
        <v>50</v>
      </c>
      <c r="B554" s="9">
        <v>0</v>
      </c>
      <c r="C554" s="9">
        <v>0</v>
      </c>
      <c r="D554" s="9">
        <v>1</v>
      </c>
      <c r="E554" s="9">
        <v>210</v>
      </c>
      <c r="F554" s="9">
        <f ca="1">ROUND(Source!X528,O554)</f>
        <v>0</v>
      </c>
      <c r="G554" s="9" t="s">
        <v>411</v>
      </c>
      <c r="H554" s="9" t="s">
        <v>412</v>
      </c>
      <c r="I554" s="9"/>
      <c r="J554" s="9"/>
      <c r="K554" s="9">
        <v>210</v>
      </c>
      <c r="L554" s="9">
        <v>25</v>
      </c>
      <c r="M554" s="9">
        <v>3</v>
      </c>
      <c r="N554" s="9" t="s">
        <v>236</v>
      </c>
      <c r="O554" s="9">
        <v>2</v>
      </c>
      <c r="P554" s="9">
        <f ca="1">ROUND(Source!DP528,O554)</f>
        <v>0</v>
      </c>
      <c r="Q554" s="9"/>
      <c r="R554" s="9"/>
      <c r="S554" s="9"/>
      <c r="T554" s="9"/>
      <c r="U554" s="9"/>
      <c r="V554" s="9"/>
      <c r="W554" s="9">
        <v>0</v>
      </c>
      <c r="X554" s="9">
        <v>1</v>
      </c>
      <c r="Y554" s="9">
        <v>0</v>
      </c>
      <c r="Z554" s="9">
        <v>0</v>
      </c>
      <c r="AA554" s="9">
        <v>1</v>
      </c>
      <c r="AB554" s="9">
        <v>0</v>
      </c>
    </row>
    <row r="555" spans="1:28">
      <c r="A555" s="9">
        <v>50</v>
      </c>
      <c r="B555" s="9">
        <v>0</v>
      </c>
      <c r="C555" s="9">
        <v>0</v>
      </c>
      <c r="D555" s="9">
        <v>1</v>
      </c>
      <c r="E555" s="9">
        <v>211</v>
      </c>
      <c r="F555" s="9">
        <f ca="1">ROUND(Source!Y528,O555)</f>
        <v>0</v>
      </c>
      <c r="G555" s="9" t="s">
        <v>413</v>
      </c>
      <c r="H555" s="9" t="s">
        <v>414</v>
      </c>
      <c r="I555" s="9"/>
      <c r="J555" s="9"/>
      <c r="K555" s="9">
        <v>211</v>
      </c>
      <c r="L555" s="9">
        <v>26</v>
      </c>
      <c r="M555" s="9">
        <v>3</v>
      </c>
      <c r="N555" s="9" t="s">
        <v>236</v>
      </c>
      <c r="O555" s="9">
        <v>2</v>
      </c>
      <c r="P555" s="9">
        <f ca="1">ROUND(Source!DQ528,O555)</f>
        <v>0</v>
      </c>
      <c r="Q555" s="9"/>
      <c r="R555" s="9"/>
      <c r="S555" s="9"/>
      <c r="T555" s="9"/>
      <c r="U555" s="9"/>
      <c r="V555" s="9"/>
      <c r="W555" s="9">
        <v>0</v>
      </c>
      <c r="X555" s="9">
        <v>1</v>
      </c>
      <c r="Y555" s="9">
        <v>0</v>
      </c>
      <c r="Z555" s="9">
        <v>0</v>
      </c>
      <c r="AA555" s="9">
        <v>1</v>
      </c>
      <c r="AB555" s="9">
        <v>0</v>
      </c>
    </row>
    <row r="556" spans="1:28">
      <c r="A556" s="9">
        <v>50</v>
      </c>
      <c r="B556" s="9">
        <v>0</v>
      </c>
      <c r="C556" s="9">
        <v>0</v>
      </c>
      <c r="D556" s="9">
        <v>1</v>
      </c>
      <c r="E556" s="9">
        <v>224</v>
      </c>
      <c r="F556" s="9">
        <f ca="1">ROUND(Source!AR528,O556)</f>
        <v>0</v>
      </c>
      <c r="G556" s="9" t="s">
        <v>415</v>
      </c>
      <c r="H556" s="9" t="s">
        <v>416</v>
      </c>
      <c r="I556" s="9"/>
      <c r="J556" s="9"/>
      <c r="K556" s="9">
        <v>224</v>
      </c>
      <c r="L556" s="9">
        <v>27</v>
      </c>
      <c r="M556" s="9">
        <v>3</v>
      </c>
      <c r="N556" s="9" t="s">
        <v>236</v>
      </c>
      <c r="O556" s="9">
        <v>2</v>
      </c>
      <c r="P556" s="9">
        <f ca="1">ROUND(Source!EJ528,O556)</f>
        <v>0</v>
      </c>
      <c r="Q556" s="9"/>
      <c r="R556" s="9"/>
      <c r="S556" s="9"/>
      <c r="T556" s="9"/>
      <c r="U556" s="9"/>
      <c r="V556" s="9"/>
      <c r="W556" s="9">
        <v>0</v>
      </c>
      <c r="X556" s="9">
        <v>1</v>
      </c>
      <c r="Y556" s="9">
        <v>0</v>
      </c>
      <c r="Z556" s="9">
        <v>0</v>
      </c>
      <c r="AA556" s="9">
        <v>1</v>
      </c>
      <c r="AB556" s="9">
        <v>0</v>
      </c>
    </row>
    <row r="557" spans="1:28">
      <c r="A557" s="9">
        <v>50</v>
      </c>
      <c r="B557" s="9">
        <v>0</v>
      </c>
      <c r="C557" s="9">
        <v>0</v>
      </c>
      <c r="D557" s="9">
        <v>2</v>
      </c>
      <c r="E557" s="9">
        <v>0</v>
      </c>
      <c r="F557" s="9">
        <f>ROUND(0,O557)</f>
        <v>0</v>
      </c>
      <c r="G557" s="9" t="s">
        <v>665</v>
      </c>
      <c r="H557" s="9" t="s">
        <v>666</v>
      </c>
      <c r="I557" s="9"/>
      <c r="J557" s="9"/>
      <c r="K557" s="9">
        <v>212</v>
      </c>
      <c r="L557" s="9">
        <v>28</v>
      </c>
      <c r="M557" s="9">
        <v>1</v>
      </c>
      <c r="N557" s="9" t="s">
        <v>236</v>
      </c>
      <c r="O557" s="9">
        <v>2</v>
      </c>
      <c r="P557" s="9">
        <f>ROUND(0,O557)</f>
        <v>0</v>
      </c>
      <c r="Q557" s="9"/>
      <c r="R557" s="9"/>
      <c r="S557" s="9"/>
      <c r="T557" s="9"/>
      <c r="U557" s="9"/>
      <c r="V557" s="9"/>
      <c r="W557" s="9">
        <v>0</v>
      </c>
      <c r="X557" s="9">
        <v>1</v>
      </c>
      <c r="Y557" s="9">
        <v>0</v>
      </c>
      <c r="Z557" s="9">
        <v>0</v>
      </c>
      <c r="AA557" s="9">
        <v>1</v>
      </c>
      <c r="AB557" s="9">
        <v>0</v>
      </c>
    </row>
    <row r="558" spans="1:28">
      <c r="A558" s="9">
        <v>50</v>
      </c>
      <c r="B558" s="9">
        <v>0</v>
      </c>
      <c r="C558" s="9">
        <v>0</v>
      </c>
      <c r="D558" s="9">
        <v>2</v>
      </c>
      <c r="E558" s="9">
        <v>0</v>
      </c>
      <c r="F558" s="9">
        <f ca="1">ROUND(F556-F547-F537,O558)</f>
        <v>0</v>
      </c>
      <c r="G558" s="9" t="s">
        <v>417</v>
      </c>
      <c r="H558" s="9" t="s">
        <v>667</v>
      </c>
      <c r="I558" s="9"/>
      <c r="J558" s="9"/>
      <c r="K558" s="9">
        <v>212</v>
      </c>
      <c r="L558" s="9">
        <v>29</v>
      </c>
      <c r="M558" s="9">
        <v>1</v>
      </c>
      <c r="N558" s="9" t="s">
        <v>236</v>
      </c>
      <c r="O558" s="9">
        <v>2</v>
      </c>
      <c r="P558" s="9">
        <f ca="1">ROUND(P556-P547-P537,O558)</f>
        <v>0</v>
      </c>
      <c r="Q558" s="9"/>
      <c r="R558" s="9"/>
      <c r="S558" s="9"/>
      <c r="T558" s="9"/>
      <c r="U558" s="9"/>
      <c r="V558" s="9"/>
      <c r="W558" s="9">
        <v>0</v>
      </c>
      <c r="X558" s="9">
        <v>1</v>
      </c>
      <c r="Y558" s="9">
        <v>0</v>
      </c>
      <c r="Z558" s="9">
        <v>0</v>
      </c>
      <c r="AA558" s="9">
        <v>1</v>
      </c>
      <c r="AB558" s="9">
        <v>0</v>
      </c>
    </row>
    <row r="559" spans="1:28">
      <c r="A559" s="9">
        <v>50</v>
      </c>
      <c r="B559" s="9">
        <v>0</v>
      </c>
      <c r="C559" s="9">
        <v>0</v>
      </c>
      <c r="D559" s="9">
        <v>2</v>
      </c>
      <c r="E559" s="9">
        <v>0</v>
      </c>
      <c r="F559" s="9">
        <f ca="1">ROUND(F558*2.5/100*0,O559)</f>
        <v>0</v>
      </c>
      <c r="G559" s="9" t="s">
        <v>668</v>
      </c>
      <c r="H559" s="9" t="s">
        <v>669</v>
      </c>
      <c r="I559" s="9"/>
      <c r="J559" s="9"/>
      <c r="K559" s="9">
        <v>212</v>
      </c>
      <c r="L559" s="9">
        <v>30</v>
      </c>
      <c r="M559" s="9">
        <v>1</v>
      </c>
      <c r="N559" s="9" t="s">
        <v>236</v>
      </c>
      <c r="O559" s="9">
        <v>2</v>
      </c>
      <c r="P559" s="9">
        <f ca="1">ROUND(P558*2.5/100*0,O559)</f>
        <v>0</v>
      </c>
      <c r="Q559" s="9"/>
      <c r="R559" s="9"/>
      <c r="S559" s="9"/>
      <c r="T559" s="9"/>
      <c r="U559" s="9"/>
      <c r="V559" s="9"/>
      <c r="W559" s="9">
        <v>0</v>
      </c>
      <c r="X559" s="9">
        <v>1</v>
      </c>
      <c r="Y559" s="9">
        <v>0</v>
      </c>
      <c r="Z559" s="9">
        <v>0</v>
      </c>
      <c r="AA559" s="9">
        <v>1</v>
      </c>
      <c r="AB559" s="9">
        <v>0</v>
      </c>
    </row>
    <row r="560" spans="1:28">
      <c r="A560" s="9">
        <v>50</v>
      </c>
      <c r="B560" s="9">
        <v>0</v>
      </c>
      <c r="C560" s="9">
        <v>0</v>
      </c>
      <c r="D560" s="9">
        <v>2</v>
      </c>
      <c r="E560" s="9">
        <v>0</v>
      </c>
      <c r="F560" s="9">
        <f ca="1">ROUND(F558+F559,O560)</f>
        <v>0</v>
      </c>
      <c r="G560" s="9" t="s">
        <v>670</v>
      </c>
      <c r="H560" s="9" t="s">
        <v>671</v>
      </c>
      <c r="I560" s="9"/>
      <c r="J560" s="9"/>
      <c r="K560" s="9">
        <v>212</v>
      </c>
      <c r="L560" s="9">
        <v>31</v>
      </c>
      <c r="M560" s="9">
        <v>1</v>
      </c>
      <c r="N560" s="9" t="s">
        <v>236</v>
      </c>
      <c r="O560" s="9">
        <v>2</v>
      </c>
      <c r="P560" s="9">
        <f ca="1">ROUND(P558+P559,O560)</f>
        <v>0</v>
      </c>
      <c r="Q560" s="9"/>
      <c r="R560" s="9"/>
      <c r="S560" s="9"/>
      <c r="T560" s="9"/>
      <c r="U560" s="9"/>
      <c r="V560" s="9"/>
      <c r="W560" s="9">
        <v>0</v>
      </c>
      <c r="X560" s="9">
        <v>1</v>
      </c>
      <c r="Y560" s="9">
        <v>0</v>
      </c>
      <c r="Z560" s="9">
        <v>0</v>
      </c>
      <c r="AA560" s="9">
        <v>1</v>
      </c>
      <c r="AB560" s="9">
        <v>0</v>
      </c>
    </row>
    <row r="561" spans="1:28">
      <c r="A561" s="9">
        <v>50</v>
      </c>
      <c r="B561" s="9">
        <v>0</v>
      </c>
      <c r="C561" s="9">
        <v>0</v>
      </c>
      <c r="D561" s="9">
        <v>2</v>
      </c>
      <c r="E561" s="9">
        <v>0</v>
      </c>
      <c r="F561" s="9">
        <f ca="1">ROUND(F560*1.9/100,O561)</f>
        <v>0</v>
      </c>
      <c r="G561" s="9" t="s">
        <v>672</v>
      </c>
      <c r="H561" s="9" t="s">
        <v>673</v>
      </c>
      <c r="I561" s="9"/>
      <c r="J561" s="9"/>
      <c r="K561" s="9">
        <v>212</v>
      </c>
      <c r="L561" s="9">
        <v>32</v>
      </c>
      <c r="M561" s="9">
        <v>1</v>
      </c>
      <c r="N561" s="9" t="s">
        <v>236</v>
      </c>
      <c r="O561" s="9">
        <v>2</v>
      </c>
      <c r="P561" s="9">
        <f ca="1">ROUND(P560*1.9/100,O561)</f>
        <v>0</v>
      </c>
      <c r="Q561" s="9"/>
      <c r="R561" s="9"/>
      <c r="S561" s="9"/>
      <c r="T561" s="9"/>
      <c r="U561" s="9"/>
      <c r="V561" s="9"/>
      <c r="W561" s="9">
        <v>0</v>
      </c>
      <c r="X561" s="9">
        <v>1</v>
      </c>
      <c r="Y561" s="9">
        <v>0</v>
      </c>
      <c r="Z561" s="9">
        <v>0</v>
      </c>
      <c r="AA561" s="9">
        <v>1</v>
      </c>
      <c r="AB561" s="9">
        <v>0</v>
      </c>
    </row>
    <row r="562" spans="1:28">
      <c r="A562" s="9">
        <v>50</v>
      </c>
      <c r="B562" s="9">
        <v>0</v>
      </c>
      <c r="C562" s="9">
        <v>0</v>
      </c>
      <c r="D562" s="9">
        <v>2</v>
      </c>
      <c r="E562" s="9">
        <v>0</v>
      </c>
      <c r="F562" s="9">
        <f ca="1">ROUND(F560+F561,O562)</f>
        <v>0</v>
      </c>
      <c r="G562" s="9" t="s">
        <v>674</v>
      </c>
      <c r="H562" s="9" t="s">
        <v>675</v>
      </c>
      <c r="I562" s="9"/>
      <c r="J562" s="9"/>
      <c r="K562" s="9">
        <v>212</v>
      </c>
      <c r="L562" s="9">
        <v>33</v>
      </c>
      <c r="M562" s="9">
        <v>1</v>
      </c>
      <c r="N562" s="9" t="s">
        <v>236</v>
      </c>
      <c r="O562" s="9">
        <v>2</v>
      </c>
      <c r="P562" s="9">
        <f ca="1">ROUND(P560+P561,O562)</f>
        <v>0</v>
      </c>
      <c r="Q562" s="9"/>
      <c r="R562" s="9"/>
      <c r="S562" s="9"/>
      <c r="T562" s="9"/>
      <c r="U562" s="9"/>
      <c r="V562" s="9"/>
      <c r="W562" s="9">
        <v>0</v>
      </c>
      <c r="X562" s="9">
        <v>1</v>
      </c>
      <c r="Y562" s="9">
        <v>0</v>
      </c>
      <c r="Z562" s="9">
        <v>0</v>
      </c>
      <c r="AA562" s="9">
        <v>1</v>
      </c>
      <c r="AB562" s="9">
        <v>0</v>
      </c>
    </row>
    <row r="563" spans="1:28">
      <c r="A563" s="9">
        <v>50</v>
      </c>
      <c r="B563" s="9">
        <v>0</v>
      </c>
      <c r="C563" s="9">
        <v>0</v>
      </c>
      <c r="D563" s="9">
        <v>2</v>
      </c>
      <c r="E563" s="9">
        <v>0</v>
      </c>
      <c r="F563" s="9">
        <f ca="1">ROUND(F562*F557,O563)</f>
        <v>0</v>
      </c>
      <c r="G563" s="9" t="s">
        <v>676</v>
      </c>
      <c r="H563" s="9" t="s">
        <v>677</v>
      </c>
      <c r="I563" s="9"/>
      <c r="J563" s="9"/>
      <c r="K563" s="9">
        <v>212</v>
      </c>
      <c r="L563" s="9">
        <v>34</v>
      </c>
      <c r="M563" s="9">
        <v>1</v>
      </c>
      <c r="N563" s="9" t="s">
        <v>236</v>
      </c>
      <c r="O563" s="9">
        <v>2</v>
      </c>
      <c r="P563" s="9">
        <f ca="1">ROUND(P562*P557,O563)</f>
        <v>0</v>
      </c>
      <c r="Q563" s="9"/>
      <c r="R563" s="9"/>
      <c r="S563" s="9"/>
      <c r="T563" s="9"/>
      <c r="U563" s="9"/>
      <c r="V563" s="9"/>
      <c r="W563" s="9">
        <v>0</v>
      </c>
      <c r="X563" s="9">
        <v>1</v>
      </c>
      <c r="Y563" s="9">
        <v>0</v>
      </c>
      <c r="Z563" s="9">
        <v>0</v>
      </c>
      <c r="AA563" s="9">
        <v>1</v>
      </c>
      <c r="AB563" s="9">
        <v>0</v>
      </c>
    </row>
    <row r="564" spans="1:28">
      <c r="A564" s="9">
        <v>50</v>
      </c>
      <c r="B564" s="9">
        <v>0</v>
      </c>
      <c r="C564" s="9">
        <v>0</v>
      </c>
      <c r="D564" s="9">
        <v>2</v>
      </c>
      <c r="E564" s="9">
        <v>0</v>
      </c>
      <c r="F564" s="9">
        <f>ROUND(F537,O564)</f>
        <v>0</v>
      </c>
      <c r="G564" s="9" t="s">
        <v>678</v>
      </c>
      <c r="H564" s="9" t="s">
        <v>186</v>
      </c>
      <c r="I564" s="9"/>
      <c r="J564" s="9"/>
      <c r="K564" s="9">
        <v>212</v>
      </c>
      <c r="L564" s="9">
        <v>35</v>
      </c>
      <c r="M564" s="9">
        <v>1</v>
      </c>
      <c r="N564" s="9" t="s">
        <v>236</v>
      </c>
      <c r="O564" s="9">
        <v>2</v>
      </c>
      <c r="P564" s="9">
        <f>ROUND(P537,O564)</f>
        <v>0</v>
      </c>
      <c r="Q564" s="9"/>
      <c r="R564" s="9"/>
      <c r="S564" s="9"/>
      <c r="T564" s="9"/>
      <c r="U564" s="9"/>
      <c r="V564" s="9"/>
      <c r="W564" s="9">
        <v>0</v>
      </c>
      <c r="X564" s="9">
        <v>1</v>
      </c>
      <c r="Y564" s="9">
        <v>0</v>
      </c>
      <c r="Z564" s="9">
        <v>0</v>
      </c>
      <c r="AA564" s="9">
        <v>1</v>
      </c>
      <c r="AB564" s="9">
        <v>0</v>
      </c>
    </row>
    <row r="565" spans="1:28">
      <c r="A565" s="9">
        <v>50</v>
      </c>
      <c r="B565" s="9">
        <v>0</v>
      </c>
      <c r="C565" s="9">
        <v>0</v>
      </c>
      <c r="D565" s="9">
        <v>2</v>
      </c>
      <c r="E565" s="9">
        <v>0</v>
      </c>
      <c r="F565" s="9">
        <f>ROUND(F564*F557,O565)</f>
        <v>0</v>
      </c>
      <c r="G565" s="9" t="s">
        <v>679</v>
      </c>
      <c r="H565" s="9" t="s">
        <v>680</v>
      </c>
      <c r="I565" s="9"/>
      <c r="J565" s="9"/>
      <c r="K565" s="9">
        <v>212</v>
      </c>
      <c r="L565" s="9">
        <v>36</v>
      </c>
      <c r="M565" s="9">
        <v>1</v>
      </c>
      <c r="N565" s="9" t="s">
        <v>236</v>
      </c>
      <c r="O565" s="9">
        <v>2</v>
      </c>
      <c r="P565" s="9">
        <f>ROUND(P564*P557,O565)</f>
        <v>0</v>
      </c>
      <c r="Q565" s="9"/>
      <c r="R565" s="9"/>
      <c r="S565" s="9"/>
      <c r="T565" s="9"/>
      <c r="U565" s="9"/>
      <c r="V565" s="9"/>
      <c r="W565" s="9">
        <v>0</v>
      </c>
      <c r="X565" s="9">
        <v>1</v>
      </c>
      <c r="Y565" s="9">
        <v>0</v>
      </c>
      <c r="Z565" s="9">
        <v>0</v>
      </c>
      <c r="AA565" s="9">
        <v>1</v>
      </c>
      <c r="AB565" s="9">
        <v>0</v>
      </c>
    </row>
    <row r="566" spans="1:28">
      <c r="A566" s="9">
        <v>50</v>
      </c>
      <c r="B566" s="9">
        <v>0</v>
      </c>
      <c r="C566" s="9">
        <v>0</v>
      </c>
      <c r="D566" s="9">
        <v>2</v>
      </c>
      <c r="E566" s="9">
        <v>0</v>
      </c>
      <c r="F566" s="9">
        <f ca="1">ROUND(F547,O566)</f>
        <v>0</v>
      </c>
      <c r="G566" s="9" t="s">
        <v>681</v>
      </c>
      <c r="H566" s="9" t="s">
        <v>682</v>
      </c>
      <c r="I566" s="9"/>
      <c r="J566" s="9"/>
      <c r="K566" s="9">
        <v>212</v>
      </c>
      <c r="L566" s="9">
        <v>37</v>
      </c>
      <c r="M566" s="9">
        <v>1</v>
      </c>
      <c r="N566" s="9" t="s">
        <v>236</v>
      </c>
      <c r="O566" s="9">
        <v>2</v>
      </c>
      <c r="P566" s="9">
        <f ca="1">ROUND(P547,O566)</f>
        <v>0</v>
      </c>
      <c r="Q566" s="9"/>
      <c r="R566" s="9"/>
      <c r="S566" s="9"/>
      <c r="T566" s="9"/>
      <c r="U566" s="9"/>
      <c r="V566" s="9"/>
      <c r="W566" s="9">
        <v>0</v>
      </c>
      <c r="X566" s="9">
        <v>1</v>
      </c>
      <c r="Y566" s="9">
        <v>0</v>
      </c>
      <c r="Z566" s="9">
        <v>0</v>
      </c>
      <c r="AA566" s="9">
        <v>1</v>
      </c>
      <c r="AB566" s="9">
        <v>0</v>
      </c>
    </row>
    <row r="567" spans="1:28">
      <c r="A567" s="9">
        <v>50</v>
      </c>
      <c r="B567" s="9">
        <v>0</v>
      </c>
      <c r="C567" s="9">
        <v>0</v>
      </c>
      <c r="D567" s="9">
        <v>2</v>
      </c>
      <c r="E567" s="9">
        <v>0</v>
      </c>
      <c r="F567" s="9">
        <f ca="1">ROUND(F566*F557,O567)</f>
        <v>0</v>
      </c>
      <c r="G567" s="9" t="s">
        <v>683</v>
      </c>
      <c r="H567" s="9" t="s">
        <v>684</v>
      </c>
      <c r="I567" s="9"/>
      <c r="J567" s="9"/>
      <c r="K567" s="9">
        <v>212</v>
      </c>
      <c r="L567" s="9">
        <v>38</v>
      </c>
      <c r="M567" s="9">
        <v>1</v>
      </c>
      <c r="N567" s="9" t="s">
        <v>236</v>
      </c>
      <c r="O567" s="9">
        <v>2</v>
      </c>
      <c r="P567" s="9">
        <f ca="1">ROUND(P566*P557,O567)</f>
        <v>0</v>
      </c>
      <c r="Q567" s="9"/>
      <c r="R567" s="9"/>
      <c r="S567" s="9"/>
      <c r="T567" s="9"/>
      <c r="U567" s="9"/>
      <c r="V567" s="9"/>
      <c r="W567" s="9">
        <v>0</v>
      </c>
      <c r="X567" s="9">
        <v>1</v>
      </c>
      <c r="Y567" s="9">
        <v>0</v>
      </c>
      <c r="Z567" s="9">
        <v>0</v>
      </c>
      <c r="AA567" s="9">
        <v>1</v>
      </c>
      <c r="AB567" s="9">
        <v>0</v>
      </c>
    </row>
    <row r="568" spans="1:28">
      <c r="A568" s="9">
        <v>50</v>
      </c>
      <c r="B568" s="9">
        <v>0</v>
      </c>
      <c r="C568" s="9">
        <v>0</v>
      </c>
      <c r="D568" s="9">
        <v>2</v>
      </c>
      <c r="E568" s="9">
        <v>213</v>
      </c>
      <c r="F568" s="9">
        <f ca="1">ROUND(F563+F565+F567,O568)</f>
        <v>0</v>
      </c>
      <c r="G568" s="9" t="s">
        <v>685</v>
      </c>
      <c r="H568" s="9" t="s">
        <v>686</v>
      </c>
      <c r="I568" s="9"/>
      <c r="J568" s="9"/>
      <c r="K568" s="9">
        <v>212</v>
      </c>
      <c r="L568" s="9">
        <v>39</v>
      </c>
      <c r="M568" s="9">
        <v>1</v>
      </c>
      <c r="N568" s="9" t="s">
        <v>236</v>
      </c>
      <c r="O568" s="9">
        <v>2</v>
      </c>
      <c r="P568" s="9">
        <f ca="1">ROUND(P563+P565+P567,O568)</f>
        <v>0</v>
      </c>
      <c r="Q568" s="9"/>
      <c r="R568" s="9"/>
      <c r="S568" s="9"/>
      <c r="T568" s="9"/>
      <c r="U568" s="9"/>
      <c r="V568" s="9"/>
      <c r="W568" s="9">
        <v>0</v>
      </c>
      <c r="X568" s="9">
        <v>1</v>
      </c>
      <c r="Y568" s="9">
        <v>0</v>
      </c>
      <c r="Z568" s="9">
        <v>0</v>
      </c>
      <c r="AA568" s="9">
        <v>1</v>
      </c>
      <c r="AB568" s="9">
        <v>0</v>
      </c>
    </row>
    <row r="570" spans="1:206">
      <c r="A570" s="7">
        <v>51</v>
      </c>
      <c r="B570" s="7">
        <f>B12</f>
        <v>641</v>
      </c>
      <c r="C570" s="7">
        <f>A12</f>
        <v>1</v>
      </c>
      <c r="D570" s="7">
        <f>ROW(A12)</f>
        <v>12</v>
      </c>
      <c r="E570" s="7"/>
      <c r="F570" s="7" t="str">
        <f>IF(F12&lt;&gt;"",F12,"")</f>
        <v/>
      </c>
      <c r="G570" s="7" t="str">
        <f>IF(G12&lt;&gt;"",G12,"")</f>
        <v>Строительство ЛЭП-0,4 кВ от сущ. ВЛ-0,38 кВ с ТП-380, ПС №695 «Крутыши», в т.ч. ПИР,МО, Ступинский р-н, Вальцово д, д.13 Ю8-25-302-285381(601783)</v>
      </c>
      <c r="H570" s="7">
        <v>0</v>
      </c>
      <c r="I570" s="7"/>
      <c r="J570" s="7"/>
      <c r="K570" s="7"/>
      <c r="L570" s="7"/>
      <c r="M570" s="7"/>
      <c r="N570" s="7"/>
      <c r="O570" s="7">
        <f ca="1" t="shared" ref="O570:T570" si="320">ROUND(O435+O528,2)</f>
        <v>219253.72</v>
      </c>
      <c r="P570" s="7">
        <f ca="1" t="shared" si="320"/>
        <v>124216.17</v>
      </c>
      <c r="Q570" s="7">
        <f ca="1" t="shared" si="320"/>
        <v>26876.24</v>
      </c>
      <c r="R570" s="7">
        <f ca="1" t="shared" si="320"/>
        <v>17429.6</v>
      </c>
      <c r="S570" s="7">
        <f ca="1" t="shared" si="320"/>
        <v>50731.71</v>
      </c>
      <c r="T570" s="7">
        <f t="shared" si="320"/>
        <v>0</v>
      </c>
      <c r="U570" s="7">
        <f ca="1">U435+U528</f>
        <v>63.677156</v>
      </c>
      <c r="V570" s="7">
        <f ca="1">V435+V528</f>
        <v>19.3045808</v>
      </c>
      <c r="W570" s="7">
        <f>ROUND(W435+W528,2)</f>
        <v>0</v>
      </c>
      <c r="X570" s="7">
        <f ca="1">ROUND(X435+X528,2)</f>
        <v>69814.62</v>
      </c>
      <c r="Y570" s="7">
        <f ca="1">ROUND(Y435+Y528,2)</f>
        <v>41876.62</v>
      </c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>
        <f t="shared" ref="AO570:BD570" si="321">ROUND(AO435+AO528,2)</f>
        <v>0</v>
      </c>
      <c r="AP570" s="7">
        <f t="shared" si="321"/>
        <v>0</v>
      </c>
      <c r="AQ570" s="7">
        <f ca="1" t="shared" si="321"/>
        <v>0</v>
      </c>
      <c r="AR570" s="7">
        <f ca="1" t="shared" si="321"/>
        <v>330944.96</v>
      </c>
      <c r="AS570" s="7">
        <f ca="1" t="shared" si="321"/>
        <v>307698.64</v>
      </c>
      <c r="AT570" s="7">
        <f ca="1" t="shared" si="321"/>
        <v>23246.32</v>
      </c>
      <c r="AU570" s="7">
        <f ca="1" t="shared" si="321"/>
        <v>0</v>
      </c>
      <c r="AV570" s="7">
        <f ca="1" t="shared" si="321"/>
        <v>124216.17</v>
      </c>
      <c r="AW570" s="7">
        <f ca="1" t="shared" si="321"/>
        <v>124216.17</v>
      </c>
      <c r="AX570" s="7">
        <f ca="1" t="shared" si="321"/>
        <v>0</v>
      </c>
      <c r="AY570" s="7">
        <f ca="1" t="shared" si="321"/>
        <v>124216.17</v>
      </c>
      <c r="AZ570" s="7">
        <f ca="1" t="shared" si="321"/>
        <v>0</v>
      </c>
      <c r="BA570" s="7">
        <f t="shared" si="321"/>
        <v>0</v>
      </c>
      <c r="BB570" s="7">
        <f t="shared" si="321"/>
        <v>0</v>
      </c>
      <c r="BC570" s="7">
        <f t="shared" si="321"/>
        <v>0</v>
      </c>
      <c r="BD570" s="7">
        <f t="shared" si="321"/>
        <v>0</v>
      </c>
      <c r="BE570" s="7"/>
      <c r="BF570" s="7"/>
      <c r="BG570" s="7"/>
      <c r="BH570" s="7"/>
      <c r="BI570" s="7"/>
      <c r="BJ570" s="7"/>
      <c r="BK570" s="7"/>
      <c r="BL570" s="7"/>
      <c r="BM570" s="7"/>
      <c r="BN570" s="7"/>
      <c r="BO570" s="7"/>
      <c r="BP570" s="7"/>
      <c r="BQ570" s="7"/>
      <c r="BR570" s="7"/>
      <c r="BS570" s="7"/>
      <c r="BT570" s="7"/>
      <c r="BU570" s="7"/>
      <c r="BV570" s="7"/>
      <c r="BW570" s="7"/>
      <c r="BX570" s="7"/>
      <c r="BY570" s="7"/>
      <c r="BZ570" s="7"/>
      <c r="CA570" s="7"/>
      <c r="CB570" s="7"/>
      <c r="CC570" s="7"/>
      <c r="CD570" s="7"/>
      <c r="CE570" s="7"/>
      <c r="CF570" s="7"/>
      <c r="CG570" s="7"/>
      <c r="CH570" s="7"/>
      <c r="CI570" s="7"/>
      <c r="CJ570" s="7"/>
      <c r="CK570" s="7"/>
      <c r="CL570" s="7"/>
      <c r="CM570" s="7"/>
      <c r="CN570" s="7"/>
      <c r="CO570" s="7"/>
      <c r="CP570" s="7"/>
      <c r="CQ570" s="7"/>
      <c r="CR570" s="7"/>
      <c r="CS570" s="7"/>
      <c r="CT570" s="7"/>
      <c r="CU570" s="7"/>
      <c r="CV570" s="7"/>
      <c r="CW570" s="7"/>
      <c r="CX570" s="7"/>
      <c r="CY570" s="7"/>
      <c r="CZ570" s="7"/>
      <c r="DA570" s="7"/>
      <c r="DB570" s="7"/>
      <c r="DC570" s="7"/>
      <c r="DD570" s="7"/>
      <c r="DE570" s="7"/>
      <c r="DF570" s="7"/>
      <c r="DG570" s="4">
        <f ca="1" t="shared" ref="DG570:DL570" si="322">ROUND(DG435+DG528,2)</f>
        <v>219253.72</v>
      </c>
      <c r="DH570" s="4">
        <f ca="1" t="shared" si="322"/>
        <v>124216.17</v>
      </c>
      <c r="DI570" s="4">
        <f ca="1" t="shared" si="322"/>
        <v>26876.24</v>
      </c>
      <c r="DJ570" s="4">
        <f ca="1" t="shared" si="322"/>
        <v>17429.6</v>
      </c>
      <c r="DK570" s="4">
        <f ca="1" t="shared" si="322"/>
        <v>50731.71</v>
      </c>
      <c r="DL570" s="4">
        <f t="shared" si="322"/>
        <v>0</v>
      </c>
      <c r="DM570" s="4">
        <f ca="1">DM435+DM528</f>
        <v>63.677156</v>
      </c>
      <c r="DN570" s="4">
        <f ca="1">DN435+DN528</f>
        <v>19.3045808</v>
      </c>
      <c r="DO570" s="4">
        <f>ROUND(DO435+DO528,2)</f>
        <v>0</v>
      </c>
      <c r="DP570" s="4">
        <f ca="1">ROUND(DP435+DP528,2)</f>
        <v>69814.62</v>
      </c>
      <c r="DQ570" s="4">
        <f ca="1">ROUND(DQ435+DQ528,2)</f>
        <v>41876.62</v>
      </c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>
        <f t="shared" ref="EG570:EV570" si="323">ROUND(EG435+EG528,2)</f>
        <v>0</v>
      </c>
      <c r="EH570" s="4">
        <f t="shared" si="323"/>
        <v>0</v>
      </c>
      <c r="EI570" s="4">
        <f ca="1" t="shared" si="323"/>
        <v>0</v>
      </c>
      <c r="EJ570" s="4">
        <f ca="1" t="shared" si="323"/>
        <v>330944.96</v>
      </c>
      <c r="EK570" s="4">
        <f ca="1" t="shared" si="323"/>
        <v>307698.64</v>
      </c>
      <c r="EL570" s="4">
        <f ca="1" t="shared" si="323"/>
        <v>23246.32</v>
      </c>
      <c r="EM570" s="4">
        <f ca="1" t="shared" si="323"/>
        <v>0</v>
      </c>
      <c r="EN570" s="4">
        <f ca="1" t="shared" si="323"/>
        <v>124216.17</v>
      </c>
      <c r="EO570" s="4">
        <f ca="1" t="shared" si="323"/>
        <v>124216.17</v>
      </c>
      <c r="EP570" s="4">
        <f ca="1" t="shared" si="323"/>
        <v>0</v>
      </c>
      <c r="EQ570" s="4">
        <f ca="1" t="shared" si="323"/>
        <v>124216.17</v>
      </c>
      <c r="ER570" s="4">
        <f ca="1" t="shared" si="323"/>
        <v>0</v>
      </c>
      <c r="ES570" s="4">
        <f t="shared" si="323"/>
        <v>0</v>
      </c>
      <c r="ET570" s="4">
        <f t="shared" si="323"/>
        <v>0</v>
      </c>
      <c r="EU570" s="4">
        <f t="shared" si="323"/>
        <v>0</v>
      </c>
      <c r="EV570" s="4">
        <f t="shared" si="323"/>
        <v>0</v>
      </c>
      <c r="EW570" s="4"/>
      <c r="EX570" s="4"/>
      <c r="EY570" s="4"/>
      <c r="EZ570" s="4"/>
      <c r="FA570" s="4"/>
      <c r="FB570" s="4"/>
      <c r="FC570" s="4"/>
      <c r="FD570" s="4"/>
      <c r="FE570" s="4"/>
      <c r="FF570" s="4"/>
      <c r="FG570" s="4"/>
      <c r="FH570" s="4"/>
      <c r="FI570" s="4"/>
      <c r="FJ570" s="4"/>
      <c r="FK570" s="4"/>
      <c r="FL570" s="4"/>
      <c r="FM570" s="4"/>
      <c r="FN570" s="4"/>
      <c r="FO570" s="4"/>
      <c r="FP570" s="4"/>
      <c r="FQ570" s="4"/>
      <c r="FR570" s="4"/>
      <c r="FS570" s="4"/>
      <c r="FT570" s="4"/>
      <c r="FU570" s="4"/>
      <c r="FV570" s="4"/>
      <c r="FW570" s="4"/>
      <c r="FX570" s="4"/>
      <c r="FY570" s="4"/>
      <c r="FZ570" s="4"/>
      <c r="GA570" s="4"/>
      <c r="GB570" s="4"/>
      <c r="GC570" s="4"/>
      <c r="GD570" s="4"/>
      <c r="GE570" s="4"/>
      <c r="GF570" s="4"/>
      <c r="GG570" s="4"/>
      <c r="GH570" s="4"/>
      <c r="GI570" s="4"/>
      <c r="GJ570" s="4"/>
      <c r="GK570" s="4"/>
      <c r="GL570" s="4"/>
      <c r="GM570" s="4"/>
      <c r="GN570" s="4"/>
      <c r="GO570" s="4"/>
      <c r="GP570" s="4"/>
      <c r="GQ570" s="4"/>
      <c r="GR570" s="4"/>
      <c r="GS570" s="4"/>
      <c r="GT570" s="4"/>
      <c r="GU570" s="4"/>
      <c r="GV570" s="4"/>
      <c r="GW570" s="4"/>
      <c r="GX570" s="4">
        <v>0</v>
      </c>
    </row>
    <row r="572" spans="1:28">
      <c r="A572" s="9">
        <v>50</v>
      </c>
      <c r="B572" s="9">
        <v>0</v>
      </c>
      <c r="C572" s="9">
        <v>0</v>
      </c>
      <c r="D572" s="9">
        <v>1</v>
      </c>
      <c r="E572" s="9">
        <v>201</v>
      </c>
      <c r="F572" s="9">
        <f ca="1">ROUND(Source!O570,O572)</f>
        <v>219253.72</v>
      </c>
      <c r="G572" s="9" t="s">
        <v>363</v>
      </c>
      <c r="H572" s="9" t="s">
        <v>364</v>
      </c>
      <c r="I572" s="9"/>
      <c r="J572" s="9"/>
      <c r="K572" s="9">
        <v>201</v>
      </c>
      <c r="L572" s="9">
        <v>1</v>
      </c>
      <c r="M572" s="9">
        <v>3</v>
      </c>
      <c r="N572" s="9" t="s">
        <v>236</v>
      </c>
      <c r="O572" s="9">
        <v>2</v>
      </c>
      <c r="P572" s="9">
        <f ca="1">ROUND(Source!DG570,O572)</f>
        <v>219253.72</v>
      </c>
      <c r="Q572" s="9"/>
      <c r="R572" s="9"/>
      <c r="S572" s="9"/>
      <c r="T572" s="9"/>
      <c r="U572" s="9"/>
      <c r="V572" s="9"/>
      <c r="W572" s="9">
        <v>219253.72</v>
      </c>
      <c r="X572" s="9">
        <v>1</v>
      </c>
      <c r="Y572" s="9">
        <v>219253.72</v>
      </c>
      <c r="Z572" s="9">
        <v>219253.72</v>
      </c>
      <c r="AA572" s="9">
        <v>1</v>
      </c>
      <c r="AB572" s="9">
        <v>219253.72</v>
      </c>
    </row>
    <row r="573" spans="1:28">
      <c r="A573" s="9">
        <v>50</v>
      </c>
      <c r="B573" s="9">
        <v>0</v>
      </c>
      <c r="C573" s="9">
        <v>0</v>
      </c>
      <c r="D573" s="9">
        <v>1</v>
      </c>
      <c r="E573" s="9">
        <v>202</v>
      </c>
      <c r="F573" s="9">
        <f ca="1">ROUND(Source!P570,O573)</f>
        <v>124216.17</v>
      </c>
      <c r="G573" s="9" t="s">
        <v>365</v>
      </c>
      <c r="H573" s="9" t="s">
        <v>366</v>
      </c>
      <c r="I573" s="9"/>
      <c r="J573" s="9"/>
      <c r="K573" s="9">
        <v>202</v>
      </c>
      <c r="L573" s="9">
        <v>2</v>
      </c>
      <c r="M573" s="9">
        <v>3</v>
      </c>
      <c r="N573" s="9" t="s">
        <v>236</v>
      </c>
      <c r="O573" s="9">
        <v>2</v>
      </c>
      <c r="P573" s="9">
        <f ca="1">ROUND(Source!DH570,O573)</f>
        <v>124216.17</v>
      </c>
      <c r="Q573" s="9"/>
      <c r="R573" s="9"/>
      <c r="S573" s="9"/>
      <c r="T573" s="9"/>
      <c r="U573" s="9"/>
      <c r="V573" s="9"/>
      <c r="W573" s="9">
        <v>124216.17</v>
      </c>
      <c r="X573" s="9">
        <v>1</v>
      </c>
      <c r="Y573" s="9">
        <v>124216.17</v>
      </c>
      <c r="Z573" s="9">
        <v>124216.17</v>
      </c>
      <c r="AA573" s="9">
        <v>1</v>
      </c>
      <c r="AB573" s="9">
        <v>124216.17</v>
      </c>
    </row>
    <row r="574" spans="1:28">
      <c r="A574" s="9">
        <v>50</v>
      </c>
      <c r="B574" s="9">
        <v>0</v>
      </c>
      <c r="C574" s="9">
        <v>0</v>
      </c>
      <c r="D574" s="9">
        <v>1</v>
      </c>
      <c r="E574" s="9">
        <v>222</v>
      </c>
      <c r="F574" s="9">
        <f>ROUND(Source!AO570,O574)</f>
        <v>0</v>
      </c>
      <c r="G574" s="9" t="s">
        <v>367</v>
      </c>
      <c r="H574" s="9" t="s">
        <v>368</v>
      </c>
      <c r="I574" s="9"/>
      <c r="J574" s="9"/>
      <c r="K574" s="9">
        <v>222</v>
      </c>
      <c r="L574" s="9">
        <v>3</v>
      </c>
      <c r="M574" s="9">
        <v>3</v>
      </c>
      <c r="N574" s="9" t="s">
        <v>236</v>
      </c>
      <c r="O574" s="9">
        <v>2</v>
      </c>
      <c r="P574" s="9">
        <f>ROUND(Source!EG570,O574)</f>
        <v>0</v>
      </c>
      <c r="Q574" s="9"/>
      <c r="R574" s="9"/>
      <c r="S574" s="9"/>
      <c r="T574" s="9"/>
      <c r="U574" s="9"/>
      <c r="V574" s="9"/>
      <c r="W574" s="9">
        <v>0</v>
      </c>
      <c r="X574" s="9">
        <v>1</v>
      </c>
      <c r="Y574" s="9">
        <v>0</v>
      </c>
      <c r="Z574" s="9">
        <v>0</v>
      </c>
      <c r="AA574" s="9">
        <v>1</v>
      </c>
      <c r="AB574" s="9">
        <v>0</v>
      </c>
    </row>
    <row r="575" spans="1:28">
      <c r="A575" s="9">
        <v>50</v>
      </c>
      <c r="B575" s="9">
        <v>0</v>
      </c>
      <c r="C575" s="9">
        <v>0</v>
      </c>
      <c r="D575" s="9">
        <v>1</v>
      </c>
      <c r="E575" s="9">
        <v>225</v>
      </c>
      <c r="F575" s="9">
        <f ca="1">ROUND(Source!AV570,O575)</f>
        <v>124216.17</v>
      </c>
      <c r="G575" s="9" t="s">
        <v>369</v>
      </c>
      <c r="H575" s="9" t="s">
        <v>370</v>
      </c>
      <c r="I575" s="9"/>
      <c r="J575" s="9"/>
      <c r="K575" s="9">
        <v>225</v>
      </c>
      <c r="L575" s="9">
        <v>4</v>
      </c>
      <c r="M575" s="9">
        <v>3</v>
      </c>
      <c r="N575" s="9" t="s">
        <v>236</v>
      </c>
      <c r="O575" s="9">
        <v>2</v>
      </c>
      <c r="P575" s="9">
        <f ca="1">ROUND(Source!EN570,O575)</f>
        <v>124216.17</v>
      </c>
      <c r="Q575" s="9"/>
      <c r="R575" s="9"/>
      <c r="S575" s="9"/>
      <c r="T575" s="9"/>
      <c r="U575" s="9"/>
      <c r="V575" s="9"/>
      <c r="W575" s="9">
        <v>124216.17</v>
      </c>
      <c r="X575" s="9">
        <v>1</v>
      </c>
      <c r="Y575" s="9">
        <v>124216.17</v>
      </c>
      <c r="Z575" s="9">
        <v>124216.17</v>
      </c>
      <c r="AA575" s="9">
        <v>1</v>
      </c>
      <c r="AB575" s="9">
        <v>124216.17</v>
      </c>
    </row>
    <row r="576" spans="1:28">
      <c r="A576" s="9">
        <v>50</v>
      </c>
      <c r="B576" s="9">
        <v>0</v>
      </c>
      <c r="C576" s="9">
        <v>0</v>
      </c>
      <c r="D576" s="9">
        <v>1</v>
      </c>
      <c r="E576" s="9">
        <v>226</v>
      </c>
      <c r="F576" s="9">
        <f ca="1">ROUND(Source!AW570,O576)</f>
        <v>124216.17</v>
      </c>
      <c r="G576" s="9" t="s">
        <v>371</v>
      </c>
      <c r="H576" s="9" t="s">
        <v>372</v>
      </c>
      <c r="I576" s="9"/>
      <c r="J576" s="9"/>
      <c r="K576" s="9">
        <v>226</v>
      </c>
      <c r="L576" s="9">
        <v>5</v>
      </c>
      <c r="M576" s="9">
        <v>3</v>
      </c>
      <c r="N576" s="9" t="s">
        <v>236</v>
      </c>
      <c r="O576" s="9">
        <v>2</v>
      </c>
      <c r="P576" s="9">
        <f ca="1">ROUND(Source!EO570,O576)</f>
        <v>124216.17</v>
      </c>
      <c r="Q576" s="9"/>
      <c r="R576" s="9"/>
      <c r="S576" s="9"/>
      <c r="T576" s="9"/>
      <c r="U576" s="9"/>
      <c r="V576" s="9"/>
      <c r="W576" s="9">
        <v>124216.17</v>
      </c>
      <c r="X576" s="9">
        <v>1</v>
      </c>
      <c r="Y576" s="9">
        <v>124216.17</v>
      </c>
      <c r="Z576" s="9">
        <v>124216.17</v>
      </c>
      <c r="AA576" s="9">
        <v>1</v>
      </c>
      <c r="AB576" s="9">
        <v>124216.17</v>
      </c>
    </row>
    <row r="577" spans="1:28">
      <c r="A577" s="9">
        <v>50</v>
      </c>
      <c r="B577" s="9">
        <v>0</v>
      </c>
      <c r="C577" s="9">
        <v>0</v>
      </c>
      <c r="D577" s="9">
        <v>1</v>
      </c>
      <c r="E577" s="9">
        <v>227</v>
      </c>
      <c r="F577" s="9">
        <f ca="1">ROUND(Source!AX570,O577)</f>
        <v>0</v>
      </c>
      <c r="G577" s="9" t="s">
        <v>373</v>
      </c>
      <c r="H577" s="9" t="s">
        <v>374</v>
      </c>
      <c r="I577" s="9"/>
      <c r="J577" s="9"/>
      <c r="K577" s="9">
        <v>227</v>
      </c>
      <c r="L577" s="9">
        <v>6</v>
      </c>
      <c r="M577" s="9">
        <v>3</v>
      </c>
      <c r="N577" s="9" t="s">
        <v>236</v>
      </c>
      <c r="O577" s="9">
        <v>2</v>
      </c>
      <c r="P577" s="9">
        <f ca="1">ROUND(Source!EP570,O577)</f>
        <v>0</v>
      </c>
      <c r="Q577" s="9"/>
      <c r="R577" s="9"/>
      <c r="S577" s="9"/>
      <c r="T577" s="9"/>
      <c r="U577" s="9"/>
      <c r="V577" s="9"/>
      <c r="W577" s="9">
        <v>0</v>
      </c>
      <c r="X577" s="9">
        <v>1</v>
      </c>
      <c r="Y577" s="9">
        <v>0</v>
      </c>
      <c r="Z577" s="9">
        <v>0</v>
      </c>
      <c r="AA577" s="9">
        <v>1</v>
      </c>
      <c r="AB577" s="9">
        <v>0</v>
      </c>
    </row>
    <row r="578" spans="1:28">
      <c r="A578" s="9">
        <v>50</v>
      </c>
      <c r="B578" s="9">
        <v>0</v>
      </c>
      <c r="C578" s="9">
        <v>0</v>
      </c>
      <c r="D578" s="9">
        <v>1</v>
      </c>
      <c r="E578" s="9">
        <v>228</v>
      </c>
      <c r="F578" s="9">
        <f ca="1">ROUND(Source!AY570,O578)</f>
        <v>124216.17</v>
      </c>
      <c r="G578" s="9" t="s">
        <v>375</v>
      </c>
      <c r="H578" s="9" t="s">
        <v>376</v>
      </c>
      <c r="I578" s="9"/>
      <c r="J578" s="9"/>
      <c r="K578" s="9">
        <v>228</v>
      </c>
      <c r="L578" s="9">
        <v>7</v>
      </c>
      <c r="M578" s="9">
        <v>3</v>
      </c>
      <c r="N578" s="9" t="s">
        <v>236</v>
      </c>
      <c r="O578" s="9">
        <v>2</v>
      </c>
      <c r="P578" s="9">
        <f ca="1">ROUND(Source!EQ570,O578)</f>
        <v>124216.17</v>
      </c>
      <c r="Q578" s="9"/>
      <c r="R578" s="9"/>
      <c r="S578" s="9"/>
      <c r="T578" s="9"/>
      <c r="U578" s="9"/>
      <c r="V578" s="9"/>
      <c r="W578" s="9">
        <v>124216.17</v>
      </c>
      <c r="X578" s="9">
        <v>1</v>
      </c>
      <c r="Y578" s="9">
        <v>124216.17</v>
      </c>
      <c r="Z578" s="9">
        <v>124216.17</v>
      </c>
      <c r="AA578" s="9">
        <v>1</v>
      </c>
      <c r="AB578" s="9">
        <v>124216.17</v>
      </c>
    </row>
    <row r="579" spans="1:28">
      <c r="A579" s="9">
        <v>50</v>
      </c>
      <c r="B579" s="9">
        <v>0</v>
      </c>
      <c r="C579" s="9">
        <v>0</v>
      </c>
      <c r="D579" s="9">
        <v>1</v>
      </c>
      <c r="E579" s="9">
        <v>216</v>
      </c>
      <c r="F579" s="9">
        <f>ROUND(Source!AP570,O579)</f>
        <v>0</v>
      </c>
      <c r="G579" s="9" t="s">
        <v>377</v>
      </c>
      <c r="H579" s="9" t="s">
        <v>378</v>
      </c>
      <c r="I579" s="9"/>
      <c r="J579" s="9"/>
      <c r="K579" s="9">
        <v>216</v>
      </c>
      <c r="L579" s="9">
        <v>8</v>
      </c>
      <c r="M579" s="9">
        <v>3</v>
      </c>
      <c r="N579" s="9" t="s">
        <v>236</v>
      </c>
      <c r="O579" s="9">
        <v>2</v>
      </c>
      <c r="P579" s="9">
        <f>ROUND(Source!EH570,O579)</f>
        <v>0</v>
      </c>
      <c r="Q579" s="9"/>
      <c r="R579" s="9"/>
      <c r="S579" s="9"/>
      <c r="T579" s="9"/>
      <c r="U579" s="9"/>
      <c r="V579" s="9"/>
      <c r="W579" s="9">
        <v>0</v>
      </c>
      <c r="X579" s="9">
        <v>1</v>
      </c>
      <c r="Y579" s="9">
        <v>0</v>
      </c>
      <c r="Z579" s="9">
        <v>0</v>
      </c>
      <c r="AA579" s="9">
        <v>1</v>
      </c>
      <c r="AB579" s="9">
        <v>0</v>
      </c>
    </row>
    <row r="580" spans="1:28">
      <c r="A580" s="9">
        <v>50</v>
      </c>
      <c r="B580" s="9">
        <v>0</v>
      </c>
      <c r="C580" s="9">
        <v>0</v>
      </c>
      <c r="D580" s="9">
        <v>1</v>
      </c>
      <c r="E580" s="9">
        <v>223</v>
      </c>
      <c r="F580" s="9">
        <f ca="1">ROUND(Source!AQ570,O580)</f>
        <v>0</v>
      </c>
      <c r="G580" s="9" t="s">
        <v>379</v>
      </c>
      <c r="H580" s="9" t="s">
        <v>380</v>
      </c>
      <c r="I580" s="9"/>
      <c r="J580" s="9"/>
      <c r="K580" s="9">
        <v>223</v>
      </c>
      <c r="L580" s="9">
        <v>9</v>
      </c>
      <c r="M580" s="9">
        <v>3</v>
      </c>
      <c r="N580" s="9" t="s">
        <v>236</v>
      </c>
      <c r="O580" s="9">
        <v>2</v>
      </c>
      <c r="P580" s="9">
        <f ca="1">ROUND(Source!EI570,O580)</f>
        <v>0</v>
      </c>
      <c r="Q580" s="9"/>
      <c r="R580" s="9"/>
      <c r="S580" s="9"/>
      <c r="T580" s="9"/>
      <c r="U580" s="9"/>
      <c r="V580" s="9"/>
      <c r="W580" s="9">
        <v>0</v>
      </c>
      <c r="X580" s="9">
        <v>1</v>
      </c>
      <c r="Y580" s="9">
        <v>0</v>
      </c>
      <c r="Z580" s="9">
        <v>0</v>
      </c>
      <c r="AA580" s="9">
        <v>1</v>
      </c>
      <c r="AB580" s="9">
        <v>0</v>
      </c>
    </row>
    <row r="581" spans="1:28">
      <c r="A581" s="9">
        <v>50</v>
      </c>
      <c r="B581" s="9">
        <v>0</v>
      </c>
      <c r="C581" s="9">
        <v>0</v>
      </c>
      <c r="D581" s="9">
        <v>1</v>
      </c>
      <c r="E581" s="9">
        <v>229</v>
      </c>
      <c r="F581" s="9">
        <f ca="1">ROUND(Source!AZ570,O581)</f>
        <v>0</v>
      </c>
      <c r="G581" s="9" t="s">
        <v>381</v>
      </c>
      <c r="H581" s="9" t="s">
        <v>382</v>
      </c>
      <c r="I581" s="9"/>
      <c r="J581" s="9"/>
      <c r="K581" s="9">
        <v>229</v>
      </c>
      <c r="L581" s="9">
        <v>10</v>
      </c>
      <c r="M581" s="9">
        <v>3</v>
      </c>
      <c r="N581" s="9" t="s">
        <v>236</v>
      </c>
      <c r="O581" s="9">
        <v>2</v>
      </c>
      <c r="P581" s="9">
        <f ca="1">ROUND(Source!ER570,O581)</f>
        <v>0</v>
      </c>
      <c r="Q581" s="9"/>
      <c r="R581" s="9"/>
      <c r="S581" s="9"/>
      <c r="T581" s="9"/>
      <c r="U581" s="9"/>
      <c r="V581" s="9"/>
      <c r="W581" s="9">
        <v>0</v>
      </c>
      <c r="X581" s="9">
        <v>1</v>
      </c>
      <c r="Y581" s="9">
        <v>0</v>
      </c>
      <c r="Z581" s="9">
        <v>0</v>
      </c>
      <c r="AA581" s="9">
        <v>1</v>
      </c>
      <c r="AB581" s="9">
        <v>0</v>
      </c>
    </row>
    <row r="582" spans="1:28">
      <c r="A582" s="9">
        <v>50</v>
      </c>
      <c r="B582" s="9">
        <v>0</v>
      </c>
      <c r="C582" s="9">
        <v>0</v>
      </c>
      <c r="D582" s="9">
        <v>1</v>
      </c>
      <c r="E582" s="9">
        <v>203</v>
      </c>
      <c r="F582" s="9">
        <f ca="1">ROUND(Source!Q570,O582)</f>
        <v>26876.24</v>
      </c>
      <c r="G582" s="9" t="s">
        <v>383</v>
      </c>
      <c r="H582" s="9" t="s">
        <v>384</v>
      </c>
      <c r="I582" s="9"/>
      <c r="J582" s="9"/>
      <c r="K582" s="9">
        <v>203</v>
      </c>
      <c r="L582" s="9">
        <v>11</v>
      </c>
      <c r="M582" s="9">
        <v>3</v>
      </c>
      <c r="N582" s="9" t="s">
        <v>236</v>
      </c>
      <c r="O582" s="9">
        <v>2</v>
      </c>
      <c r="P582" s="9">
        <f ca="1">ROUND(Source!DI570,O582)</f>
        <v>26876.24</v>
      </c>
      <c r="Q582" s="9"/>
      <c r="R582" s="9"/>
      <c r="S582" s="9"/>
      <c r="T582" s="9"/>
      <c r="U582" s="9"/>
      <c r="V582" s="9"/>
      <c r="W582" s="9">
        <v>26876.24</v>
      </c>
      <c r="X582" s="9">
        <v>1</v>
      </c>
      <c r="Y582" s="9">
        <v>26876.24</v>
      </c>
      <c r="Z582" s="9">
        <v>26876.24</v>
      </c>
      <c r="AA582" s="9">
        <v>1</v>
      </c>
      <c r="AB582" s="9">
        <v>26876.24</v>
      </c>
    </row>
    <row r="583" spans="1:28">
      <c r="A583" s="9">
        <v>50</v>
      </c>
      <c r="B583" s="9">
        <v>0</v>
      </c>
      <c r="C583" s="9">
        <v>0</v>
      </c>
      <c r="D583" s="9">
        <v>1</v>
      </c>
      <c r="E583" s="9">
        <v>231</v>
      </c>
      <c r="F583" s="9">
        <f>ROUND(Source!BB570,O583)</f>
        <v>0</v>
      </c>
      <c r="G583" s="9" t="s">
        <v>385</v>
      </c>
      <c r="H583" s="9" t="s">
        <v>386</v>
      </c>
      <c r="I583" s="9"/>
      <c r="J583" s="9"/>
      <c r="K583" s="9">
        <v>231</v>
      </c>
      <c r="L583" s="9">
        <v>12</v>
      </c>
      <c r="M583" s="9">
        <v>3</v>
      </c>
      <c r="N583" s="9" t="s">
        <v>236</v>
      </c>
      <c r="O583" s="9">
        <v>2</v>
      </c>
      <c r="P583" s="9">
        <f>ROUND(Source!ET570,O583)</f>
        <v>0</v>
      </c>
      <c r="Q583" s="9"/>
      <c r="R583" s="9"/>
      <c r="S583" s="9"/>
      <c r="T583" s="9"/>
      <c r="U583" s="9"/>
      <c r="V583" s="9"/>
      <c r="W583" s="9">
        <v>0</v>
      </c>
      <c r="X583" s="9">
        <v>1</v>
      </c>
      <c r="Y583" s="9">
        <v>0</v>
      </c>
      <c r="Z583" s="9">
        <v>0</v>
      </c>
      <c r="AA583" s="9">
        <v>1</v>
      </c>
      <c r="AB583" s="9">
        <v>0</v>
      </c>
    </row>
    <row r="584" spans="1:28">
      <c r="A584" s="9">
        <v>50</v>
      </c>
      <c r="B584" s="9">
        <v>0</v>
      </c>
      <c r="C584" s="9">
        <v>0</v>
      </c>
      <c r="D584" s="9">
        <v>1</v>
      </c>
      <c r="E584" s="9">
        <v>204</v>
      </c>
      <c r="F584" s="9">
        <f ca="1">ROUND(Source!R570,O584)</f>
        <v>17429.6</v>
      </c>
      <c r="G584" s="9" t="s">
        <v>387</v>
      </c>
      <c r="H584" s="9" t="s">
        <v>388</v>
      </c>
      <c r="I584" s="9"/>
      <c r="J584" s="9"/>
      <c r="K584" s="9">
        <v>204</v>
      </c>
      <c r="L584" s="9">
        <v>13</v>
      </c>
      <c r="M584" s="9">
        <v>3</v>
      </c>
      <c r="N584" s="9" t="s">
        <v>236</v>
      </c>
      <c r="O584" s="9">
        <v>2</v>
      </c>
      <c r="P584" s="9">
        <f ca="1">ROUND(Source!DJ570,O584)</f>
        <v>17429.6</v>
      </c>
      <c r="Q584" s="9"/>
      <c r="R584" s="9"/>
      <c r="S584" s="9"/>
      <c r="T584" s="9"/>
      <c r="U584" s="9"/>
      <c r="V584" s="9"/>
      <c r="W584" s="9">
        <v>17429.6</v>
      </c>
      <c r="X584" s="9">
        <v>1</v>
      </c>
      <c r="Y584" s="9">
        <v>17429.6</v>
      </c>
      <c r="Z584" s="9">
        <v>17429.6</v>
      </c>
      <c r="AA584" s="9">
        <v>1</v>
      </c>
      <c r="AB584" s="9">
        <v>17429.6</v>
      </c>
    </row>
    <row r="585" spans="1:28">
      <c r="A585" s="9">
        <v>50</v>
      </c>
      <c r="B585" s="9">
        <v>0</v>
      </c>
      <c r="C585" s="9">
        <v>0</v>
      </c>
      <c r="D585" s="9">
        <v>1</v>
      </c>
      <c r="E585" s="9">
        <v>205</v>
      </c>
      <c r="F585" s="9">
        <f ca="1">ROUND(Source!S570,O585)</f>
        <v>50731.71</v>
      </c>
      <c r="G585" s="9" t="s">
        <v>389</v>
      </c>
      <c r="H585" s="9" t="s">
        <v>390</v>
      </c>
      <c r="I585" s="9"/>
      <c r="J585" s="9"/>
      <c r="K585" s="9">
        <v>205</v>
      </c>
      <c r="L585" s="9">
        <v>14</v>
      </c>
      <c r="M585" s="9">
        <v>3</v>
      </c>
      <c r="N585" s="9" t="s">
        <v>236</v>
      </c>
      <c r="O585" s="9">
        <v>2</v>
      </c>
      <c r="P585" s="9">
        <f ca="1">ROUND(Source!DK570,O585)</f>
        <v>50731.71</v>
      </c>
      <c r="Q585" s="9"/>
      <c r="R585" s="9"/>
      <c r="S585" s="9"/>
      <c r="T585" s="9"/>
      <c r="U585" s="9"/>
      <c r="V585" s="9"/>
      <c r="W585" s="9">
        <v>50731.71</v>
      </c>
      <c r="X585" s="9">
        <v>1</v>
      </c>
      <c r="Y585" s="9">
        <v>50731.71</v>
      </c>
      <c r="Z585" s="9">
        <v>50731.71</v>
      </c>
      <c r="AA585" s="9">
        <v>1</v>
      </c>
      <c r="AB585" s="9">
        <v>50731.71</v>
      </c>
    </row>
    <row r="586" spans="1:28">
      <c r="A586" s="9">
        <v>50</v>
      </c>
      <c r="B586" s="9">
        <v>0</v>
      </c>
      <c r="C586" s="9">
        <v>0</v>
      </c>
      <c r="D586" s="9">
        <v>1</v>
      </c>
      <c r="E586" s="9">
        <v>232</v>
      </c>
      <c r="F586" s="9">
        <f>ROUND(Source!BC570,O586)</f>
        <v>0</v>
      </c>
      <c r="G586" s="9" t="s">
        <v>391</v>
      </c>
      <c r="H586" s="9" t="s">
        <v>392</v>
      </c>
      <c r="I586" s="9"/>
      <c r="J586" s="9"/>
      <c r="K586" s="9">
        <v>232</v>
      </c>
      <c r="L586" s="9">
        <v>15</v>
      </c>
      <c r="M586" s="9">
        <v>3</v>
      </c>
      <c r="N586" s="9" t="s">
        <v>236</v>
      </c>
      <c r="O586" s="9">
        <v>2</v>
      </c>
      <c r="P586" s="9">
        <f>ROUND(Source!EU570,O586)</f>
        <v>0</v>
      </c>
      <c r="Q586" s="9"/>
      <c r="R586" s="9"/>
      <c r="S586" s="9"/>
      <c r="T586" s="9"/>
      <c r="U586" s="9"/>
      <c r="V586" s="9"/>
      <c r="W586" s="9">
        <v>0</v>
      </c>
      <c r="X586" s="9">
        <v>1</v>
      </c>
      <c r="Y586" s="9">
        <v>0</v>
      </c>
      <c r="Z586" s="9">
        <v>0</v>
      </c>
      <c r="AA586" s="9">
        <v>1</v>
      </c>
      <c r="AB586" s="9">
        <v>0</v>
      </c>
    </row>
    <row r="587" spans="1:28">
      <c r="A587" s="9">
        <v>50</v>
      </c>
      <c r="B587" s="9">
        <v>0</v>
      </c>
      <c r="C587" s="9">
        <v>0</v>
      </c>
      <c r="D587" s="9">
        <v>1</v>
      </c>
      <c r="E587" s="9">
        <v>214</v>
      </c>
      <c r="F587" s="9">
        <f ca="1">ROUND(Source!AS570,O587)</f>
        <v>307698.64</v>
      </c>
      <c r="G587" s="9" t="s">
        <v>393</v>
      </c>
      <c r="H587" s="9" t="s">
        <v>394</v>
      </c>
      <c r="I587" s="9"/>
      <c r="J587" s="9"/>
      <c r="K587" s="9">
        <v>214</v>
      </c>
      <c r="L587" s="9">
        <v>16</v>
      </c>
      <c r="M587" s="9">
        <v>3</v>
      </c>
      <c r="N587" s="9" t="s">
        <v>236</v>
      </c>
      <c r="O587" s="9">
        <v>2</v>
      </c>
      <c r="P587" s="9">
        <f ca="1">ROUND(Source!EK570,O587)</f>
        <v>307698.64</v>
      </c>
      <c r="Q587" s="9"/>
      <c r="R587" s="9"/>
      <c r="S587" s="9"/>
      <c r="T587" s="9"/>
      <c r="U587" s="9"/>
      <c r="V587" s="9"/>
      <c r="W587" s="9">
        <v>307698.64</v>
      </c>
      <c r="X587" s="9">
        <v>1</v>
      </c>
      <c r="Y587" s="9">
        <v>307698.64</v>
      </c>
      <c r="Z587" s="9">
        <v>307698.64</v>
      </c>
      <c r="AA587" s="9">
        <v>1</v>
      </c>
      <c r="AB587" s="9">
        <v>307698.64</v>
      </c>
    </row>
    <row r="588" spans="1:28">
      <c r="A588" s="9">
        <v>50</v>
      </c>
      <c r="B588" s="9">
        <v>0</v>
      </c>
      <c r="C588" s="9">
        <v>0</v>
      </c>
      <c r="D588" s="9">
        <v>1</v>
      </c>
      <c r="E588" s="9">
        <v>215</v>
      </c>
      <c r="F588" s="9">
        <f ca="1">ROUND(Source!AT570,O588)</f>
        <v>23246.32</v>
      </c>
      <c r="G588" s="9" t="s">
        <v>395</v>
      </c>
      <c r="H588" s="9" t="s">
        <v>396</v>
      </c>
      <c r="I588" s="9"/>
      <c r="J588" s="9"/>
      <c r="K588" s="9">
        <v>215</v>
      </c>
      <c r="L588" s="9">
        <v>17</v>
      </c>
      <c r="M588" s="9">
        <v>3</v>
      </c>
      <c r="N588" s="9" t="s">
        <v>236</v>
      </c>
      <c r="O588" s="9">
        <v>2</v>
      </c>
      <c r="P588" s="9">
        <f ca="1">ROUND(Source!EL570,O588)</f>
        <v>23246.32</v>
      </c>
      <c r="Q588" s="9"/>
      <c r="R588" s="9"/>
      <c r="S588" s="9"/>
      <c r="T588" s="9"/>
      <c r="U588" s="9"/>
      <c r="V588" s="9"/>
      <c r="W588" s="9">
        <v>23246.32</v>
      </c>
      <c r="X588" s="9">
        <v>1</v>
      </c>
      <c r="Y588" s="9">
        <v>23246.32</v>
      </c>
      <c r="Z588" s="9">
        <v>23246.32</v>
      </c>
      <c r="AA588" s="9">
        <v>1</v>
      </c>
      <c r="AB588" s="9">
        <v>23246.32</v>
      </c>
    </row>
    <row r="589" spans="1:28">
      <c r="A589" s="9">
        <v>50</v>
      </c>
      <c r="B589" s="9">
        <v>0</v>
      </c>
      <c r="C589" s="9">
        <v>0</v>
      </c>
      <c r="D589" s="9">
        <v>1</v>
      </c>
      <c r="E589" s="9">
        <v>217</v>
      </c>
      <c r="F589" s="9">
        <f ca="1">ROUND(Source!AU570,O589)</f>
        <v>0</v>
      </c>
      <c r="G589" s="9" t="s">
        <v>397</v>
      </c>
      <c r="H589" s="9" t="s">
        <v>398</v>
      </c>
      <c r="I589" s="9"/>
      <c r="J589" s="9"/>
      <c r="K589" s="9">
        <v>217</v>
      </c>
      <c r="L589" s="9">
        <v>18</v>
      </c>
      <c r="M589" s="9">
        <v>3</v>
      </c>
      <c r="N589" s="9" t="s">
        <v>236</v>
      </c>
      <c r="O589" s="9">
        <v>2</v>
      </c>
      <c r="P589" s="9">
        <f ca="1">ROUND(Source!EM570,O589)</f>
        <v>0</v>
      </c>
      <c r="Q589" s="9"/>
      <c r="R589" s="9"/>
      <c r="S589" s="9"/>
      <c r="T589" s="9"/>
      <c r="U589" s="9"/>
      <c r="V589" s="9"/>
      <c r="W589" s="9">
        <v>0</v>
      </c>
      <c r="X589" s="9">
        <v>1</v>
      </c>
      <c r="Y589" s="9">
        <v>0</v>
      </c>
      <c r="Z589" s="9">
        <v>0</v>
      </c>
      <c r="AA589" s="9">
        <v>1</v>
      </c>
      <c r="AB589" s="9">
        <v>0</v>
      </c>
    </row>
    <row r="590" spans="1:28">
      <c r="A590" s="9">
        <v>50</v>
      </c>
      <c r="B590" s="9">
        <v>0</v>
      </c>
      <c r="C590" s="9">
        <v>0</v>
      </c>
      <c r="D590" s="9">
        <v>1</v>
      </c>
      <c r="E590" s="9">
        <v>230</v>
      </c>
      <c r="F590" s="9">
        <f>ROUND(Source!BA570,O590)</f>
        <v>0</v>
      </c>
      <c r="G590" s="9" t="s">
        <v>399</v>
      </c>
      <c r="H590" s="9" t="s">
        <v>400</v>
      </c>
      <c r="I590" s="9"/>
      <c r="J590" s="9"/>
      <c r="K590" s="9">
        <v>230</v>
      </c>
      <c r="L590" s="9">
        <v>19</v>
      </c>
      <c r="M590" s="9">
        <v>3</v>
      </c>
      <c r="N590" s="9" t="s">
        <v>236</v>
      </c>
      <c r="O590" s="9">
        <v>2</v>
      </c>
      <c r="P590" s="9">
        <f>ROUND(Source!ES570,O590)</f>
        <v>0</v>
      </c>
      <c r="Q590" s="9"/>
      <c r="R590" s="9"/>
      <c r="S590" s="9"/>
      <c r="T590" s="9"/>
      <c r="U590" s="9"/>
      <c r="V590" s="9"/>
      <c r="W590" s="9">
        <v>0</v>
      </c>
      <c r="X590" s="9">
        <v>1</v>
      </c>
      <c r="Y590" s="9">
        <v>0</v>
      </c>
      <c r="Z590" s="9">
        <v>0</v>
      </c>
      <c r="AA590" s="9">
        <v>1</v>
      </c>
      <c r="AB590" s="9">
        <v>0</v>
      </c>
    </row>
    <row r="591" spans="1:28">
      <c r="A591" s="9">
        <v>50</v>
      </c>
      <c r="B591" s="9">
        <v>0</v>
      </c>
      <c r="C591" s="9">
        <v>0</v>
      </c>
      <c r="D591" s="9">
        <v>1</v>
      </c>
      <c r="E591" s="9">
        <v>206</v>
      </c>
      <c r="F591" s="9">
        <f>ROUND(Source!T570,O591)</f>
        <v>0</v>
      </c>
      <c r="G591" s="9" t="s">
        <v>401</v>
      </c>
      <c r="H591" s="9" t="s">
        <v>402</v>
      </c>
      <c r="I591" s="9"/>
      <c r="J591" s="9"/>
      <c r="K591" s="9">
        <v>206</v>
      </c>
      <c r="L591" s="9">
        <v>20</v>
      </c>
      <c r="M591" s="9">
        <v>3</v>
      </c>
      <c r="N591" s="9" t="s">
        <v>236</v>
      </c>
      <c r="O591" s="9">
        <v>2</v>
      </c>
      <c r="P591" s="9">
        <f>ROUND(Source!DL570,O591)</f>
        <v>0</v>
      </c>
      <c r="Q591" s="9"/>
      <c r="R591" s="9"/>
      <c r="S591" s="9"/>
      <c r="T591" s="9"/>
      <c r="U591" s="9"/>
      <c r="V591" s="9"/>
      <c r="W591" s="9">
        <v>0</v>
      </c>
      <c r="X591" s="9">
        <v>1</v>
      </c>
      <c r="Y591" s="9">
        <v>0</v>
      </c>
      <c r="Z591" s="9">
        <v>0</v>
      </c>
      <c r="AA591" s="9">
        <v>1</v>
      </c>
      <c r="AB591" s="9">
        <v>0</v>
      </c>
    </row>
    <row r="592" spans="1:28">
      <c r="A592" s="9">
        <v>50</v>
      </c>
      <c r="B592" s="9">
        <v>0</v>
      </c>
      <c r="C592" s="9">
        <v>0</v>
      </c>
      <c r="D592" s="9">
        <v>1</v>
      </c>
      <c r="E592" s="9">
        <v>207</v>
      </c>
      <c r="F592" s="9">
        <f ca="1">ROUND(Source!U570,O592)</f>
        <v>63.677156</v>
      </c>
      <c r="G592" s="9" t="s">
        <v>403</v>
      </c>
      <c r="H592" s="9" t="s">
        <v>404</v>
      </c>
      <c r="I592" s="9"/>
      <c r="J592" s="9"/>
      <c r="K592" s="9">
        <v>207</v>
      </c>
      <c r="L592" s="9">
        <v>21</v>
      </c>
      <c r="M592" s="9">
        <v>3</v>
      </c>
      <c r="N592" s="9" t="s">
        <v>236</v>
      </c>
      <c r="O592" s="9">
        <v>7</v>
      </c>
      <c r="P592" s="9">
        <f ca="1">ROUND(Source!DM570,O592)</f>
        <v>63.677156</v>
      </c>
      <c r="Q592" s="9"/>
      <c r="R592" s="9"/>
      <c r="S592" s="9"/>
      <c r="T592" s="9"/>
      <c r="U592" s="9"/>
      <c r="V592" s="9"/>
      <c r="W592" s="9">
        <v>63.677156</v>
      </c>
      <c r="X592" s="9">
        <v>1</v>
      </c>
      <c r="Y592" s="9">
        <v>63.677156</v>
      </c>
      <c r="Z592" s="9">
        <v>63.677156</v>
      </c>
      <c r="AA592" s="9">
        <v>1</v>
      </c>
      <c r="AB592" s="9">
        <v>63.677156</v>
      </c>
    </row>
    <row r="593" spans="1:28">
      <c r="A593" s="9">
        <v>50</v>
      </c>
      <c r="B593" s="9">
        <v>0</v>
      </c>
      <c r="C593" s="9">
        <v>0</v>
      </c>
      <c r="D593" s="9">
        <v>1</v>
      </c>
      <c r="E593" s="9">
        <v>208</v>
      </c>
      <c r="F593" s="9">
        <f ca="1">ROUND(Source!V570,O593)</f>
        <v>19.3045808</v>
      </c>
      <c r="G593" s="9" t="s">
        <v>405</v>
      </c>
      <c r="H593" s="9" t="s">
        <v>406</v>
      </c>
      <c r="I593" s="9"/>
      <c r="J593" s="9"/>
      <c r="K593" s="9">
        <v>208</v>
      </c>
      <c r="L593" s="9">
        <v>22</v>
      </c>
      <c r="M593" s="9">
        <v>3</v>
      </c>
      <c r="N593" s="9" t="s">
        <v>236</v>
      </c>
      <c r="O593" s="9">
        <v>7</v>
      </c>
      <c r="P593" s="9">
        <f ca="1">ROUND(Source!DN570,O593)</f>
        <v>19.3045808</v>
      </c>
      <c r="Q593" s="9"/>
      <c r="R593" s="9"/>
      <c r="S593" s="9"/>
      <c r="T593" s="9"/>
      <c r="U593" s="9"/>
      <c r="V593" s="9"/>
      <c r="W593" s="9">
        <v>19.3045808</v>
      </c>
      <c r="X593" s="9">
        <v>1</v>
      </c>
      <c r="Y593" s="9">
        <v>19.3045808</v>
      </c>
      <c r="Z593" s="9">
        <v>19.3045808</v>
      </c>
      <c r="AA593" s="9">
        <v>1</v>
      </c>
      <c r="AB593" s="9">
        <v>19.3045808</v>
      </c>
    </row>
    <row r="594" spans="1:28">
      <c r="A594" s="9">
        <v>50</v>
      </c>
      <c r="B594" s="9">
        <v>0</v>
      </c>
      <c r="C594" s="9">
        <v>0</v>
      </c>
      <c r="D594" s="9">
        <v>1</v>
      </c>
      <c r="E594" s="9">
        <v>209</v>
      </c>
      <c r="F594" s="9">
        <f>ROUND(Source!W570,O594)</f>
        <v>0</v>
      </c>
      <c r="G594" s="9" t="s">
        <v>407</v>
      </c>
      <c r="H594" s="9" t="s">
        <v>408</v>
      </c>
      <c r="I594" s="9"/>
      <c r="J594" s="9"/>
      <c r="K594" s="9">
        <v>209</v>
      </c>
      <c r="L594" s="9">
        <v>23</v>
      </c>
      <c r="M594" s="9">
        <v>3</v>
      </c>
      <c r="N594" s="9" t="s">
        <v>236</v>
      </c>
      <c r="O594" s="9">
        <v>2</v>
      </c>
      <c r="P594" s="9">
        <f>ROUND(Source!DO570,O594)</f>
        <v>0</v>
      </c>
      <c r="Q594" s="9"/>
      <c r="R594" s="9"/>
      <c r="S594" s="9"/>
      <c r="T594" s="9"/>
      <c r="U594" s="9"/>
      <c r="V594" s="9"/>
      <c r="W594" s="9">
        <v>0</v>
      </c>
      <c r="X594" s="9">
        <v>1</v>
      </c>
      <c r="Y594" s="9">
        <v>0</v>
      </c>
      <c r="Z594" s="9">
        <v>0</v>
      </c>
      <c r="AA594" s="9">
        <v>1</v>
      </c>
      <c r="AB594" s="9">
        <v>0</v>
      </c>
    </row>
    <row r="595" spans="1:28">
      <c r="A595" s="9">
        <v>50</v>
      </c>
      <c r="B595" s="9">
        <v>0</v>
      </c>
      <c r="C595" s="9">
        <v>0</v>
      </c>
      <c r="D595" s="9">
        <v>1</v>
      </c>
      <c r="E595" s="9">
        <v>233</v>
      </c>
      <c r="F595" s="9">
        <f>ROUND(Source!BD570,O595)</f>
        <v>0</v>
      </c>
      <c r="G595" s="9" t="s">
        <v>409</v>
      </c>
      <c r="H595" s="9" t="s">
        <v>410</v>
      </c>
      <c r="I595" s="9"/>
      <c r="J595" s="9"/>
      <c r="K595" s="9">
        <v>233</v>
      </c>
      <c r="L595" s="9">
        <v>24</v>
      </c>
      <c r="M595" s="9">
        <v>3</v>
      </c>
      <c r="N595" s="9" t="s">
        <v>236</v>
      </c>
      <c r="O595" s="9">
        <v>2</v>
      </c>
      <c r="P595" s="9">
        <f>ROUND(Source!EV570,O595)</f>
        <v>0</v>
      </c>
      <c r="Q595" s="9"/>
      <c r="R595" s="9"/>
      <c r="S595" s="9"/>
      <c r="T595" s="9"/>
      <c r="U595" s="9"/>
      <c r="V595" s="9"/>
      <c r="W595" s="9">
        <v>0</v>
      </c>
      <c r="X595" s="9">
        <v>1</v>
      </c>
      <c r="Y595" s="9">
        <v>0</v>
      </c>
      <c r="Z595" s="9">
        <v>0</v>
      </c>
      <c r="AA595" s="9">
        <v>1</v>
      </c>
      <c r="AB595" s="9">
        <v>0</v>
      </c>
    </row>
    <row r="596" spans="1:28">
      <c r="A596" s="9">
        <v>50</v>
      </c>
      <c r="B596" s="9">
        <v>0</v>
      </c>
      <c r="C596" s="9">
        <v>0</v>
      </c>
      <c r="D596" s="9">
        <v>1</v>
      </c>
      <c r="E596" s="9">
        <v>210</v>
      </c>
      <c r="F596" s="9">
        <f ca="1">ROUND(Source!X570,O596)</f>
        <v>69814.62</v>
      </c>
      <c r="G596" s="9" t="s">
        <v>411</v>
      </c>
      <c r="H596" s="9" t="s">
        <v>412</v>
      </c>
      <c r="I596" s="9"/>
      <c r="J596" s="9"/>
      <c r="K596" s="9">
        <v>210</v>
      </c>
      <c r="L596" s="9">
        <v>25</v>
      </c>
      <c r="M596" s="9">
        <v>3</v>
      </c>
      <c r="N596" s="9" t="s">
        <v>236</v>
      </c>
      <c r="O596" s="9">
        <v>2</v>
      </c>
      <c r="P596" s="9">
        <f ca="1">ROUND(Source!DP570,O596)</f>
        <v>69814.62</v>
      </c>
      <c r="Q596" s="9"/>
      <c r="R596" s="9"/>
      <c r="S596" s="9"/>
      <c r="T596" s="9"/>
      <c r="U596" s="9"/>
      <c r="V596" s="9"/>
      <c r="W596" s="9">
        <v>69814.62</v>
      </c>
      <c r="X596" s="9">
        <v>1</v>
      </c>
      <c r="Y596" s="9">
        <v>69814.62</v>
      </c>
      <c r="Z596" s="9">
        <v>69814.62</v>
      </c>
      <c r="AA596" s="9">
        <v>1</v>
      </c>
      <c r="AB596" s="9">
        <v>69814.62</v>
      </c>
    </row>
    <row r="597" spans="1:28">
      <c r="A597" s="9">
        <v>50</v>
      </c>
      <c r="B597" s="9">
        <v>0</v>
      </c>
      <c r="C597" s="9">
        <v>0</v>
      </c>
      <c r="D597" s="9">
        <v>1</v>
      </c>
      <c r="E597" s="9">
        <v>211</v>
      </c>
      <c r="F597" s="9">
        <f ca="1">ROUND(Source!Y570,O597)</f>
        <v>41876.62</v>
      </c>
      <c r="G597" s="9" t="s">
        <v>413</v>
      </c>
      <c r="H597" s="9" t="s">
        <v>414</v>
      </c>
      <c r="I597" s="9"/>
      <c r="J597" s="9"/>
      <c r="K597" s="9">
        <v>211</v>
      </c>
      <c r="L597" s="9">
        <v>26</v>
      </c>
      <c r="M597" s="9">
        <v>3</v>
      </c>
      <c r="N597" s="9" t="s">
        <v>236</v>
      </c>
      <c r="O597" s="9">
        <v>2</v>
      </c>
      <c r="P597" s="9">
        <f ca="1">ROUND(Source!DQ570,O597)</f>
        <v>41876.62</v>
      </c>
      <c r="Q597" s="9"/>
      <c r="R597" s="9"/>
      <c r="S597" s="9"/>
      <c r="T597" s="9"/>
      <c r="U597" s="9"/>
      <c r="V597" s="9"/>
      <c r="W597" s="9">
        <v>41876.62</v>
      </c>
      <c r="X597" s="9">
        <v>1</v>
      </c>
      <c r="Y597" s="9">
        <v>41876.62</v>
      </c>
      <c r="Z597" s="9">
        <v>41876.62</v>
      </c>
      <c r="AA597" s="9">
        <v>1</v>
      </c>
      <c r="AB597" s="9">
        <v>41876.62</v>
      </c>
    </row>
    <row r="598" spans="1:28">
      <c r="A598" s="9">
        <v>50</v>
      </c>
      <c r="B598" s="9">
        <v>0</v>
      </c>
      <c r="C598" s="9">
        <v>0</v>
      </c>
      <c r="D598" s="9">
        <v>1</v>
      </c>
      <c r="E598" s="9">
        <v>224</v>
      </c>
      <c r="F598" s="9">
        <f ca="1">ROUND(Source!AR570,O598)</f>
        <v>330944.96</v>
      </c>
      <c r="G598" s="9" t="s">
        <v>415</v>
      </c>
      <c r="H598" s="9" t="s">
        <v>416</v>
      </c>
      <c r="I598" s="9"/>
      <c r="J598" s="9"/>
      <c r="K598" s="9">
        <v>224</v>
      </c>
      <c r="L598" s="9">
        <v>27</v>
      </c>
      <c r="M598" s="9">
        <v>3</v>
      </c>
      <c r="N598" s="9" t="s">
        <v>236</v>
      </c>
      <c r="O598" s="9">
        <v>2</v>
      </c>
      <c r="P598" s="9">
        <f ca="1">ROUND(Source!EJ570,O598)</f>
        <v>330944.96</v>
      </c>
      <c r="Q598" s="9"/>
      <c r="R598" s="9"/>
      <c r="S598" s="9"/>
      <c r="T598" s="9"/>
      <c r="U598" s="9"/>
      <c r="V598" s="9"/>
      <c r="W598" s="9">
        <v>330944.96</v>
      </c>
      <c r="X598" s="9">
        <v>1</v>
      </c>
      <c r="Y598" s="9">
        <v>330944.96</v>
      </c>
      <c r="Z598" s="9">
        <v>330944.96</v>
      </c>
      <c r="AA598" s="9">
        <v>1</v>
      </c>
      <c r="AB598" s="9">
        <v>330944.96</v>
      </c>
    </row>
    <row r="599" spans="1:28">
      <c r="A599" s="9">
        <v>50</v>
      </c>
      <c r="B599" s="9">
        <v>1</v>
      </c>
      <c r="C599" s="9">
        <v>0</v>
      </c>
      <c r="D599" s="9">
        <v>2</v>
      </c>
      <c r="E599" s="9">
        <v>0</v>
      </c>
      <c r="F599" s="9">
        <v>0.995</v>
      </c>
      <c r="G599" s="9" t="s">
        <v>665</v>
      </c>
      <c r="H599" s="9" t="s">
        <v>666</v>
      </c>
      <c r="I599" s="9"/>
      <c r="J599" s="9"/>
      <c r="K599" s="9">
        <v>212</v>
      </c>
      <c r="L599" s="9">
        <v>28</v>
      </c>
      <c r="M599" s="9">
        <v>1</v>
      </c>
      <c r="N599" s="9" t="s">
        <v>236</v>
      </c>
      <c r="O599" s="9">
        <v>-1</v>
      </c>
      <c r="P599" s="9">
        <v>0.995</v>
      </c>
      <c r="Q599" s="9"/>
      <c r="R599" s="9"/>
      <c r="S599" s="9"/>
      <c r="T599" s="9"/>
      <c r="U599" s="9"/>
      <c r="V599" s="9"/>
      <c r="W599" s="9">
        <v>0.995</v>
      </c>
      <c r="X599" s="9">
        <v>1</v>
      </c>
      <c r="Y599" s="9">
        <v>0.995</v>
      </c>
      <c r="Z599" s="9">
        <v>0.995</v>
      </c>
      <c r="AA599" s="9">
        <v>1</v>
      </c>
      <c r="AB599" s="9">
        <v>0.995</v>
      </c>
    </row>
    <row r="600" spans="1:28">
      <c r="A600" s="9">
        <v>50</v>
      </c>
      <c r="B600" s="9">
        <v>1</v>
      </c>
      <c r="C600" s="9">
        <v>0</v>
      </c>
      <c r="D600" s="9">
        <v>2</v>
      </c>
      <c r="E600" s="9">
        <v>0</v>
      </c>
      <c r="F600" s="9">
        <f ca="1">ROUND(F598-F589-F579,O600)</f>
        <v>330944.96</v>
      </c>
      <c r="G600" s="9" t="s">
        <v>417</v>
      </c>
      <c r="H600" s="9" t="s">
        <v>667</v>
      </c>
      <c r="I600" s="9"/>
      <c r="J600" s="9"/>
      <c r="K600" s="9">
        <v>212</v>
      </c>
      <c r="L600" s="9">
        <v>29</v>
      </c>
      <c r="M600" s="9">
        <v>1</v>
      </c>
      <c r="N600" s="9" t="s">
        <v>236</v>
      </c>
      <c r="O600" s="9">
        <v>2</v>
      </c>
      <c r="P600" s="9">
        <f ca="1">ROUND(P598-P589-P579,O600)</f>
        <v>330944.96</v>
      </c>
      <c r="Q600" s="9"/>
      <c r="R600" s="9"/>
      <c r="S600" s="9"/>
      <c r="T600" s="9"/>
      <c r="U600" s="9"/>
      <c r="V600" s="9"/>
      <c r="W600" s="9">
        <v>330944.96</v>
      </c>
      <c r="X600" s="9">
        <v>1</v>
      </c>
      <c r="Y600" s="9">
        <v>330944.96</v>
      </c>
      <c r="Z600" s="9">
        <v>330944.96</v>
      </c>
      <c r="AA600" s="9">
        <v>1</v>
      </c>
      <c r="AB600" s="9">
        <v>330944.96</v>
      </c>
    </row>
    <row r="601" spans="1:28">
      <c r="A601" s="9">
        <v>50</v>
      </c>
      <c r="B601" s="9">
        <v>0</v>
      </c>
      <c r="C601" s="9">
        <v>0</v>
      </c>
      <c r="D601" s="9">
        <v>2</v>
      </c>
      <c r="E601" s="9">
        <v>0</v>
      </c>
      <c r="F601" s="9">
        <f ca="1">ROUND(F600*2.5/100*0,O601)</f>
        <v>0</v>
      </c>
      <c r="G601" s="9" t="s">
        <v>668</v>
      </c>
      <c r="H601" s="9" t="s">
        <v>669</v>
      </c>
      <c r="I601" s="9"/>
      <c r="J601" s="9"/>
      <c r="K601" s="9">
        <v>212</v>
      </c>
      <c r="L601" s="9">
        <v>30</v>
      </c>
      <c r="M601" s="9">
        <v>1</v>
      </c>
      <c r="N601" s="9" t="s">
        <v>236</v>
      </c>
      <c r="O601" s="9">
        <v>2</v>
      </c>
      <c r="P601" s="9">
        <f ca="1">ROUND(P600*2.5/100*0,O601)</f>
        <v>0</v>
      </c>
      <c r="Q601" s="9"/>
      <c r="R601" s="9"/>
      <c r="S601" s="9"/>
      <c r="T601" s="9"/>
      <c r="U601" s="9"/>
      <c r="V601" s="9"/>
      <c r="W601" s="9">
        <v>0</v>
      </c>
      <c r="X601" s="9">
        <v>1</v>
      </c>
      <c r="Y601" s="9">
        <v>0</v>
      </c>
      <c r="Z601" s="9">
        <v>0</v>
      </c>
      <c r="AA601" s="9">
        <v>1</v>
      </c>
      <c r="AB601" s="9">
        <v>0</v>
      </c>
    </row>
    <row r="602" spans="1:28">
      <c r="A602" s="9">
        <v>50</v>
      </c>
      <c r="B602" s="9">
        <v>1</v>
      </c>
      <c r="C602" s="9">
        <v>0</v>
      </c>
      <c r="D602" s="9">
        <v>2</v>
      </c>
      <c r="E602" s="9">
        <v>0</v>
      </c>
      <c r="F602" s="9">
        <f ca="1">ROUND(F600+F601,O602)</f>
        <v>330944.96</v>
      </c>
      <c r="G602" s="9" t="s">
        <v>670</v>
      </c>
      <c r="H602" s="9" t="s">
        <v>671</v>
      </c>
      <c r="I602" s="9"/>
      <c r="J602" s="9"/>
      <c r="K602" s="9">
        <v>212</v>
      </c>
      <c r="L602" s="9">
        <v>31</v>
      </c>
      <c r="M602" s="9">
        <v>1</v>
      </c>
      <c r="N602" s="9" t="s">
        <v>236</v>
      </c>
      <c r="O602" s="9">
        <v>2</v>
      </c>
      <c r="P602" s="9">
        <f ca="1">ROUND(P600+P601,O602)</f>
        <v>330944.96</v>
      </c>
      <c r="Q602" s="9"/>
      <c r="R602" s="9"/>
      <c r="S602" s="9"/>
      <c r="T602" s="9"/>
      <c r="U602" s="9"/>
      <c r="V602" s="9"/>
      <c r="W602" s="9">
        <v>330944.96</v>
      </c>
      <c r="X602" s="9">
        <v>1</v>
      </c>
      <c r="Y602" s="9">
        <v>330944.96</v>
      </c>
      <c r="Z602" s="9">
        <v>330944.96</v>
      </c>
      <c r="AA602" s="9">
        <v>1</v>
      </c>
      <c r="AB602" s="9">
        <v>330944.96</v>
      </c>
    </row>
    <row r="603" spans="1:28">
      <c r="A603" s="9">
        <v>50</v>
      </c>
      <c r="B603" s="9">
        <v>1</v>
      </c>
      <c r="C603" s="9">
        <v>0</v>
      </c>
      <c r="D603" s="9">
        <v>2</v>
      </c>
      <c r="E603" s="9">
        <v>0</v>
      </c>
      <c r="F603" s="9">
        <f ca="1">ROUND(F602*1.9/100,O603)</f>
        <v>6287.95</v>
      </c>
      <c r="G603" s="9" t="s">
        <v>672</v>
      </c>
      <c r="H603" s="9" t="s">
        <v>673</v>
      </c>
      <c r="I603" s="9"/>
      <c r="J603" s="9"/>
      <c r="K603" s="9">
        <v>212</v>
      </c>
      <c r="L603" s="9">
        <v>32</v>
      </c>
      <c r="M603" s="9">
        <v>1</v>
      </c>
      <c r="N603" s="9" t="s">
        <v>236</v>
      </c>
      <c r="O603" s="9">
        <v>2</v>
      </c>
      <c r="P603" s="9">
        <f ca="1">ROUND(P602*1.9/100,O603)</f>
        <v>6287.95</v>
      </c>
      <c r="Q603" s="9"/>
      <c r="R603" s="9"/>
      <c r="S603" s="9"/>
      <c r="T603" s="9"/>
      <c r="U603" s="9"/>
      <c r="V603" s="9"/>
      <c r="W603" s="9">
        <v>6287.95</v>
      </c>
      <c r="X603" s="9">
        <v>1</v>
      </c>
      <c r="Y603" s="9">
        <v>6287.95</v>
      </c>
      <c r="Z603" s="9">
        <v>6287.95</v>
      </c>
      <c r="AA603" s="9">
        <v>1</v>
      </c>
      <c r="AB603" s="9">
        <v>6287.95</v>
      </c>
    </row>
    <row r="604" spans="1:28">
      <c r="A604" s="9">
        <v>50</v>
      </c>
      <c r="B604" s="9">
        <v>1</v>
      </c>
      <c r="C604" s="9">
        <v>0</v>
      </c>
      <c r="D604" s="9">
        <v>2</v>
      </c>
      <c r="E604" s="9">
        <v>0</v>
      </c>
      <c r="F604" s="9">
        <f ca="1">ROUND(F602+F603,O604)</f>
        <v>337232.91</v>
      </c>
      <c r="G604" s="9" t="s">
        <v>674</v>
      </c>
      <c r="H604" s="9" t="s">
        <v>675</v>
      </c>
      <c r="I604" s="9"/>
      <c r="J604" s="9"/>
      <c r="K604" s="9">
        <v>212</v>
      </c>
      <c r="L604" s="9">
        <v>33</v>
      </c>
      <c r="M604" s="9">
        <v>1</v>
      </c>
      <c r="N604" s="9" t="s">
        <v>236</v>
      </c>
      <c r="O604" s="9">
        <v>2</v>
      </c>
      <c r="P604" s="9">
        <f ca="1">ROUND(P602+P603,O604)</f>
        <v>337232.91</v>
      </c>
      <c r="Q604" s="9"/>
      <c r="R604" s="9"/>
      <c r="S604" s="9"/>
      <c r="T604" s="9"/>
      <c r="U604" s="9"/>
      <c r="V604" s="9"/>
      <c r="W604" s="9">
        <v>337232.91</v>
      </c>
      <c r="X604" s="9">
        <v>1</v>
      </c>
      <c r="Y604" s="9">
        <v>337232.91</v>
      </c>
      <c r="Z604" s="9">
        <v>337232.91</v>
      </c>
      <c r="AA604" s="9">
        <v>1</v>
      </c>
      <c r="AB604" s="9">
        <v>337232.91</v>
      </c>
    </row>
    <row r="605" spans="1:28">
      <c r="A605" s="9">
        <v>50</v>
      </c>
      <c r="B605" s="9">
        <v>1</v>
      </c>
      <c r="C605" s="9">
        <v>0</v>
      </c>
      <c r="D605" s="9">
        <v>2</v>
      </c>
      <c r="E605" s="9">
        <v>0</v>
      </c>
      <c r="F605" s="9">
        <f ca="1">ROUND(F604*F599,O605)</f>
        <v>335546.75</v>
      </c>
      <c r="G605" s="9" t="s">
        <v>676</v>
      </c>
      <c r="H605" s="9" t="s">
        <v>677</v>
      </c>
      <c r="I605" s="9"/>
      <c r="J605" s="9"/>
      <c r="K605" s="9">
        <v>212</v>
      </c>
      <c r="L605" s="9">
        <v>34</v>
      </c>
      <c r="M605" s="9">
        <v>1</v>
      </c>
      <c r="N605" s="9" t="s">
        <v>236</v>
      </c>
      <c r="O605" s="9">
        <v>2</v>
      </c>
      <c r="P605" s="9">
        <f ca="1">ROUND(P604*P599,O605)</f>
        <v>335546.75</v>
      </c>
      <c r="Q605" s="9"/>
      <c r="R605" s="9"/>
      <c r="S605" s="9"/>
      <c r="T605" s="9"/>
      <c r="U605" s="9"/>
      <c r="V605" s="9"/>
      <c r="W605" s="9">
        <v>335546.75</v>
      </c>
      <c r="X605" s="9">
        <v>1</v>
      </c>
      <c r="Y605" s="9">
        <v>335546.75</v>
      </c>
      <c r="Z605" s="9">
        <v>335546.75</v>
      </c>
      <c r="AA605" s="9">
        <v>1</v>
      </c>
      <c r="AB605" s="9">
        <v>335546.75</v>
      </c>
    </row>
    <row r="606" spans="1:28">
      <c r="A606" s="9">
        <v>50</v>
      </c>
      <c r="B606" s="9">
        <v>0</v>
      </c>
      <c r="C606" s="9">
        <v>0</v>
      </c>
      <c r="D606" s="9">
        <v>2</v>
      </c>
      <c r="E606" s="9">
        <v>0</v>
      </c>
      <c r="F606" s="9">
        <f>ROUND(F579,O606)</f>
        <v>0</v>
      </c>
      <c r="G606" s="9" t="s">
        <v>678</v>
      </c>
      <c r="H606" s="9" t="s">
        <v>186</v>
      </c>
      <c r="I606" s="9"/>
      <c r="J606" s="9"/>
      <c r="K606" s="9">
        <v>212</v>
      </c>
      <c r="L606" s="9">
        <v>35</v>
      </c>
      <c r="M606" s="9">
        <v>1</v>
      </c>
      <c r="N606" s="9" t="s">
        <v>236</v>
      </c>
      <c r="O606" s="9">
        <v>2</v>
      </c>
      <c r="P606" s="9">
        <f>ROUND(P579,O606)</f>
        <v>0</v>
      </c>
      <c r="Q606" s="9"/>
      <c r="R606" s="9"/>
      <c r="S606" s="9"/>
      <c r="T606" s="9"/>
      <c r="U606" s="9"/>
      <c r="V606" s="9"/>
      <c r="W606" s="9">
        <v>0</v>
      </c>
      <c r="X606" s="9">
        <v>1</v>
      </c>
      <c r="Y606" s="9">
        <v>0</v>
      </c>
      <c r="Z606" s="9">
        <v>0</v>
      </c>
      <c r="AA606" s="9">
        <v>1</v>
      </c>
      <c r="AB606" s="9">
        <v>0</v>
      </c>
    </row>
    <row r="607" spans="1:28">
      <c r="A607" s="9">
        <v>50</v>
      </c>
      <c r="B607" s="9">
        <v>0</v>
      </c>
      <c r="C607" s="9">
        <v>0</v>
      </c>
      <c r="D607" s="9">
        <v>2</v>
      </c>
      <c r="E607" s="9">
        <v>0</v>
      </c>
      <c r="F607" s="9">
        <f>ROUND(F606*F599,O607)</f>
        <v>0</v>
      </c>
      <c r="G607" s="9" t="s">
        <v>679</v>
      </c>
      <c r="H607" s="9" t="s">
        <v>680</v>
      </c>
      <c r="I607" s="9"/>
      <c r="J607" s="9"/>
      <c r="K607" s="9">
        <v>212</v>
      </c>
      <c r="L607" s="9">
        <v>36</v>
      </c>
      <c r="M607" s="9">
        <v>1</v>
      </c>
      <c r="N607" s="9" t="s">
        <v>236</v>
      </c>
      <c r="O607" s="9">
        <v>2</v>
      </c>
      <c r="P607" s="9">
        <f>ROUND(P606*P599,O607)</f>
        <v>0</v>
      </c>
      <c r="Q607" s="9"/>
      <c r="R607" s="9"/>
      <c r="S607" s="9"/>
      <c r="T607" s="9"/>
      <c r="U607" s="9"/>
      <c r="V607" s="9"/>
      <c r="W607" s="9">
        <v>0</v>
      </c>
      <c r="X607" s="9">
        <v>1</v>
      </c>
      <c r="Y607" s="9">
        <v>0</v>
      </c>
      <c r="Z607" s="9">
        <v>0</v>
      </c>
      <c r="AA607" s="9">
        <v>1</v>
      </c>
      <c r="AB607" s="9">
        <v>0</v>
      </c>
    </row>
    <row r="608" spans="1:28">
      <c r="A608" s="9">
        <v>50</v>
      </c>
      <c r="B608" s="9">
        <v>0</v>
      </c>
      <c r="C608" s="9">
        <v>0</v>
      </c>
      <c r="D608" s="9">
        <v>2</v>
      </c>
      <c r="E608" s="9">
        <v>0</v>
      </c>
      <c r="F608" s="9">
        <f ca="1">ROUND(F589,O608)</f>
        <v>0</v>
      </c>
      <c r="G608" s="9" t="s">
        <v>681</v>
      </c>
      <c r="H608" s="9" t="s">
        <v>682</v>
      </c>
      <c r="I608" s="9"/>
      <c r="J608" s="9"/>
      <c r="K608" s="9">
        <v>212</v>
      </c>
      <c r="L608" s="9">
        <v>37</v>
      </c>
      <c r="M608" s="9">
        <v>1</v>
      </c>
      <c r="N608" s="9" t="s">
        <v>236</v>
      </c>
      <c r="O608" s="9">
        <v>2</v>
      </c>
      <c r="P608" s="9">
        <f ca="1">ROUND(P589,O608)</f>
        <v>0</v>
      </c>
      <c r="Q608" s="9"/>
      <c r="R608" s="9"/>
      <c r="S608" s="9"/>
      <c r="T608" s="9"/>
      <c r="U608" s="9"/>
      <c r="V608" s="9"/>
      <c r="W608" s="9">
        <v>0</v>
      </c>
      <c r="X608" s="9">
        <v>1</v>
      </c>
      <c r="Y608" s="9">
        <v>0</v>
      </c>
      <c r="Z608" s="9">
        <v>0</v>
      </c>
      <c r="AA608" s="9">
        <v>1</v>
      </c>
      <c r="AB608" s="9">
        <v>0</v>
      </c>
    </row>
    <row r="609" spans="1:28">
      <c r="A609" s="9">
        <v>50</v>
      </c>
      <c r="B609" s="9">
        <v>0</v>
      </c>
      <c r="C609" s="9">
        <v>0</v>
      </c>
      <c r="D609" s="9">
        <v>2</v>
      </c>
      <c r="E609" s="9">
        <v>0</v>
      </c>
      <c r="F609" s="9">
        <f ca="1">ROUND(F608*F599,O609)</f>
        <v>0</v>
      </c>
      <c r="G609" s="9" t="s">
        <v>683</v>
      </c>
      <c r="H609" s="9" t="s">
        <v>684</v>
      </c>
      <c r="I609" s="9"/>
      <c r="J609" s="9"/>
      <c r="K609" s="9">
        <v>212</v>
      </c>
      <c r="L609" s="9">
        <v>38</v>
      </c>
      <c r="M609" s="9">
        <v>1</v>
      </c>
      <c r="N609" s="9" t="s">
        <v>236</v>
      </c>
      <c r="O609" s="9">
        <v>2</v>
      </c>
      <c r="P609" s="9">
        <f ca="1">ROUND(P608*P599,O609)</f>
        <v>0</v>
      </c>
      <c r="Q609" s="9"/>
      <c r="R609" s="9"/>
      <c r="S609" s="9"/>
      <c r="T609" s="9"/>
      <c r="U609" s="9"/>
      <c r="V609" s="9"/>
      <c r="W609" s="9">
        <v>0</v>
      </c>
      <c r="X609" s="9">
        <v>1</v>
      </c>
      <c r="Y609" s="9">
        <v>0</v>
      </c>
      <c r="Z609" s="9">
        <v>0</v>
      </c>
      <c r="AA609" s="9">
        <v>1</v>
      </c>
      <c r="AB609" s="9">
        <v>0</v>
      </c>
    </row>
    <row r="610" spans="1:28">
      <c r="A610" s="9">
        <v>50</v>
      </c>
      <c r="B610" s="9">
        <v>1</v>
      </c>
      <c r="C610" s="9">
        <v>0</v>
      </c>
      <c r="D610" s="9">
        <v>2</v>
      </c>
      <c r="E610" s="9">
        <v>213</v>
      </c>
      <c r="F610" s="9">
        <f ca="1">ROUND(F605+F607+F609,O610)</f>
        <v>335546.75</v>
      </c>
      <c r="G610" s="9" t="s">
        <v>685</v>
      </c>
      <c r="H610" s="9" t="s">
        <v>686</v>
      </c>
      <c r="I610" s="9"/>
      <c r="J610" s="9"/>
      <c r="K610" s="9">
        <v>212</v>
      </c>
      <c r="L610" s="9">
        <v>39</v>
      </c>
      <c r="M610" s="9">
        <v>1</v>
      </c>
      <c r="N610" s="9" t="s">
        <v>236</v>
      </c>
      <c r="O610" s="9">
        <v>2</v>
      </c>
      <c r="P610" s="9">
        <f ca="1">ROUND(P605+P607+P609,O610)</f>
        <v>335546.75</v>
      </c>
      <c r="Q610" s="9"/>
      <c r="R610" s="9"/>
      <c r="S610" s="9"/>
      <c r="T610" s="9"/>
      <c r="U610" s="9"/>
      <c r="V610" s="9"/>
      <c r="W610" s="9">
        <v>335546.75</v>
      </c>
      <c r="X610" s="9">
        <v>1</v>
      </c>
      <c r="Y610" s="9">
        <v>335546.75</v>
      </c>
      <c r="Z610" s="9">
        <v>335546.75</v>
      </c>
      <c r="AA610" s="9">
        <v>1</v>
      </c>
      <c r="AB610" s="9">
        <v>335546.75</v>
      </c>
    </row>
    <row r="612" spans="1:9">
      <c r="A612">
        <v>71</v>
      </c>
      <c r="B612">
        <v>1</v>
      </c>
      <c r="D612">
        <v>200001</v>
      </c>
      <c r="E612">
        <v>47420234</v>
      </c>
      <c r="F612" t="s">
        <v>719</v>
      </c>
      <c r="G612" t="s">
        <v>720</v>
      </c>
      <c r="H612">
        <v>80</v>
      </c>
      <c r="I612">
        <v>20</v>
      </c>
    </row>
    <row r="615" spans="1:16">
      <c r="A615">
        <v>70</v>
      </c>
      <c r="B615">
        <v>1</v>
      </c>
      <c r="D615">
        <v>1</v>
      </c>
      <c r="E615" t="s">
        <v>721</v>
      </c>
      <c r="F615" t="s">
        <v>722</v>
      </c>
      <c r="G615">
        <v>1</v>
      </c>
      <c r="H615">
        <v>0</v>
      </c>
      <c r="I615" t="s">
        <v>236</v>
      </c>
      <c r="J615">
        <v>1</v>
      </c>
      <c r="K615">
        <v>0</v>
      </c>
      <c r="L615" t="s">
        <v>236</v>
      </c>
      <c r="M615" t="s">
        <v>236</v>
      </c>
      <c r="N615">
        <v>0</v>
      </c>
      <c r="O615">
        <v>1</v>
      </c>
      <c r="P615" t="s">
        <v>723</v>
      </c>
    </row>
    <row r="616" spans="1:16">
      <c r="A616">
        <v>70</v>
      </c>
      <c r="B616">
        <v>1</v>
      </c>
      <c r="D616">
        <v>2</v>
      </c>
      <c r="E616" t="s">
        <v>724</v>
      </c>
      <c r="F616" t="s">
        <v>725</v>
      </c>
      <c r="G616">
        <v>0</v>
      </c>
      <c r="H616">
        <v>0</v>
      </c>
      <c r="I616" t="s">
        <v>236</v>
      </c>
      <c r="J616">
        <v>1</v>
      </c>
      <c r="K616">
        <v>0</v>
      </c>
      <c r="L616" t="s">
        <v>236</v>
      </c>
      <c r="M616" t="s">
        <v>236</v>
      </c>
      <c r="N616">
        <v>0</v>
      </c>
      <c r="O616">
        <v>0</v>
      </c>
      <c r="P616" t="s">
        <v>726</v>
      </c>
    </row>
    <row r="617" spans="1:16">
      <c r="A617">
        <v>70</v>
      </c>
      <c r="B617">
        <v>1</v>
      </c>
      <c r="D617">
        <v>3</v>
      </c>
      <c r="E617" t="s">
        <v>727</v>
      </c>
      <c r="F617" t="s">
        <v>728</v>
      </c>
      <c r="G617">
        <v>0</v>
      </c>
      <c r="H617">
        <v>0</v>
      </c>
      <c r="I617" t="s">
        <v>236</v>
      </c>
      <c r="J617">
        <v>1</v>
      </c>
      <c r="K617">
        <v>0</v>
      </c>
      <c r="L617" t="s">
        <v>236</v>
      </c>
      <c r="M617" t="s">
        <v>236</v>
      </c>
      <c r="N617">
        <v>0</v>
      </c>
      <c r="O617">
        <v>0</v>
      </c>
      <c r="P617" t="s">
        <v>729</v>
      </c>
    </row>
    <row r="618" spans="1:16">
      <c r="A618">
        <v>70</v>
      </c>
      <c r="B618">
        <v>1</v>
      </c>
      <c r="D618">
        <v>4</v>
      </c>
      <c r="E618" t="s">
        <v>730</v>
      </c>
      <c r="F618" t="s">
        <v>731</v>
      </c>
      <c r="G618">
        <v>1</v>
      </c>
      <c r="H618">
        <v>0</v>
      </c>
      <c r="I618" t="s">
        <v>236</v>
      </c>
      <c r="J618">
        <v>2</v>
      </c>
      <c r="K618">
        <v>0</v>
      </c>
      <c r="L618" t="s">
        <v>236</v>
      </c>
      <c r="M618" t="s">
        <v>236</v>
      </c>
      <c r="N618">
        <v>0</v>
      </c>
      <c r="O618">
        <v>1</v>
      </c>
      <c r="P618" t="s">
        <v>236</v>
      </c>
    </row>
    <row r="619" spans="1:16">
      <c r="A619">
        <v>70</v>
      </c>
      <c r="B619">
        <v>1</v>
      </c>
      <c r="D619">
        <v>5</v>
      </c>
      <c r="E619" t="s">
        <v>732</v>
      </c>
      <c r="F619" t="s">
        <v>733</v>
      </c>
      <c r="G619">
        <v>0</v>
      </c>
      <c r="H619">
        <v>0</v>
      </c>
      <c r="I619" t="s">
        <v>236</v>
      </c>
      <c r="J619">
        <v>2</v>
      </c>
      <c r="K619">
        <v>0</v>
      </c>
      <c r="L619" t="s">
        <v>236</v>
      </c>
      <c r="M619" t="s">
        <v>236</v>
      </c>
      <c r="N619">
        <v>0</v>
      </c>
      <c r="O619">
        <v>0</v>
      </c>
      <c r="P619" t="s">
        <v>236</v>
      </c>
    </row>
    <row r="620" spans="1:16">
      <c r="A620">
        <v>70</v>
      </c>
      <c r="B620">
        <v>1</v>
      </c>
      <c r="D620">
        <v>6</v>
      </c>
      <c r="E620" t="s">
        <v>734</v>
      </c>
      <c r="F620" t="s">
        <v>735</v>
      </c>
      <c r="G620">
        <v>0</v>
      </c>
      <c r="H620">
        <v>0</v>
      </c>
      <c r="I620" t="s">
        <v>236</v>
      </c>
      <c r="J620">
        <v>2</v>
      </c>
      <c r="K620">
        <v>0</v>
      </c>
      <c r="L620" t="s">
        <v>236</v>
      </c>
      <c r="M620" t="s">
        <v>236</v>
      </c>
      <c r="N620">
        <v>0</v>
      </c>
      <c r="O620">
        <v>0</v>
      </c>
      <c r="P620" t="s">
        <v>236</v>
      </c>
    </row>
    <row r="621" spans="1:16">
      <c r="A621">
        <v>70</v>
      </c>
      <c r="B621">
        <v>1</v>
      </c>
      <c r="D621">
        <v>7</v>
      </c>
      <c r="E621" t="s">
        <v>736</v>
      </c>
      <c r="F621" t="s">
        <v>737</v>
      </c>
      <c r="G621">
        <v>0</v>
      </c>
      <c r="H621">
        <v>0</v>
      </c>
      <c r="I621" t="s">
        <v>738</v>
      </c>
      <c r="J621">
        <v>0</v>
      </c>
      <c r="K621">
        <v>0</v>
      </c>
      <c r="L621" t="s">
        <v>236</v>
      </c>
      <c r="M621" t="s">
        <v>236</v>
      </c>
      <c r="N621">
        <v>0</v>
      </c>
      <c r="O621">
        <v>0</v>
      </c>
      <c r="P621" t="s">
        <v>739</v>
      </c>
    </row>
    <row r="622" spans="1:16">
      <c r="A622">
        <v>70</v>
      </c>
      <c r="B622">
        <v>1</v>
      </c>
      <c r="D622">
        <v>8</v>
      </c>
      <c r="E622" t="s">
        <v>740</v>
      </c>
      <c r="F622" t="s">
        <v>741</v>
      </c>
      <c r="G622">
        <v>1</v>
      </c>
      <c r="H622">
        <v>0</v>
      </c>
      <c r="I622" t="s">
        <v>236</v>
      </c>
      <c r="J622">
        <v>5</v>
      </c>
      <c r="K622">
        <v>0</v>
      </c>
      <c r="L622" t="s">
        <v>236</v>
      </c>
      <c r="M622" t="s">
        <v>236</v>
      </c>
      <c r="N622">
        <v>0</v>
      </c>
      <c r="O622">
        <v>1</v>
      </c>
      <c r="P622" t="s">
        <v>236</v>
      </c>
    </row>
    <row r="623" spans="1:16">
      <c r="A623">
        <v>70</v>
      </c>
      <c r="B623">
        <v>1</v>
      </c>
      <c r="D623">
        <v>9</v>
      </c>
      <c r="E623" t="s">
        <v>742</v>
      </c>
      <c r="F623" t="s">
        <v>743</v>
      </c>
      <c r="G623">
        <v>0</v>
      </c>
      <c r="H623">
        <v>0</v>
      </c>
      <c r="I623" t="s">
        <v>236</v>
      </c>
      <c r="J623">
        <v>5</v>
      </c>
      <c r="K623">
        <v>0</v>
      </c>
      <c r="L623" t="s">
        <v>236</v>
      </c>
      <c r="M623" t="s">
        <v>236</v>
      </c>
      <c r="N623">
        <v>0</v>
      </c>
      <c r="O623">
        <v>0</v>
      </c>
      <c r="P623" t="s">
        <v>744</v>
      </c>
    </row>
    <row r="624" spans="1:16">
      <c r="A624">
        <v>70</v>
      </c>
      <c r="B624">
        <v>1</v>
      </c>
      <c r="D624">
        <v>10</v>
      </c>
      <c r="E624" t="s">
        <v>745</v>
      </c>
      <c r="F624" t="s">
        <v>746</v>
      </c>
      <c r="G624">
        <v>0</v>
      </c>
      <c r="H624">
        <v>0</v>
      </c>
      <c r="I624" t="s">
        <v>747</v>
      </c>
      <c r="J624">
        <v>5</v>
      </c>
      <c r="K624">
        <v>0</v>
      </c>
      <c r="L624" t="s">
        <v>236</v>
      </c>
      <c r="M624" t="s">
        <v>236</v>
      </c>
      <c r="N624">
        <v>0</v>
      </c>
      <c r="O624">
        <v>0</v>
      </c>
      <c r="P624" t="s">
        <v>748</v>
      </c>
    </row>
    <row r="625" spans="1:16">
      <c r="A625">
        <v>70</v>
      </c>
      <c r="B625">
        <v>1</v>
      </c>
      <c r="D625">
        <v>11</v>
      </c>
      <c r="E625" t="s">
        <v>749</v>
      </c>
      <c r="F625" t="s">
        <v>750</v>
      </c>
      <c r="G625">
        <v>0</v>
      </c>
      <c r="H625">
        <v>0</v>
      </c>
      <c r="I625" t="s">
        <v>751</v>
      </c>
      <c r="J625">
        <v>0</v>
      </c>
      <c r="K625">
        <v>0</v>
      </c>
      <c r="L625" t="s">
        <v>236</v>
      </c>
      <c r="M625" t="s">
        <v>236</v>
      </c>
      <c r="N625">
        <v>0</v>
      </c>
      <c r="O625">
        <v>0</v>
      </c>
      <c r="P625" t="s">
        <v>752</v>
      </c>
    </row>
    <row r="626" spans="1:16">
      <c r="A626">
        <v>70</v>
      </c>
      <c r="B626">
        <v>1</v>
      </c>
      <c r="D626">
        <v>12</v>
      </c>
      <c r="E626" t="s">
        <v>753</v>
      </c>
      <c r="F626" t="s">
        <v>754</v>
      </c>
      <c r="G626">
        <v>0</v>
      </c>
      <c r="H626">
        <v>0</v>
      </c>
      <c r="I626" t="s">
        <v>755</v>
      </c>
      <c r="J626">
        <v>0</v>
      </c>
      <c r="K626">
        <v>0</v>
      </c>
      <c r="L626" t="s">
        <v>236</v>
      </c>
      <c r="M626" t="s">
        <v>236</v>
      </c>
      <c r="N626">
        <v>0</v>
      </c>
      <c r="O626">
        <v>0</v>
      </c>
      <c r="P626" t="s">
        <v>756</v>
      </c>
    </row>
    <row r="627" spans="1:16">
      <c r="A627">
        <v>70</v>
      </c>
      <c r="B627">
        <v>1</v>
      </c>
      <c r="D627">
        <v>13</v>
      </c>
      <c r="E627" t="s">
        <v>757</v>
      </c>
      <c r="F627" t="s">
        <v>758</v>
      </c>
      <c r="G627">
        <v>0</v>
      </c>
      <c r="H627">
        <v>0</v>
      </c>
      <c r="I627" t="s">
        <v>759</v>
      </c>
      <c r="J627">
        <v>0</v>
      </c>
      <c r="K627">
        <v>0</v>
      </c>
      <c r="L627" t="s">
        <v>236</v>
      </c>
      <c r="M627" t="s">
        <v>236</v>
      </c>
      <c r="N627">
        <v>0</v>
      </c>
      <c r="O627">
        <v>0</v>
      </c>
      <c r="P627" t="s">
        <v>760</v>
      </c>
    </row>
    <row r="628" spans="1:16">
      <c r="A628">
        <v>70</v>
      </c>
      <c r="B628">
        <v>1</v>
      </c>
      <c r="D628">
        <v>14</v>
      </c>
      <c r="E628" t="s">
        <v>761</v>
      </c>
      <c r="F628" t="s">
        <v>762</v>
      </c>
      <c r="G628">
        <v>0</v>
      </c>
      <c r="H628">
        <v>0</v>
      </c>
      <c r="I628" t="s">
        <v>236</v>
      </c>
      <c r="J628">
        <v>0</v>
      </c>
      <c r="K628">
        <v>0</v>
      </c>
      <c r="L628" t="s">
        <v>236</v>
      </c>
      <c r="M628" t="s">
        <v>236</v>
      </c>
      <c r="N628">
        <v>0</v>
      </c>
      <c r="O628">
        <v>0</v>
      </c>
      <c r="P628" t="s">
        <v>236</v>
      </c>
    </row>
    <row r="629" spans="1:16">
      <c r="A629">
        <v>70</v>
      </c>
      <c r="B629">
        <v>1</v>
      </c>
      <c r="D629">
        <v>15</v>
      </c>
      <c r="E629" t="s">
        <v>763</v>
      </c>
      <c r="F629" t="s">
        <v>764</v>
      </c>
      <c r="G629">
        <v>0</v>
      </c>
      <c r="H629">
        <v>0</v>
      </c>
      <c r="I629" t="s">
        <v>236</v>
      </c>
      <c r="J629">
        <v>0</v>
      </c>
      <c r="K629">
        <v>0</v>
      </c>
      <c r="L629" t="s">
        <v>236</v>
      </c>
      <c r="M629" t="s">
        <v>236</v>
      </c>
      <c r="N629">
        <v>0</v>
      </c>
      <c r="O629">
        <v>0</v>
      </c>
      <c r="P629" t="s">
        <v>765</v>
      </c>
    </row>
    <row r="630" spans="1:16">
      <c r="A630">
        <v>70</v>
      </c>
      <c r="B630">
        <v>1</v>
      </c>
      <c r="D630">
        <v>16</v>
      </c>
      <c r="E630" t="s">
        <v>766</v>
      </c>
      <c r="F630" t="s">
        <v>767</v>
      </c>
      <c r="G630">
        <v>0</v>
      </c>
      <c r="H630">
        <v>0</v>
      </c>
      <c r="I630" t="s">
        <v>236</v>
      </c>
      <c r="J630">
        <v>3</v>
      </c>
      <c r="K630">
        <v>0</v>
      </c>
      <c r="L630" t="s">
        <v>236</v>
      </c>
      <c r="M630" t="s">
        <v>236</v>
      </c>
      <c r="N630">
        <v>0</v>
      </c>
      <c r="O630">
        <v>0</v>
      </c>
      <c r="P630" t="s">
        <v>236</v>
      </c>
    </row>
    <row r="631" spans="1:16">
      <c r="A631">
        <v>70</v>
      </c>
      <c r="B631">
        <v>1</v>
      </c>
      <c r="D631">
        <v>17</v>
      </c>
      <c r="E631" t="s">
        <v>768</v>
      </c>
      <c r="F631" t="s">
        <v>769</v>
      </c>
      <c r="G631">
        <v>1</v>
      </c>
      <c r="H631">
        <v>0</v>
      </c>
      <c r="I631" t="s">
        <v>236</v>
      </c>
      <c r="J631">
        <v>3</v>
      </c>
      <c r="K631">
        <v>0</v>
      </c>
      <c r="L631" t="s">
        <v>236</v>
      </c>
      <c r="M631" t="s">
        <v>236</v>
      </c>
      <c r="N631">
        <v>0</v>
      </c>
      <c r="O631">
        <v>1</v>
      </c>
      <c r="P631" t="s">
        <v>236</v>
      </c>
    </row>
    <row r="632" spans="1:16">
      <c r="A632">
        <v>70</v>
      </c>
      <c r="B632">
        <v>1</v>
      </c>
      <c r="D632">
        <v>1</v>
      </c>
      <c r="E632" t="s">
        <v>770</v>
      </c>
      <c r="F632" t="s">
        <v>771</v>
      </c>
      <c r="G632">
        <v>0.9</v>
      </c>
      <c r="H632">
        <v>1</v>
      </c>
      <c r="I632" t="s">
        <v>772</v>
      </c>
      <c r="J632">
        <v>0</v>
      </c>
      <c r="K632">
        <v>0</v>
      </c>
      <c r="L632" t="s">
        <v>236</v>
      </c>
      <c r="M632" t="s">
        <v>236</v>
      </c>
      <c r="N632">
        <v>0</v>
      </c>
      <c r="O632">
        <v>0.9</v>
      </c>
      <c r="P632" t="s">
        <v>773</v>
      </c>
    </row>
    <row r="633" spans="1:16">
      <c r="A633">
        <v>70</v>
      </c>
      <c r="B633">
        <v>1</v>
      </c>
      <c r="D633">
        <v>2</v>
      </c>
      <c r="E633" t="s">
        <v>774</v>
      </c>
      <c r="F633" t="s">
        <v>775</v>
      </c>
      <c r="G633">
        <v>0.85</v>
      </c>
      <c r="H633">
        <v>1</v>
      </c>
      <c r="I633" t="s">
        <v>776</v>
      </c>
      <c r="J633">
        <v>0</v>
      </c>
      <c r="K633">
        <v>0</v>
      </c>
      <c r="L633" t="s">
        <v>236</v>
      </c>
      <c r="M633" t="s">
        <v>236</v>
      </c>
      <c r="N633">
        <v>0</v>
      </c>
      <c r="O633">
        <v>0.85</v>
      </c>
      <c r="P633" t="s">
        <v>777</v>
      </c>
    </row>
    <row r="634" spans="1:16">
      <c r="A634">
        <v>70</v>
      </c>
      <c r="B634">
        <v>1</v>
      </c>
      <c r="D634">
        <v>3</v>
      </c>
      <c r="E634" t="s">
        <v>778</v>
      </c>
      <c r="F634" t="s">
        <v>779</v>
      </c>
      <c r="G634">
        <v>1.03</v>
      </c>
      <c r="H634">
        <v>0</v>
      </c>
      <c r="I634" t="s">
        <v>236</v>
      </c>
      <c r="J634">
        <v>0</v>
      </c>
      <c r="K634">
        <v>0</v>
      </c>
      <c r="L634" t="s">
        <v>236</v>
      </c>
      <c r="M634" t="s">
        <v>236</v>
      </c>
      <c r="N634">
        <v>0</v>
      </c>
      <c r="O634">
        <v>1.03</v>
      </c>
      <c r="P634" t="s">
        <v>780</v>
      </c>
    </row>
    <row r="635" spans="1:16">
      <c r="A635">
        <v>70</v>
      </c>
      <c r="B635">
        <v>1</v>
      </c>
      <c r="D635">
        <v>4</v>
      </c>
      <c r="E635" t="s">
        <v>781</v>
      </c>
      <c r="F635" t="s">
        <v>782</v>
      </c>
      <c r="G635">
        <v>1.15</v>
      </c>
      <c r="H635">
        <v>0</v>
      </c>
      <c r="I635" t="s">
        <v>236</v>
      </c>
      <c r="J635">
        <v>0</v>
      </c>
      <c r="K635">
        <v>0</v>
      </c>
      <c r="L635" t="s">
        <v>236</v>
      </c>
      <c r="M635" t="s">
        <v>236</v>
      </c>
      <c r="N635">
        <v>0</v>
      </c>
      <c r="O635">
        <v>1.15</v>
      </c>
      <c r="P635" t="s">
        <v>783</v>
      </c>
    </row>
    <row r="636" spans="1:16">
      <c r="A636">
        <v>70</v>
      </c>
      <c r="B636">
        <v>1</v>
      </c>
      <c r="D636">
        <v>5</v>
      </c>
      <c r="E636" t="s">
        <v>784</v>
      </c>
      <c r="F636" t="s">
        <v>785</v>
      </c>
      <c r="G636">
        <v>7</v>
      </c>
      <c r="H636">
        <v>0</v>
      </c>
      <c r="I636" t="s">
        <v>236</v>
      </c>
      <c r="J636">
        <v>0</v>
      </c>
      <c r="K636">
        <v>0</v>
      </c>
      <c r="L636" t="s">
        <v>236</v>
      </c>
      <c r="M636" t="s">
        <v>236</v>
      </c>
      <c r="N636">
        <v>0</v>
      </c>
      <c r="O636">
        <v>7</v>
      </c>
      <c r="P636" t="s">
        <v>236</v>
      </c>
    </row>
    <row r="637" spans="1:16">
      <c r="A637">
        <v>70</v>
      </c>
      <c r="B637">
        <v>1</v>
      </c>
      <c r="D637">
        <v>6</v>
      </c>
      <c r="E637" t="s">
        <v>786</v>
      </c>
      <c r="F637" t="s">
        <v>236</v>
      </c>
      <c r="G637">
        <v>2</v>
      </c>
      <c r="H637">
        <v>0</v>
      </c>
      <c r="I637" t="s">
        <v>236</v>
      </c>
      <c r="J637">
        <v>0</v>
      </c>
      <c r="K637">
        <v>0</v>
      </c>
      <c r="L637" t="s">
        <v>236</v>
      </c>
      <c r="M637" t="s">
        <v>236</v>
      </c>
      <c r="N637">
        <v>0</v>
      </c>
      <c r="O637">
        <v>2</v>
      </c>
      <c r="P637" t="s">
        <v>236</v>
      </c>
    </row>
    <row r="639" spans="1:1">
      <c r="A639">
        <v>-1</v>
      </c>
    </row>
    <row r="641" spans="1:15">
      <c r="A641" s="4">
        <v>75</v>
      </c>
      <c r="B641" s="4" t="s">
        <v>787</v>
      </c>
      <c r="C641" s="4">
        <v>2026</v>
      </c>
      <c r="D641" s="4">
        <v>0</v>
      </c>
      <c r="E641" s="4">
        <v>3</v>
      </c>
      <c r="F641" s="4">
        <v>0</v>
      </c>
      <c r="G641" s="4">
        <v>0</v>
      </c>
      <c r="H641" s="4">
        <v>1</v>
      </c>
      <c r="I641" s="4">
        <v>0</v>
      </c>
      <c r="J641" s="4">
        <v>1</v>
      </c>
      <c r="K641" s="4">
        <v>0</v>
      </c>
      <c r="L641" s="4">
        <v>0</v>
      </c>
      <c r="M641" s="4">
        <v>0</v>
      </c>
      <c r="N641" s="4">
        <v>85244098</v>
      </c>
      <c r="O641" s="4">
        <v>1</v>
      </c>
    </row>
    <row r="642" spans="1:40">
      <c r="A642" s="5">
        <v>2</v>
      </c>
      <c r="B642" s="5" t="s">
        <v>788</v>
      </c>
      <c r="C642" s="5" t="s">
        <v>789</v>
      </c>
      <c r="D642" s="5">
        <v>0</v>
      </c>
      <c r="E642" s="5">
        <v>0</v>
      </c>
      <c r="F642" s="5">
        <v>0</v>
      </c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>
        <v>85246348</v>
      </c>
    </row>
    <row r="643" spans="1:50">
      <c r="A643" s="5">
        <v>1</v>
      </c>
      <c r="B643" s="5" t="s">
        <v>790</v>
      </c>
      <c r="C643" s="5" t="s">
        <v>791</v>
      </c>
      <c r="D643" s="5">
        <v>2026</v>
      </c>
      <c r="E643" s="5">
        <v>3</v>
      </c>
      <c r="F643" s="5">
        <v>1</v>
      </c>
      <c r="G643" s="5">
        <v>1</v>
      </c>
      <c r="H643" s="5">
        <v>0</v>
      </c>
      <c r="I643" s="5">
        <v>2</v>
      </c>
      <c r="J643" s="5">
        <v>1</v>
      </c>
      <c r="K643" s="5">
        <v>1</v>
      </c>
      <c r="L643" s="5">
        <v>1</v>
      </c>
      <c r="M643" s="5">
        <v>1</v>
      </c>
      <c r="N643" s="5">
        <v>1</v>
      </c>
      <c r="O643" s="5">
        <v>1</v>
      </c>
      <c r="P643" s="5">
        <v>1</v>
      </c>
      <c r="Q643" s="5">
        <v>1</v>
      </c>
      <c r="R643" s="5" t="s">
        <v>236</v>
      </c>
      <c r="S643" s="5" t="s">
        <v>236</v>
      </c>
      <c r="T643" s="5" t="s">
        <v>236</v>
      </c>
      <c r="U643" s="5" t="s">
        <v>236</v>
      </c>
      <c r="V643" s="5" t="s">
        <v>236</v>
      </c>
      <c r="W643" s="5" t="s">
        <v>236</v>
      </c>
      <c r="X643" s="5" t="s">
        <v>236</v>
      </c>
      <c r="Y643" s="5" t="s">
        <v>236</v>
      </c>
      <c r="Z643" s="5" t="s">
        <v>236</v>
      </c>
      <c r="AA643" s="5" t="s">
        <v>236</v>
      </c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>
        <v>85246349</v>
      </c>
      <c r="AO643" s="5" t="s">
        <v>792</v>
      </c>
      <c r="AP643" s="5" t="s">
        <v>793</v>
      </c>
      <c r="AQ643" s="5">
        <v>46078</v>
      </c>
      <c r="AR643" s="5">
        <v>409</v>
      </c>
      <c r="AS643" s="5" t="s">
        <v>5</v>
      </c>
      <c r="AT643" s="5" t="s">
        <v>794</v>
      </c>
      <c r="AU643" s="5" t="s">
        <v>793</v>
      </c>
      <c r="AV643" s="5">
        <v>45652</v>
      </c>
      <c r="AW643" s="5">
        <v>612</v>
      </c>
      <c r="AX643" s="5" t="s">
        <v>7</v>
      </c>
    </row>
    <row r="644" spans="1:15">
      <c r="A644" s="4">
        <v>75</v>
      </c>
      <c r="B644" s="4" t="s">
        <v>787</v>
      </c>
      <c r="C644" s="4">
        <v>2026</v>
      </c>
      <c r="D644" s="4">
        <v>0</v>
      </c>
      <c r="E644" s="4">
        <v>3</v>
      </c>
      <c r="F644" s="4">
        <v>0</v>
      </c>
      <c r="G644" s="4">
        <v>0</v>
      </c>
      <c r="H644" s="4">
        <v>1</v>
      </c>
      <c r="I644" s="4">
        <v>0</v>
      </c>
      <c r="J644" s="4">
        <v>1</v>
      </c>
      <c r="K644" s="4">
        <v>0</v>
      </c>
      <c r="L644" s="4">
        <v>0</v>
      </c>
      <c r="M644" s="4">
        <v>1</v>
      </c>
      <c r="N644" s="4">
        <v>85244033</v>
      </c>
      <c r="O644" s="4">
        <v>2</v>
      </c>
    </row>
    <row r="645" spans="1:40">
      <c r="A645" s="5">
        <v>2</v>
      </c>
      <c r="B645" s="5" t="s">
        <v>788</v>
      </c>
      <c r="C645" s="5" t="s">
        <v>789</v>
      </c>
      <c r="D645" s="5">
        <v>0</v>
      </c>
      <c r="E645" s="5">
        <v>0</v>
      </c>
      <c r="F645" s="5">
        <v>0</v>
      </c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>
        <v>85246356</v>
      </c>
    </row>
    <row r="646" spans="1:50">
      <c r="A646" s="5">
        <v>1</v>
      </c>
      <c r="B646" s="5" t="s">
        <v>790</v>
      </c>
      <c r="C646" s="5" t="s">
        <v>791</v>
      </c>
      <c r="D646" s="5">
        <v>2026</v>
      </c>
      <c r="E646" s="5">
        <v>3</v>
      </c>
      <c r="F646" s="5">
        <v>1</v>
      </c>
      <c r="G646" s="5">
        <v>1</v>
      </c>
      <c r="H646" s="5">
        <v>0</v>
      </c>
      <c r="I646" s="5">
        <v>2</v>
      </c>
      <c r="J646" s="5">
        <v>1</v>
      </c>
      <c r="K646" s="5">
        <v>1</v>
      </c>
      <c r="L646" s="5">
        <v>1</v>
      </c>
      <c r="M646" s="5">
        <v>1</v>
      </c>
      <c r="N646" s="5">
        <v>1</v>
      </c>
      <c r="O646" s="5">
        <v>1</v>
      </c>
      <c r="P646" s="5">
        <v>1</v>
      </c>
      <c r="Q646" s="5">
        <v>1</v>
      </c>
      <c r="R646" s="5" t="s">
        <v>236</v>
      </c>
      <c r="S646" s="5" t="s">
        <v>236</v>
      </c>
      <c r="T646" s="5" t="s">
        <v>236</v>
      </c>
      <c r="U646" s="5" t="s">
        <v>236</v>
      </c>
      <c r="V646" s="5" t="s">
        <v>236</v>
      </c>
      <c r="W646" s="5" t="s">
        <v>236</v>
      </c>
      <c r="X646" s="5" t="s">
        <v>236</v>
      </c>
      <c r="Y646" s="5" t="s">
        <v>236</v>
      </c>
      <c r="Z646" s="5" t="s">
        <v>236</v>
      </c>
      <c r="AA646" s="5" t="s">
        <v>236</v>
      </c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>
        <v>85246357</v>
      </c>
      <c r="AO646" s="5" t="s">
        <v>792</v>
      </c>
      <c r="AP646" s="5" t="s">
        <v>793</v>
      </c>
      <c r="AQ646" s="5">
        <v>46078</v>
      </c>
      <c r="AR646" s="5">
        <v>409</v>
      </c>
      <c r="AS646" s="5" t="s">
        <v>5</v>
      </c>
      <c r="AT646" s="5" t="s">
        <v>794</v>
      </c>
      <c r="AU646" s="5" t="s">
        <v>793</v>
      </c>
      <c r="AV646" s="5">
        <v>45652</v>
      </c>
      <c r="AW646" s="5">
        <v>612</v>
      </c>
      <c r="AX646" s="5" t="s">
        <v>7</v>
      </c>
    </row>
    <row r="650" spans="1:5">
      <c r="A650">
        <v>65</v>
      </c>
      <c r="C650">
        <v>1</v>
      </c>
      <c r="D650">
        <v>0</v>
      </c>
      <c r="E650">
        <v>245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C29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233</v>
      </c>
      <c r="D1" t="s">
        <v>795</v>
      </c>
      <c r="F1">
        <v>0</v>
      </c>
      <c r="G1">
        <v>0</v>
      </c>
      <c r="H1">
        <v>0</v>
      </c>
      <c r="I1" t="s">
        <v>235</v>
      </c>
      <c r="J1" t="s">
        <v>236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>
      <c r="A12" s="1">
        <v>1</v>
      </c>
      <c r="B12" s="1">
        <v>24</v>
      </c>
      <c r="C12" s="1">
        <v>0</v>
      </c>
      <c r="D12" s="1"/>
      <c r="E12" s="1">
        <v>0</v>
      </c>
      <c r="F12" s="1" t="s">
        <v>236</v>
      </c>
      <c r="G12" s="1" t="s">
        <v>237</v>
      </c>
      <c r="H12" s="1" t="s">
        <v>236</v>
      </c>
      <c r="I12" s="1">
        <v>0</v>
      </c>
      <c r="J12" s="1" t="s">
        <v>236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236</v>
      </c>
      <c r="V12" s="1">
        <v>0</v>
      </c>
      <c r="W12" s="1" t="s">
        <v>236</v>
      </c>
      <c r="X12" s="1" t="s">
        <v>236</v>
      </c>
      <c r="Y12" s="1" t="s">
        <v>236</v>
      </c>
      <c r="Z12" s="1" t="s">
        <v>236</v>
      </c>
      <c r="AA12" s="1" t="s">
        <v>236</v>
      </c>
      <c r="AB12" s="1" t="s">
        <v>238</v>
      </c>
      <c r="AC12" s="1" t="s">
        <v>239</v>
      </c>
      <c r="AD12" s="1" t="s">
        <v>240</v>
      </c>
      <c r="AE12" s="1" t="s">
        <v>241</v>
      </c>
      <c r="AF12" s="1" t="s">
        <v>240</v>
      </c>
      <c r="AG12" s="1" t="s">
        <v>241</v>
      </c>
      <c r="AH12" s="1" t="s">
        <v>240</v>
      </c>
      <c r="AI12" s="1" t="s">
        <v>241</v>
      </c>
      <c r="AJ12" s="1" t="s">
        <v>242</v>
      </c>
      <c r="AK12" s="1"/>
      <c r="AL12" s="1" t="s">
        <v>238</v>
      </c>
      <c r="AM12" s="1" t="s">
        <v>239</v>
      </c>
      <c r="AN12" s="1" t="s">
        <v>243</v>
      </c>
      <c r="AO12" s="1"/>
      <c r="AP12" s="1" t="s">
        <v>236</v>
      </c>
      <c r="AQ12" s="1" t="s">
        <v>236</v>
      </c>
      <c r="AR12" s="1" t="s">
        <v>236</v>
      </c>
      <c r="AS12" s="1"/>
      <c r="AT12" s="1"/>
      <c r="AU12" s="1"/>
      <c r="AV12" s="1"/>
      <c r="AW12" s="1"/>
      <c r="AX12" s="1" t="s">
        <v>244</v>
      </c>
      <c r="AY12" s="1" t="s">
        <v>243</v>
      </c>
      <c r="AZ12" s="1" t="s">
        <v>236</v>
      </c>
      <c r="BA12" s="1"/>
      <c r="BB12" s="1">
        <v>0</v>
      </c>
      <c r="BC12" s="1"/>
      <c r="BD12" s="1"/>
      <c r="BE12" s="1"/>
      <c r="BF12" s="1"/>
      <c r="BG12" s="1"/>
      <c r="BH12" s="1" t="s">
        <v>245</v>
      </c>
      <c r="BI12" s="1" t="s">
        <v>246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247</v>
      </c>
      <c r="BZ12" s="1" t="s">
        <v>248</v>
      </c>
      <c r="CA12" s="1" t="s">
        <v>249</v>
      </c>
      <c r="CB12" s="1" t="s">
        <v>249</v>
      </c>
      <c r="CC12" s="1" t="s">
        <v>249</v>
      </c>
      <c r="CD12" s="1" t="s">
        <v>249</v>
      </c>
      <c r="CE12" s="1" t="s">
        <v>250</v>
      </c>
      <c r="CF12" s="1">
        <v>0</v>
      </c>
      <c r="CG12" s="1">
        <v>0</v>
      </c>
      <c r="CH12" s="1">
        <v>487096328</v>
      </c>
      <c r="CI12" s="1" t="s">
        <v>236</v>
      </c>
      <c r="CJ12" s="1" t="s">
        <v>236</v>
      </c>
      <c r="CK12" s="1">
        <v>17</v>
      </c>
      <c r="CL12" s="1"/>
      <c r="CM12" s="1"/>
      <c r="CN12" s="1"/>
      <c r="CO12" s="1"/>
      <c r="CP12" s="1"/>
      <c r="CQ12" s="1" t="s">
        <v>251</v>
      </c>
      <c r="CR12" s="1" t="s">
        <v>252</v>
      </c>
      <c r="CS12" s="1">
        <v>46073</v>
      </c>
      <c r="CT12" s="1">
        <v>540</v>
      </c>
      <c r="CU12" s="1">
        <v>17</v>
      </c>
      <c r="CV12" s="1" t="s">
        <v>253</v>
      </c>
      <c r="CW12" s="1"/>
      <c r="CX12" s="1"/>
      <c r="CY12" s="1">
        <v>0</v>
      </c>
      <c r="CZ12" s="1" t="s">
        <v>236</v>
      </c>
      <c r="DA12" s="1" t="s">
        <v>236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4" spans="1:15">
      <c r="A14" s="1">
        <v>22</v>
      </c>
      <c r="B14" s="1">
        <v>1</v>
      </c>
      <c r="C14" s="1">
        <v>0</v>
      </c>
      <c r="D14" s="1">
        <v>85244098</v>
      </c>
      <c r="E14" s="1">
        <v>85244033</v>
      </c>
      <c r="F14" s="1">
        <v>2</v>
      </c>
      <c r="G14" s="1">
        <v>1</v>
      </c>
      <c r="H14" s="1"/>
      <c r="I14" s="1"/>
      <c r="J14" s="1"/>
      <c r="K14" s="1"/>
      <c r="L14" s="1"/>
      <c r="M14" s="1"/>
      <c r="N14" s="1"/>
      <c r="O14" s="1"/>
    </row>
    <row r="16" spans="1:87">
      <c r="A16" s="2">
        <v>3</v>
      </c>
      <c r="B16" s="2">
        <v>1</v>
      </c>
      <c r="C16" s="2" t="s">
        <v>259</v>
      </c>
      <c r="D16" s="2" t="s">
        <v>260</v>
      </c>
      <c r="E16" s="3">
        <f ca="1">ROUND((Source!F452)/1000,2)</f>
        <v>307.7</v>
      </c>
      <c r="F16" s="3">
        <f ca="1">ROUND((Source!F453)/1000,2)</f>
        <v>23.25</v>
      </c>
      <c r="G16" s="3">
        <f>ROUND((Source!F444)/1000,2)</f>
        <v>0</v>
      </c>
      <c r="H16" s="3">
        <f ca="1">ROUND((Source!F454)/1000+(Source!F455)/1000,2)</f>
        <v>0</v>
      </c>
      <c r="I16" s="3">
        <f ca="1">E16+F16+G16+H16</f>
        <v>330.95</v>
      </c>
      <c r="J16" s="3">
        <f ca="1">ROUND((Source!F450+Source!F449)/1000,2)</f>
        <v>68.16</v>
      </c>
      <c r="K16" s="3">
        <v>343.47</v>
      </c>
      <c r="L16" s="3">
        <v>0</v>
      </c>
      <c r="M16" s="3">
        <v>0</v>
      </c>
      <c r="N16" s="3">
        <f ca="1">I16+L16+M16</f>
        <v>330.95</v>
      </c>
      <c r="T16" s="6">
        <f ca="1">ROUND((Source!P452)/1000,2)</f>
        <v>307.7</v>
      </c>
      <c r="U16" s="6">
        <f ca="1">ROUND((Source!P453)/1000,2)</f>
        <v>23.25</v>
      </c>
      <c r="V16" s="6">
        <f>ROUND((Source!P444)/1000,2)</f>
        <v>0</v>
      </c>
      <c r="W16" s="6">
        <f ca="1">ROUND((Source!P454)/1000+(Source!P455)/1000,2)</f>
        <v>0</v>
      </c>
      <c r="X16" s="6">
        <f ca="1">T16+U16+V16+W16</f>
        <v>330.95</v>
      </c>
      <c r="Y16" s="6">
        <f ca="1">ROUND((Source!P450+Source!P449)/1000,2)</f>
        <v>68.16</v>
      </c>
      <c r="Z16" s="6">
        <v>343.47</v>
      </c>
      <c r="AA16" s="6">
        <v>0</v>
      </c>
      <c r="AB16" s="6">
        <v>0</v>
      </c>
      <c r="AC16" s="6">
        <f ca="1">X16+AA16+AB16</f>
        <v>330.95</v>
      </c>
      <c r="AI16" s="2">
        <v>0</v>
      </c>
      <c r="AJ16" s="2">
        <v>-1</v>
      </c>
      <c r="AK16" s="2" t="s">
        <v>236</v>
      </c>
      <c r="AL16" s="2" t="s">
        <v>236</v>
      </c>
      <c r="AM16" s="2" t="s">
        <v>236</v>
      </c>
      <c r="AN16" s="2">
        <v>0</v>
      </c>
      <c r="AO16" s="2" t="s">
        <v>236</v>
      </c>
      <c r="AP16" s="2" t="s">
        <v>236</v>
      </c>
      <c r="AT16" s="3">
        <v>219253.72</v>
      </c>
      <c r="AU16" s="3">
        <v>124216.17</v>
      </c>
      <c r="AV16" s="3">
        <v>0</v>
      </c>
      <c r="AW16" s="3">
        <v>0</v>
      </c>
      <c r="AX16" s="3">
        <v>0</v>
      </c>
      <c r="AY16" s="3">
        <v>26876.24</v>
      </c>
      <c r="AZ16" s="3">
        <v>17429.6</v>
      </c>
      <c r="BA16" s="3">
        <v>50731.71</v>
      </c>
      <c r="BB16" s="3">
        <v>307698.64</v>
      </c>
      <c r="BC16" s="3">
        <v>23246.32</v>
      </c>
      <c r="BD16" s="3">
        <v>0</v>
      </c>
      <c r="BE16" s="3">
        <v>0</v>
      </c>
      <c r="BF16" s="3">
        <v>63.677156</v>
      </c>
      <c r="BG16" s="3">
        <v>19.3045808</v>
      </c>
      <c r="BH16" s="3">
        <v>0</v>
      </c>
      <c r="BI16" s="3">
        <v>69814.62</v>
      </c>
      <c r="BJ16" s="3">
        <v>41876.62</v>
      </c>
      <c r="BK16" s="3">
        <v>330944.96</v>
      </c>
      <c r="BR16" s="6">
        <v>219253.72</v>
      </c>
      <c r="BS16" s="6">
        <v>124216.17</v>
      </c>
      <c r="BT16" s="6">
        <v>0</v>
      </c>
      <c r="BU16" s="6">
        <v>0</v>
      </c>
      <c r="BV16" s="6">
        <v>0</v>
      </c>
      <c r="BW16" s="6">
        <v>26876.24</v>
      </c>
      <c r="BX16" s="6">
        <v>17429.6</v>
      </c>
      <c r="BY16" s="6">
        <v>50731.71</v>
      </c>
      <c r="BZ16" s="6">
        <v>307698.64</v>
      </c>
      <c r="CA16" s="6">
        <v>23246.32</v>
      </c>
      <c r="CB16" s="6">
        <v>0</v>
      </c>
      <c r="CC16" s="6">
        <v>0</v>
      </c>
      <c r="CD16" s="6">
        <v>63.677156</v>
      </c>
      <c r="CE16" s="6">
        <v>19.3045808</v>
      </c>
      <c r="CF16" s="6">
        <v>0</v>
      </c>
      <c r="CG16" s="6">
        <v>69814.62</v>
      </c>
      <c r="CH16" s="6">
        <v>41876.62</v>
      </c>
      <c r="CI16" s="6">
        <v>330944.96</v>
      </c>
    </row>
    <row r="18" spans="1:29">
      <c r="A18">
        <v>51</v>
      </c>
      <c r="E18">
        <v>307.7</v>
      </c>
      <c r="F18">
        <v>23.25</v>
      </c>
      <c r="G18">
        <v>0</v>
      </c>
      <c r="H18">
        <v>0</v>
      </c>
      <c r="I18">
        <v>330.95</v>
      </c>
      <c r="J18">
        <v>68.16</v>
      </c>
      <c r="K18">
        <v>343.47</v>
      </c>
      <c r="L18">
        <v>0</v>
      </c>
      <c r="M18">
        <v>0</v>
      </c>
      <c r="N18">
        <v>330.95</v>
      </c>
      <c r="T18">
        <v>307.7</v>
      </c>
      <c r="U18">
        <v>23.25</v>
      </c>
      <c r="V18">
        <v>0</v>
      </c>
      <c r="W18">
        <v>0</v>
      </c>
      <c r="X18">
        <v>330.95</v>
      </c>
      <c r="Y18">
        <v>68.16</v>
      </c>
      <c r="Z18">
        <v>343.47</v>
      </c>
      <c r="AA18">
        <v>0</v>
      </c>
      <c r="AB18">
        <v>0</v>
      </c>
      <c r="AC18">
        <v>330.95</v>
      </c>
    </row>
    <row r="21" spans="1:1">
      <c r="A21">
        <v>-1</v>
      </c>
    </row>
    <row r="24" spans="1:15">
      <c r="A24" s="4">
        <v>75</v>
      </c>
      <c r="B24" s="4" t="s">
        <v>787</v>
      </c>
      <c r="C24" s="4">
        <v>2026</v>
      </c>
      <c r="D24" s="4">
        <v>0</v>
      </c>
      <c r="E24" s="4">
        <v>3</v>
      </c>
      <c r="F24" s="4">
        <v>0</v>
      </c>
      <c r="G24" s="4">
        <v>0</v>
      </c>
      <c r="H24" s="4">
        <v>1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85244098</v>
      </c>
      <c r="O24" s="4">
        <v>1</v>
      </c>
    </row>
    <row r="25" spans="1:40">
      <c r="A25" s="5">
        <v>2</v>
      </c>
      <c r="B25" s="5" t="s">
        <v>788</v>
      </c>
      <c r="C25" s="5" t="s">
        <v>789</v>
      </c>
      <c r="D25" s="5">
        <v>0</v>
      </c>
      <c r="E25" s="5">
        <v>0</v>
      </c>
      <c r="F25" s="5">
        <v>0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>
        <v>85246348</v>
      </c>
    </row>
    <row r="26" spans="1:50">
      <c r="A26" s="5">
        <v>1</v>
      </c>
      <c r="B26" s="5" t="s">
        <v>790</v>
      </c>
      <c r="C26" s="5" t="s">
        <v>791</v>
      </c>
      <c r="D26" s="5">
        <v>2026</v>
      </c>
      <c r="E26" s="5">
        <v>3</v>
      </c>
      <c r="F26" s="5">
        <v>1</v>
      </c>
      <c r="G26" s="5">
        <v>1</v>
      </c>
      <c r="H26" s="5">
        <v>0</v>
      </c>
      <c r="I26" s="5">
        <v>2</v>
      </c>
      <c r="J26" s="5">
        <v>1</v>
      </c>
      <c r="K26" s="5">
        <v>1</v>
      </c>
      <c r="L26" s="5">
        <v>1</v>
      </c>
      <c r="M26" s="5">
        <v>1</v>
      </c>
      <c r="N26" s="5">
        <v>1</v>
      </c>
      <c r="O26" s="5">
        <v>1</v>
      </c>
      <c r="P26" s="5">
        <v>1</v>
      </c>
      <c r="Q26" s="5">
        <v>1</v>
      </c>
      <c r="R26" s="5" t="s">
        <v>236</v>
      </c>
      <c r="S26" s="5" t="s">
        <v>236</v>
      </c>
      <c r="T26" s="5" t="s">
        <v>236</v>
      </c>
      <c r="U26" s="5" t="s">
        <v>236</v>
      </c>
      <c r="V26" s="5" t="s">
        <v>236</v>
      </c>
      <c r="W26" s="5" t="s">
        <v>236</v>
      </c>
      <c r="X26" s="5" t="s">
        <v>236</v>
      </c>
      <c r="Y26" s="5" t="s">
        <v>236</v>
      </c>
      <c r="Z26" s="5" t="s">
        <v>236</v>
      </c>
      <c r="AA26" s="5" t="s">
        <v>236</v>
      </c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>
        <v>85246349</v>
      </c>
      <c r="AO26" s="5" t="s">
        <v>792</v>
      </c>
      <c r="AP26" s="5" t="s">
        <v>793</v>
      </c>
      <c r="AQ26" s="5">
        <v>46078</v>
      </c>
      <c r="AR26" s="5">
        <v>409</v>
      </c>
      <c r="AS26" s="5" t="s">
        <v>5</v>
      </c>
      <c r="AT26" s="5" t="s">
        <v>794</v>
      </c>
      <c r="AU26" s="5" t="s">
        <v>793</v>
      </c>
      <c r="AV26" s="5">
        <v>45652</v>
      </c>
      <c r="AW26" s="5">
        <v>612</v>
      </c>
      <c r="AX26" s="5" t="s">
        <v>7</v>
      </c>
    </row>
    <row r="27" spans="1:15">
      <c r="A27" s="4">
        <v>75</v>
      </c>
      <c r="B27" s="4" t="s">
        <v>787</v>
      </c>
      <c r="C27" s="4">
        <v>2026</v>
      </c>
      <c r="D27" s="4">
        <v>0</v>
      </c>
      <c r="E27" s="4">
        <v>3</v>
      </c>
      <c r="F27" s="4">
        <v>0</v>
      </c>
      <c r="G27" s="4">
        <v>0</v>
      </c>
      <c r="H27" s="4">
        <v>1</v>
      </c>
      <c r="I27" s="4">
        <v>0</v>
      </c>
      <c r="J27" s="4">
        <v>1</v>
      </c>
      <c r="K27" s="4">
        <v>0</v>
      </c>
      <c r="L27" s="4">
        <v>0</v>
      </c>
      <c r="M27" s="4">
        <v>1</v>
      </c>
      <c r="N27" s="4">
        <v>85244033</v>
      </c>
      <c r="O27" s="4">
        <v>2</v>
      </c>
    </row>
    <row r="28" spans="1:40">
      <c r="A28" s="5">
        <v>2</v>
      </c>
      <c r="B28" s="5" t="s">
        <v>788</v>
      </c>
      <c r="C28" s="5" t="s">
        <v>789</v>
      </c>
      <c r="D28" s="5">
        <v>0</v>
      </c>
      <c r="E28" s="5">
        <v>0</v>
      </c>
      <c r="F28" s="5">
        <v>0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>
        <v>85246356</v>
      </c>
    </row>
    <row r="29" spans="1:50">
      <c r="A29" s="5">
        <v>1</v>
      </c>
      <c r="B29" s="5" t="s">
        <v>790</v>
      </c>
      <c r="C29" s="5" t="s">
        <v>791</v>
      </c>
      <c r="D29" s="5">
        <v>2026</v>
      </c>
      <c r="E29" s="5">
        <v>3</v>
      </c>
      <c r="F29" s="5">
        <v>1</v>
      </c>
      <c r="G29" s="5">
        <v>1</v>
      </c>
      <c r="H29" s="5">
        <v>0</v>
      </c>
      <c r="I29" s="5">
        <v>2</v>
      </c>
      <c r="J29" s="5">
        <v>1</v>
      </c>
      <c r="K29" s="5">
        <v>1</v>
      </c>
      <c r="L29" s="5">
        <v>1</v>
      </c>
      <c r="M29" s="5">
        <v>1</v>
      </c>
      <c r="N29" s="5">
        <v>1</v>
      </c>
      <c r="O29" s="5">
        <v>1</v>
      </c>
      <c r="P29" s="5">
        <v>1</v>
      </c>
      <c r="Q29" s="5">
        <v>1</v>
      </c>
      <c r="R29" s="5" t="s">
        <v>236</v>
      </c>
      <c r="S29" s="5" t="s">
        <v>236</v>
      </c>
      <c r="T29" s="5" t="s">
        <v>236</v>
      </c>
      <c r="U29" s="5" t="s">
        <v>236</v>
      </c>
      <c r="V29" s="5" t="s">
        <v>236</v>
      </c>
      <c r="W29" s="5" t="s">
        <v>236</v>
      </c>
      <c r="X29" s="5" t="s">
        <v>236</v>
      </c>
      <c r="Y29" s="5" t="s">
        <v>236</v>
      </c>
      <c r="Z29" s="5" t="s">
        <v>236</v>
      </c>
      <c r="AA29" s="5" t="s">
        <v>236</v>
      </c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>
        <v>85246357</v>
      </c>
      <c r="AO29" s="5" t="s">
        <v>792</v>
      </c>
      <c r="AP29" s="5" t="s">
        <v>793</v>
      </c>
      <c r="AQ29" s="5">
        <v>46078</v>
      </c>
      <c r="AR29" s="5">
        <v>409</v>
      </c>
      <c r="AS29" s="5" t="s">
        <v>5</v>
      </c>
      <c r="AT29" s="5" t="s">
        <v>794</v>
      </c>
      <c r="AU29" s="5" t="s">
        <v>793</v>
      </c>
      <c r="AV29" s="5">
        <v>45652</v>
      </c>
      <c r="AW29" s="5">
        <v>612</v>
      </c>
      <c r="AX29" s="5" t="s">
        <v>7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O764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19">
      <c r="A1">
        <f>ROW(Source!A28)</f>
        <v>28</v>
      </c>
      <c r="B1">
        <v>85244098</v>
      </c>
      <c r="C1">
        <v>85246365</v>
      </c>
      <c r="D1">
        <v>82925822</v>
      </c>
      <c r="E1">
        <v>117</v>
      </c>
      <c r="F1">
        <v>1</v>
      </c>
      <c r="G1">
        <v>1</v>
      </c>
      <c r="H1">
        <v>1</v>
      </c>
      <c r="I1" t="s">
        <v>796</v>
      </c>
      <c r="J1" t="s">
        <v>236</v>
      </c>
      <c r="K1" t="s">
        <v>797</v>
      </c>
      <c r="L1">
        <v>1191</v>
      </c>
      <c r="N1">
        <v>1013</v>
      </c>
      <c r="O1" t="s">
        <v>28</v>
      </c>
      <c r="P1" t="s">
        <v>28</v>
      </c>
      <c r="Q1">
        <v>1</v>
      </c>
      <c r="W1">
        <v>0</v>
      </c>
      <c r="X1">
        <v>-1833565283</v>
      </c>
      <c r="Y1">
        <f t="shared" ref="Y1:Y64" si="0">(AT1*ROUND((1.2*1.15),7))</f>
        <v>2.8014</v>
      </c>
      <c r="AA1">
        <v>0</v>
      </c>
      <c r="AB1">
        <v>0</v>
      </c>
      <c r="AC1">
        <v>0</v>
      </c>
      <c r="AD1">
        <v>720.91</v>
      </c>
      <c r="AE1">
        <v>0</v>
      </c>
      <c r="AF1">
        <v>0</v>
      </c>
      <c r="AG1">
        <v>0</v>
      </c>
      <c r="AH1">
        <v>720.91</v>
      </c>
      <c r="AI1">
        <v>1</v>
      </c>
      <c r="AJ1">
        <v>1</v>
      </c>
      <c r="AK1">
        <v>1</v>
      </c>
      <c r="AL1">
        <v>1</v>
      </c>
      <c r="AM1">
        <v>-2</v>
      </c>
      <c r="AN1">
        <v>0</v>
      </c>
      <c r="AO1">
        <v>0</v>
      </c>
      <c r="AP1">
        <v>1</v>
      </c>
      <c r="AQ1">
        <v>1</v>
      </c>
      <c r="AR1">
        <v>0</v>
      </c>
      <c r="AS1" t="s">
        <v>236</v>
      </c>
      <c r="AT1">
        <v>2.03</v>
      </c>
      <c r="AU1" t="s">
        <v>268</v>
      </c>
      <c r="AV1">
        <v>1</v>
      </c>
      <c r="AW1">
        <v>2</v>
      </c>
      <c r="AX1">
        <v>85246370</v>
      </c>
      <c r="AY1">
        <v>1</v>
      </c>
      <c r="AZ1">
        <v>0</v>
      </c>
      <c r="BA1">
        <v>1</v>
      </c>
      <c r="BB1">
        <v>1</v>
      </c>
      <c r="BC1">
        <v>0</v>
      </c>
      <c r="BD1">
        <v>0</v>
      </c>
      <c r="BE1">
        <v>0</v>
      </c>
      <c r="BF1">
        <v>0</v>
      </c>
      <c r="BG1">
        <v>0</v>
      </c>
      <c r="BH1">
        <v>0</v>
      </c>
      <c r="BI1">
        <v>0</v>
      </c>
      <c r="BJ1">
        <v>0</v>
      </c>
      <c r="BK1">
        <v>0</v>
      </c>
      <c r="BL1">
        <v>0</v>
      </c>
      <c r="BM1">
        <v>1463.4473</v>
      </c>
      <c r="BN1">
        <v>2.03</v>
      </c>
      <c r="BO1">
        <v>0</v>
      </c>
      <c r="BP1">
        <v>1</v>
      </c>
      <c r="BQ1">
        <v>0</v>
      </c>
      <c r="BR1">
        <v>0</v>
      </c>
      <c r="BS1">
        <v>0</v>
      </c>
      <c r="BT1">
        <v>2019.557274</v>
      </c>
      <c r="BU1">
        <v>2.8014</v>
      </c>
      <c r="BV1">
        <v>0</v>
      </c>
      <c r="BW1">
        <v>1</v>
      </c>
      <c r="CU1">
        <f>ROUND(AT1*Source!I28*AH1*AL1,2)</f>
        <v>0</v>
      </c>
      <c r="CV1">
        <f>ROUND(Y1*Source!I28,7)</f>
        <v>0</v>
      </c>
      <c r="CW1">
        <v>0</v>
      </c>
      <c r="CX1">
        <f>ROUND(Y1*Source!I28,7)</f>
        <v>0</v>
      </c>
      <c r="CY1">
        <f>AD1</f>
        <v>720.91</v>
      </c>
      <c r="CZ1">
        <f>AH1</f>
        <v>720.91</v>
      </c>
      <c r="DA1">
        <f>AL1</f>
        <v>1</v>
      </c>
      <c r="DB1">
        <f t="shared" ref="DB1:DB64" si="1">ROUND((ROUND(AT1*CZ1,2)*ROUND((1.2*1.15),7)),6)</f>
        <v>2019.561</v>
      </c>
      <c r="DC1">
        <f t="shared" ref="DC1:DC64" si="2">ROUND((ROUND(AT1*AG1,2)*ROUND((1.2*1.15),7)),6)</f>
        <v>0</v>
      </c>
      <c r="DD1" t="s">
        <v>236</v>
      </c>
      <c r="DE1" t="s">
        <v>236</v>
      </c>
      <c r="DF1">
        <f t="shared" ref="DF1:DF64" si="3">ROUND(ROUND(AE1,2)*CX1,2)</f>
        <v>0</v>
      </c>
      <c r="DG1">
        <f>ROUND(ROUND(AF1,2)*CX1,2)</f>
        <v>0</v>
      </c>
      <c r="DH1">
        <f t="shared" ref="DH1:DH64" si="4">ROUND(ROUND(AG1,2)*CX1,2)</f>
        <v>0</v>
      </c>
      <c r="DI1">
        <f t="shared" ref="DI1:DI64" si="5">ROUND(ROUND(AH1,2)*CX1,2)</f>
        <v>0</v>
      </c>
      <c r="DJ1">
        <f>DI1</f>
        <v>0</v>
      </c>
      <c r="DK1">
        <v>1</v>
      </c>
      <c r="DL1" t="s">
        <v>236</v>
      </c>
      <c r="DM1">
        <v>0</v>
      </c>
      <c r="DN1" t="s">
        <v>236</v>
      </c>
      <c r="DO1">
        <v>0</v>
      </c>
    </row>
    <row r="2" spans="1:119">
      <c r="A2">
        <f>ROW(Source!A28)</f>
        <v>28</v>
      </c>
      <c r="B2">
        <v>85244098</v>
      </c>
      <c r="C2">
        <v>85246365</v>
      </c>
      <c r="D2">
        <v>82926016</v>
      </c>
      <c r="E2">
        <v>117</v>
      </c>
      <c r="F2">
        <v>1</v>
      </c>
      <c r="G2">
        <v>1</v>
      </c>
      <c r="H2">
        <v>1</v>
      </c>
      <c r="I2" t="s">
        <v>798</v>
      </c>
      <c r="J2" t="s">
        <v>236</v>
      </c>
      <c r="K2" t="s">
        <v>799</v>
      </c>
      <c r="L2">
        <v>1191</v>
      </c>
      <c r="N2">
        <v>1013</v>
      </c>
      <c r="O2" t="s">
        <v>28</v>
      </c>
      <c r="P2" t="s">
        <v>28</v>
      </c>
      <c r="Q2">
        <v>1</v>
      </c>
      <c r="W2">
        <v>0</v>
      </c>
      <c r="X2">
        <v>-1417349443</v>
      </c>
      <c r="Y2">
        <f t="shared" si="0"/>
        <v>0.759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1</v>
      </c>
      <c r="AJ2">
        <v>1</v>
      </c>
      <c r="AK2">
        <v>1</v>
      </c>
      <c r="AL2">
        <v>1</v>
      </c>
      <c r="AM2">
        <v>-2</v>
      </c>
      <c r="AN2">
        <v>0</v>
      </c>
      <c r="AO2">
        <v>0</v>
      </c>
      <c r="AP2">
        <v>1</v>
      </c>
      <c r="AQ2">
        <v>1</v>
      </c>
      <c r="AR2">
        <v>0</v>
      </c>
      <c r="AS2" t="s">
        <v>236</v>
      </c>
      <c r="AT2">
        <v>0.55</v>
      </c>
      <c r="AU2" t="s">
        <v>268</v>
      </c>
      <c r="AV2">
        <v>2</v>
      </c>
      <c r="AW2">
        <v>2</v>
      </c>
      <c r="AX2">
        <v>85246371</v>
      </c>
      <c r="AY2">
        <v>1</v>
      </c>
      <c r="AZ2">
        <v>0</v>
      </c>
      <c r="BA2">
        <v>2</v>
      </c>
      <c r="BB2">
        <v>1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CV2">
        <v>0</v>
      </c>
      <c r="CW2">
        <v>0</v>
      </c>
      <c r="CX2">
        <f>ROUND(Y2*Source!I28,7)</f>
        <v>0</v>
      </c>
      <c r="CY2">
        <f>AD2</f>
        <v>0</v>
      </c>
      <c r="CZ2">
        <f>AH2</f>
        <v>0</v>
      </c>
      <c r="DA2">
        <f>AL2</f>
        <v>1</v>
      </c>
      <c r="DB2">
        <f t="shared" si="1"/>
        <v>0</v>
      </c>
      <c r="DC2">
        <f t="shared" si="2"/>
        <v>0</v>
      </c>
      <c r="DD2" t="s">
        <v>236</v>
      </c>
      <c r="DE2" t="s">
        <v>236</v>
      </c>
      <c r="DF2">
        <f t="shared" si="3"/>
        <v>0</v>
      </c>
      <c r="DG2">
        <f>ROUND(ROUND(AF2,2)*CX2,2)</f>
        <v>0</v>
      </c>
      <c r="DH2">
        <f t="shared" si="4"/>
        <v>0</v>
      </c>
      <c r="DI2">
        <f t="shared" si="5"/>
        <v>0</v>
      </c>
      <c r="DJ2">
        <f>DI2</f>
        <v>0</v>
      </c>
      <c r="DK2">
        <v>0</v>
      </c>
      <c r="DL2" t="s">
        <v>236</v>
      </c>
      <c r="DM2">
        <v>0</v>
      </c>
      <c r="DN2" t="s">
        <v>236</v>
      </c>
      <c r="DO2">
        <v>0</v>
      </c>
    </row>
    <row r="3" spans="1:119">
      <c r="A3">
        <f>ROW(Source!A28)</f>
        <v>28</v>
      </c>
      <c r="B3">
        <v>85244098</v>
      </c>
      <c r="C3">
        <v>85246365</v>
      </c>
      <c r="D3">
        <v>82932679</v>
      </c>
      <c r="E3">
        <v>1</v>
      </c>
      <c r="F3">
        <v>1</v>
      </c>
      <c r="G3">
        <v>1</v>
      </c>
      <c r="H3">
        <v>2</v>
      </c>
      <c r="I3" t="s">
        <v>124</v>
      </c>
      <c r="J3" t="s">
        <v>800</v>
      </c>
      <c r="K3" t="s">
        <v>125</v>
      </c>
      <c r="L3">
        <v>1368</v>
      </c>
      <c r="N3">
        <v>1011</v>
      </c>
      <c r="O3" t="s">
        <v>57</v>
      </c>
      <c r="P3" t="s">
        <v>57</v>
      </c>
      <c r="Q3">
        <v>1</v>
      </c>
      <c r="W3">
        <v>0</v>
      </c>
      <c r="X3">
        <v>-438045540</v>
      </c>
      <c r="Y3">
        <f t="shared" si="0"/>
        <v>0.621</v>
      </c>
      <c r="AA3">
        <v>0</v>
      </c>
      <c r="AB3">
        <v>506.23</v>
      </c>
      <c r="AC3">
        <v>811.79</v>
      </c>
      <c r="AD3">
        <v>0</v>
      </c>
      <c r="AE3">
        <v>0</v>
      </c>
      <c r="AF3">
        <v>346.73</v>
      </c>
      <c r="AG3">
        <v>811.79</v>
      </c>
      <c r="AH3">
        <v>0</v>
      </c>
      <c r="AI3">
        <v>1</v>
      </c>
      <c r="AJ3">
        <v>1.46</v>
      </c>
      <c r="AK3">
        <v>1</v>
      </c>
      <c r="AL3">
        <v>1</v>
      </c>
      <c r="AM3">
        <v>2</v>
      </c>
      <c r="AN3">
        <v>0</v>
      </c>
      <c r="AO3">
        <v>0</v>
      </c>
      <c r="AP3">
        <v>1</v>
      </c>
      <c r="AQ3">
        <v>1</v>
      </c>
      <c r="AR3">
        <v>0</v>
      </c>
      <c r="AS3" t="s">
        <v>236</v>
      </c>
      <c r="AT3">
        <v>0.45</v>
      </c>
      <c r="AU3" t="s">
        <v>268</v>
      </c>
      <c r="AV3">
        <v>1</v>
      </c>
      <c r="AW3">
        <v>2</v>
      </c>
      <c r="AX3">
        <v>85246372</v>
      </c>
      <c r="AY3">
        <v>1</v>
      </c>
      <c r="AZ3">
        <v>0</v>
      </c>
      <c r="BA3">
        <v>3</v>
      </c>
      <c r="BB3">
        <v>1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156.0285</v>
      </c>
      <c r="BL3">
        <v>365.3055</v>
      </c>
      <c r="BM3">
        <v>0</v>
      </c>
      <c r="BN3">
        <v>0</v>
      </c>
      <c r="BO3">
        <v>0.45</v>
      </c>
      <c r="BP3">
        <v>1</v>
      </c>
      <c r="BQ3">
        <v>0</v>
      </c>
      <c r="BR3">
        <v>215.31933</v>
      </c>
      <c r="BS3">
        <v>504.12159</v>
      </c>
      <c r="BT3">
        <v>0</v>
      </c>
      <c r="BU3">
        <v>0</v>
      </c>
      <c r="BV3">
        <v>0.621</v>
      </c>
      <c r="BW3">
        <v>1</v>
      </c>
      <c r="CV3">
        <v>0</v>
      </c>
      <c r="CW3">
        <f>ROUND(Y3*Source!I28*DO3,7)</f>
        <v>0</v>
      </c>
      <c r="CX3">
        <f>ROUND(Y3*Source!I28,7)</f>
        <v>0</v>
      </c>
      <c r="CY3">
        <f>AB3</f>
        <v>506.23</v>
      </c>
      <c r="CZ3">
        <f>AF3</f>
        <v>346.73</v>
      </c>
      <c r="DA3">
        <f>AJ3</f>
        <v>1.46</v>
      </c>
      <c r="DB3">
        <f t="shared" si="1"/>
        <v>215.3214</v>
      </c>
      <c r="DC3">
        <f t="shared" si="2"/>
        <v>504.1278</v>
      </c>
      <c r="DD3" t="s">
        <v>236</v>
      </c>
      <c r="DE3" t="s">
        <v>236</v>
      </c>
      <c r="DF3">
        <f t="shared" si="3"/>
        <v>0</v>
      </c>
      <c r="DG3">
        <f>ROUND(ROUND(AF3*AJ3,2)*CX3,2)</f>
        <v>0</v>
      </c>
      <c r="DH3">
        <f t="shared" si="4"/>
        <v>0</v>
      </c>
      <c r="DI3">
        <f t="shared" si="5"/>
        <v>0</v>
      </c>
      <c r="DJ3">
        <f>DG3+DH3</f>
        <v>0</v>
      </c>
      <c r="DK3">
        <v>0</v>
      </c>
      <c r="DL3" t="s">
        <v>81</v>
      </c>
      <c r="DM3">
        <v>4</v>
      </c>
      <c r="DN3" t="s">
        <v>28</v>
      </c>
      <c r="DO3">
        <v>1</v>
      </c>
    </row>
    <row r="4" spans="1:119">
      <c r="A4">
        <f>ROW(Source!A28)</f>
        <v>28</v>
      </c>
      <c r="B4">
        <v>85244098</v>
      </c>
      <c r="C4">
        <v>85246365</v>
      </c>
      <c r="D4">
        <v>82933400</v>
      </c>
      <c r="E4">
        <v>1</v>
      </c>
      <c r="F4">
        <v>1</v>
      </c>
      <c r="G4">
        <v>1</v>
      </c>
      <c r="H4">
        <v>2</v>
      </c>
      <c r="I4" t="s">
        <v>97</v>
      </c>
      <c r="J4" t="s">
        <v>801</v>
      </c>
      <c r="K4" t="s">
        <v>98</v>
      </c>
      <c r="L4">
        <v>1368</v>
      </c>
      <c r="N4">
        <v>1011</v>
      </c>
      <c r="O4" t="s">
        <v>57</v>
      </c>
      <c r="P4" t="s">
        <v>57</v>
      </c>
      <c r="Q4">
        <v>1</v>
      </c>
      <c r="W4">
        <v>0</v>
      </c>
      <c r="X4">
        <v>-849950259</v>
      </c>
      <c r="Y4">
        <f t="shared" si="0"/>
        <v>0.138</v>
      </c>
      <c r="AA4">
        <v>0</v>
      </c>
      <c r="AB4">
        <v>641.7</v>
      </c>
      <c r="AC4">
        <v>811.79</v>
      </c>
      <c r="AD4">
        <v>0</v>
      </c>
      <c r="AE4">
        <v>0</v>
      </c>
      <c r="AF4">
        <v>641.7</v>
      </c>
      <c r="AG4">
        <v>811.79</v>
      </c>
      <c r="AH4">
        <v>0</v>
      </c>
      <c r="AI4">
        <v>1</v>
      </c>
      <c r="AJ4">
        <v>1</v>
      </c>
      <c r="AK4">
        <v>1</v>
      </c>
      <c r="AL4">
        <v>1</v>
      </c>
      <c r="AM4">
        <v>-2</v>
      </c>
      <c r="AN4">
        <v>0</v>
      </c>
      <c r="AO4">
        <v>0</v>
      </c>
      <c r="AP4">
        <v>1</v>
      </c>
      <c r="AQ4">
        <v>1</v>
      </c>
      <c r="AR4">
        <v>0</v>
      </c>
      <c r="AS4" t="s">
        <v>236</v>
      </c>
      <c r="AT4">
        <v>0.1</v>
      </c>
      <c r="AU4" t="s">
        <v>268</v>
      </c>
      <c r="AV4">
        <v>1</v>
      </c>
      <c r="AW4">
        <v>2</v>
      </c>
      <c r="AX4">
        <v>85246373</v>
      </c>
      <c r="AY4">
        <v>1</v>
      </c>
      <c r="AZ4">
        <v>0</v>
      </c>
      <c r="BA4">
        <v>4</v>
      </c>
      <c r="BB4">
        <v>1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64.17</v>
      </c>
      <c r="BL4">
        <v>81.179</v>
      </c>
      <c r="BM4">
        <v>0</v>
      </c>
      <c r="BN4">
        <v>0</v>
      </c>
      <c r="BO4">
        <v>0.1</v>
      </c>
      <c r="BP4">
        <v>1</v>
      </c>
      <c r="BQ4">
        <v>0</v>
      </c>
      <c r="BR4">
        <v>88.5546</v>
      </c>
      <c r="BS4">
        <v>112.02702</v>
      </c>
      <c r="BT4">
        <v>0</v>
      </c>
      <c r="BU4">
        <v>0</v>
      </c>
      <c r="BV4">
        <v>0.138</v>
      </c>
      <c r="BW4">
        <v>1</v>
      </c>
      <c r="CV4">
        <v>0</v>
      </c>
      <c r="CW4">
        <f>ROUND(Y4*Source!I28*DO4,7)</f>
        <v>0</v>
      </c>
      <c r="CX4">
        <f>ROUND(Y4*Source!I28,7)</f>
        <v>0</v>
      </c>
      <c r="CY4">
        <f>AB4</f>
        <v>641.7</v>
      </c>
      <c r="CZ4">
        <f>AF4</f>
        <v>641.7</v>
      </c>
      <c r="DA4">
        <f>AJ4</f>
        <v>1</v>
      </c>
      <c r="DB4">
        <f t="shared" si="1"/>
        <v>88.5546</v>
      </c>
      <c r="DC4">
        <f t="shared" si="2"/>
        <v>112.0284</v>
      </c>
      <c r="DD4" t="s">
        <v>236</v>
      </c>
      <c r="DE4" t="s">
        <v>236</v>
      </c>
      <c r="DF4">
        <f t="shared" si="3"/>
        <v>0</v>
      </c>
      <c r="DG4">
        <f>ROUND(ROUND(AF4,2)*CX4,2)</f>
        <v>0</v>
      </c>
      <c r="DH4">
        <f t="shared" si="4"/>
        <v>0</v>
      </c>
      <c r="DI4">
        <f t="shared" si="5"/>
        <v>0</v>
      </c>
      <c r="DJ4">
        <f>DG4+DH4</f>
        <v>0</v>
      </c>
      <c r="DK4">
        <v>1</v>
      </c>
      <c r="DL4" t="s">
        <v>81</v>
      </c>
      <c r="DM4">
        <v>4</v>
      </c>
      <c r="DN4" t="s">
        <v>28</v>
      </c>
      <c r="DO4">
        <v>1</v>
      </c>
    </row>
    <row r="5" spans="1:119">
      <c r="A5">
        <f>ROW(Source!A29)</f>
        <v>29</v>
      </c>
      <c r="B5">
        <v>85244033</v>
      </c>
      <c r="C5">
        <v>85246365</v>
      </c>
      <c r="D5">
        <v>82925822</v>
      </c>
      <c r="E5">
        <v>117</v>
      </c>
      <c r="F5">
        <v>1</v>
      </c>
      <c r="G5">
        <v>1</v>
      </c>
      <c r="H5">
        <v>1</v>
      </c>
      <c r="I5" t="s">
        <v>796</v>
      </c>
      <c r="J5" t="s">
        <v>236</v>
      </c>
      <c r="K5" t="s">
        <v>797</v>
      </c>
      <c r="L5">
        <v>1191</v>
      </c>
      <c r="N5">
        <v>1013</v>
      </c>
      <c r="O5" t="s">
        <v>28</v>
      </c>
      <c r="P5" t="s">
        <v>28</v>
      </c>
      <c r="Q5">
        <v>1</v>
      </c>
      <c r="W5">
        <v>0</v>
      </c>
      <c r="X5">
        <v>-1833565283</v>
      </c>
      <c r="Y5">
        <f t="shared" si="0"/>
        <v>2.8014</v>
      </c>
      <c r="AA5">
        <v>0</v>
      </c>
      <c r="AB5">
        <v>0</v>
      </c>
      <c r="AC5">
        <v>0</v>
      </c>
      <c r="AD5">
        <v>720.91</v>
      </c>
      <c r="AE5">
        <v>0</v>
      </c>
      <c r="AF5">
        <v>0</v>
      </c>
      <c r="AG5">
        <v>0</v>
      </c>
      <c r="AH5">
        <v>720.91</v>
      </c>
      <c r="AI5">
        <v>1</v>
      </c>
      <c r="AJ5">
        <v>1</v>
      </c>
      <c r="AK5">
        <v>1</v>
      </c>
      <c r="AL5">
        <v>1</v>
      </c>
      <c r="AM5">
        <v>-2</v>
      </c>
      <c r="AN5">
        <v>0</v>
      </c>
      <c r="AO5">
        <v>0</v>
      </c>
      <c r="AP5">
        <v>1</v>
      </c>
      <c r="AQ5">
        <v>1</v>
      </c>
      <c r="AR5">
        <v>0</v>
      </c>
      <c r="AS5" t="s">
        <v>236</v>
      </c>
      <c r="AT5">
        <v>2.03</v>
      </c>
      <c r="AU5" t="s">
        <v>268</v>
      </c>
      <c r="AV5">
        <v>1</v>
      </c>
      <c r="AW5">
        <v>2</v>
      </c>
      <c r="AX5">
        <v>85246370</v>
      </c>
      <c r="AY5">
        <v>1</v>
      </c>
      <c r="AZ5">
        <v>0</v>
      </c>
      <c r="BA5">
        <v>5</v>
      </c>
      <c r="BB5">
        <v>1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1463.4473</v>
      </c>
      <c r="BN5">
        <v>2.03</v>
      </c>
      <c r="BO5">
        <v>0</v>
      </c>
      <c r="BP5">
        <v>1</v>
      </c>
      <c r="BQ5">
        <v>0</v>
      </c>
      <c r="BR5">
        <v>0</v>
      </c>
      <c r="BS5">
        <v>0</v>
      </c>
      <c r="BT5">
        <v>2019.557274</v>
      </c>
      <c r="BU5">
        <v>2.8014</v>
      </c>
      <c r="BV5">
        <v>0</v>
      </c>
      <c r="BW5">
        <v>1</v>
      </c>
      <c r="CU5">
        <f>ROUND(AT5*Source!I29*AH5*AL5,2)</f>
        <v>0</v>
      </c>
      <c r="CV5">
        <f>ROUND(Y5*Source!I29,7)</f>
        <v>0</v>
      </c>
      <c r="CW5">
        <v>0</v>
      </c>
      <c r="CX5">
        <f>ROUND(Y5*Source!I29,7)</f>
        <v>0</v>
      </c>
      <c r="CY5">
        <f>AD5</f>
        <v>720.91</v>
      </c>
      <c r="CZ5">
        <f>AH5</f>
        <v>720.91</v>
      </c>
      <c r="DA5">
        <f>AL5</f>
        <v>1</v>
      </c>
      <c r="DB5">
        <f t="shared" si="1"/>
        <v>2019.561</v>
      </c>
      <c r="DC5">
        <f t="shared" si="2"/>
        <v>0</v>
      </c>
      <c r="DD5" t="s">
        <v>236</v>
      </c>
      <c r="DE5" t="s">
        <v>236</v>
      </c>
      <c r="DF5">
        <f t="shared" si="3"/>
        <v>0</v>
      </c>
      <c r="DG5">
        <f>ROUND(ROUND(AF5,2)*CX5,2)</f>
        <v>0</v>
      </c>
      <c r="DH5">
        <f t="shared" si="4"/>
        <v>0</v>
      </c>
      <c r="DI5">
        <f t="shared" si="5"/>
        <v>0</v>
      </c>
      <c r="DJ5">
        <f>DI5</f>
        <v>0</v>
      </c>
      <c r="DK5">
        <v>1</v>
      </c>
      <c r="DL5" t="s">
        <v>236</v>
      </c>
      <c r="DM5">
        <v>0</v>
      </c>
      <c r="DN5" t="s">
        <v>236</v>
      </c>
      <c r="DO5">
        <v>0</v>
      </c>
    </row>
    <row r="6" spans="1:119">
      <c r="A6">
        <f>ROW(Source!A29)</f>
        <v>29</v>
      </c>
      <c r="B6">
        <v>85244033</v>
      </c>
      <c r="C6">
        <v>85246365</v>
      </c>
      <c r="D6">
        <v>82926016</v>
      </c>
      <c r="E6">
        <v>117</v>
      </c>
      <c r="F6">
        <v>1</v>
      </c>
      <c r="G6">
        <v>1</v>
      </c>
      <c r="H6">
        <v>1</v>
      </c>
      <c r="I6" t="s">
        <v>798</v>
      </c>
      <c r="J6" t="s">
        <v>236</v>
      </c>
      <c r="K6" t="s">
        <v>799</v>
      </c>
      <c r="L6">
        <v>1191</v>
      </c>
      <c r="N6">
        <v>1013</v>
      </c>
      <c r="O6" t="s">
        <v>28</v>
      </c>
      <c r="P6" t="s">
        <v>28</v>
      </c>
      <c r="Q6">
        <v>1</v>
      </c>
      <c r="W6">
        <v>0</v>
      </c>
      <c r="X6">
        <v>-1417349443</v>
      </c>
      <c r="Y6">
        <f t="shared" si="0"/>
        <v>0.759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1</v>
      </c>
      <c r="AJ6">
        <v>1</v>
      </c>
      <c r="AK6">
        <v>1</v>
      </c>
      <c r="AL6">
        <v>1</v>
      </c>
      <c r="AM6">
        <v>-2</v>
      </c>
      <c r="AN6">
        <v>0</v>
      </c>
      <c r="AO6">
        <v>0</v>
      </c>
      <c r="AP6">
        <v>1</v>
      </c>
      <c r="AQ6">
        <v>1</v>
      </c>
      <c r="AR6">
        <v>0</v>
      </c>
      <c r="AS6" t="s">
        <v>236</v>
      </c>
      <c r="AT6">
        <v>0.55</v>
      </c>
      <c r="AU6" t="s">
        <v>268</v>
      </c>
      <c r="AV6">
        <v>2</v>
      </c>
      <c r="AW6">
        <v>2</v>
      </c>
      <c r="AX6">
        <v>85246371</v>
      </c>
      <c r="AY6">
        <v>1</v>
      </c>
      <c r="AZ6">
        <v>0</v>
      </c>
      <c r="BA6">
        <v>6</v>
      </c>
      <c r="BB6">
        <v>1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CV6">
        <v>0</v>
      </c>
      <c r="CW6">
        <v>0</v>
      </c>
      <c r="CX6">
        <f>ROUND(Y6*Source!I29,7)</f>
        <v>0</v>
      </c>
      <c r="CY6">
        <f>AD6</f>
        <v>0</v>
      </c>
      <c r="CZ6">
        <f>AH6</f>
        <v>0</v>
      </c>
      <c r="DA6">
        <f>AL6</f>
        <v>1</v>
      </c>
      <c r="DB6">
        <f t="shared" si="1"/>
        <v>0</v>
      </c>
      <c r="DC6">
        <f t="shared" si="2"/>
        <v>0</v>
      </c>
      <c r="DD6" t="s">
        <v>236</v>
      </c>
      <c r="DE6" t="s">
        <v>236</v>
      </c>
      <c r="DF6">
        <f t="shared" si="3"/>
        <v>0</v>
      </c>
      <c r="DG6">
        <f>ROUND(ROUND(AF6,2)*CX6,2)</f>
        <v>0</v>
      </c>
      <c r="DH6">
        <f t="shared" si="4"/>
        <v>0</v>
      </c>
      <c r="DI6">
        <f t="shared" si="5"/>
        <v>0</v>
      </c>
      <c r="DJ6">
        <f>DI6</f>
        <v>0</v>
      </c>
      <c r="DK6">
        <v>0</v>
      </c>
      <c r="DL6" t="s">
        <v>236</v>
      </c>
      <c r="DM6">
        <v>0</v>
      </c>
      <c r="DN6" t="s">
        <v>236</v>
      </c>
      <c r="DO6">
        <v>0</v>
      </c>
    </row>
    <row r="7" spans="1:119">
      <c r="A7">
        <f>ROW(Source!A29)</f>
        <v>29</v>
      </c>
      <c r="B7">
        <v>85244033</v>
      </c>
      <c r="C7">
        <v>85246365</v>
      </c>
      <c r="D7">
        <v>82932679</v>
      </c>
      <c r="E7">
        <v>1</v>
      </c>
      <c r="F7">
        <v>1</v>
      </c>
      <c r="G7">
        <v>1</v>
      </c>
      <c r="H7">
        <v>2</v>
      </c>
      <c r="I7" t="s">
        <v>124</v>
      </c>
      <c r="J7" t="s">
        <v>800</v>
      </c>
      <c r="K7" t="s">
        <v>125</v>
      </c>
      <c r="L7">
        <v>1368</v>
      </c>
      <c r="N7">
        <v>1011</v>
      </c>
      <c r="O7" t="s">
        <v>57</v>
      </c>
      <c r="P7" t="s">
        <v>57</v>
      </c>
      <c r="Q7">
        <v>1</v>
      </c>
      <c r="W7">
        <v>0</v>
      </c>
      <c r="X7">
        <v>-438045540</v>
      </c>
      <c r="Y7">
        <f t="shared" si="0"/>
        <v>0.621</v>
      </c>
      <c r="AA7">
        <v>0</v>
      </c>
      <c r="AB7">
        <v>506.23</v>
      </c>
      <c r="AC7">
        <v>811.79</v>
      </c>
      <c r="AD7">
        <v>0</v>
      </c>
      <c r="AE7">
        <v>0</v>
      </c>
      <c r="AF7">
        <v>346.73</v>
      </c>
      <c r="AG7">
        <v>811.79</v>
      </c>
      <c r="AH7">
        <v>0</v>
      </c>
      <c r="AI7">
        <v>1</v>
      </c>
      <c r="AJ7">
        <v>1.46</v>
      </c>
      <c r="AK7">
        <v>1</v>
      </c>
      <c r="AL7">
        <v>1</v>
      </c>
      <c r="AM7">
        <v>2</v>
      </c>
      <c r="AN7">
        <v>0</v>
      </c>
      <c r="AO7">
        <v>0</v>
      </c>
      <c r="AP7">
        <v>1</v>
      </c>
      <c r="AQ7">
        <v>1</v>
      </c>
      <c r="AR7">
        <v>0</v>
      </c>
      <c r="AS7" t="s">
        <v>236</v>
      </c>
      <c r="AT7">
        <v>0.45</v>
      </c>
      <c r="AU7" t="s">
        <v>268</v>
      </c>
      <c r="AV7">
        <v>1</v>
      </c>
      <c r="AW7">
        <v>2</v>
      </c>
      <c r="AX7">
        <v>85246372</v>
      </c>
      <c r="AY7">
        <v>1</v>
      </c>
      <c r="AZ7">
        <v>0</v>
      </c>
      <c r="BA7">
        <v>7</v>
      </c>
      <c r="BB7">
        <v>1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156.0285</v>
      </c>
      <c r="BL7">
        <v>365.3055</v>
      </c>
      <c r="BM7">
        <v>0</v>
      </c>
      <c r="BN7">
        <v>0</v>
      </c>
      <c r="BO7">
        <v>0.45</v>
      </c>
      <c r="BP7">
        <v>1</v>
      </c>
      <c r="BQ7">
        <v>0</v>
      </c>
      <c r="BR7">
        <v>215.31933</v>
      </c>
      <c r="BS7">
        <v>504.12159</v>
      </c>
      <c r="BT7">
        <v>0</v>
      </c>
      <c r="BU7">
        <v>0</v>
      </c>
      <c r="BV7">
        <v>0.621</v>
      </c>
      <c r="BW7">
        <v>1</v>
      </c>
      <c r="CV7">
        <v>0</v>
      </c>
      <c r="CW7">
        <f>ROUND(Y7*Source!I29*DO7,7)</f>
        <v>0</v>
      </c>
      <c r="CX7">
        <f>ROUND(Y7*Source!I29,7)</f>
        <v>0</v>
      </c>
      <c r="CY7">
        <f>AB7</f>
        <v>506.23</v>
      </c>
      <c r="CZ7">
        <f>AF7</f>
        <v>346.73</v>
      </c>
      <c r="DA7">
        <f>AJ7</f>
        <v>1.46</v>
      </c>
      <c r="DB7">
        <f t="shared" si="1"/>
        <v>215.3214</v>
      </c>
      <c r="DC7">
        <f t="shared" si="2"/>
        <v>504.1278</v>
      </c>
      <c r="DD7" t="s">
        <v>236</v>
      </c>
      <c r="DE7" t="s">
        <v>236</v>
      </c>
      <c r="DF7">
        <f t="shared" si="3"/>
        <v>0</v>
      </c>
      <c r="DG7">
        <f>ROUND(ROUND(AF7*AJ7,2)*CX7,2)</f>
        <v>0</v>
      </c>
      <c r="DH7">
        <f t="shared" si="4"/>
        <v>0</v>
      </c>
      <c r="DI7">
        <f t="shared" si="5"/>
        <v>0</v>
      </c>
      <c r="DJ7">
        <f>DG7+DH7</f>
        <v>0</v>
      </c>
      <c r="DK7">
        <v>0</v>
      </c>
      <c r="DL7" t="s">
        <v>81</v>
      </c>
      <c r="DM7">
        <v>4</v>
      </c>
      <c r="DN7" t="s">
        <v>28</v>
      </c>
      <c r="DO7">
        <v>1</v>
      </c>
    </row>
    <row r="8" spans="1:119">
      <c r="A8">
        <f>ROW(Source!A29)</f>
        <v>29</v>
      </c>
      <c r="B8">
        <v>85244033</v>
      </c>
      <c r="C8">
        <v>85246365</v>
      </c>
      <c r="D8">
        <v>82933400</v>
      </c>
      <c r="E8">
        <v>1</v>
      </c>
      <c r="F8">
        <v>1</v>
      </c>
      <c r="G8">
        <v>1</v>
      </c>
      <c r="H8">
        <v>2</v>
      </c>
      <c r="I8" t="s">
        <v>97</v>
      </c>
      <c r="J8" t="s">
        <v>801</v>
      </c>
      <c r="K8" t="s">
        <v>98</v>
      </c>
      <c r="L8">
        <v>1368</v>
      </c>
      <c r="N8">
        <v>1011</v>
      </c>
      <c r="O8" t="s">
        <v>57</v>
      </c>
      <c r="P8" t="s">
        <v>57</v>
      </c>
      <c r="Q8">
        <v>1</v>
      </c>
      <c r="W8">
        <v>0</v>
      </c>
      <c r="X8">
        <v>-849950259</v>
      </c>
      <c r="Y8">
        <f t="shared" si="0"/>
        <v>0.138</v>
      </c>
      <c r="AA8">
        <v>0</v>
      </c>
      <c r="AB8">
        <v>641.7</v>
      </c>
      <c r="AC8">
        <v>811.79</v>
      </c>
      <c r="AD8">
        <v>0</v>
      </c>
      <c r="AE8">
        <v>0</v>
      </c>
      <c r="AF8">
        <v>641.7</v>
      </c>
      <c r="AG8">
        <v>811.79</v>
      </c>
      <c r="AH8">
        <v>0</v>
      </c>
      <c r="AI8">
        <v>1</v>
      </c>
      <c r="AJ8">
        <v>1</v>
      </c>
      <c r="AK8">
        <v>1</v>
      </c>
      <c r="AL8">
        <v>1</v>
      </c>
      <c r="AM8">
        <v>-2</v>
      </c>
      <c r="AN8">
        <v>0</v>
      </c>
      <c r="AO8">
        <v>0</v>
      </c>
      <c r="AP8">
        <v>1</v>
      </c>
      <c r="AQ8">
        <v>1</v>
      </c>
      <c r="AR8">
        <v>0</v>
      </c>
      <c r="AS8" t="s">
        <v>236</v>
      </c>
      <c r="AT8">
        <v>0.1</v>
      </c>
      <c r="AU8" t="s">
        <v>268</v>
      </c>
      <c r="AV8">
        <v>1</v>
      </c>
      <c r="AW8">
        <v>2</v>
      </c>
      <c r="AX8">
        <v>85246373</v>
      </c>
      <c r="AY8">
        <v>1</v>
      </c>
      <c r="AZ8">
        <v>0</v>
      </c>
      <c r="BA8">
        <v>8</v>
      </c>
      <c r="BB8">
        <v>1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64.17</v>
      </c>
      <c r="BL8">
        <v>81.179</v>
      </c>
      <c r="BM8">
        <v>0</v>
      </c>
      <c r="BN8">
        <v>0</v>
      </c>
      <c r="BO8">
        <v>0.1</v>
      </c>
      <c r="BP8">
        <v>1</v>
      </c>
      <c r="BQ8">
        <v>0</v>
      </c>
      <c r="BR8">
        <v>88.5546</v>
      </c>
      <c r="BS8">
        <v>112.02702</v>
      </c>
      <c r="BT8">
        <v>0</v>
      </c>
      <c r="BU8">
        <v>0</v>
      </c>
      <c r="BV8">
        <v>0.138</v>
      </c>
      <c r="BW8">
        <v>1</v>
      </c>
      <c r="CV8">
        <v>0</v>
      </c>
      <c r="CW8">
        <f>ROUND(Y8*Source!I29*DO8,7)</f>
        <v>0</v>
      </c>
      <c r="CX8">
        <f>ROUND(Y8*Source!I29,7)</f>
        <v>0</v>
      </c>
      <c r="CY8">
        <f>AB8</f>
        <v>641.7</v>
      </c>
      <c r="CZ8">
        <f>AF8</f>
        <v>641.7</v>
      </c>
      <c r="DA8">
        <f>AJ8</f>
        <v>1</v>
      </c>
      <c r="DB8">
        <f t="shared" si="1"/>
        <v>88.5546</v>
      </c>
      <c r="DC8">
        <f t="shared" si="2"/>
        <v>112.0284</v>
      </c>
      <c r="DD8" t="s">
        <v>236</v>
      </c>
      <c r="DE8" t="s">
        <v>236</v>
      </c>
      <c r="DF8">
        <f t="shared" si="3"/>
        <v>0</v>
      </c>
      <c r="DG8">
        <f>ROUND(ROUND(AF8,2)*CX8,2)</f>
        <v>0</v>
      </c>
      <c r="DH8">
        <f t="shared" si="4"/>
        <v>0</v>
      </c>
      <c r="DI8">
        <f t="shared" si="5"/>
        <v>0</v>
      </c>
      <c r="DJ8">
        <f>DG8+DH8</f>
        <v>0</v>
      </c>
      <c r="DK8">
        <v>1</v>
      </c>
      <c r="DL8" t="s">
        <v>81</v>
      </c>
      <c r="DM8">
        <v>4</v>
      </c>
      <c r="DN8" t="s">
        <v>28</v>
      </c>
      <c r="DO8">
        <v>1</v>
      </c>
    </row>
    <row r="9" spans="1:119">
      <c r="A9">
        <f>ROW(Source!A30)</f>
        <v>30</v>
      </c>
      <c r="B9">
        <v>85244098</v>
      </c>
      <c r="C9">
        <v>85246374</v>
      </c>
      <c r="D9">
        <v>82925832</v>
      </c>
      <c r="E9">
        <v>117</v>
      </c>
      <c r="F9">
        <v>1</v>
      </c>
      <c r="G9">
        <v>1</v>
      </c>
      <c r="H9">
        <v>1</v>
      </c>
      <c r="I9" t="s">
        <v>802</v>
      </c>
      <c r="J9" t="s">
        <v>236</v>
      </c>
      <c r="K9" t="s">
        <v>803</v>
      </c>
      <c r="L9">
        <v>1191</v>
      </c>
      <c r="N9">
        <v>1013</v>
      </c>
      <c r="O9" t="s">
        <v>28</v>
      </c>
      <c r="P9" t="s">
        <v>28</v>
      </c>
      <c r="Q9">
        <v>1</v>
      </c>
      <c r="W9">
        <v>0</v>
      </c>
      <c r="X9">
        <v>-715079457</v>
      </c>
      <c r="Y9">
        <f t="shared" si="0"/>
        <v>1.7112</v>
      </c>
      <c r="AA9">
        <v>0</v>
      </c>
      <c r="AB9">
        <v>0</v>
      </c>
      <c r="AC9">
        <v>0</v>
      </c>
      <c r="AD9">
        <v>766.35</v>
      </c>
      <c r="AE9">
        <v>0</v>
      </c>
      <c r="AF9">
        <v>0</v>
      </c>
      <c r="AG9">
        <v>0</v>
      </c>
      <c r="AH9">
        <v>766.35</v>
      </c>
      <c r="AI9">
        <v>1</v>
      </c>
      <c r="AJ9">
        <v>1</v>
      </c>
      <c r="AK9">
        <v>1</v>
      </c>
      <c r="AL9">
        <v>1</v>
      </c>
      <c r="AM9">
        <v>-2</v>
      </c>
      <c r="AN9">
        <v>0</v>
      </c>
      <c r="AO9">
        <v>0</v>
      </c>
      <c r="AP9">
        <v>1</v>
      </c>
      <c r="AQ9">
        <v>1</v>
      </c>
      <c r="AR9">
        <v>0</v>
      </c>
      <c r="AS9" t="s">
        <v>236</v>
      </c>
      <c r="AT9">
        <v>1.24</v>
      </c>
      <c r="AU9" t="s">
        <v>268</v>
      </c>
      <c r="AV9">
        <v>1</v>
      </c>
      <c r="AW9">
        <v>2</v>
      </c>
      <c r="AX9">
        <v>85246379</v>
      </c>
      <c r="AY9">
        <v>1</v>
      </c>
      <c r="AZ9">
        <v>0</v>
      </c>
      <c r="BA9">
        <v>9</v>
      </c>
      <c r="BB9">
        <v>1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950.274</v>
      </c>
      <c r="BN9">
        <v>1.24</v>
      </c>
      <c r="BO9">
        <v>0</v>
      </c>
      <c r="BP9">
        <v>1</v>
      </c>
      <c r="BQ9">
        <v>0</v>
      </c>
      <c r="BR9">
        <v>0</v>
      </c>
      <c r="BS9">
        <v>0</v>
      </c>
      <c r="BT9">
        <v>1311.37812</v>
      </c>
      <c r="BU9">
        <v>1.7112</v>
      </c>
      <c r="BV9">
        <v>0</v>
      </c>
      <c r="BW9">
        <v>1</v>
      </c>
      <c r="CU9">
        <f>ROUND(AT9*Source!I30*AH9*AL9,2)</f>
        <v>0</v>
      </c>
      <c r="CV9">
        <f>ROUND(Y9*Source!I30,7)</f>
        <v>0</v>
      </c>
      <c r="CW9">
        <v>0</v>
      </c>
      <c r="CX9">
        <f>ROUND(Y9*Source!I30,7)</f>
        <v>0</v>
      </c>
      <c r="CY9">
        <f>AD9</f>
        <v>766.35</v>
      </c>
      <c r="CZ9">
        <f>AH9</f>
        <v>766.35</v>
      </c>
      <c r="DA9">
        <f>AL9</f>
        <v>1</v>
      </c>
      <c r="DB9">
        <f t="shared" si="1"/>
        <v>1311.3726</v>
      </c>
      <c r="DC9">
        <f t="shared" si="2"/>
        <v>0</v>
      </c>
      <c r="DD9" t="s">
        <v>236</v>
      </c>
      <c r="DE9" t="s">
        <v>236</v>
      </c>
      <c r="DF9">
        <f t="shared" si="3"/>
        <v>0</v>
      </c>
      <c r="DG9">
        <f>ROUND(ROUND(AF9,2)*CX9,2)</f>
        <v>0</v>
      </c>
      <c r="DH9">
        <f t="shared" si="4"/>
        <v>0</v>
      </c>
      <c r="DI9">
        <f t="shared" si="5"/>
        <v>0</v>
      </c>
      <c r="DJ9">
        <f>DI9</f>
        <v>0</v>
      </c>
      <c r="DK9">
        <v>1</v>
      </c>
      <c r="DL9" t="s">
        <v>236</v>
      </c>
      <c r="DM9">
        <v>0</v>
      </c>
      <c r="DN9" t="s">
        <v>236</v>
      </c>
      <c r="DO9">
        <v>0</v>
      </c>
    </row>
    <row r="10" spans="1:119">
      <c r="A10">
        <f>ROW(Source!A30)</f>
        <v>30</v>
      </c>
      <c r="B10">
        <v>85244098</v>
      </c>
      <c r="C10">
        <v>85246374</v>
      </c>
      <c r="D10">
        <v>82926016</v>
      </c>
      <c r="E10">
        <v>117</v>
      </c>
      <c r="F10">
        <v>1</v>
      </c>
      <c r="G10">
        <v>1</v>
      </c>
      <c r="H10">
        <v>1</v>
      </c>
      <c r="I10" t="s">
        <v>798</v>
      </c>
      <c r="J10" t="s">
        <v>236</v>
      </c>
      <c r="K10" t="s">
        <v>799</v>
      </c>
      <c r="L10">
        <v>1191</v>
      </c>
      <c r="N10">
        <v>1013</v>
      </c>
      <c r="O10" t="s">
        <v>28</v>
      </c>
      <c r="P10" t="s">
        <v>28</v>
      </c>
      <c r="Q10">
        <v>1</v>
      </c>
      <c r="W10">
        <v>0</v>
      </c>
      <c r="X10">
        <v>-1417349443</v>
      </c>
      <c r="Y10">
        <f t="shared" si="0"/>
        <v>1.518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1</v>
      </c>
      <c r="AJ10">
        <v>1</v>
      </c>
      <c r="AK10">
        <v>1</v>
      </c>
      <c r="AL10">
        <v>1</v>
      </c>
      <c r="AM10">
        <v>-2</v>
      </c>
      <c r="AN10">
        <v>0</v>
      </c>
      <c r="AO10">
        <v>0</v>
      </c>
      <c r="AP10">
        <v>1</v>
      </c>
      <c r="AQ10">
        <v>1</v>
      </c>
      <c r="AR10">
        <v>0</v>
      </c>
      <c r="AS10" t="s">
        <v>236</v>
      </c>
      <c r="AT10">
        <v>1.1</v>
      </c>
      <c r="AU10" t="s">
        <v>268</v>
      </c>
      <c r="AV10">
        <v>2</v>
      </c>
      <c r="AW10">
        <v>2</v>
      </c>
      <c r="AX10">
        <v>85246380</v>
      </c>
      <c r="AY10">
        <v>1</v>
      </c>
      <c r="AZ10">
        <v>0</v>
      </c>
      <c r="BA10">
        <v>10</v>
      </c>
      <c r="BB10">
        <v>1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CV10">
        <v>0</v>
      </c>
      <c r="CW10">
        <v>0</v>
      </c>
      <c r="CX10">
        <f>ROUND(Y10*Source!I30,7)</f>
        <v>0</v>
      </c>
      <c r="CY10">
        <f>AD10</f>
        <v>0</v>
      </c>
      <c r="CZ10">
        <f>AH10</f>
        <v>0</v>
      </c>
      <c r="DA10">
        <f>AL10</f>
        <v>1</v>
      </c>
      <c r="DB10">
        <f t="shared" si="1"/>
        <v>0</v>
      </c>
      <c r="DC10">
        <f t="shared" si="2"/>
        <v>0</v>
      </c>
      <c r="DD10" t="s">
        <v>236</v>
      </c>
      <c r="DE10" t="s">
        <v>236</v>
      </c>
      <c r="DF10">
        <f t="shared" si="3"/>
        <v>0</v>
      </c>
      <c r="DG10">
        <f>ROUND(ROUND(AF10,2)*CX10,2)</f>
        <v>0</v>
      </c>
      <c r="DH10">
        <f t="shared" si="4"/>
        <v>0</v>
      </c>
      <c r="DI10">
        <f t="shared" si="5"/>
        <v>0</v>
      </c>
      <c r="DJ10">
        <f>DI10</f>
        <v>0</v>
      </c>
      <c r="DK10">
        <v>0</v>
      </c>
      <c r="DL10" t="s">
        <v>236</v>
      </c>
      <c r="DM10">
        <v>0</v>
      </c>
      <c r="DN10" t="s">
        <v>236</v>
      </c>
      <c r="DO10">
        <v>0</v>
      </c>
    </row>
    <row r="11" spans="1:119">
      <c r="A11">
        <f>ROW(Source!A30)</f>
        <v>30</v>
      </c>
      <c r="B11">
        <v>85244098</v>
      </c>
      <c r="C11">
        <v>85246374</v>
      </c>
      <c r="D11">
        <v>82932392</v>
      </c>
      <c r="E11">
        <v>1</v>
      </c>
      <c r="F11">
        <v>1</v>
      </c>
      <c r="G11">
        <v>1</v>
      </c>
      <c r="H11">
        <v>2</v>
      </c>
      <c r="I11" t="s">
        <v>95</v>
      </c>
      <c r="J11" t="s">
        <v>804</v>
      </c>
      <c r="K11" t="s">
        <v>96</v>
      </c>
      <c r="L11">
        <v>1368</v>
      </c>
      <c r="N11">
        <v>1011</v>
      </c>
      <c r="O11" t="s">
        <v>57</v>
      </c>
      <c r="P11" t="s">
        <v>57</v>
      </c>
      <c r="Q11">
        <v>1</v>
      </c>
      <c r="W11">
        <v>0</v>
      </c>
      <c r="X11">
        <v>843131152</v>
      </c>
      <c r="Y11">
        <f t="shared" si="0"/>
        <v>1.4352</v>
      </c>
      <c r="AA11">
        <v>0</v>
      </c>
      <c r="AB11">
        <v>2736.29</v>
      </c>
      <c r="AC11">
        <v>932.95</v>
      </c>
      <c r="AD11">
        <v>0</v>
      </c>
      <c r="AE11">
        <v>0</v>
      </c>
      <c r="AF11">
        <v>2088.77</v>
      </c>
      <c r="AG11">
        <v>932.95</v>
      </c>
      <c r="AH11">
        <v>0</v>
      </c>
      <c r="AI11">
        <v>1</v>
      </c>
      <c r="AJ11">
        <v>1.31</v>
      </c>
      <c r="AK11">
        <v>1</v>
      </c>
      <c r="AL11">
        <v>1</v>
      </c>
      <c r="AM11">
        <v>2</v>
      </c>
      <c r="AN11">
        <v>0</v>
      </c>
      <c r="AO11">
        <v>0</v>
      </c>
      <c r="AP11">
        <v>1</v>
      </c>
      <c r="AQ11">
        <v>1</v>
      </c>
      <c r="AR11">
        <v>0</v>
      </c>
      <c r="AS11" t="s">
        <v>236</v>
      </c>
      <c r="AT11">
        <v>1.04</v>
      </c>
      <c r="AU11" t="s">
        <v>268</v>
      </c>
      <c r="AV11">
        <v>1</v>
      </c>
      <c r="AW11">
        <v>2</v>
      </c>
      <c r="AX11">
        <v>85246381</v>
      </c>
      <c r="AY11">
        <v>1</v>
      </c>
      <c r="AZ11">
        <v>0</v>
      </c>
      <c r="BA11">
        <v>11</v>
      </c>
      <c r="BB11">
        <v>1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2172.3208</v>
      </c>
      <c r="BL11">
        <v>970.268</v>
      </c>
      <c r="BM11">
        <v>0</v>
      </c>
      <c r="BN11">
        <v>0</v>
      </c>
      <c r="BO11">
        <v>1.04</v>
      </c>
      <c r="BP11">
        <v>1</v>
      </c>
      <c r="BQ11">
        <v>0</v>
      </c>
      <c r="BR11">
        <v>2997.802704</v>
      </c>
      <c r="BS11">
        <v>1338.96984</v>
      </c>
      <c r="BT11">
        <v>0</v>
      </c>
      <c r="BU11">
        <v>0</v>
      </c>
      <c r="BV11">
        <v>1.4352</v>
      </c>
      <c r="BW11">
        <v>1</v>
      </c>
      <c r="CV11">
        <v>0</v>
      </c>
      <c r="CW11">
        <f>ROUND(Y11*Source!I30*DO11,7)</f>
        <v>0</v>
      </c>
      <c r="CX11">
        <f>ROUND(Y11*Source!I30,7)</f>
        <v>0</v>
      </c>
      <c r="CY11">
        <f>AB11</f>
        <v>2736.29</v>
      </c>
      <c r="CZ11">
        <f>AF11</f>
        <v>2088.77</v>
      </c>
      <c r="DA11">
        <f>AJ11</f>
        <v>1.31</v>
      </c>
      <c r="DB11">
        <f t="shared" si="1"/>
        <v>2997.8016</v>
      </c>
      <c r="DC11">
        <f t="shared" si="2"/>
        <v>1338.9726</v>
      </c>
      <c r="DD11" t="s">
        <v>236</v>
      </c>
      <c r="DE11" t="s">
        <v>236</v>
      </c>
      <c r="DF11">
        <f t="shared" si="3"/>
        <v>0</v>
      </c>
      <c r="DG11">
        <f>ROUND(ROUND(AF11*AJ11,2)*CX11,2)</f>
        <v>0</v>
      </c>
      <c r="DH11">
        <f t="shared" si="4"/>
        <v>0</v>
      </c>
      <c r="DI11">
        <f t="shared" si="5"/>
        <v>0</v>
      </c>
      <c r="DJ11">
        <f>DG11+DH11</f>
        <v>0</v>
      </c>
      <c r="DK11">
        <v>0</v>
      </c>
      <c r="DL11" t="s">
        <v>58</v>
      </c>
      <c r="DM11">
        <v>5</v>
      </c>
      <c r="DN11" t="s">
        <v>28</v>
      </c>
      <c r="DO11">
        <v>1</v>
      </c>
    </row>
    <row r="12" spans="1:119">
      <c r="A12">
        <f>ROW(Source!A30)</f>
        <v>30</v>
      </c>
      <c r="B12">
        <v>85244098</v>
      </c>
      <c r="C12">
        <v>85246374</v>
      </c>
      <c r="D12">
        <v>82933400</v>
      </c>
      <c r="E12">
        <v>1</v>
      </c>
      <c r="F12">
        <v>1</v>
      </c>
      <c r="G12">
        <v>1</v>
      </c>
      <c r="H12">
        <v>2</v>
      </c>
      <c r="I12" t="s">
        <v>97</v>
      </c>
      <c r="J12" t="s">
        <v>801</v>
      </c>
      <c r="K12" t="s">
        <v>98</v>
      </c>
      <c r="L12">
        <v>1368</v>
      </c>
      <c r="N12">
        <v>1011</v>
      </c>
      <c r="O12" t="s">
        <v>57</v>
      </c>
      <c r="P12" t="s">
        <v>57</v>
      </c>
      <c r="Q12">
        <v>1</v>
      </c>
      <c r="W12">
        <v>0</v>
      </c>
      <c r="X12">
        <v>-849950259</v>
      </c>
      <c r="Y12">
        <f t="shared" si="0"/>
        <v>0.0828</v>
      </c>
      <c r="AA12">
        <v>0</v>
      </c>
      <c r="AB12">
        <v>641.7</v>
      </c>
      <c r="AC12">
        <v>811.79</v>
      </c>
      <c r="AD12">
        <v>0</v>
      </c>
      <c r="AE12">
        <v>0</v>
      </c>
      <c r="AF12">
        <v>641.7</v>
      </c>
      <c r="AG12">
        <v>811.79</v>
      </c>
      <c r="AH12">
        <v>0</v>
      </c>
      <c r="AI12">
        <v>1</v>
      </c>
      <c r="AJ12">
        <v>1</v>
      </c>
      <c r="AK12">
        <v>1</v>
      </c>
      <c r="AL12">
        <v>1</v>
      </c>
      <c r="AM12">
        <v>-2</v>
      </c>
      <c r="AN12">
        <v>0</v>
      </c>
      <c r="AO12">
        <v>0</v>
      </c>
      <c r="AP12">
        <v>1</v>
      </c>
      <c r="AQ12">
        <v>1</v>
      </c>
      <c r="AR12">
        <v>0</v>
      </c>
      <c r="AS12" t="s">
        <v>236</v>
      </c>
      <c r="AT12">
        <v>0.06</v>
      </c>
      <c r="AU12" t="s">
        <v>268</v>
      </c>
      <c r="AV12">
        <v>1</v>
      </c>
      <c r="AW12">
        <v>2</v>
      </c>
      <c r="AX12">
        <v>85246382</v>
      </c>
      <c r="AY12">
        <v>1</v>
      </c>
      <c r="AZ12">
        <v>0</v>
      </c>
      <c r="BA12">
        <v>12</v>
      </c>
      <c r="BB12">
        <v>1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38.502</v>
      </c>
      <c r="BL12">
        <v>48.7074</v>
      </c>
      <c r="BM12">
        <v>0</v>
      </c>
      <c r="BN12">
        <v>0</v>
      </c>
      <c r="BO12">
        <v>0.06</v>
      </c>
      <c r="BP12">
        <v>1</v>
      </c>
      <c r="BQ12">
        <v>0</v>
      </c>
      <c r="BR12">
        <v>53.13276</v>
      </c>
      <c r="BS12">
        <v>67.216212</v>
      </c>
      <c r="BT12">
        <v>0</v>
      </c>
      <c r="BU12">
        <v>0</v>
      </c>
      <c r="BV12">
        <v>0.0828</v>
      </c>
      <c r="BW12">
        <v>1</v>
      </c>
      <c r="CV12">
        <v>0</v>
      </c>
      <c r="CW12">
        <f>ROUND(Y12*Source!I30*DO12,7)</f>
        <v>0</v>
      </c>
      <c r="CX12">
        <f>ROUND(Y12*Source!I30,7)</f>
        <v>0</v>
      </c>
      <c r="CY12">
        <f>AB12</f>
        <v>641.7</v>
      </c>
      <c r="CZ12">
        <f>AF12</f>
        <v>641.7</v>
      </c>
      <c r="DA12">
        <f>AJ12</f>
        <v>1</v>
      </c>
      <c r="DB12">
        <f t="shared" si="1"/>
        <v>53.13</v>
      </c>
      <c r="DC12">
        <f t="shared" si="2"/>
        <v>67.2198</v>
      </c>
      <c r="DD12" t="s">
        <v>236</v>
      </c>
      <c r="DE12" t="s">
        <v>236</v>
      </c>
      <c r="DF12">
        <f t="shared" si="3"/>
        <v>0</v>
      </c>
      <c r="DG12">
        <f>ROUND(ROUND(AF12,2)*CX12,2)</f>
        <v>0</v>
      </c>
      <c r="DH12">
        <f t="shared" si="4"/>
        <v>0</v>
      </c>
      <c r="DI12">
        <f t="shared" si="5"/>
        <v>0</v>
      </c>
      <c r="DJ12">
        <f>DG12+DH12</f>
        <v>0</v>
      </c>
      <c r="DK12">
        <v>1</v>
      </c>
      <c r="DL12" t="s">
        <v>81</v>
      </c>
      <c r="DM12">
        <v>4</v>
      </c>
      <c r="DN12" t="s">
        <v>28</v>
      </c>
      <c r="DO12">
        <v>1</v>
      </c>
    </row>
    <row r="13" spans="1:119">
      <c r="A13">
        <f>ROW(Source!A31)</f>
        <v>31</v>
      </c>
      <c r="B13">
        <v>85244033</v>
      </c>
      <c r="C13">
        <v>85246374</v>
      </c>
      <c r="D13">
        <v>82925832</v>
      </c>
      <c r="E13">
        <v>117</v>
      </c>
      <c r="F13">
        <v>1</v>
      </c>
      <c r="G13">
        <v>1</v>
      </c>
      <c r="H13">
        <v>1</v>
      </c>
      <c r="I13" t="s">
        <v>802</v>
      </c>
      <c r="J13" t="s">
        <v>236</v>
      </c>
      <c r="K13" t="s">
        <v>803</v>
      </c>
      <c r="L13">
        <v>1191</v>
      </c>
      <c r="N13">
        <v>1013</v>
      </c>
      <c r="O13" t="s">
        <v>28</v>
      </c>
      <c r="P13" t="s">
        <v>28</v>
      </c>
      <c r="Q13">
        <v>1</v>
      </c>
      <c r="W13">
        <v>0</v>
      </c>
      <c r="X13">
        <v>-715079457</v>
      </c>
      <c r="Y13">
        <f t="shared" si="0"/>
        <v>1.7112</v>
      </c>
      <c r="AA13">
        <v>0</v>
      </c>
      <c r="AB13">
        <v>0</v>
      </c>
      <c r="AC13">
        <v>0</v>
      </c>
      <c r="AD13">
        <v>766.35</v>
      </c>
      <c r="AE13">
        <v>0</v>
      </c>
      <c r="AF13">
        <v>0</v>
      </c>
      <c r="AG13">
        <v>0</v>
      </c>
      <c r="AH13">
        <v>766.35</v>
      </c>
      <c r="AI13">
        <v>1</v>
      </c>
      <c r="AJ13">
        <v>1</v>
      </c>
      <c r="AK13">
        <v>1</v>
      </c>
      <c r="AL13">
        <v>1</v>
      </c>
      <c r="AM13">
        <v>-2</v>
      </c>
      <c r="AN13">
        <v>0</v>
      </c>
      <c r="AO13">
        <v>0</v>
      </c>
      <c r="AP13">
        <v>1</v>
      </c>
      <c r="AQ13">
        <v>1</v>
      </c>
      <c r="AR13">
        <v>0</v>
      </c>
      <c r="AS13" t="s">
        <v>236</v>
      </c>
      <c r="AT13">
        <v>1.24</v>
      </c>
      <c r="AU13" t="s">
        <v>268</v>
      </c>
      <c r="AV13">
        <v>1</v>
      </c>
      <c r="AW13">
        <v>2</v>
      </c>
      <c r="AX13">
        <v>85246379</v>
      </c>
      <c r="AY13">
        <v>1</v>
      </c>
      <c r="AZ13">
        <v>0</v>
      </c>
      <c r="BA13">
        <v>13</v>
      </c>
      <c r="BB13">
        <v>1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950.274</v>
      </c>
      <c r="BN13">
        <v>1.24</v>
      </c>
      <c r="BO13">
        <v>0</v>
      </c>
      <c r="BP13">
        <v>1</v>
      </c>
      <c r="BQ13">
        <v>0</v>
      </c>
      <c r="BR13">
        <v>0</v>
      </c>
      <c r="BS13">
        <v>0</v>
      </c>
      <c r="BT13">
        <v>1311.37812</v>
      </c>
      <c r="BU13">
        <v>1.7112</v>
      </c>
      <c r="BV13">
        <v>0</v>
      </c>
      <c r="BW13">
        <v>1</v>
      </c>
      <c r="CU13">
        <f>ROUND(AT13*Source!I31*AH13*AL13,2)</f>
        <v>0</v>
      </c>
      <c r="CV13">
        <f>ROUND(Y13*Source!I31,7)</f>
        <v>0</v>
      </c>
      <c r="CW13">
        <v>0</v>
      </c>
      <c r="CX13">
        <f>ROUND(Y13*Source!I31,7)</f>
        <v>0</v>
      </c>
      <c r="CY13">
        <f>AD13</f>
        <v>766.35</v>
      </c>
      <c r="CZ13">
        <f>AH13</f>
        <v>766.35</v>
      </c>
      <c r="DA13">
        <f>AL13</f>
        <v>1</v>
      </c>
      <c r="DB13">
        <f t="shared" si="1"/>
        <v>1311.3726</v>
      </c>
      <c r="DC13">
        <f t="shared" si="2"/>
        <v>0</v>
      </c>
      <c r="DD13" t="s">
        <v>236</v>
      </c>
      <c r="DE13" t="s">
        <v>236</v>
      </c>
      <c r="DF13">
        <f t="shared" si="3"/>
        <v>0</v>
      </c>
      <c r="DG13">
        <f>ROUND(ROUND(AF13,2)*CX13,2)</f>
        <v>0</v>
      </c>
      <c r="DH13">
        <f t="shared" si="4"/>
        <v>0</v>
      </c>
      <c r="DI13">
        <f t="shared" si="5"/>
        <v>0</v>
      </c>
      <c r="DJ13">
        <f>DI13</f>
        <v>0</v>
      </c>
      <c r="DK13">
        <v>1</v>
      </c>
      <c r="DL13" t="s">
        <v>236</v>
      </c>
      <c r="DM13">
        <v>0</v>
      </c>
      <c r="DN13" t="s">
        <v>236</v>
      </c>
      <c r="DO13">
        <v>0</v>
      </c>
    </row>
    <row r="14" spans="1:119">
      <c r="A14">
        <f>ROW(Source!A31)</f>
        <v>31</v>
      </c>
      <c r="B14">
        <v>85244033</v>
      </c>
      <c r="C14">
        <v>85246374</v>
      </c>
      <c r="D14">
        <v>82926016</v>
      </c>
      <c r="E14">
        <v>117</v>
      </c>
      <c r="F14">
        <v>1</v>
      </c>
      <c r="G14">
        <v>1</v>
      </c>
      <c r="H14">
        <v>1</v>
      </c>
      <c r="I14" t="s">
        <v>798</v>
      </c>
      <c r="J14" t="s">
        <v>236</v>
      </c>
      <c r="K14" t="s">
        <v>799</v>
      </c>
      <c r="L14">
        <v>1191</v>
      </c>
      <c r="N14">
        <v>1013</v>
      </c>
      <c r="O14" t="s">
        <v>28</v>
      </c>
      <c r="P14" t="s">
        <v>28</v>
      </c>
      <c r="Q14">
        <v>1</v>
      </c>
      <c r="W14">
        <v>0</v>
      </c>
      <c r="X14">
        <v>-1417349443</v>
      </c>
      <c r="Y14">
        <f t="shared" si="0"/>
        <v>1.518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1</v>
      </c>
      <c r="AJ14">
        <v>1</v>
      </c>
      <c r="AK14">
        <v>1</v>
      </c>
      <c r="AL14">
        <v>1</v>
      </c>
      <c r="AM14">
        <v>-2</v>
      </c>
      <c r="AN14">
        <v>0</v>
      </c>
      <c r="AO14">
        <v>0</v>
      </c>
      <c r="AP14">
        <v>1</v>
      </c>
      <c r="AQ14">
        <v>1</v>
      </c>
      <c r="AR14">
        <v>0</v>
      </c>
      <c r="AS14" t="s">
        <v>236</v>
      </c>
      <c r="AT14">
        <v>1.1</v>
      </c>
      <c r="AU14" t="s">
        <v>268</v>
      </c>
      <c r="AV14">
        <v>2</v>
      </c>
      <c r="AW14">
        <v>2</v>
      </c>
      <c r="AX14">
        <v>85246380</v>
      </c>
      <c r="AY14">
        <v>1</v>
      </c>
      <c r="AZ14">
        <v>0</v>
      </c>
      <c r="BA14">
        <v>14</v>
      </c>
      <c r="BB14">
        <v>1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CV14">
        <v>0</v>
      </c>
      <c r="CW14">
        <v>0</v>
      </c>
      <c r="CX14">
        <f>ROUND(Y14*Source!I31,7)</f>
        <v>0</v>
      </c>
      <c r="CY14">
        <f>AD14</f>
        <v>0</v>
      </c>
      <c r="CZ14">
        <f>AH14</f>
        <v>0</v>
      </c>
      <c r="DA14">
        <f>AL14</f>
        <v>1</v>
      </c>
      <c r="DB14">
        <f t="shared" si="1"/>
        <v>0</v>
      </c>
      <c r="DC14">
        <f t="shared" si="2"/>
        <v>0</v>
      </c>
      <c r="DD14" t="s">
        <v>236</v>
      </c>
      <c r="DE14" t="s">
        <v>236</v>
      </c>
      <c r="DF14">
        <f t="shared" si="3"/>
        <v>0</v>
      </c>
      <c r="DG14">
        <f>ROUND(ROUND(AF14,2)*CX14,2)</f>
        <v>0</v>
      </c>
      <c r="DH14">
        <f t="shared" si="4"/>
        <v>0</v>
      </c>
      <c r="DI14">
        <f t="shared" si="5"/>
        <v>0</v>
      </c>
      <c r="DJ14">
        <f>DI14</f>
        <v>0</v>
      </c>
      <c r="DK14">
        <v>0</v>
      </c>
      <c r="DL14" t="s">
        <v>236</v>
      </c>
      <c r="DM14">
        <v>0</v>
      </c>
      <c r="DN14" t="s">
        <v>236</v>
      </c>
      <c r="DO14">
        <v>0</v>
      </c>
    </row>
    <row r="15" spans="1:119">
      <c r="A15">
        <f>ROW(Source!A31)</f>
        <v>31</v>
      </c>
      <c r="B15">
        <v>85244033</v>
      </c>
      <c r="C15">
        <v>85246374</v>
      </c>
      <c r="D15">
        <v>82932392</v>
      </c>
      <c r="E15">
        <v>1</v>
      </c>
      <c r="F15">
        <v>1</v>
      </c>
      <c r="G15">
        <v>1</v>
      </c>
      <c r="H15">
        <v>2</v>
      </c>
      <c r="I15" t="s">
        <v>95</v>
      </c>
      <c r="J15" t="s">
        <v>804</v>
      </c>
      <c r="K15" t="s">
        <v>96</v>
      </c>
      <c r="L15">
        <v>1368</v>
      </c>
      <c r="N15">
        <v>1011</v>
      </c>
      <c r="O15" t="s">
        <v>57</v>
      </c>
      <c r="P15" t="s">
        <v>57</v>
      </c>
      <c r="Q15">
        <v>1</v>
      </c>
      <c r="W15">
        <v>0</v>
      </c>
      <c r="X15">
        <v>843131152</v>
      </c>
      <c r="Y15">
        <f t="shared" si="0"/>
        <v>1.4352</v>
      </c>
      <c r="AA15">
        <v>0</v>
      </c>
      <c r="AB15">
        <v>2736.29</v>
      </c>
      <c r="AC15">
        <v>932.95</v>
      </c>
      <c r="AD15">
        <v>0</v>
      </c>
      <c r="AE15">
        <v>0</v>
      </c>
      <c r="AF15">
        <v>2088.77</v>
      </c>
      <c r="AG15">
        <v>932.95</v>
      </c>
      <c r="AH15">
        <v>0</v>
      </c>
      <c r="AI15">
        <v>1</v>
      </c>
      <c r="AJ15">
        <v>1.31</v>
      </c>
      <c r="AK15">
        <v>1</v>
      </c>
      <c r="AL15">
        <v>1</v>
      </c>
      <c r="AM15">
        <v>2</v>
      </c>
      <c r="AN15">
        <v>0</v>
      </c>
      <c r="AO15">
        <v>0</v>
      </c>
      <c r="AP15">
        <v>1</v>
      </c>
      <c r="AQ15">
        <v>1</v>
      </c>
      <c r="AR15">
        <v>0</v>
      </c>
      <c r="AS15" t="s">
        <v>236</v>
      </c>
      <c r="AT15">
        <v>1.04</v>
      </c>
      <c r="AU15" t="s">
        <v>268</v>
      </c>
      <c r="AV15">
        <v>1</v>
      </c>
      <c r="AW15">
        <v>2</v>
      </c>
      <c r="AX15">
        <v>85246381</v>
      </c>
      <c r="AY15">
        <v>1</v>
      </c>
      <c r="AZ15">
        <v>0</v>
      </c>
      <c r="BA15">
        <v>15</v>
      </c>
      <c r="BB15">
        <v>1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2172.3208</v>
      </c>
      <c r="BL15">
        <v>970.268</v>
      </c>
      <c r="BM15">
        <v>0</v>
      </c>
      <c r="BN15">
        <v>0</v>
      </c>
      <c r="BO15">
        <v>1.04</v>
      </c>
      <c r="BP15">
        <v>1</v>
      </c>
      <c r="BQ15">
        <v>0</v>
      </c>
      <c r="BR15">
        <v>2997.802704</v>
      </c>
      <c r="BS15">
        <v>1338.96984</v>
      </c>
      <c r="BT15">
        <v>0</v>
      </c>
      <c r="BU15">
        <v>0</v>
      </c>
      <c r="BV15">
        <v>1.4352</v>
      </c>
      <c r="BW15">
        <v>1</v>
      </c>
      <c r="CV15">
        <v>0</v>
      </c>
      <c r="CW15">
        <f>ROUND(Y15*Source!I31*DO15,7)</f>
        <v>0</v>
      </c>
      <c r="CX15">
        <f>ROUND(Y15*Source!I31,7)</f>
        <v>0</v>
      </c>
      <c r="CY15">
        <f>AB15</f>
        <v>2736.29</v>
      </c>
      <c r="CZ15">
        <f>AF15</f>
        <v>2088.77</v>
      </c>
      <c r="DA15">
        <f>AJ15</f>
        <v>1.31</v>
      </c>
      <c r="DB15">
        <f t="shared" si="1"/>
        <v>2997.8016</v>
      </c>
      <c r="DC15">
        <f t="shared" si="2"/>
        <v>1338.9726</v>
      </c>
      <c r="DD15" t="s">
        <v>236</v>
      </c>
      <c r="DE15" t="s">
        <v>236</v>
      </c>
      <c r="DF15">
        <f t="shared" si="3"/>
        <v>0</v>
      </c>
      <c r="DG15">
        <f>ROUND(ROUND(AF15*AJ15,2)*CX15,2)</f>
        <v>0</v>
      </c>
      <c r="DH15">
        <f t="shared" si="4"/>
        <v>0</v>
      </c>
      <c r="DI15">
        <f t="shared" si="5"/>
        <v>0</v>
      </c>
      <c r="DJ15">
        <f>DG15+DH15</f>
        <v>0</v>
      </c>
      <c r="DK15">
        <v>0</v>
      </c>
      <c r="DL15" t="s">
        <v>58</v>
      </c>
      <c r="DM15">
        <v>5</v>
      </c>
      <c r="DN15" t="s">
        <v>28</v>
      </c>
      <c r="DO15">
        <v>1</v>
      </c>
    </row>
    <row r="16" spans="1:119">
      <c r="A16">
        <f>ROW(Source!A31)</f>
        <v>31</v>
      </c>
      <c r="B16">
        <v>85244033</v>
      </c>
      <c r="C16">
        <v>85246374</v>
      </c>
      <c r="D16">
        <v>82933400</v>
      </c>
      <c r="E16">
        <v>1</v>
      </c>
      <c r="F16">
        <v>1</v>
      </c>
      <c r="G16">
        <v>1</v>
      </c>
      <c r="H16">
        <v>2</v>
      </c>
      <c r="I16" t="s">
        <v>97</v>
      </c>
      <c r="J16" t="s">
        <v>801</v>
      </c>
      <c r="K16" t="s">
        <v>98</v>
      </c>
      <c r="L16">
        <v>1368</v>
      </c>
      <c r="N16">
        <v>1011</v>
      </c>
      <c r="O16" t="s">
        <v>57</v>
      </c>
      <c r="P16" t="s">
        <v>57</v>
      </c>
      <c r="Q16">
        <v>1</v>
      </c>
      <c r="W16">
        <v>0</v>
      </c>
      <c r="X16">
        <v>-849950259</v>
      </c>
      <c r="Y16">
        <f t="shared" si="0"/>
        <v>0.0828</v>
      </c>
      <c r="AA16">
        <v>0</v>
      </c>
      <c r="AB16">
        <v>641.7</v>
      </c>
      <c r="AC16">
        <v>811.79</v>
      </c>
      <c r="AD16">
        <v>0</v>
      </c>
      <c r="AE16">
        <v>0</v>
      </c>
      <c r="AF16">
        <v>641.7</v>
      </c>
      <c r="AG16">
        <v>811.79</v>
      </c>
      <c r="AH16">
        <v>0</v>
      </c>
      <c r="AI16">
        <v>1</v>
      </c>
      <c r="AJ16">
        <v>1</v>
      </c>
      <c r="AK16">
        <v>1</v>
      </c>
      <c r="AL16">
        <v>1</v>
      </c>
      <c r="AM16">
        <v>-2</v>
      </c>
      <c r="AN16">
        <v>0</v>
      </c>
      <c r="AO16">
        <v>0</v>
      </c>
      <c r="AP16">
        <v>1</v>
      </c>
      <c r="AQ16">
        <v>1</v>
      </c>
      <c r="AR16">
        <v>0</v>
      </c>
      <c r="AS16" t="s">
        <v>236</v>
      </c>
      <c r="AT16">
        <v>0.06</v>
      </c>
      <c r="AU16" t="s">
        <v>268</v>
      </c>
      <c r="AV16">
        <v>1</v>
      </c>
      <c r="AW16">
        <v>2</v>
      </c>
      <c r="AX16">
        <v>85246382</v>
      </c>
      <c r="AY16">
        <v>1</v>
      </c>
      <c r="AZ16">
        <v>0</v>
      </c>
      <c r="BA16">
        <v>16</v>
      </c>
      <c r="BB16">
        <v>1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38.502</v>
      </c>
      <c r="BL16">
        <v>48.7074</v>
      </c>
      <c r="BM16">
        <v>0</v>
      </c>
      <c r="BN16">
        <v>0</v>
      </c>
      <c r="BO16">
        <v>0.06</v>
      </c>
      <c r="BP16">
        <v>1</v>
      </c>
      <c r="BQ16">
        <v>0</v>
      </c>
      <c r="BR16">
        <v>53.13276</v>
      </c>
      <c r="BS16">
        <v>67.216212</v>
      </c>
      <c r="BT16">
        <v>0</v>
      </c>
      <c r="BU16">
        <v>0</v>
      </c>
      <c r="BV16">
        <v>0.0828</v>
      </c>
      <c r="BW16">
        <v>1</v>
      </c>
      <c r="CV16">
        <v>0</v>
      </c>
      <c r="CW16">
        <f>ROUND(Y16*Source!I31*DO16,7)</f>
        <v>0</v>
      </c>
      <c r="CX16">
        <f>ROUND(Y16*Source!I31,7)</f>
        <v>0</v>
      </c>
      <c r="CY16">
        <f>AB16</f>
        <v>641.7</v>
      </c>
      <c r="CZ16">
        <f>AF16</f>
        <v>641.7</v>
      </c>
      <c r="DA16">
        <f>AJ16</f>
        <v>1</v>
      </c>
      <c r="DB16">
        <f t="shared" si="1"/>
        <v>53.13</v>
      </c>
      <c r="DC16">
        <f t="shared" si="2"/>
        <v>67.2198</v>
      </c>
      <c r="DD16" t="s">
        <v>236</v>
      </c>
      <c r="DE16" t="s">
        <v>236</v>
      </c>
      <c r="DF16">
        <f t="shared" si="3"/>
        <v>0</v>
      </c>
      <c r="DG16">
        <f>ROUND(ROUND(AF16,2)*CX16,2)</f>
        <v>0</v>
      </c>
      <c r="DH16">
        <f t="shared" si="4"/>
        <v>0</v>
      </c>
      <c r="DI16">
        <f t="shared" si="5"/>
        <v>0</v>
      </c>
      <c r="DJ16">
        <f>DG16+DH16</f>
        <v>0</v>
      </c>
      <c r="DK16">
        <v>1</v>
      </c>
      <c r="DL16" t="s">
        <v>81</v>
      </c>
      <c r="DM16">
        <v>4</v>
      </c>
      <c r="DN16" t="s">
        <v>28</v>
      </c>
      <c r="DO16">
        <v>1</v>
      </c>
    </row>
    <row r="17" spans="1:119">
      <c r="A17">
        <f>ROW(Source!A32)</f>
        <v>32</v>
      </c>
      <c r="B17">
        <v>85244098</v>
      </c>
      <c r="C17">
        <v>85246383</v>
      </c>
      <c r="D17">
        <v>82925804</v>
      </c>
      <c r="E17">
        <v>117</v>
      </c>
      <c r="F17">
        <v>1</v>
      </c>
      <c r="G17">
        <v>1</v>
      </c>
      <c r="H17">
        <v>1</v>
      </c>
      <c r="I17" t="s">
        <v>71</v>
      </c>
      <c r="J17" t="s">
        <v>236</v>
      </c>
      <c r="K17" t="s">
        <v>72</v>
      </c>
      <c r="L17">
        <v>1191</v>
      </c>
      <c r="N17">
        <v>1013</v>
      </c>
      <c r="O17" t="s">
        <v>28</v>
      </c>
      <c r="P17" t="s">
        <v>28</v>
      </c>
      <c r="Q17">
        <v>1</v>
      </c>
      <c r="W17">
        <v>0</v>
      </c>
      <c r="X17">
        <v>-1991603921</v>
      </c>
      <c r="Y17">
        <f t="shared" si="0"/>
        <v>0.276</v>
      </c>
      <c r="AA17">
        <v>0</v>
      </c>
      <c r="AB17">
        <v>0</v>
      </c>
      <c r="AC17">
        <v>0</v>
      </c>
      <c r="AD17">
        <v>690.62</v>
      </c>
      <c r="AE17">
        <v>0</v>
      </c>
      <c r="AF17">
        <v>0</v>
      </c>
      <c r="AG17">
        <v>0</v>
      </c>
      <c r="AH17">
        <v>690.62</v>
      </c>
      <c r="AI17">
        <v>1</v>
      </c>
      <c r="AJ17">
        <v>1</v>
      </c>
      <c r="AK17">
        <v>1</v>
      </c>
      <c r="AL17">
        <v>1</v>
      </c>
      <c r="AM17">
        <v>-2</v>
      </c>
      <c r="AN17">
        <v>0</v>
      </c>
      <c r="AO17">
        <v>0</v>
      </c>
      <c r="AP17">
        <v>1</v>
      </c>
      <c r="AQ17">
        <v>1</v>
      </c>
      <c r="AR17">
        <v>0</v>
      </c>
      <c r="AS17" t="s">
        <v>236</v>
      </c>
      <c r="AT17">
        <v>0.2</v>
      </c>
      <c r="AU17" t="s">
        <v>268</v>
      </c>
      <c r="AV17">
        <v>1</v>
      </c>
      <c r="AW17">
        <v>2</v>
      </c>
      <c r="AX17">
        <v>85246388</v>
      </c>
      <c r="AY17">
        <v>1</v>
      </c>
      <c r="AZ17">
        <v>0</v>
      </c>
      <c r="BA17">
        <v>17</v>
      </c>
      <c r="BB17">
        <v>1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138.124</v>
      </c>
      <c r="BN17">
        <v>0.2</v>
      </c>
      <c r="BO17">
        <v>0</v>
      </c>
      <c r="BP17">
        <v>1</v>
      </c>
      <c r="BQ17">
        <v>0</v>
      </c>
      <c r="BR17">
        <v>0</v>
      </c>
      <c r="BS17">
        <v>0</v>
      </c>
      <c r="BT17">
        <v>190.61112</v>
      </c>
      <c r="BU17">
        <v>0.276</v>
      </c>
      <c r="BV17">
        <v>0</v>
      </c>
      <c r="BW17">
        <v>1</v>
      </c>
      <c r="CU17">
        <f>ROUND(AT17*Source!I32*AH17*AL17,2)</f>
        <v>0</v>
      </c>
      <c r="CV17">
        <f>ROUND(Y17*Source!I32,7)</f>
        <v>0</v>
      </c>
      <c r="CW17">
        <v>0</v>
      </c>
      <c r="CX17">
        <f>ROUND(Y17*Source!I32,7)</f>
        <v>0</v>
      </c>
      <c r="CY17">
        <f>AD17</f>
        <v>690.62</v>
      </c>
      <c r="CZ17">
        <f>AH17</f>
        <v>690.62</v>
      </c>
      <c r="DA17">
        <f>AL17</f>
        <v>1</v>
      </c>
      <c r="DB17">
        <f t="shared" si="1"/>
        <v>190.6056</v>
      </c>
      <c r="DC17">
        <f t="shared" si="2"/>
        <v>0</v>
      </c>
      <c r="DD17" t="s">
        <v>236</v>
      </c>
      <c r="DE17" t="s">
        <v>236</v>
      </c>
      <c r="DF17">
        <f t="shared" si="3"/>
        <v>0</v>
      </c>
      <c r="DG17">
        <f>ROUND(ROUND(AF17,2)*CX17,2)</f>
        <v>0</v>
      </c>
      <c r="DH17">
        <f t="shared" si="4"/>
        <v>0</v>
      </c>
      <c r="DI17">
        <f t="shared" si="5"/>
        <v>0</v>
      </c>
      <c r="DJ17">
        <f>DI17</f>
        <v>0</v>
      </c>
      <c r="DK17">
        <v>1</v>
      </c>
      <c r="DL17" t="s">
        <v>236</v>
      </c>
      <c r="DM17">
        <v>0</v>
      </c>
      <c r="DN17" t="s">
        <v>236</v>
      </c>
      <c r="DO17">
        <v>0</v>
      </c>
    </row>
    <row r="18" spans="1:119">
      <c r="A18">
        <f>ROW(Source!A32)</f>
        <v>32</v>
      </c>
      <c r="B18">
        <v>85244098</v>
      </c>
      <c r="C18">
        <v>85246383</v>
      </c>
      <c r="D18">
        <v>82926016</v>
      </c>
      <c r="E18">
        <v>117</v>
      </c>
      <c r="F18">
        <v>1</v>
      </c>
      <c r="G18">
        <v>1</v>
      </c>
      <c r="H18">
        <v>1</v>
      </c>
      <c r="I18" t="s">
        <v>798</v>
      </c>
      <c r="J18" t="s">
        <v>236</v>
      </c>
      <c r="K18" t="s">
        <v>799</v>
      </c>
      <c r="L18">
        <v>1191</v>
      </c>
      <c r="N18">
        <v>1013</v>
      </c>
      <c r="O18" t="s">
        <v>28</v>
      </c>
      <c r="P18" t="s">
        <v>28</v>
      </c>
      <c r="Q18">
        <v>1</v>
      </c>
      <c r="W18">
        <v>0</v>
      </c>
      <c r="X18">
        <v>-1417349443</v>
      </c>
      <c r="Y18">
        <f t="shared" si="0"/>
        <v>0.1518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1</v>
      </c>
      <c r="AJ18">
        <v>1</v>
      </c>
      <c r="AK18">
        <v>1</v>
      </c>
      <c r="AL18">
        <v>1</v>
      </c>
      <c r="AM18">
        <v>-2</v>
      </c>
      <c r="AN18">
        <v>0</v>
      </c>
      <c r="AO18">
        <v>0</v>
      </c>
      <c r="AP18">
        <v>1</v>
      </c>
      <c r="AQ18">
        <v>1</v>
      </c>
      <c r="AR18">
        <v>0</v>
      </c>
      <c r="AS18" t="s">
        <v>236</v>
      </c>
      <c r="AT18">
        <v>0.11</v>
      </c>
      <c r="AU18" t="s">
        <v>268</v>
      </c>
      <c r="AV18">
        <v>2</v>
      </c>
      <c r="AW18">
        <v>2</v>
      </c>
      <c r="AX18">
        <v>85246389</v>
      </c>
      <c r="AY18">
        <v>1</v>
      </c>
      <c r="AZ18">
        <v>0</v>
      </c>
      <c r="BA18">
        <v>18</v>
      </c>
      <c r="BB18">
        <v>1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CV18">
        <v>0</v>
      </c>
      <c r="CW18">
        <v>0</v>
      </c>
      <c r="CX18">
        <f>ROUND(Y18*Source!I32,7)</f>
        <v>0</v>
      </c>
      <c r="CY18">
        <f>AD18</f>
        <v>0</v>
      </c>
      <c r="CZ18">
        <f>AH18</f>
        <v>0</v>
      </c>
      <c r="DA18">
        <f>AL18</f>
        <v>1</v>
      </c>
      <c r="DB18">
        <f t="shared" si="1"/>
        <v>0</v>
      </c>
      <c r="DC18">
        <f t="shared" si="2"/>
        <v>0</v>
      </c>
      <c r="DD18" t="s">
        <v>236</v>
      </c>
      <c r="DE18" t="s">
        <v>236</v>
      </c>
      <c r="DF18">
        <f t="shared" si="3"/>
        <v>0</v>
      </c>
      <c r="DG18">
        <f>ROUND(ROUND(AF18,2)*CX18,2)</f>
        <v>0</v>
      </c>
      <c r="DH18">
        <f t="shared" si="4"/>
        <v>0</v>
      </c>
      <c r="DI18">
        <f t="shared" si="5"/>
        <v>0</v>
      </c>
      <c r="DJ18">
        <f>DI18</f>
        <v>0</v>
      </c>
      <c r="DK18">
        <v>0</v>
      </c>
      <c r="DL18" t="s">
        <v>236</v>
      </c>
      <c r="DM18">
        <v>0</v>
      </c>
      <c r="DN18" t="s">
        <v>236</v>
      </c>
      <c r="DO18">
        <v>0</v>
      </c>
    </row>
    <row r="19" spans="1:119">
      <c r="A19">
        <f>ROW(Source!A32)</f>
        <v>32</v>
      </c>
      <c r="B19">
        <v>85244098</v>
      </c>
      <c r="C19">
        <v>85246383</v>
      </c>
      <c r="D19">
        <v>82933465</v>
      </c>
      <c r="E19">
        <v>1</v>
      </c>
      <c r="F19">
        <v>1</v>
      </c>
      <c r="G19">
        <v>1</v>
      </c>
      <c r="H19">
        <v>2</v>
      </c>
      <c r="I19" t="s">
        <v>77</v>
      </c>
      <c r="J19" t="s">
        <v>805</v>
      </c>
      <c r="K19" t="s">
        <v>78</v>
      </c>
      <c r="L19">
        <v>1368</v>
      </c>
      <c r="N19">
        <v>1011</v>
      </c>
      <c r="O19" t="s">
        <v>57</v>
      </c>
      <c r="P19" t="s">
        <v>57</v>
      </c>
      <c r="Q19">
        <v>1</v>
      </c>
      <c r="W19">
        <v>0</v>
      </c>
      <c r="X19">
        <v>1256142057</v>
      </c>
      <c r="Y19">
        <f t="shared" si="0"/>
        <v>0.1518</v>
      </c>
      <c r="AA19">
        <v>0</v>
      </c>
      <c r="AB19">
        <v>13.86</v>
      </c>
      <c r="AC19">
        <v>0</v>
      </c>
      <c r="AD19">
        <v>0</v>
      </c>
      <c r="AE19">
        <v>0</v>
      </c>
      <c r="AF19">
        <v>13.86</v>
      </c>
      <c r="AG19">
        <v>0</v>
      </c>
      <c r="AH19">
        <v>0</v>
      </c>
      <c r="AI19">
        <v>1</v>
      </c>
      <c r="AJ19">
        <v>1</v>
      </c>
      <c r="AK19">
        <v>1</v>
      </c>
      <c r="AL19">
        <v>1</v>
      </c>
      <c r="AM19">
        <v>-2</v>
      </c>
      <c r="AN19">
        <v>0</v>
      </c>
      <c r="AO19">
        <v>0</v>
      </c>
      <c r="AP19">
        <v>1</v>
      </c>
      <c r="AQ19">
        <v>1</v>
      </c>
      <c r="AR19">
        <v>0</v>
      </c>
      <c r="AS19" t="s">
        <v>236</v>
      </c>
      <c r="AT19">
        <v>0.11</v>
      </c>
      <c r="AU19" t="s">
        <v>268</v>
      </c>
      <c r="AV19">
        <v>1</v>
      </c>
      <c r="AW19">
        <v>2</v>
      </c>
      <c r="AX19">
        <v>85246390</v>
      </c>
      <c r="AY19">
        <v>1</v>
      </c>
      <c r="AZ19">
        <v>0</v>
      </c>
      <c r="BA19">
        <v>19</v>
      </c>
      <c r="BB19">
        <v>1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1.5246</v>
      </c>
      <c r="BL19">
        <v>0</v>
      </c>
      <c r="BM19">
        <v>0</v>
      </c>
      <c r="BN19">
        <v>0</v>
      </c>
      <c r="BO19">
        <v>0</v>
      </c>
      <c r="BP19">
        <v>1</v>
      </c>
      <c r="BQ19">
        <v>0</v>
      </c>
      <c r="BR19">
        <v>2.103948</v>
      </c>
      <c r="BS19">
        <v>0</v>
      </c>
      <c r="BT19">
        <v>0</v>
      </c>
      <c r="BU19">
        <v>0</v>
      </c>
      <c r="BV19">
        <v>0</v>
      </c>
      <c r="BW19">
        <v>1</v>
      </c>
      <c r="CV19">
        <v>0</v>
      </c>
      <c r="CW19">
        <f>ROUND(Y19*Source!I32*DO19,7)</f>
        <v>0</v>
      </c>
      <c r="CX19">
        <f>ROUND(Y19*Source!I32,7)</f>
        <v>0</v>
      </c>
      <c r="CY19">
        <f>AB19</f>
        <v>13.86</v>
      </c>
      <c r="CZ19">
        <f>AF19</f>
        <v>13.86</v>
      </c>
      <c r="DA19">
        <f>AJ19</f>
        <v>1</v>
      </c>
      <c r="DB19">
        <f t="shared" si="1"/>
        <v>2.0976</v>
      </c>
      <c r="DC19">
        <f t="shared" si="2"/>
        <v>0</v>
      </c>
      <c r="DD19" t="s">
        <v>236</v>
      </c>
      <c r="DE19" t="s">
        <v>236</v>
      </c>
      <c r="DF19">
        <f t="shared" si="3"/>
        <v>0</v>
      </c>
      <c r="DG19">
        <f>ROUND(ROUND(AF19,2)*CX19,2)</f>
        <v>0</v>
      </c>
      <c r="DH19">
        <f t="shared" si="4"/>
        <v>0</v>
      </c>
      <c r="DI19">
        <f t="shared" si="5"/>
        <v>0</v>
      </c>
      <c r="DJ19">
        <f>DG19+DH19</f>
        <v>0</v>
      </c>
      <c r="DK19">
        <v>1</v>
      </c>
      <c r="DL19" t="s">
        <v>236</v>
      </c>
      <c r="DM19">
        <v>0</v>
      </c>
      <c r="DN19" t="s">
        <v>236</v>
      </c>
      <c r="DO19">
        <v>0</v>
      </c>
    </row>
    <row r="20" spans="1:119">
      <c r="A20">
        <f>ROW(Source!A32)</f>
        <v>32</v>
      </c>
      <c r="B20">
        <v>85244098</v>
      </c>
      <c r="C20">
        <v>85246383</v>
      </c>
      <c r="D20">
        <v>82933483</v>
      </c>
      <c r="E20">
        <v>1</v>
      </c>
      <c r="F20">
        <v>1</v>
      </c>
      <c r="G20">
        <v>1</v>
      </c>
      <c r="H20">
        <v>2</v>
      </c>
      <c r="I20" t="s">
        <v>79</v>
      </c>
      <c r="J20" t="s">
        <v>806</v>
      </c>
      <c r="K20" t="s">
        <v>80</v>
      </c>
      <c r="L20">
        <v>1368</v>
      </c>
      <c r="N20">
        <v>1011</v>
      </c>
      <c r="O20" t="s">
        <v>57</v>
      </c>
      <c r="P20" t="s">
        <v>57</v>
      </c>
      <c r="Q20">
        <v>1</v>
      </c>
      <c r="W20">
        <v>0</v>
      </c>
      <c r="X20">
        <v>1638899965</v>
      </c>
      <c r="Y20">
        <f t="shared" si="0"/>
        <v>0.1518</v>
      </c>
      <c r="AA20">
        <v>0</v>
      </c>
      <c r="AB20">
        <v>634.32</v>
      </c>
      <c r="AC20">
        <v>811.79</v>
      </c>
      <c r="AD20">
        <v>0</v>
      </c>
      <c r="AE20">
        <v>0</v>
      </c>
      <c r="AF20">
        <v>487.94</v>
      </c>
      <c r="AG20">
        <v>811.79</v>
      </c>
      <c r="AH20">
        <v>0</v>
      </c>
      <c r="AI20">
        <v>1</v>
      </c>
      <c r="AJ20">
        <v>1.3</v>
      </c>
      <c r="AK20">
        <v>1</v>
      </c>
      <c r="AL20">
        <v>1</v>
      </c>
      <c r="AM20">
        <v>2</v>
      </c>
      <c r="AN20">
        <v>0</v>
      </c>
      <c r="AO20">
        <v>0</v>
      </c>
      <c r="AP20">
        <v>1</v>
      </c>
      <c r="AQ20">
        <v>1</v>
      </c>
      <c r="AR20">
        <v>0</v>
      </c>
      <c r="AS20" t="s">
        <v>236</v>
      </c>
      <c r="AT20">
        <v>0.11</v>
      </c>
      <c r="AU20" t="s">
        <v>268</v>
      </c>
      <c r="AV20">
        <v>1</v>
      </c>
      <c r="AW20">
        <v>2</v>
      </c>
      <c r="AX20">
        <v>85246391</v>
      </c>
      <c r="AY20">
        <v>1</v>
      </c>
      <c r="AZ20">
        <v>0</v>
      </c>
      <c r="BA20">
        <v>20</v>
      </c>
      <c r="BB20">
        <v>1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53.6734</v>
      </c>
      <c r="BL20">
        <v>89.2969</v>
      </c>
      <c r="BM20">
        <v>0</v>
      </c>
      <c r="BN20">
        <v>0</v>
      </c>
      <c r="BO20">
        <v>0.11</v>
      </c>
      <c r="BP20">
        <v>1</v>
      </c>
      <c r="BQ20">
        <v>0</v>
      </c>
      <c r="BR20">
        <v>74.069292</v>
      </c>
      <c r="BS20">
        <v>123.229722</v>
      </c>
      <c r="BT20">
        <v>0</v>
      </c>
      <c r="BU20">
        <v>0</v>
      </c>
      <c r="BV20">
        <v>0.1518</v>
      </c>
      <c r="BW20">
        <v>1</v>
      </c>
      <c r="CV20">
        <v>0</v>
      </c>
      <c r="CW20">
        <f>ROUND(Y20*Source!I32*DO20,7)</f>
        <v>0</v>
      </c>
      <c r="CX20">
        <f>ROUND(Y20*Source!I32,7)</f>
        <v>0</v>
      </c>
      <c r="CY20">
        <f>AB20</f>
        <v>634.32</v>
      </c>
      <c r="CZ20">
        <f>AF20</f>
        <v>487.94</v>
      </c>
      <c r="DA20">
        <f>AJ20</f>
        <v>1.3</v>
      </c>
      <c r="DB20">
        <f t="shared" si="1"/>
        <v>74.0646</v>
      </c>
      <c r="DC20">
        <f t="shared" si="2"/>
        <v>123.234</v>
      </c>
      <c r="DD20" t="s">
        <v>236</v>
      </c>
      <c r="DE20" t="s">
        <v>236</v>
      </c>
      <c r="DF20">
        <f t="shared" si="3"/>
        <v>0</v>
      </c>
      <c r="DG20">
        <f>ROUND(ROUND(AF20*AJ20,2)*CX20,2)</f>
        <v>0</v>
      </c>
      <c r="DH20">
        <f t="shared" si="4"/>
        <v>0</v>
      </c>
      <c r="DI20">
        <f t="shared" si="5"/>
        <v>0</v>
      </c>
      <c r="DJ20">
        <f>DG20+DH20</f>
        <v>0</v>
      </c>
      <c r="DK20">
        <v>0</v>
      </c>
      <c r="DL20" t="s">
        <v>81</v>
      </c>
      <c r="DM20">
        <v>4</v>
      </c>
      <c r="DN20" t="s">
        <v>28</v>
      </c>
      <c r="DO20">
        <v>1</v>
      </c>
    </row>
    <row r="21" spans="1:119">
      <c r="A21">
        <f>ROW(Source!A33)</f>
        <v>33</v>
      </c>
      <c r="B21">
        <v>85244033</v>
      </c>
      <c r="C21">
        <v>85246383</v>
      </c>
      <c r="D21">
        <v>82925804</v>
      </c>
      <c r="E21">
        <v>117</v>
      </c>
      <c r="F21">
        <v>1</v>
      </c>
      <c r="G21">
        <v>1</v>
      </c>
      <c r="H21">
        <v>1</v>
      </c>
      <c r="I21" t="s">
        <v>71</v>
      </c>
      <c r="J21" t="s">
        <v>236</v>
      </c>
      <c r="K21" t="s">
        <v>72</v>
      </c>
      <c r="L21">
        <v>1191</v>
      </c>
      <c r="N21">
        <v>1013</v>
      </c>
      <c r="O21" t="s">
        <v>28</v>
      </c>
      <c r="P21" t="s">
        <v>28</v>
      </c>
      <c r="Q21">
        <v>1</v>
      </c>
      <c r="W21">
        <v>0</v>
      </c>
      <c r="X21">
        <v>-1991603921</v>
      </c>
      <c r="Y21">
        <f t="shared" si="0"/>
        <v>0.276</v>
      </c>
      <c r="AA21">
        <v>0</v>
      </c>
      <c r="AB21">
        <v>0</v>
      </c>
      <c r="AC21">
        <v>0</v>
      </c>
      <c r="AD21">
        <v>690.62</v>
      </c>
      <c r="AE21">
        <v>0</v>
      </c>
      <c r="AF21">
        <v>0</v>
      </c>
      <c r="AG21">
        <v>0</v>
      </c>
      <c r="AH21">
        <v>690.62</v>
      </c>
      <c r="AI21">
        <v>1</v>
      </c>
      <c r="AJ21">
        <v>1</v>
      </c>
      <c r="AK21">
        <v>1</v>
      </c>
      <c r="AL21">
        <v>1</v>
      </c>
      <c r="AM21">
        <v>-2</v>
      </c>
      <c r="AN21">
        <v>0</v>
      </c>
      <c r="AO21">
        <v>0</v>
      </c>
      <c r="AP21">
        <v>1</v>
      </c>
      <c r="AQ21">
        <v>1</v>
      </c>
      <c r="AR21">
        <v>0</v>
      </c>
      <c r="AS21" t="s">
        <v>236</v>
      </c>
      <c r="AT21">
        <v>0.2</v>
      </c>
      <c r="AU21" t="s">
        <v>268</v>
      </c>
      <c r="AV21">
        <v>1</v>
      </c>
      <c r="AW21">
        <v>2</v>
      </c>
      <c r="AX21">
        <v>85246388</v>
      </c>
      <c r="AY21">
        <v>1</v>
      </c>
      <c r="AZ21">
        <v>0</v>
      </c>
      <c r="BA21">
        <v>21</v>
      </c>
      <c r="BB21">
        <v>1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138.124</v>
      </c>
      <c r="BN21">
        <v>0.2</v>
      </c>
      <c r="BO21">
        <v>0</v>
      </c>
      <c r="BP21">
        <v>1</v>
      </c>
      <c r="BQ21">
        <v>0</v>
      </c>
      <c r="BR21">
        <v>0</v>
      </c>
      <c r="BS21">
        <v>0</v>
      </c>
      <c r="BT21">
        <v>190.61112</v>
      </c>
      <c r="BU21">
        <v>0.276</v>
      </c>
      <c r="BV21">
        <v>0</v>
      </c>
      <c r="BW21">
        <v>1</v>
      </c>
      <c r="CU21">
        <f>ROUND(AT21*Source!I33*AH21*AL21,2)</f>
        <v>0</v>
      </c>
      <c r="CV21">
        <f>ROUND(Y21*Source!I33,7)</f>
        <v>0</v>
      </c>
      <c r="CW21">
        <v>0</v>
      </c>
      <c r="CX21">
        <f>ROUND(Y21*Source!I33,7)</f>
        <v>0</v>
      </c>
      <c r="CY21">
        <f>AD21</f>
        <v>690.62</v>
      </c>
      <c r="CZ21">
        <f>AH21</f>
        <v>690.62</v>
      </c>
      <c r="DA21">
        <f>AL21</f>
        <v>1</v>
      </c>
      <c r="DB21">
        <f t="shared" si="1"/>
        <v>190.6056</v>
      </c>
      <c r="DC21">
        <f t="shared" si="2"/>
        <v>0</v>
      </c>
      <c r="DD21" t="s">
        <v>236</v>
      </c>
      <c r="DE21" t="s">
        <v>236</v>
      </c>
      <c r="DF21">
        <f t="shared" si="3"/>
        <v>0</v>
      </c>
      <c r="DG21">
        <f>ROUND(ROUND(AF21,2)*CX21,2)</f>
        <v>0</v>
      </c>
      <c r="DH21">
        <f t="shared" si="4"/>
        <v>0</v>
      </c>
      <c r="DI21">
        <f t="shared" si="5"/>
        <v>0</v>
      </c>
      <c r="DJ21">
        <f>DI21</f>
        <v>0</v>
      </c>
      <c r="DK21">
        <v>1</v>
      </c>
      <c r="DL21" t="s">
        <v>236</v>
      </c>
      <c r="DM21">
        <v>0</v>
      </c>
      <c r="DN21" t="s">
        <v>236</v>
      </c>
      <c r="DO21">
        <v>0</v>
      </c>
    </row>
    <row r="22" spans="1:119">
      <c r="A22">
        <f>ROW(Source!A33)</f>
        <v>33</v>
      </c>
      <c r="B22">
        <v>85244033</v>
      </c>
      <c r="C22">
        <v>85246383</v>
      </c>
      <c r="D22">
        <v>82926016</v>
      </c>
      <c r="E22">
        <v>117</v>
      </c>
      <c r="F22">
        <v>1</v>
      </c>
      <c r="G22">
        <v>1</v>
      </c>
      <c r="H22">
        <v>1</v>
      </c>
      <c r="I22" t="s">
        <v>798</v>
      </c>
      <c r="J22" t="s">
        <v>236</v>
      </c>
      <c r="K22" t="s">
        <v>799</v>
      </c>
      <c r="L22">
        <v>1191</v>
      </c>
      <c r="N22">
        <v>1013</v>
      </c>
      <c r="O22" t="s">
        <v>28</v>
      </c>
      <c r="P22" t="s">
        <v>28</v>
      </c>
      <c r="Q22">
        <v>1</v>
      </c>
      <c r="W22">
        <v>0</v>
      </c>
      <c r="X22">
        <v>-1417349443</v>
      </c>
      <c r="Y22">
        <f t="shared" si="0"/>
        <v>0.1518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1</v>
      </c>
      <c r="AJ22">
        <v>1</v>
      </c>
      <c r="AK22">
        <v>1</v>
      </c>
      <c r="AL22">
        <v>1</v>
      </c>
      <c r="AM22">
        <v>-2</v>
      </c>
      <c r="AN22">
        <v>0</v>
      </c>
      <c r="AO22">
        <v>0</v>
      </c>
      <c r="AP22">
        <v>1</v>
      </c>
      <c r="AQ22">
        <v>1</v>
      </c>
      <c r="AR22">
        <v>0</v>
      </c>
      <c r="AS22" t="s">
        <v>236</v>
      </c>
      <c r="AT22">
        <v>0.11</v>
      </c>
      <c r="AU22" t="s">
        <v>268</v>
      </c>
      <c r="AV22">
        <v>2</v>
      </c>
      <c r="AW22">
        <v>2</v>
      </c>
      <c r="AX22">
        <v>85246389</v>
      </c>
      <c r="AY22">
        <v>1</v>
      </c>
      <c r="AZ22">
        <v>0</v>
      </c>
      <c r="BA22">
        <v>22</v>
      </c>
      <c r="BB22">
        <v>1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CV22">
        <v>0</v>
      </c>
      <c r="CW22">
        <v>0</v>
      </c>
      <c r="CX22">
        <f>ROUND(Y22*Source!I33,7)</f>
        <v>0</v>
      </c>
      <c r="CY22">
        <f>AD22</f>
        <v>0</v>
      </c>
      <c r="CZ22">
        <f>AH22</f>
        <v>0</v>
      </c>
      <c r="DA22">
        <f>AL22</f>
        <v>1</v>
      </c>
      <c r="DB22">
        <f t="shared" si="1"/>
        <v>0</v>
      </c>
      <c r="DC22">
        <f t="shared" si="2"/>
        <v>0</v>
      </c>
      <c r="DD22" t="s">
        <v>236</v>
      </c>
      <c r="DE22" t="s">
        <v>236</v>
      </c>
      <c r="DF22">
        <f t="shared" si="3"/>
        <v>0</v>
      </c>
      <c r="DG22">
        <f>ROUND(ROUND(AF22,2)*CX22,2)</f>
        <v>0</v>
      </c>
      <c r="DH22">
        <f t="shared" si="4"/>
        <v>0</v>
      </c>
      <c r="DI22">
        <f t="shared" si="5"/>
        <v>0</v>
      </c>
      <c r="DJ22">
        <f>DI22</f>
        <v>0</v>
      </c>
      <c r="DK22">
        <v>0</v>
      </c>
      <c r="DL22" t="s">
        <v>236</v>
      </c>
      <c r="DM22">
        <v>0</v>
      </c>
      <c r="DN22" t="s">
        <v>236</v>
      </c>
      <c r="DO22">
        <v>0</v>
      </c>
    </row>
    <row r="23" spans="1:119">
      <c r="A23">
        <f>ROW(Source!A33)</f>
        <v>33</v>
      </c>
      <c r="B23">
        <v>85244033</v>
      </c>
      <c r="C23">
        <v>85246383</v>
      </c>
      <c r="D23">
        <v>82933465</v>
      </c>
      <c r="E23">
        <v>1</v>
      </c>
      <c r="F23">
        <v>1</v>
      </c>
      <c r="G23">
        <v>1</v>
      </c>
      <c r="H23">
        <v>2</v>
      </c>
      <c r="I23" t="s">
        <v>77</v>
      </c>
      <c r="J23" t="s">
        <v>805</v>
      </c>
      <c r="K23" t="s">
        <v>78</v>
      </c>
      <c r="L23">
        <v>1368</v>
      </c>
      <c r="N23">
        <v>1011</v>
      </c>
      <c r="O23" t="s">
        <v>57</v>
      </c>
      <c r="P23" t="s">
        <v>57</v>
      </c>
      <c r="Q23">
        <v>1</v>
      </c>
      <c r="W23">
        <v>0</v>
      </c>
      <c r="X23">
        <v>1256142057</v>
      </c>
      <c r="Y23">
        <f t="shared" si="0"/>
        <v>0.1518</v>
      </c>
      <c r="AA23">
        <v>0</v>
      </c>
      <c r="AB23">
        <v>13.86</v>
      </c>
      <c r="AC23">
        <v>0</v>
      </c>
      <c r="AD23">
        <v>0</v>
      </c>
      <c r="AE23">
        <v>0</v>
      </c>
      <c r="AF23">
        <v>13.86</v>
      </c>
      <c r="AG23">
        <v>0</v>
      </c>
      <c r="AH23">
        <v>0</v>
      </c>
      <c r="AI23">
        <v>1</v>
      </c>
      <c r="AJ23">
        <v>1</v>
      </c>
      <c r="AK23">
        <v>1</v>
      </c>
      <c r="AL23">
        <v>1</v>
      </c>
      <c r="AM23">
        <v>-2</v>
      </c>
      <c r="AN23">
        <v>0</v>
      </c>
      <c r="AO23">
        <v>0</v>
      </c>
      <c r="AP23">
        <v>1</v>
      </c>
      <c r="AQ23">
        <v>1</v>
      </c>
      <c r="AR23">
        <v>0</v>
      </c>
      <c r="AS23" t="s">
        <v>236</v>
      </c>
      <c r="AT23">
        <v>0.11</v>
      </c>
      <c r="AU23" t="s">
        <v>268</v>
      </c>
      <c r="AV23">
        <v>1</v>
      </c>
      <c r="AW23">
        <v>2</v>
      </c>
      <c r="AX23">
        <v>85246390</v>
      </c>
      <c r="AY23">
        <v>1</v>
      </c>
      <c r="AZ23">
        <v>0</v>
      </c>
      <c r="BA23">
        <v>23</v>
      </c>
      <c r="BB23">
        <v>1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1.5246</v>
      </c>
      <c r="BL23">
        <v>0</v>
      </c>
      <c r="BM23">
        <v>0</v>
      </c>
      <c r="BN23">
        <v>0</v>
      </c>
      <c r="BO23">
        <v>0</v>
      </c>
      <c r="BP23">
        <v>1</v>
      </c>
      <c r="BQ23">
        <v>0</v>
      </c>
      <c r="BR23">
        <v>2.103948</v>
      </c>
      <c r="BS23">
        <v>0</v>
      </c>
      <c r="BT23">
        <v>0</v>
      </c>
      <c r="BU23">
        <v>0</v>
      </c>
      <c r="BV23">
        <v>0</v>
      </c>
      <c r="BW23">
        <v>1</v>
      </c>
      <c r="CV23">
        <v>0</v>
      </c>
      <c r="CW23">
        <f>ROUND(Y23*Source!I33*DO23,7)</f>
        <v>0</v>
      </c>
      <c r="CX23">
        <f>ROUND(Y23*Source!I33,7)</f>
        <v>0</v>
      </c>
      <c r="CY23">
        <f>AB23</f>
        <v>13.86</v>
      </c>
      <c r="CZ23">
        <f>AF23</f>
        <v>13.86</v>
      </c>
      <c r="DA23">
        <f>AJ23</f>
        <v>1</v>
      </c>
      <c r="DB23">
        <f t="shared" si="1"/>
        <v>2.0976</v>
      </c>
      <c r="DC23">
        <f t="shared" si="2"/>
        <v>0</v>
      </c>
      <c r="DD23" t="s">
        <v>236</v>
      </c>
      <c r="DE23" t="s">
        <v>236</v>
      </c>
      <c r="DF23">
        <f t="shared" si="3"/>
        <v>0</v>
      </c>
      <c r="DG23">
        <f>ROUND(ROUND(AF23,2)*CX23,2)</f>
        <v>0</v>
      </c>
      <c r="DH23">
        <f t="shared" si="4"/>
        <v>0</v>
      </c>
      <c r="DI23">
        <f t="shared" si="5"/>
        <v>0</v>
      </c>
      <c r="DJ23">
        <f>DG23+DH23</f>
        <v>0</v>
      </c>
      <c r="DK23">
        <v>1</v>
      </c>
      <c r="DL23" t="s">
        <v>236</v>
      </c>
      <c r="DM23">
        <v>0</v>
      </c>
      <c r="DN23" t="s">
        <v>236</v>
      </c>
      <c r="DO23">
        <v>0</v>
      </c>
    </row>
    <row r="24" spans="1:119">
      <c r="A24">
        <f>ROW(Source!A33)</f>
        <v>33</v>
      </c>
      <c r="B24">
        <v>85244033</v>
      </c>
      <c r="C24">
        <v>85246383</v>
      </c>
      <c r="D24">
        <v>82933483</v>
      </c>
      <c r="E24">
        <v>1</v>
      </c>
      <c r="F24">
        <v>1</v>
      </c>
      <c r="G24">
        <v>1</v>
      </c>
      <c r="H24">
        <v>2</v>
      </c>
      <c r="I24" t="s">
        <v>79</v>
      </c>
      <c r="J24" t="s">
        <v>806</v>
      </c>
      <c r="K24" t="s">
        <v>80</v>
      </c>
      <c r="L24">
        <v>1368</v>
      </c>
      <c r="N24">
        <v>1011</v>
      </c>
      <c r="O24" t="s">
        <v>57</v>
      </c>
      <c r="P24" t="s">
        <v>57</v>
      </c>
      <c r="Q24">
        <v>1</v>
      </c>
      <c r="W24">
        <v>0</v>
      </c>
      <c r="X24">
        <v>1638899965</v>
      </c>
      <c r="Y24">
        <f t="shared" si="0"/>
        <v>0.1518</v>
      </c>
      <c r="AA24">
        <v>0</v>
      </c>
      <c r="AB24">
        <v>634.32</v>
      </c>
      <c r="AC24">
        <v>811.79</v>
      </c>
      <c r="AD24">
        <v>0</v>
      </c>
      <c r="AE24">
        <v>0</v>
      </c>
      <c r="AF24">
        <v>487.94</v>
      </c>
      <c r="AG24">
        <v>811.79</v>
      </c>
      <c r="AH24">
        <v>0</v>
      </c>
      <c r="AI24">
        <v>1</v>
      </c>
      <c r="AJ24">
        <v>1.3</v>
      </c>
      <c r="AK24">
        <v>1</v>
      </c>
      <c r="AL24">
        <v>1</v>
      </c>
      <c r="AM24">
        <v>2</v>
      </c>
      <c r="AN24">
        <v>0</v>
      </c>
      <c r="AO24">
        <v>0</v>
      </c>
      <c r="AP24">
        <v>1</v>
      </c>
      <c r="AQ24">
        <v>1</v>
      </c>
      <c r="AR24">
        <v>0</v>
      </c>
      <c r="AS24" t="s">
        <v>236</v>
      </c>
      <c r="AT24">
        <v>0.11</v>
      </c>
      <c r="AU24" t="s">
        <v>268</v>
      </c>
      <c r="AV24">
        <v>1</v>
      </c>
      <c r="AW24">
        <v>2</v>
      </c>
      <c r="AX24">
        <v>85246391</v>
      </c>
      <c r="AY24">
        <v>1</v>
      </c>
      <c r="AZ24">
        <v>0</v>
      </c>
      <c r="BA24">
        <v>24</v>
      </c>
      <c r="BB24">
        <v>1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53.6734</v>
      </c>
      <c r="BL24">
        <v>89.2969</v>
      </c>
      <c r="BM24">
        <v>0</v>
      </c>
      <c r="BN24">
        <v>0</v>
      </c>
      <c r="BO24">
        <v>0.11</v>
      </c>
      <c r="BP24">
        <v>1</v>
      </c>
      <c r="BQ24">
        <v>0</v>
      </c>
      <c r="BR24">
        <v>74.069292</v>
      </c>
      <c r="BS24">
        <v>123.229722</v>
      </c>
      <c r="BT24">
        <v>0</v>
      </c>
      <c r="BU24">
        <v>0</v>
      </c>
      <c r="BV24">
        <v>0.1518</v>
      </c>
      <c r="BW24">
        <v>1</v>
      </c>
      <c r="CV24">
        <v>0</v>
      </c>
      <c r="CW24">
        <f>ROUND(Y24*Source!I33*DO24,7)</f>
        <v>0</v>
      </c>
      <c r="CX24">
        <f>ROUND(Y24*Source!I33,7)</f>
        <v>0</v>
      </c>
      <c r="CY24">
        <f>AB24</f>
        <v>634.32</v>
      </c>
      <c r="CZ24">
        <f>AF24</f>
        <v>487.94</v>
      </c>
      <c r="DA24">
        <f>AJ24</f>
        <v>1.3</v>
      </c>
      <c r="DB24">
        <f t="shared" si="1"/>
        <v>74.0646</v>
      </c>
      <c r="DC24">
        <f t="shared" si="2"/>
        <v>123.234</v>
      </c>
      <c r="DD24" t="s">
        <v>236</v>
      </c>
      <c r="DE24" t="s">
        <v>236</v>
      </c>
      <c r="DF24">
        <f t="shared" si="3"/>
        <v>0</v>
      </c>
      <c r="DG24">
        <f>ROUND(ROUND(AF24*AJ24,2)*CX24,2)</f>
        <v>0</v>
      </c>
      <c r="DH24">
        <f t="shared" si="4"/>
        <v>0</v>
      </c>
      <c r="DI24">
        <f t="shared" si="5"/>
        <v>0</v>
      </c>
      <c r="DJ24">
        <f>DG24+DH24</f>
        <v>0</v>
      </c>
      <c r="DK24">
        <v>0</v>
      </c>
      <c r="DL24" t="s">
        <v>81</v>
      </c>
      <c r="DM24">
        <v>4</v>
      </c>
      <c r="DN24" t="s">
        <v>28</v>
      </c>
      <c r="DO24">
        <v>1</v>
      </c>
    </row>
    <row r="25" spans="1:119">
      <c r="A25">
        <f>ROW(Source!A34)</f>
        <v>34</v>
      </c>
      <c r="B25">
        <v>85244098</v>
      </c>
      <c r="C25">
        <v>85246392</v>
      </c>
      <c r="D25">
        <v>82925804</v>
      </c>
      <c r="E25">
        <v>117</v>
      </c>
      <c r="F25">
        <v>1</v>
      </c>
      <c r="G25">
        <v>1</v>
      </c>
      <c r="H25">
        <v>1</v>
      </c>
      <c r="I25" t="s">
        <v>71</v>
      </c>
      <c r="J25" t="s">
        <v>236</v>
      </c>
      <c r="K25" t="s">
        <v>72</v>
      </c>
      <c r="L25">
        <v>1191</v>
      </c>
      <c r="N25">
        <v>1013</v>
      </c>
      <c r="O25" t="s">
        <v>28</v>
      </c>
      <c r="P25" t="s">
        <v>28</v>
      </c>
      <c r="Q25">
        <v>1</v>
      </c>
      <c r="W25">
        <v>0</v>
      </c>
      <c r="X25">
        <v>-1991603921</v>
      </c>
      <c r="Y25">
        <f t="shared" si="0"/>
        <v>0.5658</v>
      </c>
      <c r="AA25">
        <v>0</v>
      </c>
      <c r="AB25">
        <v>0</v>
      </c>
      <c r="AC25">
        <v>0</v>
      </c>
      <c r="AD25">
        <v>690.62</v>
      </c>
      <c r="AE25">
        <v>0</v>
      </c>
      <c r="AF25">
        <v>0</v>
      </c>
      <c r="AG25">
        <v>0</v>
      </c>
      <c r="AH25">
        <v>690.62</v>
      </c>
      <c r="AI25">
        <v>1</v>
      </c>
      <c r="AJ25">
        <v>1</v>
      </c>
      <c r="AK25">
        <v>1</v>
      </c>
      <c r="AL25">
        <v>1</v>
      </c>
      <c r="AM25">
        <v>-2</v>
      </c>
      <c r="AN25">
        <v>0</v>
      </c>
      <c r="AO25">
        <v>0</v>
      </c>
      <c r="AP25">
        <v>1</v>
      </c>
      <c r="AQ25">
        <v>1</v>
      </c>
      <c r="AR25">
        <v>0</v>
      </c>
      <c r="AS25" t="s">
        <v>236</v>
      </c>
      <c r="AT25">
        <v>0.41</v>
      </c>
      <c r="AU25" t="s">
        <v>268</v>
      </c>
      <c r="AV25">
        <v>1</v>
      </c>
      <c r="AW25">
        <v>2</v>
      </c>
      <c r="AX25">
        <v>85246398</v>
      </c>
      <c r="AY25">
        <v>1</v>
      </c>
      <c r="AZ25">
        <v>0</v>
      </c>
      <c r="BA25">
        <v>25</v>
      </c>
      <c r="BB25">
        <v>1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283.1542</v>
      </c>
      <c r="BN25">
        <v>0.41</v>
      </c>
      <c r="BO25">
        <v>0</v>
      </c>
      <c r="BP25">
        <v>1</v>
      </c>
      <c r="BQ25">
        <v>0</v>
      </c>
      <c r="BR25">
        <v>0</v>
      </c>
      <c r="BS25">
        <v>0</v>
      </c>
      <c r="BT25">
        <v>390.752796</v>
      </c>
      <c r="BU25">
        <v>0.5658</v>
      </c>
      <c r="BV25">
        <v>0</v>
      </c>
      <c r="BW25">
        <v>1</v>
      </c>
      <c r="CU25">
        <f>ROUND(AT25*Source!I34*AH25*AL25,2)</f>
        <v>0</v>
      </c>
      <c r="CV25">
        <f>ROUND(Y25*Source!I34,7)</f>
        <v>0</v>
      </c>
      <c r="CW25">
        <v>0</v>
      </c>
      <c r="CX25">
        <f>ROUND(Y25*Source!I34,7)</f>
        <v>0</v>
      </c>
      <c r="CY25">
        <f>AD25</f>
        <v>690.62</v>
      </c>
      <c r="CZ25">
        <f>AH25</f>
        <v>690.62</v>
      </c>
      <c r="DA25">
        <f>AL25</f>
        <v>1</v>
      </c>
      <c r="DB25">
        <f t="shared" si="1"/>
        <v>390.747</v>
      </c>
      <c r="DC25">
        <f t="shared" si="2"/>
        <v>0</v>
      </c>
      <c r="DD25" t="s">
        <v>236</v>
      </c>
      <c r="DE25" t="s">
        <v>236</v>
      </c>
      <c r="DF25">
        <f t="shared" si="3"/>
        <v>0</v>
      </c>
      <c r="DG25">
        <f>ROUND(ROUND(AF25,2)*CX25,2)</f>
        <v>0</v>
      </c>
      <c r="DH25">
        <f t="shared" si="4"/>
        <v>0</v>
      </c>
      <c r="DI25">
        <f t="shared" si="5"/>
        <v>0</v>
      </c>
      <c r="DJ25">
        <f>DI25</f>
        <v>0</v>
      </c>
      <c r="DK25">
        <v>1</v>
      </c>
      <c r="DL25" t="s">
        <v>236</v>
      </c>
      <c r="DM25">
        <v>0</v>
      </c>
      <c r="DN25" t="s">
        <v>236</v>
      </c>
      <c r="DO25">
        <v>0</v>
      </c>
    </row>
    <row r="26" spans="1:119">
      <c r="A26">
        <f>ROW(Source!A34)</f>
        <v>34</v>
      </c>
      <c r="B26">
        <v>85244098</v>
      </c>
      <c r="C26">
        <v>85246392</v>
      </c>
      <c r="D26">
        <v>82926016</v>
      </c>
      <c r="E26">
        <v>117</v>
      </c>
      <c r="F26">
        <v>1</v>
      </c>
      <c r="G26">
        <v>1</v>
      </c>
      <c r="H26">
        <v>1</v>
      </c>
      <c r="I26" t="s">
        <v>798</v>
      </c>
      <c r="J26" t="s">
        <v>236</v>
      </c>
      <c r="K26" t="s">
        <v>799</v>
      </c>
      <c r="L26">
        <v>1191</v>
      </c>
      <c r="N26">
        <v>1013</v>
      </c>
      <c r="O26" t="s">
        <v>28</v>
      </c>
      <c r="P26" t="s">
        <v>28</v>
      </c>
      <c r="Q26">
        <v>1</v>
      </c>
      <c r="W26">
        <v>0</v>
      </c>
      <c r="X26">
        <v>-1417349443</v>
      </c>
      <c r="Y26">
        <f t="shared" si="0"/>
        <v>0.6072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1</v>
      </c>
      <c r="AJ26">
        <v>1</v>
      </c>
      <c r="AK26">
        <v>1</v>
      </c>
      <c r="AL26">
        <v>1</v>
      </c>
      <c r="AM26">
        <v>-2</v>
      </c>
      <c r="AN26">
        <v>0</v>
      </c>
      <c r="AO26">
        <v>0</v>
      </c>
      <c r="AP26">
        <v>1</v>
      </c>
      <c r="AQ26">
        <v>1</v>
      </c>
      <c r="AR26">
        <v>0</v>
      </c>
      <c r="AS26" t="s">
        <v>236</v>
      </c>
      <c r="AT26">
        <v>0.44</v>
      </c>
      <c r="AU26" t="s">
        <v>268</v>
      </c>
      <c r="AV26">
        <v>2</v>
      </c>
      <c r="AW26">
        <v>2</v>
      </c>
      <c r="AX26">
        <v>85246399</v>
      </c>
      <c r="AY26">
        <v>1</v>
      </c>
      <c r="AZ26">
        <v>0</v>
      </c>
      <c r="BA26">
        <v>26</v>
      </c>
      <c r="BB26">
        <v>1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CV26">
        <v>0</v>
      </c>
      <c r="CW26">
        <v>0</v>
      </c>
      <c r="CX26">
        <f>ROUND(Y26*Source!I34,7)</f>
        <v>0</v>
      </c>
      <c r="CY26">
        <f>AD26</f>
        <v>0</v>
      </c>
      <c r="CZ26">
        <f>AH26</f>
        <v>0</v>
      </c>
      <c r="DA26">
        <f>AL26</f>
        <v>1</v>
      </c>
      <c r="DB26">
        <f t="shared" si="1"/>
        <v>0</v>
      </c>
      <c r="DC26">
        <f t="shared" si="2"/>
        <v>0</v>
      </c>
      <c r="DD26" t="s">
        <v>236</v>
      </c>
      <c r="DE26" t="s">
        <v>236</v>
      </c>
      <c r="DF26">
        <f t="shared" si="3"/>
        <v>0</v>
      </c>
      <c r="DG26">
        <f>ROUND(ROUND(AF26,2)*CX26,2)</f>
        <v>0</v>
      </c>
      <c r="DH26">
        <f t="shared" si="4"/>
        <v>0</v>
      </c>
      <c r="DI26">
        <f t="shared" si="5"/>
        <v>0</v>
      </c>
      <c r="DJ26">
        <f>DI26</f>
        <v>0</v>
      </c>
      <c r="DK26">
        <v>0</v>
      </c>
      <c r="DL26" t="s">
        <v>236</v>
      </c>
      <c r="DM26">
        <v>0</v>
      </c>
      <c r="DN26" t="s">
        <v>236</v>
      </c>
      <c r="DO26">
        <v>0</v>
      </c>
    </row>
    <row r="27" spans="1:119">
      <c r="A27">
        <f>ROW(Source!A34)</f>
        <v>34</v>
      </c>
      <c r="B27">
        <v>85244098</v>
      </c>
      <c r="C27">
        <v>85246392</v>
      </c>
      <c r="D27">
        <v>82932505</v>
      </c>
      <c r="E27">
        <v>1</v>
      </c>
      <c r="F27">
        <v>1</v>
      </c>
      <c r="G27">
        <v>1</v>
      </c>
      <c r="H27">
        <v>2</v>
      </c>
      <c r="I27" t="s">
        <v>73</v>
      </c>
      <c r="J27" t="s">
        <v>807</v>
      </c>
      <c r="K27" t="s">
        <v>74</v>
      </c>
      <c r="L27">
        <v>1368</v>
      </c>
      <c r="N27">
        <v>1011</v>
      </c>
      <c r="O27" t="s">
        <v>57</v>
      </c>
      <c r="P27" t="s">
        <v>57</v>
      </c>
      <c r="Q27">
        <v>1</v>
      </c>
      <c r="W27">
        <v>0</v>
      </c>
      <c r="X27">
        <v>639918019</v>
      </c>
      <c r="Y27">
        <f t="shared" si="0"/>
        <v>0.3036</v>
      </c>
      <c r="AA27">
        <v>0</v>
      </c>
      <c r="AB27">
        <v>1626.29</v>
      </c>
      <c r="AC27">
        <v>1090.46</v>
      </c>
      <c r="AD27">
        <v>0</v>
      </c>
      <c r="AE27">
        <v>0</v>
      </c>
      <c r="AF27">
        <v>1626.29</v>
      </c>
      <c r="AG27">
        <v>1090.46</v>
      </c>
      <c r="AH27">
        <v>0</v>
      </c>
      <c r="AI27">
        <v>1</v>
      </c>
      <c r="AJ27">
        <v>1</v>
      </c>
      <c r="AK27">
        <v>1</v>
      </c>
      <c r="AL27">
        <v>1</v>
      </c>
      <c r="AM27">
        <v>-2</v>
      </c>
      <c r="AN27">
        <v>0</v>
      </c>
      <c r="AO27">
        <v>0</v>
      </c>
      <c r="AP27">
        <v>1</v>
      </c>
      <c r="AQ27">
        <v>1</v>
      </c>
      <c r="AR27">
        <v>0</v>
      </c>
      <c r="AS27" t="s">
        <v>236</v>
      </c>
      <c r="AT27">
        <v>0.22</v>
      </c>
      <c r="AU27" t="s">
        <v>268</v>
      </c>
      <c r="AV27">
        <v>1</v>
      </c>
      <c r="AW27">
        <v>2</v>
      </c>
      <c r="AX27">
        <v>85246400</v>
      </c>
      <c r="AY27">
        <v>1</v>
      </c>
      <c r="AZ27">
        <v>0</v>
      </c>
      <c r="BA27">
        <v>27</v>
      </c>
      <c r="BB27">
        <v>1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357.7838</v>
      </c>
      <c r="BL27">
        <v>239.9012</v>
      </c>
      <c r="BM27">
        <v>0</v>
      </c>
      <c r="BN27">
        <v>0</v>
      </c>
      <c r="BO27">
        <v>0.22</v>
      </c>
      <c r="BP27">
        <v>1</v>
      </c>
      <c r="BQ27">
        <v>0</v>
      </c>
      <c r="BR27">
        <v>493.741644</v>
      </c>
      <c r="BS27">
        <v>331.063656</v>
      </c>
      <c r="BT27">
        <v>0</v>
      </c>
      <c r="BU27">
        <v>0</v>
      </c>
      <c r="BV27">
        <v>0.3036</v>
      </c>
      <c r="BW27">
        <v>1</v>
      </c>
      <c r="CV27">
        <v>0</v>
      </c>
      <c r="CW27">
        <f>ROUND(Y27*Source!I34*DO27,7)</f>
        <v>0</v>
      </c>
      <c r="CX27">
        <f>ROUND(Y27*Source!I34,7)</f>
        <v>0</v>
      </c>
      <c r="CY27">
        <f>AB27</f>
        <v>1626.29</v>
      </c>
      <c r="CZ27">
        <f>AF27</f>
        <v>1626.29</v>
      </c>
      <c r="DA27">
        <f>AJ27</f>
        <v>1</v>
      </c>
      <c r="DB27">
        <f t="shared" si="1"/>
        <v>493.7364</v>
      </c>
      <c r="DC27">
        <f t="shared" si="2"/>
        <v>331.062</v>
      </c>
      <c r="DD27" t="s">
        <v>236</v>
      </c>
      <c r="DE27" t="s">
        <v>236</v>
      </c>
      <c r="DF27">
        <f t="shared" si="3"/>
        <v>0</v>
      </c>
      <c r="DG27">
        <f>ROUND(ROUND(AF27,2)*CX27,2)</f>
        <v>0</v>
      </c>
      <c r="DH27">
        <f t="shared" si="4"/>
        <v>0</v>
      </c>
      <c r="DI27">
        <f t="shared" si="5"/>
        <v>0</v>
      </c>
      <c r="DJ27">
        <f>DG27+DH27</f>
        <v>0</v>
      </c>
      <c r="DK27">
        <v>1</v>
      </c>
      <c r="DL27" t="s">
        <v>75</v>
      </c>
      <c r="DM27">
        <v>6</v>
      </c>
      <c r="DN27" t="s">
        <v>28</v>
      </c>
      <c r="DO27">
        <v>1</v>
      </c>
    </row>
    <row r="28" spans="1:119">
      <c r="A28">
        <f>ROW(Source!A34)</f>
        <v>34</v>
      </c>
      <c r="B28">
        <v>85244098</v>
      </c>
      <c r="C28">
        <v>85246392</v>
      </c>
      <c r="D28">
        <v>82933465</v>
      </c>
      <c r="E28">
        <v>1</v>
      </c>
      <c r="F28">
        <v>1</v>
      </c>
      <c r="G28">
        <v>1</v>
      </c>
      <c r="H28">
        <v>2</v>
      </c>
      <c r="I28" t="s">
        <v>77</v>
      </c>
      <c r="J28" t="s">
        <v>805</v>
      </c>
      <c r="K28" t="s">
        <v>78</v>
      </c>
      <c r="L28">
        <v>1368</v>
      </c>
      <c r="N28">
        <v>1011</v>
      </c>
      <c r="O28" t="s">
        <v>57</v>
      </c>
      <c r="P28" t="s">
        <v>57</v>
      </c>
      <c r="Q28">
        <v>1</v>
      </c>
      <c r="W28">
        <v>0</v>
      </c>
      <c r="X28">
        <v>1256142057</v>
      </c>
      <c r="Y28">
        <f t="shared" si="0"/>
        <v>0.3036</v>
      </c>
      <c r="AA28">
        <v>0</v>
      </c>
      <c r="AB28">
        <v>13.86</v>
      </c>
      <c r="AC28">
        <v>0</v>
      </c>
      <c r="AD28">
        <v>0</v>
      </c>
      <c r="AE28">
        <v>0</v>
      </c>
      <c r="AF28">
        <v>13.86</v>
      </c>
      <c r="AG28">
        <v>0</v>
      </c>
      <c r="AH28">
        <v>0</v>
      </c>
      <c r="AI28">
        <v>1</v>
      </c>
      <c r="AJ28">
        <v>1</v>
      </c>
      <c r="AK28">
        <v>1</v>
      </c>
      <c r="AL28">
        <v>1</v>
      </c>
      <c r="AM28">
        <v>-2</v>
      </c>
      <c r="AN28">
        <v>0</v>
      </c>
      <c r="AO28">
        <v>0</v>
      </c>
      <c r="AP28">
        <v>1</v>
      </c>
      <c r="AQ28">
        <v>1</v>
      </c>
      <c r="AR28">
        <v>0</v>
      </c>
      <c r="AS28" t="s">
        <v>236</v>
      </c>
      <c r="AT28">
        <v>0.22</v>
      </c>
      <c r="AU28" t="s">
        <v>268</v>
      </c>
      <c r="AV28">
        <v>1</v>
      </c>
      <c r="AW28">
        <v>2</v>
      </c>
      <c r="AX28">
        <v>85246401</v>
      </c>
      <c r="AY28">
        <v>1</v>
      </c>
      <c r="AZ28">
        <v>0</v>
      </c>
      <c r="BA28">
        <v>28</v>
      </c>
      <c r="BB28">
        <v>1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3.0492</v>
      </c>
      <c r="BL28">
        <v>0</v>
      </c>
      <c r="BM28">
        <v>0</v>
      </c>
      <c r="BN28">
        <v>0</v>
      </c>
      <c r="BO28">
        <v>0</v>
      </c>
      <c r="BP28">
        <v>1</v>
      </c>
      <c r="BQ28">
        <v>0</v>
      </c>
      <c r="BR28">
        <v>4.207896</v>
      </c>
      <c r="BS28">
        <v>0</v>
      </c>
      <c r="BT28">
        <v>0</v>
      </c>
      <c r="BU28">
        <v>0</v>
      </c>
      <c r="BV28">
        <v>0</v>
      </c>
      <c r="BW28">
        <v>1</v>
      </c>
      <c r="CV28">
        <v>0</v>
      </c>
      <c r="CW28">
        <f>ROUND(Y28*Source!I34*DO28,7)</f>
        <v>0</v>
      </c>
      <c r="CX28">
        <f>ROUND(Y28*Source!I34,7)</f>
        <v>0</v>
      </c>
      <c r="CY28">
        <f>AB28</f>
        <v>13.86</v>
      </c>
      <c r="CZ28">
        <f>AF28</f>
        <v>13.86</v>
      </c>
      <c r="DA28">
        <f>AJ28</f>
        <v>1</v>
      </c>
      <c r="DB28">
        <f t="shared" si="1"/>
        <v>4.209</v>
      </c>
      <c r="DC28">
        <f t="shared" si="2"/>
        <v>0</v>
      </c>
      <c r="DD28" t="s">
        <v>236</v>
      </c>
      <c r="DE28" t="s">
        <v>236</v>
      </c>
      <c r="DF28">
        <f t="shared" si="3"/>
        <v>0</v>
      </c>
      <c r="DG28">
        <f>ROUND(ROUND(AF28,2)*CX28,2)</f>
        <v>0</v>
      </c>
      <c r="DH28">
        <f t="shared" si="4"/>
        <v>0</v>
      </c>
      <c r="DI28">
        <f t="shared" si="5"/>
        <v>0</v>
      </c>
      <c r="DJ28">
        <f>DG28+DH28</f>
        <v>0</v>
      </c>
      <c r="DK28">
        <v>1</v>
      </c>
      <c r="DL28" t="s">
        <v>236</v>
      </c>
      <c r="DM28">
        <v>0</v>
      </c>
      <c r="DN28" t="s">
        <v>236</v>
      </c>
      <c r="DO28">
        <v>0</v>
      </c>
    </row>
    <row r="29" spans="1:119">
      <c r="A29">
        <f>ROW(Source!A34)</f>
        <v>34</v>
      </c>
      <c r="B29">
        <v>85244098</v>
      </c>
      <c r="C29">
        <v>85246392</v>
      </c>
      <c r="D29">
        <v>82933483</v>
      </c>
      <c r="E29">
        <v>1</v>
      </c>
      <c r="F29">
        <v>1</v>
      </c>
      <c r="G29">
        <v>1</v>
      </c>
      <c r="H29">
        <v>2</v>
      </c>
      <c r="I29" t="s">
        <v>79</v>
      </c>
      <c r="J29" t="s">
        <v>806</v>
      </c>
      <c r="K29" t="s">
        <v>80</v>
      </c>
      <c r="L29">
        <v>1368</v>
      </c>
      <c r="N29">
        <v>1011</v>
      </c>
      <c r="O29" t="s">
        <v>57</v>
      </c>
      <c r="P29" t="s">
        <v>57</v>
      </c>
      <c r="Q29">
        <v>1</v>
      </c>
      <c r="W29">
        <v>0</v>
      </c>
      <c r="X29">
        <v>1638899965</v>
      </c>
      <c r="Y29">
        <f t="shared" si="0"/>
        <v>0.3036</v>
      </c>
      <c r="AA29">
        <v>0</v>
      </c>
      <c r="AB29">
        <v>634.32</v>
      </c>
      <c r="AC29">
        <v>811.79</v>
      </c>
      <c r="AD29">
        <v>0</v>
      </c>
      <c r="AE29">
        <v>0</v>
      </c>
      <c r="AF29">
        <v>487.94</v>
      </c>
      <c r="AG29">
        <v>811.79</v>
      </c>
      <c r="AH29">
        <v>0</v>
      </c>
      <c r="AI29">
        <v>1</v>
      </c>
      <c r="AJ29">
        <v>1.3</v>
      </c>
      <c r="AK29">
        <v>1</v>
      </c>
      <c r="AL29">
        <v>1</v>
      </c>
      <c r="AM29">
        <v>2</v>
      </c>
      <c r="AN29">
        <v>0</v>
      </c>
      <c r="AO29">
        <v>0</v>
      </c>
      <c r="AP29">
        <v>1</v>
      </c>
      <c r="AQ29">
        <v>1</v>
      </c>
      <c r="AR29">
        <v>0</v>
      </c>
      <c r="AS29" t="s">
        <v>236</v>
      </c>
      <c r="AT29">
        <v>0.22</v>
      </c>
      <c r="AU29" t="s">
        <v>268</v>
      </c>
      <c r="AV29">
        <v>1</v>
      </c>
      <c r="AW29">
        <v>2</v>
      </c>
      <c r="AX29">
        <v>85246402</v>
      </c>
      <c r="AY29">
        <v>1</v>
      </c>
      <c r="AZ29">
        <v>0</v>
      </c>
      <c r="BA29">
        <v>29</v>
      </c>
      <c r="BB29">
        <v>1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107.3468</v>
      </c>
      <c r="BL29">
        <v>178.5938</v>
      </c>
      <c r="BM29">
        <v>0</v>
      </c>
      <c r="BN29">
        <v>0</v>
      </c>
      <c r="BO29">
        <v>0.22</v>
      </c>
      <c r="BP29">
        <v>1</v>
      </c>
      <c r="BQ29">
        <v>0</v>
      </c>
      <c r="BR29">
        <v>148.138584</v>
      </c>
      <c r="BS29">
        <v>246.459444</v>
      </c>
      <c r="BT29">
        <v>0</v>
      </c>
      <c r="BU29">
        <v>0</v>
      </c>
      <c r="BV29">
        <v>0.3036</v>
      </c>
      <c r="BW29">
        <v>1</v>
      </c>
      <c r="CV29">
        <v>0</v>
      </c>
      <c r="CW29">
        <f>ROUND(Y29*Source!I34*DO29,7)</f>
        <v>0</v>
      </c>
      <c r="CX29">
        <f>ROUND(Y29*Source!I34,7)</f>
        <v>0</v>
      </c>
      <c r="CY29">
        <f>AB29</f>
        <v>634.32</v>
      </c>
      <c r="CZ29">
        <f>AF29</f>
        <v>487.94</v>
      </c>
      <c r="DA29">
        <f>AJ29</f>
        <v>1.3</v>
      </c>
      <c r="DB29">
        <f t="shared" si="1"/>
        <v>148.143</v>
      </c>
      <c r="DC29">
        <f t="shared" si="2"/>
        <v>246.4542</v>
      </c>
      <c r="DD29" t="s">
        <v>236</v>
      </c>
      <c r="DE29" t="s">
        <v>236</v>
      </c>
      <c r="DF29">
        <f t="shared" si="3"/>
        <v>0</v>
      </c>
      <c r="DG29">
        <f>ROUND(ROUND(AF29*AJ29,2)*CX29,2)</f>
        <v>0</v>
      </c>
      <c r="DH29">
        <f t="shared" si="4"/>
        <v>0</v>
      </c>
      <c r="DI29">
        <f t="shared" si="5"/>
        <v>0</v>
      </c>
      <c r="DJ29">
        <f>DG29+DH29</f>
        <v>0</v>
      </c>
      <c r="DK29">
        <v>0</v>
      </c>
      <c r="DL29" t="s">
        <v>81</v>
      </c>
      <c r="DM29">
        <v>4</v>
      </c>
      <c r="DN29" t="s">
        <v>28</v>
      </c>
      <c r="DO29">
        <v>1</v>
      </c>
    </row>
    <row r="30" spans="1:119">
      <c r="A30">
        <f>ROW(Source!A35)</f>
        <v>35</v>
      </c>
      <c r="B30">
        <v>85244033</v>
      </c>
      <c r="C30">
        <v>85246392</v>
      </c>
      <c r="D30">
        <v>82925804</v>
      </c>
      <c r="E30">
        <v>117</v>
      </c>
      <c r="F30">
        <v>1</v>
      </c>
      <c r="G30">
        <v>1</v>
      </c>
      <c r="H30">
        <v>1</v>
      </c>
      <c r="I30" t="s">
        <v>71</v>
      </c>
      <c r="J30" t="s">
        <v>236</v>
      </c>
      <c r="K30" t="s">
        <v>72</v>
      </c>
      <c r="L30">
        <v>1191</v>
      </c>
      <c r="N30">
        <v>1013</v>
      </c>
      <c r="O30" t="s">
        <v>28</v>
      </c>
      <c r="P30" t="s">
        <v>28</v>
      </c>
      <c r="Q30">
        <v>1</v>
      </c>
      <c r="W30">
        <v>0</v>
      </c>
      <c r="X30">
        <v>-1991603921</v>
      </c>
      <c r="Y30">
        <f t="shared" si="0"/>
        <v>0.5658</v>
      </c>
      <c r="AA30">
        <v>0</v>
      </c>
      <c r="AB30">
        <v>0</v>
      </c>
      <c r="AC30">
        <v>0</v>
      </c>
      <c r="AD30">
        <v>690.62</v>
      </c>
      <c r="AE30">
        <v>0</v>
      </c>
      <c r="AF30">
        <v>0</v>
      </c>
      <c r="AG30">
        <v>0</v>
      </c>
      <c r="AH30">
        <v>690.62</v>
      </c>
      <c r="AI30">
        <v>1</v>
      </c>
      <c r="AJ30">
        <v>1</v>
      </c>
      <c r="AK30">
        <v>1</v>
      </c>
      <c r="AL30">
        <v>1</v>
      </c>
      <c r="AM30">
        <v>-2</v>
      </c>
      <c r="AN30">
        <v>0</v>
      </c>
      <c r="AO30">
        <v>0</v>
      </c>
      <c r="AP30">
        <v>1</v>
      </c>
      <c r="AQ30">
        <v>1</v>
      </c>
      <c r="AR30">
        <v>0</v>
      </c>
      <c r="AS30" t="s">
        <v>236</v>
      </c>
      <c r="AT30">
        <v>0.41</v>
      </c>
      <c r="AU30" t="s">
        <v>268</v>
      </c>
      <c r="AV30">
        <v>1</v>
      </c>
      <c r="AW30">
        <v>2</v>
      </c>
      <c r="AX30">
        <v>85246398</v>
      </c>
      <c r="AY30">
        <v>1</v>
      </c>
      <c r="AZ30">
        <v>0</v>
      </c>
      <c r="BA30">
        <v>30</v>
      </c>
      <c r="BB30">
        <v>1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283.1542</v>
      </c>
      <c r="BN30">
        <v>0.41</v>
      </c>
      <c r="BO30">
        <v>0</v>
      </c>
      <c r="BP30">
        <v>1</v>
      </c>
      <c r="BQ30">
        <v>0</v>
      </c>
      <c r="BR30">
        <v>0</v>
      </c>
      <c r="BS30">
        <v>0</v>
      </c>
      <c r="BT30">
        <v>390.752796</v>
      </c>
      <c r="BU30">
        <v>0.5658</v>
      </c>
      <c r="BV30">
        <v>0</v>
      </c>
      <c r="BW30">
        <v>1</v>
      </c>
      <c r="CU30">
        <f>ROUND(AT30*Source!I35*AH30*AL30,2)</f>
        <v>0</v>
      </c>
      <c r="CV30">
        <f>ROUND(Y30*Source!I35,7)</f>
        <v>0</v>
      </c>
      <c r="CW30">
        <v>0</v>
      </c>
      <c r="CX30">
        <f>ROUND(Y30*Source!I35,7)</f>
        <v>0</v>
      </c>
      <c r="CY30">
        <f>AD30</f>
        <v>690.62</v>
      </c>
      <c r="CZ30">
        <f>AH30</f>
        <v>690.62</v>
      </c>
      <c r="DA30">
        <f>AL30</f>
        <v>1</v>
      </c>
      <c r="DB30">
        <f t="shared" si="1"/>
        <v>390.747</v>
      </c>
      <c r="DC30">
        <f t="shared" si="2"/>
        <v>0</v>
      </c>
      <c r="DD30" t="s">
        <v>236</v>
      </c>
      <c r="DE30" t="s">
        <v>236</v>
      </c>
      <c r="DF30">
        <f t="shared" si="3"/>
        <v>0</v>
      </c>
      <c r="DG30">
        <f>ROUND(ROUND(AF30,2)*CX30,2)</f>
        <v>0</v>
      </c>
      <c r="DH30">
        <f t="shared" si="4"/>
        <v>0</v>
      </c>
      <c r="DI30">
        <f t="shared" si="5"/>
        <v>0</v>
      </c>
      <c r="DJ30">
        <f>DI30</f>
        <v>0</v>
      </c>
      <c r="DK30">
        <v>1</v>
      </c>
      <c r="DL30" t="s">
        <v>236</v>
      </c>
      <c r="DM30">
        <v>0</v>
      </c>
      <c r="DN30" t="s">
        <v>236</v>
      </c>
      <c r="DO30">
        <v>0</v>
      </c>
    </row>
    <row r="31" spans="1:119">
      <c r="A31">
        <f>ROW(Source!A35)</f>
        <v>35</v>
      </c>
      <c r="B31">
        <v>85244033</v>
      </c>
      <c r="C31">
        <v>85246392</v>
      </c>
      <c r="D31">
        <v>82926016</v>
      </c>
      <c r="E31">
        <v>117</v>
      </c>
      <c r="F31">
        <v>1</v>
      </c>
      <c r="G31">
        <v>1</v>
      </c>
      <c r="H31">
        <v>1</v>
      </c>
      <c r="I31" t="s">
        <v>798</v>
      </c>
      <c r="J31" t="s">
        <v>236</v>
      </c>
      <c r="K31" t="s">
        <v>799</v>
      </c>
      <c r="L31">
        <v>1191</v>
      </c>
      <c r="N31">
        <v>1013</v>
      </c>
      <c r="O31" t="s">
        <v>28</v>
      </c>
      <c r="P31" t="s">
        <v>28</v>
      </c>
      <c r="Q31">
        <v>1</v>
      </c>
      <c r="W31">
        <v>0</v>
      </c>
      <c r="X31">
        <v>-1417349443</v>
      </c>
      <c r="Y31">
        <f t="shared" si="0"/>
        <v>0.6072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1</v>
      </c>
      <c r="AJ31">
        <v>1</v>
      </c>
      <c r="AK31">
        <v>1</v>
      </c>
      <c r="AL31">
        <v>1</v>
      </c>
      <c r="AM31">
        <v>-2</v>
      </c>
      <c r="AN31">
        <v>0</v>
      </c>
      <c r="AO31">
        <v>0</v>
      </c>
      <c r="AP31">
        <v>1</v>
      </c>
      <c r="AQ31">
        <v>1</v>
      </c>
      <c r="AR31">
        <v>0</v>
      </c>
      <c r="AS31" t="s">
        <v>236</v>
      </c>
      <c r="AT31">
        <v>0.44</v>
      </c>
      <c r="AU31" t="s">
        <v>268</v>
      </c>
      <c r="AV31">
        <v>2</v>
      </c>
      <c r="AW31">
        <v>2</v>
      </c>
      <c r="AX31">
        <v>85246399</v>
      </c>
      <c r="AY31">
        <v>1</v>
      </c>
      <c r="AZ31">
        <v>0</v>
      </c>
      <c r="BA31">
        <v>31</v>
      </c>
      <c r="BB31">
        <v>1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CV31">
        <v>0</v>
      </c>
      <c r="CW31">
        <v>0</v>
      </c>
      <c r="CX31">
        <f>ROUND(Y31*Source!I35,7)</f>
        <v>0</v>
      </c>
      <c r="CY31">
        <f>AD31</f>
        <v>0</v>
      </c>
      <c r="CZ31">
        <f>AH31</f>
        <v>0</v>
      </c>
      <c r="DA31">
        <f>AL31</f>
        <v>1</v>
      </c>
      <c r="DB31">
        <f t="shared" si="1"/>
        <v>0</v>
      </c>
      <c r="DC31">
        <f t="shared" si="2"/>
        <v>0</v>
      </c>
      <c r="DD31" t="s">
        <v>236</v>
      </c>
      <c r="DE31" t="s">
        <v>236</v>
      </c>
      <c r="DF31">
        <f t="shared" si="3"/>
        <v>0</v>
      </c>
      <c r="DG31">
        <f>ROUND(ROUND(AF31,2)*CX31,2)</f>
        <v>0</v>
      </c>
      <c r="DH31">
        <f t="shared" si="4"/>
        <v>0</v>
      </c>
      <c r="DI31">
        <f t="shared" si="5"/>
        <v>0</v>
      </c>
      <c r="DJ31">
        <f>DI31</f>
        <v>0</v>
      </c>
      <c r="DK31">
        <v>0</v>
      </c>
      <c r="DL31" t="s">
        <v>236</v>
      </c>
      <c r="DM31">
        <v>0</v>
      </c>
      <c r="DN31" t="s">
        <v>236</v>
      </c>
      <c r="DO31">
        <v>0</v>
      </c>
    </row>
    <row r="32" spans="1:119">
      <c r="A32">
        <f>ROW(Source!A35)</f>
        <v>35</v>
      </c>
      <c r="B32">
        <v>85244033</v>
      </c>
      <c r="C32">
        <v>85246392</v>
      </c>
      <c r="D32">
        <v>82932505</v>
      </c>
      <c r="E32">
        <v>1</v>
      </c>
      <c r="F32">
        <v>1</v>
      </c>
      <c r="G32">
        <v>1</v>
      </c>
      <c r="H32">
        <v>2</v>
      </c>
      <c r="I32" t="s">
        <v>73</v>
      </c>
      <c r="J32" t="s">
        <v>807</v>
      </c>
      <c r="K32" t="s">
        <v>74</v>
      </c>
      <c r="L32">
        <v>1368</v>
      </c>
      <c r="N32">
        <v>1011</v>
      </c>
      <c r="O32" t="s">
        <v>57</v>
      </c>
      <c r="P32" t="s">
        <v>57</v>
      </c>
      <c r="Q32">
        <v>1</v>
      </c>
      <c r="W32">
        <v>0</v>
      </c>
      <c r="X32">
        <v>639918019</v>
      </c>
      <c r="Y32">
        <f t="shared" si="0"/>
        <v>0.3036</v>
      </c>
      <c r="AA32">
        <v>0</v>
      </c>
      <c r="AB32">
        <v>1626.29</v>
      </c>
      <c r="AC32">
        <v>1090.46</v>
      </c>
      <c r="AD32">
        <v>0</v>
      </c>
      <c r="AE32">
        <v>0</v>
      </c>
      <c r="AF32">
        <v>1626.29</v>
      </c>
      <c r="AG32">
        <v>1090.46</v>
      </c>
      <c r="AH32">
        <v>0</v>
      </c>
      <c r="AI32">
        <v>1</v>
      </c>
      <c r="AJ32">
        <v>1</v>
      </c>
      <c r="AK32">
        <v>1</v>
      </c>
      <c r="AL32">
        <v>1</v>
      </c>
      <c r="AM32">
        <v>-2</v>
      </c>
      <c r="AN32">
        <v>0</v>
      </c>
      <c r="AO32">
        <v>0</v>
      </c>
      <c r="AP32">
        <v>1</v>
      </c>
      <c r="AQ32">
        <v>1</v>
      </c>
      <c r="AR32">
        <v>0</v>
      </c>
      <c r="AS32" t="s">
        <v>236</v>
      </c>
      <c r="AT32">
        <v>0.22</v>
      </c>
      <c r="AU32" t="s">
        <v>268</v>
      </c>
      <c r="AV32">
        <v>1</v>
      </c>
      <c r="AW32">
        <v>2</v>
      </c>
      <c r="AX32">
        <v>85246400</v>
      </c>
      <c r="AY32">
        <v>1</v>
      </c>
      <c r="AZ32">
        <v>0</v>
      </c>
      <c r="BA32">
        <v>32</v>
      </c>
      <c r="BB32">
        <v>1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357.7838</v>
      </c>
      <c r="BL32">
        <v>239.9012</v>
      </c>
      <c r="BM32">
        <v>0</v>
      </c>
      <c r="BN32">
        <v>0</v>
      </c>
      <c r="BO32">
        <v>0.22</v>
      </c>
      <c r="BP32">
        <v>1</v>
      </c>
      <c r="BQ32">
        <v>0</v>
      </c>
      <c r="BR32">
        <v>493.741644</v>
      </c>
      <c r="BS32">
        <v>331.063656</v>
      </c>
      <c r="BT32">
        <v>0</v>
      </c>
      <c r="BU32">
        <v>0</v>
      </c>
      <c r="BV32">
        <v>0.3036</v>
      </c>
      <c r="BW32">
        <v>1</v>
      </c>
      <c r="CV32">
        <v>0</v>
      </c>
      <c r="CW32">
        <f>ROUND(Y32*Source!I35*DO32,7)</f>
        <v>0</v>
      </c>
      <c r="CX32">
        <f>ROUND(Y32*Source!I35,7)</f>
        <v>0</v>
      </c>
      <c r="CY32">
        <f>AB32</f>
        <v>1626.29</v>
      </c>
      <c r="CZ32">
        <f>AF32</f>
        <v>1626.29</v>
      </c>
      <c r="DA32">
        <f>AJ32</f>
        <v>1</v>
      </c>
      <c r="DB32">
        <f t="shared" si="1"/>
        <v>493.7364</v>
      </c>
      <c r="DC32">
        <f t="shared" si="2"/>
        <v>331.062</v>
      </c>
      <c r="DD32" t="s">
        <v>236</v>
      </c>
      <c r="DE32" t="s">
        <v>236</v>
      </c>
      <c r="DF32">
        <f t="shared" si="3"/>
        <v>0</v>
      </c>
      <c r="DG32">
        <f>ROUND(ROUND(AF32,2)*CX32,2)</f>
        <v>0</v>
      </c>
      <c r="DH32">
        <f t="shared" si="4"/>
        <v>0</v>
      </c>
      <c r="DI32">
        <f t="shared" si="5"/>
        <v>0</v>
      </c>
      <c r="DJ32">
        <f>DG32+DH32</f>
        <v>0</v>
      </c>
      <c r="DK32">
        <v>1</v>
      </c>
      <c r="DL32" t="s">
        <v>75</v>
      </c>
      <c r="DM32">
        <v>6</v>
      </c>
      <c r="DN32" t="s">
        <v>28</v>
      </c>
      <c r="DO32">
        <v>1</v>
      </c>
    </row>
    <row r="33" spans="1:119">
      <c r="A33">
        <f>ROW(Source!A35)</f>
        <v>35</v>
      </c>
      <c r="B33">
        <v>85244033</v>
      </c>
      <c r="C33">
        <v>85246392</v>
      </c>
      <c r="D33">
        <v>82933465</v>
      </c>
      <c r="E33">
        <v>1</v>
      </c>
      <c r="F33">
        <v>1</v>
      </c>
      <c r="G33">
        <v>1</v>
      </c>
      <c r="H33">
        <v>2</v>
      </c>
      <c r="I33" t="s">
        <v>77</v>
      </c>
      <c r="J33" t="s">
        <v>805</v>
      </c>
      <c r="K33" t="s">
        <v>78</v>
      </c>
      <c r="L33">
        <v>1368</v>
      </c>
      <c r="N33">
        <v>1011</v>
      </c>
      <c r="O33" t="s">
        <v>57</v>
      </c>
      <c r="P33" t="s">
        <v>57</v>
      </c>
      <c r="Q33">
        <v>1</v>
      </c>
      <c r="W33">
        <v>0</v>
      </c>
      <c r="X33">
        <v>1256142057</v>
      </c>
      <c r="Y33">
        <f t="shared" si="0"/>
        <v>0.3036</v>
      </c>
      <c r="AA33">
        <v>0</v>
      </c>
      <c r="AB33">
        <v>13.86</v>
      </c>
      <c r="AC33">
        <v>0</v>
      </c>
      <c r="AD33">
        <v>0</v>
      </c>
      <c r="AE33">
        <v>0</v>
      </c>
      <c r="AF33">
        <v>13.86</v>
      </c>
      <c r="AG33">
        <v>0</v>
      </c>
      <c r="AH33">
        <v>0</v>
      </c>
      <c r="AI33">
        <v>1</v>
      </c>
      <c r="AJ33">
        <v>1</v>
      </c>
      <c r="AK33">
        <v>1</v>
      </c>
      <c r="AL33">
        <v>1</v>
      </c>
      <c r="AM33">
        <v>-2</v>
      </c>
      <c r="AN33">
        <v>0</v>
      </c>
      <c r="AO33">
        <v>0</v>
      </c>
      <c r="AP33">
        <v>1</v>
      </c>
      <c r="AQ33">
        <v>1</v>
      </c>
      <c r="AR33">
        <v>0</v>
      </c>
      <c r="AS33" t="s">
        <v>236</v>
      </c>
      <c r="AT33">
        <v>0.22</v>
      </c>
      <c r="AU33" t="s">
        <v>268</v>
      </c>
      <c r="AV33">
        <v>1</v>
      </c>
      <c r="AW33">
        <v>2</v>
      </c>
      <c r="AX33">
        <v>85246401</v>
      </c>
      <c r="AY33">
        <v>1</v>
      </c>
      <c r="AZ33">
        <v>0</v>
      </c>
      <c r="BA33">
        <v>33</v>
      </c>
      <c r="BB33">
        <v>1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3.0492</v>
      </c>
      <c r="BL33">
        <v>0</v>
      </c>
      <c r="BM33">
        <v>0</v>
      </c>
      <c r="BN33">
        <v>0</v>
      </c>
      <c r="BO33">
        <v>0</v>
      </c>
      <c r="BP33">
        <v>1</v>
      </c>
      <c r="BQ33">
        <v>0</v>
      </c>
      <c r="BR33">
        <v>4.207896</v>
      </c>
      <c r="BS33">
        <v>0</v>
      </c>
      <c r="BT33">
        <v>0</v>
      </c>
      <c r="BU33">
        <v>0</v>
      </c>
      <c r="BV33">
        <v>0</v>
      </c>
      <c r="BW33">
        <v>1</v>
      </c>
      <c r="CV33">
        <v>0</v>
      </c>
      <c r="CW33">
        <f>ROUND(Y33*Source!I35*DO33,7)</f>
        <v>0</v>
      </c>
      <c r="CX33">
        <f>ROUND(Y33*Source!I35,7)</f>
        <v>0</v>
      </c>
      <c r="CY33">
        <f>AB33</f>
        <v>13.86</v>
      </c>
      <c r="CZ33">
        <f>AF33</f>
        <v>13.86</v>
      </c>
      <c r="DA33">
        <f>AJ33</f>
        <v>1</v>
      </c>
      <c r="DB33">
        <f t="shared" si="1"/>
        <v>4.209</v>
      </c>
      <c r="DC33">
        <f t="shared" si="2"/>
        <v>0</v>
      </c>
      <c r="DD33" t="s">
        <v>236</v>
      </c>
      <c r="DE33" t="s">
        <v>236</v>
      </c>
      <c r="DF33">
        <f t="shared" si="3"/>
        <v>0</v>
      </c>
      <c r="DG33">
        <f>ROUND(ROUND(AF33,2)*CX33,2)</f>
        <v>0</v>
      </c>
      <c r="DH33">
        <f t="shared" si="4"/>
        <v>0</v>
      </c>
      <c r="DI33">
        <f t="shared" si="5"/>
        <v>0</v>
      </c>
      <c r="DJ33">
        <f>DG33+DH33</f>
        <v>0</v>
      </c>
      <c r="DK33">
        <v>1</v>
      </c>
      <c r="DL33" t="s">
        <v>236</v>
      </c>
      <c r="DM33">
        <v>0</v>
      </c>
      <c r="DN33" t="s">
        <v>236</v>
      </c>
      <c r="DO33">
        <v>0</v>
      </c>
    </row>
    <row r="34" spans="1:119">
      <c r="A34">
        <f>ROW(Source!A35)</f>
        <v>35</v>
      </c>
      <c r="B34">
        <v>85244033</v>
      </c>
      <c r="C34">
        <v>85246392</v>
      </c>
      <c r="D34">
        <v>82933483</v>
      </c>
      <c r="E34">
        <v>1</v>
      </c>
      <c r="F34">
        <v>1</v>
      </c>
      <c r="G34">
        <v>1</v>
      </c>
      <c r="H34">
        <v>2</v>
      </c>
      <c r="I34" t="s">
        <v>79</v>
      </c>
      <c r="J34" t="s">
        <v>806</v>
      </c>
      <c r="K34" t="s">
        <v>80</v>
      </c>
      <c r="L34">
        <v>1368</v>
      </c>
      <c r="N34">
        <v>1011</v>
      </c>
      <c r="O34" t="s">
        <v>57</v>
      </c>
      <c r="P34" t="s">
        <v>57</v>
      </c>
      <c r="Q34">
        <v>1</v>
      </c>
      <c r="W34">
        <v>0</v>
      </c>
      <c r="X34">
        <v>1638899965</v>
      </c>
      <c r="Y34">
        <f t="shared" si="0"/>
        <v>0.3036</v>
      </c>
      <c r="AA34">
        <v>0</v>
      </c>
      <c r="AB34">
        <v>634.32</v>
      </c>
      <c r="AC34">
        <v>811.79</v>
      </c>
      <c r="AD34">
        <v>0</v>
      </c>
      <c r="AE34">
        <v>0</v>
      </c>
      <c r="AF34">
        <v>487.94</v>
      </c>
      <c r="AG34">
        <v>811.79</v>
      </c>
      <c r="AH34">
        <v>0</v>
      </c>
      <c r="AI34">
        <v>1</v>
      </c>
      <c r="AJ34">
        <v>1.3</v>
      </c>
      <c r="AK34">
        <v>1</v>
      </c>
      <c r="AL34">
        <v>1</v>
      </c>
      <c r="AM34">
        <v>2</v>
      </c>
      <c r="AN34">
        <v>0</v>
      </c>
      <c r="AO34">
        <v>0</v>
      </c>
      <c r="AP34">
        <v>1</v>
      </c>
      <c r="AQ34">
        <v>1</v>
      </c>
      <c r="AR34">
        <v>0</v>
      </c>
      <c r="AS34" t="s">
        <v>236</v>
      </c>
      <c r="AT34">
        <v>0.22</v>
      </c>
      <c r="AU34" t="s">
        <v>268</v>
      </c>
      <c r="AV34">
        <v>1</v>
      </c>
      <c r="AW34">
        <v>2</v>
      </c>
      <c r="AX34">
        <v>85246402</v>
      </c>
      <c r="AY34">
        <v>1</v>
      </c>
      <c r="AZ34">
        <v>0</v>
      </c>
      <c r="BA34">
        <v>34</v>
      </c>
      <c r="BB34">
        <v>1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107.3468</v>
      </c>
      <c r="BL34">
        <v>178.5938</v>
      </c>
      <c r="BM34">
        <v>0</v>
      </c>
      <c r="BN34">
        <v>0</v>
      </c>
      <c r="BO34">
        <v>0.22</v>
      </c>
      <c r="BP34">
        <v>1</v>
      </c>
      <c r="BQ34">
        <v>0</v>
      </c>
      <c r="BR34">
        <v>148.138584</v>
      </c>
      <c r="BS34">
        <v>246.459444</v>
      </c>
      <c r="BT34">
        <v>0</v>
      </c>
      <c r="BU34">
        <v>0</v>
      </c>
      <c r="BV34">
        <v>0.3036</v>
      </c>
      <c r="BW34">
        <v>1</v>
      </c>
      <c r="CV34">
        <v>0</v>
      </c>
      <c r="CW34">
        <f>ROUND(Y34*Source!I35*DO34,7)</f>
        <v>0</v>
      </c>
      <c r="CX34">
        <f>ROUND(Y34*Source!I35,7)</f>
        <v>0</v>
      </c>
      <c r="CY34">
        <f>AB34</f>
        <v>634.32</v>
      </c>
      <c r="CZ34">
        <f>AF34</f>
        <v>487.94</v>
      </c>
      <c r="DA34">
        <f>AJ34</f>
        <v>1.3</v>
      </c>
      <c r="DB34">
        <f t="shared" si="1"/>
        <v>148.143</v>
      </c>
      <c r="DC34">
        <f t="shared" si="2"/>
        <v>246.4542</v>
      </c>
      <c r="DD34" t="s">
        <v>236</v>
      </c>
      <c r="DE34" t="s">
        <v>236</v>
      </c>
      <c r="DF34">
        <f t="shared" si="3"/>
        <v>0</v>
      </c>
      <c r="DG34">
        <f>ROUND(ROUND(AF34*AJ34,2)*CX34,2)</f>
        <v>0</v>
      </c>
      <c r="DH34">
        <f t="shared" si="4"/>
        <v>0</v>
      </c>
      <c r="DI34">
        <f t="shared" si="5"/>
        <v>0</v>
      </c>
      <c r="DJ34">
        <f>DG34+DH34</f>
        <v>0</v>
      </c>
      <c r="DK34">
        <v>0</v>
      </c>
      <c r="DL34" t="s">
        <v>81</v>
      </c>
      <c r="DM34">
        <v>4</v>
      </c>
      <c r="DN34" t="s">
        <v>28</v>
      </c>
      <c r="DO34">
        <v>1</v>
      </c>
    </row>
    <row r="35" spans="1:119">
      <c r="A35">
        <f>ROW(Source!A36)</f>
        <v>36</v>
      </c>
      <c r="B35">
        <v>85244098</v>
      </c>
      <c r="C35">
        <v>85246403</v>
      </c>
      <c r="D35">
        <v>82925832</v>
      </c>
      <c r="E35">
        <v>117</v>
      </c>
      <c r="F35">
        <v>1</v>
      </c>
      <c r="G35">
        <v>1</v>
      </c>
      <c r="H35">
        <v>1</v>
      </c>
      <c r="I35" t="s">
        <v>802</v>
      </c>
      <c r="J35" t="s">
        <v>236</v>
      </c>
      <c r="K35" t="s">
        <v>803</v>
      </c>
      <c r="L35">
        <v>1191</v>
      </c>
      <c r="N35">
        <v>1013</v>
      </c>
      <c r="O35" t="s">
        <v>28</v>
      </c>
      <c r="P35" t="s">
        <v>28</v>
      </c>
      <c r="Q35">
        <v>1</v>
      </c>
      <c r="W35">
        <v>0</v>
      </c>
      <c r="X35">
        <v>-715079457</v>
      </c>
      <c r="Y35">
        <f t="shared" si="0"/>
        <v>1.1178</v>
      </c>
      <c r="AA35">
        <v>0</v>
      </c>
      <c r="AB35">
        <v>0</v>
      </c>
      <c r="AC35">
        <v>0</v>
      </c>
      <c r="AD35">
        <v>766.35</v>
      </c>
      <c r="AE35">
        <v>0</v>
      </c>
      <c r="AF35">
        <v>0</v>
      </c>
      <c r="AG35">
        <v>0</v>
      </c>
      <c r="AH35">
        <v>766.35</v>
      </c>
      <c r="AI35">
        <v>1</v>
      </c>
      <c r="AJ35">
        <v>1</v>
      </c>
      <c r="AK35">
        <v>1</v>
      </c>
      <c r="AL35">
        <v>1</v>
      </c>
      <c r="AM35">
        <v>-2</v>
      </c>
      <c r="AN35">
        <v>0</v>
      </c>
      <c r="AO35">
        <v>0</v>
      </c>
      <c r="AP35">
        <v>1</v>
      </c>
      <c r="AQ35">
        <v>1</v>
      </c>
      <c r="AR35">
        <v>0</v>
      </c>
      <c r="AS35" t="s">
        <v>236</v>
      </c>
      <c r="AT35">
        <v>0.81</v>
      </c>
      <c r="AU35" t="s">
        <v>268</v>
      </c>
      <c r="AV35">
        <v>1</v>
      </c>
      <c r="AW35">
        <v>2</v>
      </c>
      <c r="AX35">
        <v>85246408</v>
      </c>
      <c r="AY35">
        <v>1</v>
      </c>
      <c r="AZ35">
        <v>0</v>
      </c>
      <c r="BA35">
        <v>35</v>
      </c>
      <c r="BB35">
        <v>1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620.7435</v>
      </c>
      <c r="BN35">
        <v>0.81</v>
      </c>
      <c r="BO35">
        <v>0</v>
      </c>
      <c r="BP35">
        <v>1</v>
      </c>
      <c r="BQ35">
        <v>0</v>
      </c>
      <c r="BR35">
        <v>0</v>
      </c>
      <c r="BS35">
        <v>0</v>
      </c>
      <c r="BT35">
        <v>856.62603</v>
      </c>
      <c r="BU35">
        <v>1.1178</v>
      </c>
      <c r="BV35">
        <v>0</v>
      </c>
      <c r="BW35">
        <v>1</v>
      </c>
      <c r="CU35">
        <f>ROUND(AT35*Source!I36*AH35*AL35,2)</f>
        <v>0</v>
      </c>
      <c r="CV35">
        <f>ROUND(Y35*Source!I36,7)</f>
        <v>0</v>
      </c>
      <c r="CW35">
        <v>0</v>
      </c>
      <c r="CX35">
        <f>ROUND(Y35*Source!I36,7)</f>
        <v>0</v>
      </c>
      <c r="CY35">
        <f>AD35</f>
        <v>766.35</v>
      </c>
      <c r="CZ35">
        <f>AH35</f>
        <v>766.35</v>
      </c>
      <c r="DA35">
        <f>AL35</f>
        <v>1</v>
      </c>
      <c r="DB35">
        <f t="shared" si="1"/>
        <v>856.6212</v>
      </c>
      <c r="DC35">
        <f t="shared" si="2"/>
        <v>0</v>
      </c>
      <c r="DD35" t="s">
        <v>236</v>
      </c>
      <c r="DE35" t="s">
        <v>236</v>
      </c>
      <c r="DF35">
        <f t="shared" si="3"/>
        <v>0</v>
      </c>
      <c r="DG35">
        <f>ROUND(ROUND(AF35,2)*CX35,2)</f>
        <v>0</v>
      </c>
      <c r="DH35">
        <f t="shared" si="4"/>
        <v>0</v>
      </c>
      <c r="DI35">
        <f t="shared" si="5"/>
        <v>0</v>
      </c>
      <c r="DJ35">
        <f>DI35</f>
        <v>0</v>
      </c>
      <c r="DK35">
        <v>1</v>
      </c>
      <c r="DL35" t="s">
        <v>236</v>
      </c>
      <c r="DM35">
        <v>0</v>
      </c>
      <c r="DN35" t="s">
        <v>236</v>
      </c>
      <c r="DO35">
        <v>0</v>
      </c>
    </row>
    <row r="36" spans="1:119">
      <c r="A36">
        <f>ROW(Source!A36)</f>
        <v>36</v>
      </c>
      <c r="B36">
        <v>85244098</v>
      </c>
      <c r="C36">
        <v>85246403</v>
      </c>
      <c r="D36">
        <v>82926016</v>
      </c>
      <c r="E36">
        <v>117</v>
      </c>
      <c r="F36">
        <v>1</v>
      </c>
      <c r="G36">
        <v>1</v>
      </c>
      <c r="H36">
        <v>1</v>
      </c>
      <c r="I36" t="s">
        <v>798</v>
      </c>
      <c r="J36" t="s">
        <v>236</v>
      </c>
      <c r="K36" t="s">
        <v>799</v>
      </c>
      <c r="L36">
        <v>1191</v>
      </c>
      <c r="N36">
        <v>1013</v>
      </c>
      <c r="O36" t="s">
        <v>28</v>
      </c>
      <c r="P36" t="s">
        <v>28</v>
      </c>
      <c r="Q36">
        <v>1</v>
      </c>
      <c r="W36">
        <v>0</v>
      </c>
      <c r="X36">
        <v>-1417349443</v>
      </c>
      <c r="Y36">
        <f t="shared" si="0"/>
        <v>0.6624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1</v>
      </c>
      <c r="AJ36">
        <v>1</v>
      </c>
      <c r="AK36">
        <v>1</v>
      </c>
      <c r="AL36">
        <v>1</v>
      </c>
      <c r="AM36">
        <v>-2</v>
      </c>
      <c r="AN36">
        <v>0</v>
      </c>
      <c r="AO36">
        <v>0</v>
      </c>
      <c r="AP36">
        <v>1</v>
      </c>
      <c r="AQ36">
        <v>1</v>
      </c>
      <c r="AR36">
        <v>0</v>
      </c>
      <c r="AS36" t="s">
        <v>236</v>
      </c>
      <c r="AT36">
        <v>0.48</v>
      </c>
      <c r="AU36" t="s">
        <v>268</v>
      </c>
      <c r="AV36">
        <v>2</v>
      </c>
      <c r="AW36">
        <v>2</v>
      </c>
      <c r="AX36">
        <v>85246409</v>
      </c>
      <c r="AY36">
        <v>1</v>
      </c>
      <c r="AZ36">
        <v>0</v>
      </c>
      <c r="BA36">
        <v>36</v>
      </c>
      <c r="BB36">
        <v>1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CV36">
        <v>0</v>
      </c>
      <c r="CW36">
        <v>0</v>
      </c>
      <c r="CX36">
        <f>ROUND(Y36*Source!I36,7)</f>
        <v>0</v>
      </c>
      <c r="CY36">
        <f>AD36</f>
        <v>0</v>
      </c>
      <c r="CZ36">
        <f>AH36</f>
        <v>0</v>
      </c>
      <c r="DA36">
        <f>AL36</f>
        <v>1</v>
      </c>
      <c r="DB36">
        <f t="shared" si="1"/>
        <v>0</v>
      </c>
      <c r="DC36">
        <f t="shared" si="2"/>
        <v>0</v>
      </c>
      <c r="DD36" t="s">
        <v>236</v>
      </c>
      <c r="DE36" t="s">
        <v>236</v>
      </c>
      <c r="DF36">
        <f t="shared" si="3"/>
        <v>0</v>
      </c>
      <c r="DG36">
        <f>ROUND(ROUND(AF36,2)*CX36,2)</f>
        <v>0</v>
      </c>
      <c r="DH36">
        <f t="shared" si="4"/>
        <v>0</v>
      </c>
      <c r="DI36">
        <f t="shared" si="5"/>
        <v>0</v>
      </c>
      <c r="DJ36">
        <f>DI36</f>
        <v>0</v>
      </c>
      <c r="DK36">
        <v>0</v>
      </c>
      <c r="DL36" t="s">
        <v>236</v>
      </c>
      <c r="DM36">
        <v>0</v>
      </c>
      <c r="DN36" t="s">
        <v>236</v>
      </c>
      <c r="DO36">
        <v>0</v>
      </c>
    </row>
    <row r="37" spans="1:119">
      <c r="A37">
        <f>ROW(Source!A36)</f>
        <v>36</v>
      </c>
      <c r="B37">
        <v>85244098</v>
      </c>
      <c r="C37">
        <v>85246403</v>
      </c>
      <c r="D37">
        <v>82932392</v>
      </c>
      <c r="E37">
        <v>1</v>
      </c>
      <c r="F37">
        <v>1</v>
      </c>
      <c r="G37">
        <v>1</v>
      </c>
      <c r="H37">
        <v>2</v>
      </c>
      <c r="I37" t="s">
        <v>95</v>
      </c>
      <c r="J37" t="s">
        <v>804</v>
      </c>
      <c r="K37" t="s">
        <v>96</v>
      </c>
      <c r="L37">
        <v>1368</v>
      </c>
      <c r="N37">
        <v>1011</v>
      </c>
      <c r="O37" t="s">
        <v>57</v>
      </c>
      <c r="P37" t="s">
        <v>57</v>
      </c>
      <c r="Q37">
        <v>1</v>
      </c>
      <c r="W37">
        <v>0</v>
      </c>
      <c r="X37">
        <v>843131152</v>
      </c>
      <c r="Y37">
        <f t="shared" si="0"/>
        <v>0.6072</v>
      </c>
      <c r="AA37">
        <v>0</v>
      </c>
      <c r="AB37">
        <v>2736.29</v>
      </c>
      <c r="AC37">
        <v>932.95</v>
      </c>
      <c r="AD37">
        <v>0</v>
      </c>
      <c r="AE37">
        <v>0</v>
      </c>
      <c r="AF37">
        <v>2088.77</v>
      </c>
      <c r="AG37">
        <v>932.95</v>
      </c>
      <c r="AH37">
        <v>0</v>
      </c>
      <c r="AI37">
        <v>1</v>
      </c>
      <c r="AJ37">
        <v>1.31</v>
      </c>
      <c r="AK37">
        <v>1</v>
      </c>
      <c r="AL37">
        <v>1</v>
      </c>
      <c r="AM37">
        <v>2</v>
      </c>
      <c r="AN37">
        <v>0</v>
      </c>
      <c r="AO37">
        <v>0</v>
      </c>
      <c r="AP37">
        <v>1</v>
      </c>
      <c r="AQ37">
        <v>1</v>
      </c>
      <c r="AR37">
        <v>0</v>
      </c>
      <c r="AS37" t="s">
        <v>236</v>
      </c>
      <c r="AT37">
        <v>0.44</v>
      </c>
      <c r="AU37" t="s">
        <v>268</v>
      </c>
      <c r="AV37">
        <v>1</v>
      </c>
      <c r="AW37">
        <v>2</v>
      </c>
      <c r="AX37">
        <v>85246410</v>
      </c>
      <c r="AY37">
        <v>1</v>
      </c>
      <c r="AZ37">
        <v>0</v>
      </c>
      <c r="BA37">
        <v>37</v>
      </c>
      <c r="BB37">
        <v>1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919.0588</v>
      </c>
      <c r="BL37">
        <v>410.498</v>
      </c>
      <c r="BM37">
        <v>0</v>
      </c>
      <c r="BN37">
        <v>0</v>
      </c>
      <c r="BO37">
        <v>0.44</v>
      </c>
      <c r="BP37">
        <v>1</v>
      </c>
      <c r="BQ37">
        <v>0</v>
      </c>
      <c r="BR37">
        <v>1268.301144</v>
      </c>
      <c r="BS37">
        <v>566.48724</v>
      </c>
      <c r="BT37">
        <v>0</v>
      </c>
      <c r="BU37">
        <v>0</v>
      </c>
      <c r="BV37">
        <v>0.6072</v>
      </c>
      <c r="BW37">
        <v>1</v>
      </c>
      <c r="CV37">
        <v>0</v>
      </c>
      <c r="CW37">
        <f>ROUND(Y37*Source!I36*DO37,7)</f>
        <v>0</v>
      </c>
      <c r="CX37">
        <f>ROUND(Y37*Source!I36,7)</f>
        <v>0</v>
      </c>
      <c r="CY37">
        <f>AB37</f>
        <v>2736.29</v>
      </c>
      <c r="CZ37">
        <f>AF37</f>
        <v>2088.77</v>
      </c>
      <c r="DA37">
        <f>AJ37</f>
        <v>1.31</v>
      </c>
      <c r="DB37">
        <f t="shared" si="1"/>
        <v>1268.3028</v>
      </c>
      <c r="DC37">
        <f t="shared" si="2"/>
        <v>566.49</v>
      </c>
      <c r="DD37" t="s">
        <v>236</v>
      </c>
      <c r="DE37" t="s">
        <v>236</v>
      </c>
      <c r="DF37">
        <f t="shared" si="3"/>
        <v>0</v>
      </c>
      <c r="DG37">
        <f>ROUND(ROUND(AF37*AJ37,2)*CX37,2)</f>
        <v>0</v>
      </c>
      <c r="DH37">
        <f t="shared" si="4"/>
        <v>0</v>
      </c>
      <c r="DI37">
        <f t="shared" si="5"/>
        <v>0</v>
      </c>
      <c r="DJ37">
        <f>DG37+DH37</f>
        <v>0</v>
      </c>
      <c r="DK37">
        <v>0</v>
      </c>
      <c r="DL37" t="s">
        <v>58</v>
      </c>
      <c r="DM37">
        <v>5</v>
      </c>
      <c r="DN37" t="s">
        <v>28</v>
      </c>
      <c r="DO37">
        <v>1</v>
      </c>
    </row>
    <row r="38" spans="1:119">
      <c r="A38">
        <f>ROW(Source!A36)</f>
        <v>36</v>
      </c>
      <c r="B38">
        <v>85244098</v>
      </c>
      <c r="C38">
        <v>85246403</v>
      </c>
      <c r="D38">
        <v>82933400</v>
      </c>
      <c r="E38">
        <v>1</v>
      </c>
      <c r="F38">
        <v>1</v>
      </c>
      <c r="G38">
        <v>1</v>
      </c>
      <c r="H38">
        <v>2</v>
      </c>
      <c r="I38" t="s">
        <v>97</v>
      </c>
      <c r="J38" t="s">
        <v>801</v>
      </c>
      <c r="K38" t="s">
        <v>98</v>
      </c>
      <c r="L38">
        <v>1368</v>
      </c>
      <c r="N38">
        <v>1011</v>
      </c>
      <c r="O38" t="s">
        <v>57</v>
      </c>
      <c r="P38" t="s">
        <v>57</v>
      </c>
      <c r="Q38">
        <v>1</v>
      </c>
      <c r="W38">
        <v>0</v>
      </c>
      <c r="X38">
        <v>-849950259</v>
      </c>
      <c r="Y38">
        <f t="shared" si="0"/>
        <v>0.0552</v>
      </c>
      <c r="AA38">
        <v>0</v>
      </c>
      <c r="AB38">
        <v>641.7</v>
      </c>
      <c r="AC38">
        <v>811.79</v>
      </c>
      <c r="AD38">
        <v>0</v>
      </c>
      <c r="AE38">
        <v>0</v>
      </c>
      <c r="AF38">
        <v>641.7</v>
      </c>
      <c r="AG38">
        <v>811.79</v>
      </c>
      <c r="AH38">
        <v>0</v>
      </c>
      <c r="AI38">
        <v>1</v>
      </c>
      <c r="AJ38">
        <v>1</v>
      </c>
      <c r="AK38">
        <v>1</v>
      </c>
      <c r="AL38">
        <v>1</v>
      </c>
      <c r="AM38">
        <v>-2</v>
      </c>
      <c r="AN38">
        <v>0</v>
      </c>
      <c r="AO38">
        <v>0</v>
      </c>
      <c r="AP38">
        <v>1</v>
      </c>
      <c r="AQ38">
        <v>1</v>
      </c>
      <c r="AR38">
        <v>0</v>
      </c>
      <c r="AS38" t="s">
        <v>236</v>
      </c>
      <c r="AT38">
        <v>0.04</v>
      </c>
      <c r="AU38" t="s">
        <v>268</v>
      </c>
      <c r="AV38">
        <v>1</v>
      </c>
      <c r="AW38">
        <v>2</v>
      </c>
      <c r="AX38">
        <v>85246411</v>
      </c>
      <c r="AY38">
        <v>1</v>
      </c>
      <c r="AZ38">
        <v>0</v>
      </c>
      <c r="BA38">
        <v>38</v>
      </c>
      <c r="BB38">
        <v>1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25.668</v>
      </c>
      <c r="BL38">
        <v>32.4716</v>
      </c>
      <c r="BM38">
        <v>0</v>
      </c>
      <c r="BN38">
        <v>0</v>
      </c>
      <c r="BO38">
        <v>0.04</v>
      </c>
      <c r="BP38">
        <v>1</v>
      </c>
      <c r="BQ38">
        <v>0</v>
      </c>
      <c r="BR38">
        <v>35.42184</v>
      </c>
      <c r="BS38">
        <v>44.810808</v>
      </c>
      <c r="BT38">
        <v>0</v>
      </c>
      <c r="BU38">
        <v>0</v>
      </c>
      <c r="BV38">
        <v>0.0552</v>
      </c>
      <c r="BW38">
        <v>1</v>
      </c>
      <c r="CV38">
        <v>0</v>
      </c>
      <c r="CW38">
        <f>ROUND(Y38*Source!I36*DO38,7)</f>
        <v>0</v>
      </c>
      <c r="CX38">
        <f>ROUND(Y38*Source!I36,7)</f>
        <v>0</v>
      </c>
      <c r="CY38">
        <f>AB38</f>
        <v>641.7</v>
      </c>
      <c r="CZ38">
        <f>AF38</f>
        <v>641.7</v>
      </c>
      <c r="DA38">
        <f>AJ38</f>
        <v>1</v>
      </c>
      <c r="DB38">
        <f t="shared" si="1"/>
        <v>35.4246</v>
      </c>
      <c r="DC38">
        <f t="shared" si="2"/>
        <v>44.8086</v>
      </c>
      <c r="DD38" t="s">
        <v>236</v>
      </c>
      <c r="DE38" t="s">
        <v>236</v>
      </c>
      <c r="DF38">
        <f t="shared" si="3"/>
        <v>0</v>
      </c>
      <c r="DG38">
        <f>ROUND(ROUND(AF38,2)*CX38,2)</f>
        <v>0</v>
      </c>
      <c r="DH38">
        <f t="shared" si="4"/>
        <v>0</v>
      </c>
      <c r="DI38">
        <f t="shared" si="5"/>
        <v>0</v>
      </c>
      <c r="DJ38">
        <f>DG38+DH38</f>
        <v>0</v>
      </c>
      <c r="DK38">
        <v>1</v>
      </c>
      <c r="DL38" t="s">
        <v>81</v>
      </c>
      <c r="DM38">
        <v>4</v>
      </c>
      <c r="DN38" t="s">
        <v>28</v>
      </c>
      <c r="DO38">
        <v>1</v>
      </c>
    </row>
    <row r="39" spans="1:119">
      <c r="A39">
        <f>ROW(Source!A37)</f>
        <v>37</v>
      </c>
      <c r="B39">
        <v>85244033</v>
      </c>
      <c r="C39">
        <v>85246403</v>
      </c>
      <c r="D39">
        <v>82925832</v>
      </c>
      <c r="E39">
        <v>117</v>
      </c>
      <c r="F39">
        <v>1</v>
      </c>
      <c r="G39">
        <v>1</v>
      </c>
      <c r="H39">
        <v>1</v>
      </c>
      <c r="I39" t="s">
        <v>802</v>
      </c>
      <c r="J39" t="s">
        <v>236</v>
      </c>
      <c r="K39" t="s">
        <v>803</v>
      </c>
      <c r="L39">
        <v>1191</v>
      </c>
      <c r="N39">
        <v>1013</v>
      </c>
      <c r="O39" t="s">
        <v>28</v>
      </c>
      <c r="P39" t="s">
        <v>28</v>
      </c>
      <c r="Q39">
        <v>1</v>
      </c>
      <c r="W39">
        <v>0</v>
      </c>
      <c r="X39">
        <v>-715079457</v>
      </c>
      <c r="Y39">
        <f t="shared" si="0"/>
        <v>1.1178</v>
      </c>
      <c r="AA39">
        <v>0</v>
      </c>
      <c r="AB39">
        <v>0</v>
      </c>
      <c r="AC39">
        <v>0</v>
      </c>
      <c r="AD39">
        <v>766.35</v>
      </c>
      <c r="AE39">
        <v>0</v>
      </c>
      <c r="AF39">
        <v>0</v>
      </c>
      <c r="AG39">
        <v>0</v>
      </c>
      <c r="AH39">
        <v>766.35</v>
      </c>
      <c r="AI39">
        <v>1</v>
      </c>
      <c r="AJ39">
        <v>1</v>
      </c>
      <c r="AK39">
        <v>1</v>
      </c>
      <c r="AL39">
        <v>1</v>
      </c>
      <c r="AM39">
        <v>-2</v>
      </c>
      <c r="AN39">
        <v>0</v>
      </c>
      <c r="AO39">
        <v>0</v>
      </c>
      <c r="AP39">
        <v>1</v>
      </c>
      <c r="AQ39">
        <v>1</v>
      </c>
      <c r="AR39">
        <v>0</v>
      </c>
      <c r="AS39" t="s">
        <v>236</v>
      </c>
      <c r="AT39">
        <v>0.81</v>
      </c>
      <c r="AU39" t="s">
        <v>268</v>
      </c>
      <c r="AV39">
        <v>1</v>
      </c>
      <c r="AW39">
        <v>2</v>
      </c>
      <c r="AX39">
        <v>85246408</v>
      </c>
      <c r="AY39">
        <v>1</v>
      </c>
      <c r="AZ39">
        <v>0</v>
      </c>
      <c r="BA39">
        <v>39</v>
      </c>
      <c r="BB39">
        <v>1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620.7435</v>
      </c>
      <c r="BN39">
        <v>0.81</v>
      </c>
      <c r="BO39">
        <v>0</v>
      </c>
      <c r="BP39">
        <v>1</v>
      </c>
      <c r="BQ39">
        <v>0</v>
      </c>
      <c r="BR39">
        <v>0</v>
      </c>
      <c r="BS39">
        <v>0</v>
      </c>
      <c r="BT39">
        <v>856.62603</v>
      </c>
      <c r="BU39">
        <v>1.1178</v>
      </c>
      <c r="BV39">
        <v>0</v>
      </c>
      <c r="BW39">
        <v>1</v>
      </c>
      <c r="CU39">
        <f>ROUND(AT39*Source!I37*AH39*AL39,2)</f>
        <v>0</v>
      </c>
      <c r="CV39">
        <f>ROUND(Y39*Source!I37,7)</f>
        <v>0</v>
      </c>
      <c r="CW39">
        <v>0</v>
      </c>
      <c r="CX39">
        <f>ROUND(Y39*Source!I37,7)</f>
        <v>0</v>
      </c>
      <c r="CY39">
        <f>AD39</f>
        <v>766.35</v>
      </c>
      <c r="CZ39">
        <f>AH39</f>
        <v>766.35</v>
      </c>
      <c r="DA39">
        <f>AL39</f>
        <v>1</v>
      </c>
      <c r="DB39">
        <f t="shared" si="1"/>
        <v>856.6212</v>
      </c>
      <c r="DC39">
        <f t="shared" si="2"/>
        <v>0</v>
      </c>
      <c r="DD39" t="s">
        <v>236</v>
      </c>
      <c r="DE39" t="s">
        <v>236</v>
      </c>
      <c r="DF39">
        <f t="shared" si="3"/>
        <v>0</v>
      </c>
      <c r="DG39">
        <f>ROUND(ROUND(AF39,2)*CX39,2)</f>
        <v>0</v>
      </c>
      <c r="DH39">
        <f t="shared" si="4"/>
        <v>0</v>
      </c>
      <c r="DI39">
        <f t="shared" si="5"/>
        <v>0</v>
      </c>
      <c r="DJ39">
        <f>DI39</f>
        <v>0</v>
      </c>
      <c r="DK39">
        <v>1</v>
      </c>
      <c r="DL39" t="s">
        <v>236</v>
      </c>
      <c r="DM39">
        <v>0</v>
      </c>
      <c r="DN39" t="s">
        <v>236</v>
      </c>
      <c r="DO39">
        <v>0</v>
      </c>
    </row>
    <row r="40" spans="1:119">
      <c r="A40">
        <f>ROW(Source!A37)</f>
        <v>37</v>
      </c>
      <c r="B40">
        <v>85244033</v>
      </c>
      <c r="C40">
        <v>85246403</v>
      </c>
      <c r="D40">
        <v>82926016</v>
      </c>
      <c r="E40">
        <v>117</v>
      </c>
      <c r="F40">
        <v>1</v>
      </c>
      <c r="G40">
        <v>1</v>
      </c>
      <c r="H40">
        <v>1</v>
      </c>
      <c r="I40" t="s">
        <v>798</v>
      </c>
      <c r="J40" t="s">
        <v>236</v>
      </c>
      <c r="K40" t="s">
        <v>799</v>
      </c>
      <c r="L40">
        <v>1191</v>
      </c>
      <c r="N40">
        <v>1013</v>
      </c>
      <c r="O40" t="s">
        <v>28</v>
      </c>
      <c r="P40" t="s">
        <v>28</v>
      </c>
      <c r="Q40">
        <v>1</v>
      </c>
      <c r="W40">
        <v>0</v>
      </c>
      <c r="X40">
        <v>-1417349443</v>
      </c>
      <c r="Y40">
        <f t="shared" si="0"/>
        <v>0.6624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1</v>
      </c>
      <c r="AJ40">
        <v>1</v>
      </c>
      <c r="AK40">
        <v>1</v>
      </c>
      <c r="AL40">
        <v>1</v>
      </c>
      <c r="AM40">
        <v>-2</v>
      </c>
      <c r="AN40">
        <v>0</v>
      </c>
      <c r="AO40">
        <v>0</v>
      </c>
      <c r="AP40">
        <v>1</v>
      </c>
      <c r="AQ40">
        <v>1</v>
      </c>
      <c r="AR40">
        <v>0</v>
      </c>
      <c r="AS40" t="s">
        <v>236</v>
      </c>
      <c r="AT40">
        <v>0.48</v>
      </c>
      <c r="AU40" t="s">
        <v>268</v>
      </c>
      <c r="AV40">
        <v>2</v>
      </c>
      <c r="AW40">
        <v>2</v>
      </c>
      <c r="AX40">
        <v>85246409</v>
      </c>
      <c r="AY40">
        <v>1</v>
      </c>
      <c r="AZ40">
        <v>0</v>
      </c>
      <c r="BA40">
        <v>40</v>
      </c>
      <c r="BB40">
        <v>1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CV40">
        <v>0</v>
      </c>
      <c r="CW40">
        <v>0</v>
      </c>
      <c r="CX40">
        <f>ROUND(Y40*Source!I37,7)</f>
        <v>0</v>
      </c>
      <c r="CY40">
        <f>AD40</f>
        <v>0</v>
      </c>
      <c r="CZ40">
        <f>AH40</f>
        <v>0</v>
      </c>
      <c r="DA40">
        <f>AL40</f>
        <v>1</v>
      </c>
      <c r="DB40">
        <f t="shared" si="1"/>
        <v>0</v>
      </c>
      <c r="DC40">
        <f t="shared" si="2"/>
        <v>0</v>
      </c>
      <c r="DD40" t="s">
        <v>236</v>
      </c>
      <c r="DE40" t="s">
        <v>236</v>
      </c>
      <c r="DF40">
        <f t="shared" si="3"/>
        <v>0</v>
      </c>
      <c r="DG40">
        <f>ROUND(ROUND(AF40,2)*CX40,2)</f>
        <v>0</v>
      </c>
      <c r="DH40">
        <f t="shared" si="4"/>
        <v>0</v>
      </c>
      <c r="DI40">
        <f t="shared" si="5"/>
        <v>0</v>
      </c>
      <c r="DJ40">
        <f>DI40</f>
        <v>0</v>
      </c>
      <c r="DK40">
        <v>0</v>
      </c>
      <c r="DL40" t="s">
        <v>236</v>
      </c>
      <c r="DM40">
        <v>0</v>
      </c>
      <c r="DN40" t="s">
        <v>236</v>
      </c>
      <c r="DO40">
        <v>0</v>
      </c>
    </row>
    <row r="41" spans="1:119">
      <c r="A41">
        <f>ROW(Source!A37)</f>
        <v>37</v>
      </c>
      <c r="B41">
        <v>85244033</v>
      </c>
      <c r="C41">
        <v>85246403</v>
      </c>
      <c r="D41">
        <v>82932392</v>
      </c>
      <c r="E41">
        <v>1</v>
      </c>
      <c r="F41">
        <v>1</v>
      </c>
      <c r="G41">
        <v>1</v>
      </c>
      <c r="H41">
        <v>2</v>
      </c>
      <c r="I41" t="s">
        <v>95</v>
      </c>
      <c r="J41" t="s">
        <v>804</v>
      </c>
      <c r="K41" t="s">
        <v>96</v>
      </c>
      <c r="L41">
        <v>1368</v>
      </c>
      <c r="N41">
        <v>1011</v>
      </c>
      <c r="O41" t="s">
        <v>57</v>
      </c>
      <c r="P41" t="s">
        <v>57</v>
      </c>
      <c r="Q41">
        <v>1</v>
      </c>
      <c r="W41">
        <v>0</v>
      </c>
      <c r="X41">
        <v>843131152</v>
      </c>
      <c r="Y41">
        <f t="shared" si="0"/>
        <v>0.6072</v>
      </c>
      <c r="AA41">
        <v>0</v>
      </c>
      <c r="AB41">
        <v>2736.29</v>
      </c>
      <c r="AC41">
        <v>932.95</v>
      </c>
      <c r="AD41">
        <v>0</v>
      </c>
      <c r="AE41">
        <v>0</v>
      </c>
      <c r="AF41">
        <v>2088.77</v>
      </c>
      <c r="AG41">
        <v>932.95</v>
      </c>
      <c r="AH41">
        <v>0</v>
      </c>
      <c r="AI41">
        <v>1</v>
      </c>
      <c r="AJ41">
        <v>1.31</v>
      </c>
      <c r="AK41">
        <v>1</v>
      </c>
      <c r="AL41">
        <v>1</v>
      </c>
      <c r="AM41">
        <v>2</v>
      </c>
      <c r="AN41">
        <v>0</v>
      </c>
      <c r="AO41">
        <v>0</v>
      </c>
      <c r="AP41">
        <v>1</v>
      </c>
      <c r="AQ41">
        <v>1</v>
      </c>
      <c r="AR41">
        <v>0</v>
      </c>
      <c r="AS41" t="s">
        <v>236</v>
      </c>
      <c r="AT41">
        <v>0.44</v>
      </c>
      <c r="AU41" t="s">
        <v>268</v>
      </c>
      <c r="AV41">
        <v>1</v>
      </c>
      <c r="AW41">
        <v>2</v>
      </c>
      <c r="AX41">
        <v>85246410</v>
      </c>
      <c r="AY41">
        <v>1</v>
      </c>
      <c r="AZ41">
        <v>0</v>
      </c>
      <c r="BA41">
        <v>41</v>
      </c>
      <c r="BB41">
        <v>1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919.0588</v>
      </c>
      <c r="BL41">
        <v>410.498</v>
      </c>
      <c r="BM41">
        <v>0</v>
      </c>
      <c r="BN41">
        <v>0</v>
      </c>
      <c r="BO41">
        <v>0.44</v>
      </c>
      <c r="BP41">
        <v>1</v>
      </c>
      <c r="BQ41">
        <v>0</v>
      </c>
      <c r="BR41">
        <v>1268.301144</v>
      </c>
      <c r="BS41">
        <v>566.48724</v>
      </c>
      <c r="BT41">
        <v>0</v>
      </c>
      <c r="BU41">
        <v>0</v>
      </c>
      <c r="BV41">
        <v>0.6072</v>
      </c>
      <c r="BW41">
        <v>1</v>
      </c>
      <c r="CV41">
        <v>0</v>
      </c>
      <c r="CW41">
        <f>ROUND(Y41*Source!I37*DO41,7)</f>
        <v>0</v>
      </c>
      <c r="CX41">
        <f>ROUND(Y41*Source!I37,7)</f>
        <v>0</v>
      </c>
      <c r="CY41">
        <f>AB41</f>
        <v>2736.29</v>
      </c>
      <c r="CZ41">
        <f>AF41</f>
        <v>2088.77</v>
      </c>
      <c r="DA41">
        <f>AJ41</f>
        <v>1.31</v>
      </c>
      <c r="DB41">
        <f t="shared" si="1"/>
        <v>1268.3028</v>
      </c>
      <c r="DC41">
        <f t="shared" si="2"/>
        <v>566.49</v>
      </c>
      <c r="DD41" t="s">
        <v>236</v>
      </c>
      <c r="DE41" t="s">
        <v>236</v>
      </c>
      <c r="DF41">
        <f t="shared" si="3"/>
        <v>0</v>
      </c>
      <c r="DG41">
        <f>ROUND(ROUND(AF41*AJ41,2)*CX41,2)</f>
        <v>0</v>
      </c>
      <c r="DH41">
        <f t="shared" si="4"/>
        <v>0</v>
      </c>
      <c r="DI41">
        <f t="shared" si="5"/>
        <v>0</v>
      </c>
      <c r="DJ41">
        <f>DG41+DH41</f>
        <v>0</v>
      </c>
      <c r="DK41">
        <v>0</v>
      </c>
      <c r="DL41" t="s">
        <v>58</v>
      </c>
      <c r="DM41">
        <v>5</v>
      </c>
      <c r="DN41" t="s">
        <v>28</v>
      </c>
      <c r="DO41">
        <v>1</v>
      </c>
    </row>
    <row r="42" spans="1:119">
      <c r="A42">
        <f>ROW(Source!A37)</f>
        <v>37</v>
      </c>
      <c r="B42">
        <v>85244033</v>
      </c>
      <c r="C42">
        <v>85246403</v>
      </c>
      <c r="D42">
        <v>82933400</v>
      </c>
      <c r="E42">
        <v>1</v>
      </c>
      <c r="F42">
        <v>1</v>
      </c>
      <c r="G42">
        <v>1</v>
      </c>
      <c r="H42">
        <v>2</v>
      </c>
      <c r="I42" t="s">
        <v>97</v>
      </c>
      <c r="J42" t="s">
        <v>801</v>
      </c>
      <c r="K42" t="s">
        <v>98</v>
      </c>
      <c r="L42">
        <v>1368</v>
      </c>
      <c r="N42">
        <v>1011</v>
      </c>
      <c r="O42" t="s">
        <v>57</v>
      </c>
      <c r="P42" t="s">
        <v>57</v>
      </c>
      <c r="Q42">
        <v>1</v>
      </c>
      <c r="W42">
        <v>0</v>
      </c>
      <c r="X42">
        <v>-849950259</v>
      </c>
      <c r="Y42">
        <f t="shared" si="0"/>
        <v>0.0552</v>
      </c>
      <c r="AA42">
        <v>0</v>
      </c>
      <c r="AB42">
        <v>641.7</v>
      </c>
      <c r="AC42">
        <v>811.79</v>
      </c>
      <c r="AD42">
        <v>0</v>
      </c>
      <c r="AE42">
        <v>0</v>
      </c>
      <c r="AF42">
        <v>641.7</v>
      </c>
      <c r="AG42">
        <v>811.79</v>
      </c>
      <c r="AH42">
        <v>0</v>
      </c>
      <c r="AI42">
        <v>1</v>
      </c>
      <c r="AJ42">
        <v>1</v>
      </c>
      <c r="AK42">
        <v>1</v>
      </c>
      <c r="AL42">
        <v>1</v>
      </c>
      <c r="AM42">
        <v>-2</v>
      </c>
      <c r="AN42">
        <v>0</v>
      </c>
      <c r="AO42">
        <v>0</v>
      </c>
      <c r="AP42">
        <v>1</v>
      </c>
      <c r="AQ42">
        <v>1</v>
      </c>
      <c r="AR42">
        <v>0</v>
      </c>
      <c r="AS42" t="s">
        <v>236</v>
      </c>
      <c r="AT42">
        <v>0.04</v>
      </c>
      <c r="AU42" t="s">
        <v>268</v>
      </c>
      <c r="AV42">
        <v>1</v>
      </c>
      <c r="AW42">
        <v>2</v>
      </c>
      <c r="AX42">
        <v>85246411</v>
      </c>
      <c r="AY42">
        <v>1</v>
      </c>
      <c r="AZ42">
        <v>0</v>
      </c>
      <c r="BA42">
        <v>42</v>
      </c>
      <c r="BB42">
        <v>1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25.668</v>
      </c>
      <c r="BL42">
        <v>32.4716</v>
      </c>
      <c r="BM42">
        <v>0</v>
      </c>
      <c r="BN42">
        <v>0</v>
      </c>
      <c r="BO42">
        <v>0.04</v>
      </c>
      <c r="BP42">
        <v>1</v>
      </c>
      <c r="BQ42">
        <v>0</v>
      </c>
      <c r="BR42">
        <v>35.42184</v>
      </c>
      <c r="BS42">
        <v>44.810808</v>
      </c>
      <c r="BT42">
        <v>0</v>
      </c>
      <c r="BU42">
        <v>0</v>
      </c>
      <c r="BV42">
        <v>0.0552</v>
      </c>
      <c r="BW42">
        <v>1</v>
      </c>
      <c r="CV42">
        <v>0</v>
      </c>
      <c r="CW42">
        <f>ROUND(Y42*Source!I37*DO42,7)</f>
        <v>0</v>
      </c>
      <c r="CX42">
        <f>ROUND(Y42*Source!I37,7)</f>
        <v>0</v>
      </c>
      <c r="CY42">
        <f>AB42</f>
        <v>641.7</v>
      </c>
      <c r="CZ42">
        <f>AF42</f>
        <v>641.7</v>
      </c>
      <c r="DA42">
        <f>AJ42</f>
        <v>1</v>
      </c>
      <c r="DB42">
        <f t="shared" si="1"/>
        <v>35.4246</v>
      </c>
      <c r="DC42">
        <f t="shared" si="2"/>
        <v>44.8086</v>
      </c>
      <c r="DD42" t="s">
        <v>236</v>
      </c>
      <c r="DE42" t="s">
        <v>236</v>
      </c>
      <c r="DF42">
        <f t="shared" si="3"/>
        <v>0</v>
      </c>
      <c r="DG42">
        <f>ROUND(ROUND(AF42,2)*CX42,2)</f>
        <v>0</v>
      </c>
      <c r="DH42">
        <f t="shared" si="4"/>
        <v>0</v>
      </c>
      <c r="DI42">
        <f t="shared" si="5"/>
        <v>0</v>
      </c>
      <c r="DJ42">
        <f>DG42+DH42</f>
        <v>0</v>
      </c>
      <c r="DK42">
        <v>1</v>
      </c>
      <c r="DL42" t="s">
        <v>81</v>
      </c>
      <c r="DM42">
        <v>4</v>
      </c>
      <c r="DN42" t="s">
        <v>28</v>
      </c>
      <c r="DO42">
        <v>1</v>
      </c>
    </row>
    <row r="43" spans="1:119">
      <c r="A43">
        <f>ROW(Source!A38)</f>
        <v>38</v>
      </c>
      <c r="B43">
        <v>85244098</v>
      </c>
      <c r="C43">
        <v>85246412</v>
      </c>
      <c r="D43">
        <v>82925832</v>
      </c>
      <c r="E43">
        <v>117</v>
      </c>
      <c r="F43">
        <v>1</v>
      </c>
      <c r="G43">
        <v>1</v>
      </c>
      <c r="H43">
        <v>1</v>
      </c>
      <c r="I43" t="s">
        <v>802</v>
      </c>
      <c r="J43" t="s">
        <v>236</v>
      </c>
      <c r="K43" t="s">
        <v>803</v>
      </c>
      <c r="L43">
        <v>1191</v>
      </c>
      <c r="N43">
        <v>1013</v>
      </c>
      <c r="O43" t="s">
        <v>28</v>
      </c>
      <c r="P43" t="s">
        <v>28</v>
      </c>
      <c r="Q43">
        <v>1</v>
      </c>
      <c r="W43">
        <v>0</v>
      </c>
      <c r="X43">
        <v>-715079457</v>
      </c>
      <c r="Y43">
        <f t="shared" si="0"/>
        <v>2.415</v>
      </c>
      <c r="AA43">
        <v>0</v>
      </c>
      <c r="AB43">
        <v>0</v>
      </c>
      <c r="AC43">
        <v>0</v>
      </c>
      <c r="AD43">
        <v>766.35</v>
      </c>
      <c r="AE43">
        <v>0</v>
      </c>
      <c r="AF43">
        <v>0</v>
      </c>
      <c r="AG43">
        <v>0</v>
      </c>
      <c r="AH43">
        <v>766.35</v>
      </c>
      <c r="AI43">
        <v>1</v>
      </c>
      <c r="AJ43">
        <v>1</v>
      </c>
      <c r="AK43">
        <v>1</v>
      </c>
      <c r="AL43">
        <v>1</v>
      </c>
      <c r="AM43">
        <v>-2</v>
      </c>
      <c r="AN43">
        <v>0</v>
      </c>
      <c r="AO43">
        <v>0</v>
      </c>
      <c r="AP43">
        <v>1</v>
      </c>
      <c r="AQ43">
        <v>1</v>
      </c>
      <c r="AR43">
        <v>0</v>
      </c>
      <c r="AS43" t="s">
        <v>236</v>
      </c>
      <c r="AT43">
        <v>1.75</v>
      </c>
      <c r="AU43" t="s">
        <v>268</v>
      </c>
      <c r="AV43">
        <v>1</v>
      </c>
      <c r="AW43">
        <v>2</v>
      </c>
      <c r="AX43">
        <v>85246418</v>
      </c>
      <c r="AY43">
        <v>1</v>
      </c>
      <c r="AZ43">
        <v>0</v>
      </c>
      <c r="BA43">
        <v>43</v>
      </c>
      <c r="BB43">
        <v>1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1341.1125</v>
      </c>
      <c r="BN43">
        <v>1.75</v>
      </c>
      <c r="BO43">
        <v>0</v>
      </c>
      <c r="BP43">
        <v>1</v>
      </c>
      <c r="BQ43">
        <v>0</v>
      </c>
      <c r="BR43">
        <v>0</v>
      </c>
      <c r="BS43">
        <v>0</v>
      </c>
      <c r="BT43">
        <v>1850.73525</v>
      </c>
      <c r="BU43">
        <v>2.415</v>
      </c>
      <c r="BV43">
        <v>0</v>
      </c>
      <c r="BW43">
        <v>1</v>
      </c>
      <c r="CU43">
        <f>ROUND(AT43*Source!I38*AH43*AL43,2)</f>
        <v>0</v>
      </c>
      <c r="CV43">
        <f>ROUND(Y43*Source!I38,7)</f>
        <v>0</v>
      </c>
      <c r="CW43">
        <v>0</v>
      </c>
      <c r="CX43">
        <f>ROUND(Y43*Source!I38,7)</f>
        <v>0</v>
      </c>
      <c r="CY43">
        <f>AD43</f>
        <v>766.35</v>
      </c>
      <c r="CZ43">
        <f>AH43</f>
        <v>766.35</v>
      </c>
      <c r="DA43">
        <f>AL43</f>
        <v>1</v>
      </c>
      <c r="DB43">
        <f t="shared" si="1"/>
        <v>1850.7318</v>
      </c>
      <c r="DC43">
        <f t="shared" si="2"/>
        <v>0</v>
      </c>
      <c r="DD43" t="s">
        <v>236</v>
      </c>
      <c r="DE43" t="s">
        <v>236</v>
      </c>
      <c r="DF43">
        <f t="shared" si="3"/>
        <v>0</v>
      </c>
      <c r="DG43">
        <f>ROUND(ROUND(AF43,2)*CX43,2)</f>
        <v>0</v>
      </c>
      <c r="DH43">
        <f t="shared" si="4"/>
        <v>0</v>
      </c>
      <c r="DI43">
        <f t="shared" si="5"/>
        <v>0</v>
      </c>
      <c r="DJ43">
        <f>DI43</f>
        <v>0</v>
      </c>
      <c r="DK43">
        <v>1</v>
      </c>
      <c r="DL43" t="s">
        <v>236</v>
      </c>
      <c r="DM43">
        <v>0</v>
      </c>
      <c r="DN43" t="s">
        <v>236</v>
      </c>
      <c r="DO43">
        <v>0</v>
      </c>
    </row>
    <row r="44" spans="1:119">
      <c r="A44">
        <f>ROW(Source!A38)</f>
        <v>38</v>
      </c>
      <c r="B44">
        <v>85244098</v>
      </c>
      <c r="C44">
        <v>85246412</v>
      </c>
      <c r="D44">
        <v>82926016</v>
      </c>
      <c r="E44">
        <v>117</v>
      </c>
      <c r="F44">
        <v>1</v>
      </c>
      <c r="G44">
        <v>1</v>
      </c>
      <c r="H44">
        <v>1</v>
      </c>
      <c r="I44" t="s">
        <v>798</v>
      </c>
      <c r="J44" t="s">
        <v>236</v>
      </c>
      <c r="K44" t="s">
        <v>799</v>
      </c>
      <c r="L44">
        <v>1191</v>
      </c>
      <c r="N44">
        <v>1013</v>
      </c>
      <c r="O44" t="s">
        <v>28</v>
      </c>
      <c r="P44" t="s">
        <v>28</v>
      </c>
      <c r="Q44">
        <v>1</v>
      </c>
      <c r="W44">
        <v>0</v>
      </c>
      <c r="X44">
        <v>-1417349443</v>
      </c>
      <c r="Y44">
        <f t="shared" si="0"/>
        <v>2.6082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1</v>
      </c>
      <c r="AJ44">
        <v>1</v>
      </c>
      <c r="AK44">
        <v>1</v>
      </c>
      <c r="AL44">
        <v>1</v>
      </c>
      <c r="AM44">
        <v>-2</v>
      </c>
      <c r="AN44">
        <v>0</v>
      </c>
      <c r="AO44">
        <v>0</v>
      </c>
      <c r="AP44">
        <v>1</v>
      </c>
      <c r="AQ44">
        <v>1</v>
      </c>
      <c r="AR44">
        <v>0</v>
      </c>
      <c r="AS44" t="s">
        <v>236</v>
      </c>
      <c r="AT44">
        <v>1.89</v>
      </c>
      <c r="AU44" t="s">
        <v>268</v>
      </c>
      <c r="AV44">
        <v>2</v>
      </c>
      <c r="AW44">
        <v>2</v>
      </c>
      <c r="AX44">
        <v>85246419</v>
      </c>
      <c r="AY44">
        <v>1</v>
      </c>
      <c r="AZ44">
        <v>0</v>
      </c>
      <c r="BA44">
        <v>44</v>
      </c>
      <c r="BB44">
        <v>1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CV44">
        <v>0</v>
      </c>
      <c r="CW44">
        <v>0</v>
      </c>
      <c r="CX44">
        <f>ROUND(Y44*Source!I38,7)</f>
        <v>0</v>
      </c>
      <c r="CY44">
        <f>AD44</f>
        <v>0</v>
      </c>
      <c r="CZ44">
        <f>AH44</f>
        <v>0</v>
      </c>
      <c r="DA44">
        <f>AL44</f>
        <v>1</v>
      </c>
      <c r="DB44">
        <f t="shared" si="1"/>
        <v>0</v>
      </c>
      <c r="DC44">
        <f t="shared" si="2"/>
        <v>0</v>
      </c>
      <c r="DD44" t="s">
        <v>236</v>
      </c>
      <c r="DE44" t="s">
        <v>236</v>
      </c>
      <c r="DF44">
        <f t="shared" si="3"/>
        <v>0</v>
      </c>
      <c r="DG44">
        <f>ROUND(ROUND(AF44,2)*CX44,2)</f>
        <v>0</v>
      </c>
      <c r="DH44">
        <f t="shared" si="4"/>
        <v>0</v>
      </c>
      <c r="DI44">
        <f t="shared" si="5"/>
        <v>0</v>
      </c>
      <c r="DJ44">
        <f>DI44</f>
        <v>0</v>
      </c>
      <c r="DK44">
        <v>0</v>
      </c>
      <c r="DL44" t="s">
        <v>236</v>
      </c>
      <c r="DM44">
        <v>0</v>
      </c>
      <c r="DN44" t="s">
        <v>236</v>
      </c>
      <c r="DO44">
        <v>0</v>
      </c>
    </row>
    <row r="45" spans="1:119">
      <c r="A45">
        <f>ROW(Source!A38)</f>
        <v>38</v>
      </c>
      <c r="B45">
        <v>85244098</v>
      </c>
      <c r="C45">
        <v>85246412</v>
      </c>
      <c r="D45">
        <v>82932392</v>
      </c>
      <c r="E45">
        <v>1</v>
      </c>
      <c r="F45">
        <v>1</v>
      </c>
      <c r="G45">
        <v>1</v>
      </c>
      <c r="H45">
        <v>2</v>
      </c>
      <c r="I45" t="s">
        <v>95</v>
      </c>
      <c r="J45" t="s">
        <v>804</v>
      </c>
      <c r="K45" t="s">
        <v>96</v>
      </c>
      <c r="L45">
        <v>1368</v>
      </c>
      <c r="N45">
        <v>1011</v>
      </c>
      <c r="O45" t="s">
        <v>57</v>
      </c>
      <c r="P45" t="s">
        <v>57</v>
      </c>
      <c r="Q45">
        <v>1</v>
      </c>
      <c r="W45">
        <v>0</v>
      </c>
      <c r="X45">
        <v>843131152</v>
      </c>
      <c r="Y45">
        <f t="shared" si="0"/>
        <v>1.3248</v>
      </c>
      <c r="AA45">
        <v>0</v>
      </c>
      <c r="AB45">
        <v>2736.29</v>
      </c>
      <c r="AC45">
        <v>932.95</v>
      </c>
      <c r="AD45">
        <v>0</v>
      </c>
      <c r="AE45">
        <v>0</v>
      </c>
      <c r="AF45">
        <v>2088.77</v>
      </c>
      <c r="AG45">
        <v>932.95</v>
      </c>
      <c r="AH45">
        <v>0</v>
      </c>
      <c r="AI45">
        <v>1</v>
      </c>
      <c r="AJ45">
        <v>1.31</v>
      </c>
      <c r="AK45">
        <v>1</v>
      </c>
      <c r="AL45">
        <v>1</v>
      </c>
      <c r="AM45">
        <v>2</v>
      </c>
      <c r="AN45">
        <v>0</v>
      </c>
      <c r="AO45">
        <v>0</v>
      </c>
      <c r="AP45">
        <v>1</v>
      </c>
      <c r="AQ45">
        <v>1</v>
      </c>
      <c r="AR45">
        <v>0</v>
      </c>
      <c r="AS45" t="s">
        <v>236</v>
      </c>
      <c r="AT45">
        <v>0.96</v>
      </c>
      <c r="AU45" t="s">
        <v>268</v>
      </c>
      <c r="AV45">
        <v>1</v>
      </c>
      <c r="AW45">
        <v>2</v>
      </c>
      <c r="AX45">
        <v>85246420</v>
      </c>
      <c r="AY45">
        <v>1</v>
      </c>
      <c r="AZ45">
        <v>0</v>
      </c>
      <c r="BA45">
        <v>45</v>
      </c>
      <c r="BB45">
        <v>1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2005.2192</v>
      </c>
      <c r="BL45">
        <v>895.632</v>
      </c>
      <c r="BM45">
        <v>0</v>
      </c>
      <c r="BN45">
        <v>0</v>
      </c>
      <c r="BO45">
        <v>0.96</v>
      </c>
      <c r="BP45">
        <v>1</v>
      </c>
      <c r="BQ45">
        <v>0</v>
      </c>
      <c r="BR45">
        <v>2767.202496</v>
      </c>
      <c r="BS45">
        <v>1235.97216</v>
      </c>
      <c r="BT45">
        <v>0</v>
      </c>
      <c r="BU45">
        <v>0</v>
      </c>
      <c r="BV45">
        <v>1.3248</v>
      </c>
      <c r="BW45">
        <v>1</v>
      </c>
      <c r="CV45">
        <v>0</v>
      </c>
      <c r="CW45">
        <f>ROUND(Y45*Source!I38*DO45,7)</f>
        <v>0</v>
      </c>
      <c r="CX45">
        <f>ROUND(Y45*Source!I38,7)</f>
        <v>0</v>
      </c>
      <c r="CY45">
        <f>AB45</f>
        <v>2736.29</v>
      </c>
      <c r="CZ45">
        <f>AF45</f>
        <v>2088.77</v>
      </c>
      <c r="DA45">
        <f>AJ45</f>
        <v>1.31</v>
      </c>
      <c r="DB45">
        <f t="shared" si="1"/>
        <v>2767.2036</v>
      </c>
      <c r="DC45">
        <f t="shared" si="2"/>
        <v>1235.9694</v>
      </c>
      <c r="DD45" t="s">
        <v>236</v>
      </c>
      <c r="DE45" t="s">
        <v>236</v>
      </c>
      <c r="DF45">
        <f t="shared" si="3"/>
        <v>0</v>
      </c>
      <c r="DG45">
        <f>ROUND(ROUND(AF45*AJ45,2)*CX45,2)</f>
        <v>0</v>
      </c>
      <c r="DH45">
        <f t="shared" si="4"/>
        <v>0</v>
      </c>
      <c r="DI45">
        <f t="shared" si="5"/>
        <v>0</v>
      </c>
      <c r="DJ45">
        <f>DG45+DH45</f>
        <v>0</v>
      </c>
      <c r="DK45">
        <v>0</v>
      </c>
      <c r="DL45" t="s">
        <v>58</v>
      </c>
      <c r="DM45">
        <v>5</v>
      </c>
      <c r="DN45" t="s">
        <v>28</v>
      </c>
      <c r="DO45">
        <v>1</v>
      </c>
    </row>
    <row r="46" spans="1:119">
      <c r="A46">
        <f>ROW(Source!A38)</f>
        <v>38</v>
      </c>
      <c r="B46">
        <v>85244098</v>
      </c>
      <c r="C46">
        <v>85246412</v>
      </c>
      <c r="D46">
        <v>82932679</v>
      </c>
      <c r="E46">
        <v>1</v>
      </c>
      <c r="F46">
        <v>1</v>
      </c>
      <c r="G46">
        <v>1</v>
      </c>
      <c r="H46">
        <v>2</v>
      </c>
      <c r="I46" t="s">
        <v>124</v>
      </c>
      <c r="J46" t="s">
        <v>800</v>
      </c>
      <c r="K46" t="s">
        <v>125</v>
      </c>
      <c r="L46">
        <v>1368</v>
      </c>
      <c r="N46">
        <v>1011</v>
      </c>
      <c r="O46" t="s">
        <v>57</v>
      </c>
      <c r="P46" t="s">
        <v>57</v>
      </c>
      <c r="Q46">
        <v>1</v>
      </c>
      <c r="W46">
        <v>0</v>
      </c>
      <c r="X46">
        <v>-438045540</v>
      </c>
      <c r="Y46">
        <f t="shared" si="0"/>
        <v>1.1592</v>
      </c>
      <c r="AA46">
        <v>0</v>
      </c>
      <c r="AB46">
        <v>506.23</v>
      </c>
      <c r="AC46">
        <v>811.79</v>
      </c>
      <c r="AD46">
        <v>0</v>
      </c>
      <c r="AE46">
        <v>0</v>
      </c>
      <c r="AF46">
        <v>346.73</v>
      </c>
      <c r="AG46">
        <v>811.79</v>
      </c>
      <c r="AH46">
        <v>0</v>
      </c>
      <c r="AI46">
        <v>1</v>
      </c>
      <c r="AJ46">
        <v>1.46</v>
      </c>
      <c r="AK46">
        <v>1</v>
      </c>
      <c r="AL46">
        <v>1</v>
      </c>
      <c r="AM46">
        <v>2</v>
      </c>
      <c r="AN46">
        <v>0</v>
      </c>
      <c r="AO46">
        <v>0</v>
      </c>
      <c r="AP46">
        <v>1</v>
      </c>
      <c r="AQ46">
        <v>1</v>
      </c>
      <c r="AR46">
        <v>0</v>
      </c>
      <c r="AS46" t="s">
        <v>236</v>
      </c>
      <c r="AT46">
        <v>0.84</v>
      </c>
      <c r="AU46" t="s">
        <v>268</v>
      </c>
      <c r="AV46">
        <v>1</v>
      </c>
      <c r="AW46">
        <v>2</v>
      </c>
      <c r="AX46">
        <v>85246421</v>
      </c>
      <c r="AY46">
        <v>1</v>
      </c>
      <c r="AZ46">
        <v>0</v>
      </c>
      <c r="BA46">
        <v>46</v>
      </c>
      <c r="BB46">
        <v>1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291.2532</v>
      </c>
      <c r="BL46">
        <v>681.9036</v>
      </c>
      <c r="BM46">
        <v>0</v>
      </c>
      <c r="BN46">
        <v>0</v>
      </c>
      <c r="BO46">
        <v>0.84</v>
      </c>
      <c r="BP46">
        <v>1</v>
      </c>
      <c r="BQ46">
        <v>0</v>
      </c>
      <c r="BR46">
        <v>401.929416</v>
      </c>
      <c r="BS46">
        <v>941.026968</v>
      </c>
      <c r="BT46">
        <v>0</v>
      </c>
      <c r="BU46">
        <v>0</v>
      </c>
      <c r="BV46">
        <v>1.1592</v>
      </c>
      <c r="BW46">
        <v>1</v>
      </c>
      <c r="CV46">
        <v>0</v>
      </c>
      <c r="CW46">
        <f>ROUND(Y46*Source!I38*DO46,7)</f>
        <v>0</v>
      </c>
      <c r="CX46">
        <f>ROUND(Y46*Source!I38,7)</f>
        <v>0</v>
      </c>
      <c r="CY46">
        <f>AB46</f>
        <v>506.23</v>
      </c>
      <c r="CZ46">
        <f>AF46</f>
        <v>346.73</v>
      </c>
      <c r="DA46">
        <f>AJ46</f>
        <v>1.46</v>
      </c>
      <c r="DB46">
        <f t="shared" si="1"/>
        <v>401.925</v>
      </c>
      <c r="DC46">
        <f t="shared" si="2"/>
        <v>941.022</v>
      </c>
      <c r="DD46" t="s">
        <v>236</v>
      </c>
      <c r="DE46" t="s">
        <v>236</v>
      </c>
      <c r="DF46">
        <f t="shared" si="3"/>
        <v>0</v>
      </c>
      <c r="DG46">
        <f>ROUND(ROUND(AF46*AJ46,2)*CX46,2)</f>
        <v>0</v>
      </c>
      <c r="DH46">
        <f t="shared" si="4"/>
        <v>0</v>
      </c>
      <c r="DI46">
        <f t="shared" si="5"/>
        <v>0</v>
      </c>
      <c r="DJ46">
        <f>DG46+DH46</f>
        <v>0</v>
      </c>
      <c r="DK46">
        <v>0</v>
      </c>
      <c r="DL46" t="s">
        <v>81</v>
      </c>
      <c r="DM46">
        <v>4</v>
      </c>
      <c r="DN46" t="s">
        <v>28</v>
      </c>
      <c r="DO46">
        <v>1</v>
      </c>
    </row>
    <row r="47" spans="1:119">
      <c r="A47">
        <f>ROW(Source!A38)</f>
        <v>38</v>
      </c>
      <c r="B47">
        <v>85244098</v>
      </c>
      <c r="C47">
        <v>85246412</v>
      </c>
      <c r="D47">
        <v>82933400</v>
      </c>
      <c r="E47">
        <v>1</v>
      </c>
      <c r="F47">
        <v>1</v>
      </c>
      <c r="G47">
        <v>1</v>
      </c>
      <c r="H47">
        <v>2</v>
      </c>
      <c r="I47" t="s">
        <v>97</v>
      </c>
      <c r="J47" t="s">
        <v>801</v>
      </c>
      <c r="K47" t="s">
        <v>98</v>
      </c>
      <c r="L47">
        <v>1368</v>
      </c>
      <c r="N47">
        <v>1011</v>
      </c>
      <c r="O47" t="s">
        <v>57</v>
      </c>
      <c r="P47" t="s">
        <v>57</v>
      </c>
      <c r="Q47">
        <v>1</v>
      </c>
      <c r="W47">
        <v>0</v>
      </c>
      <c r="X47">
        <v>-849950259</v>
      </c>
      <c r="Y47">
        <f t="shared" si="0"/>
        <v>0.1242</v>
      </c>
      <c r="AA47">
        <v>0</v>
      </c>
      <c r="AB47">
        <v>641.7</v>
      </c>
      <c r="AC47">
        <v>811.79</v>
      </c>
      <c r="AD47">
        <v>0</v>
      </c>
      <c r="AE47">
        <v>0</v>
      </c>
      <c r="AF47">
        <v>641.7</v>
      </c>
      <c r="AG47">
        <v>811.79</v>
      </c>
      <c r="AH47">
        <v>0</v>
      </c>
      <c r="AI47">
        <v>1</v>
      </c>
      <c r="AJ47">
        <v>1</v>
      </c>
      <c r="AK47">
        <v>1</v>
      </c>
      <c r="AL47">
        <v>1</v>
      </c>
      <c r="AM47">
        <v>-2</v>
      </c>
      <c r="AN47">
        <v>0</v>
      </c>
      <c r="AO47">
        <v>0</v>
      </c>
      <c r="AP47">
        <v>1</v>
      </c>
      <c r="AQ47">
        <v>1</v>
      </c>
      <c r="AR47">
        <v>0</v>
      </c>
      <c r="AS47" t="s">
        <v>236</v>
      </c>
      <c r="AT47">
        <v>0.09</v>
      </c>
      <c r="AU47" t="s">
        <v>268</v>
      </c>
      <c r="AV47">
        <v>1</v>
      </c>
      <c r="AW47">
        <v>2</v>
      </c>
      <c r="AX47">
        <v>85246422</v>
      </c>
      <c r="AY47">
        <v>1</v>
      </c>
      <c r="AZ47">
        <v>0</v>
      </c>
      <c r="BA47">
        <v>47</v>
      </c>
      <c r="BB47">
        <v>1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57.753</v>
      </c>
      <c r="BL47">
        <v>73.0611</v>
      </c>
      <c r="BM47">
        <v>0</v>
      </c>
      <c r="BN47">
        <v>0</v>
      </c>
      <c r="BO47">
        <v>0.09</v>
      </c>
      <c r="BP47">
        <v>1</v>
      </c>
      <c r="BQ47">
        <v>0</v>
      </c>
      <c r="BR47">
        <v>79.69914</v>
      </c>
      <c r="BS47">
        <v>100.824318</v>
      </c>
      <c r="BT47">
        <v>0</v>
      </c>
      <c r="BU47">
        <v>0</v>
      </c>
      <c r="BV47">
        <v>0.1242</v>
      </c>
      <c r="BW47">
        <v>1</v>
      </c>
      <c r="CV47">
        <v>0</v>
      </c>
      <c r="CW47">
        <f>ROUND(Y47*Source!I38*DO47,7)</f>
        <v>0</v>
      </c>
      <c r="CX47">
        <f>ROUND(Y47*Source!I38,7)</f>
        <v>0</v>
      </c>
      <c r="CY47">
        <f>AB47</f>
        <v>641.7</v>
      </c>
      <c r="CZ47">
        <f>AF47</f>
        <v>641.7</v>
      </c>
      <c r="DA47">
        <f>AJ47</f>
        <v>1</v>
      </c>
      <c r="DB47">
        <f t="shared" si="1"/>
        <v>79.695</v>
      </c>
      <c r="DC47">
        <f t="shared" si="2"/>
        <v>100.8228</v>
      </c>
      <c r="DD47" t="s">
        <v>236</v>
      </c>
      <c r="DE47" t="s">
        <v>236</v>
      </c>
      <c r="DF47">
        <f t="shared" si="3"/>
        <v>0</v>
      </c>
      <c r="DG47">
        <f>ROUND(ROUND(AF47,2)*CX47,2)</f>
        <v>0</v>
      </c>
      <c r="DH47">
        <f t="shared" si="4"/>
        <v>0</v>
      </c>
      <c r="DI47">
        <f t="shared" si="5"/>
        <v>0</v>
      </c>
      <c r="DJ47">
        <f>DG47+DH47</f>
        <v>0</v>
      </c>
      <c r="DK47">
        <v>1</v>
      </c>
      <c r="DL47" t="s">
        <v>81</v>
      </c>
      <c r="DM47">
        <v>4</v>
      </c>
      <c r="DN47" t="s">
        <v>28</v>
      </c>
      <c r="DO47">
        <v>1</v>
      </c>
    </row>
    <row r="48" spans="1:119">
      <c r="A48">
        <f>ROW(Source!A39)</f>
        <v>39</v>
      </c>
      <c r="B48">
        <v>85244033</v>
      </c>
      <c r="C48">
        <v>85246412</v>
      </c>
      <c r="D48">
        <v>82925832</v>
      </c>
      <c r="E48">
        <v>117</v>
      </c>
      <c r="F48">
        <v>1</v>
      </c>
      <c r="G48">
        <v>1</v>
      </c>
      <c r="H48">
        <v>1</v>
      </c>
      <c r="I48" t="s">
        <v>802</v>
      </c>
      <c r="J48" t="s">
        <v>236</v>
      </c>
      <c r="K48" t="s">
        <v>803</v>
      </c>
      <c r="L48">
        <v>1191</v>
      </c>
      <c r="N48">
        <v>1013</v>
      </c>
      <c r="O48" t="s">
        <v>28</v>
      </c>
      <c r="P48" t="s">
        <v>28</v>
      </c>
      <c r="Q48">
        <v>1</v>
      </c>
      <c r="W48">
        <v>0</v>
      </c>
      <c r="X48">
        <v>-715079457</v>
      </c>
      <c r="Y48">
        <f t="shared" si="0"/>
        <v>2.415</v>
      </c>
      <c r="AA48">
        <v>0</v>
      </c>
      <c r="AB48">
        <v>0</v>
      </c>
      <c r="AC48">
        <v>0</v>
      </c>
      <c r="AD48">
        <v>766.35</v>
      </c>
      <c r="AE48">
        <v>0</v>
      </c>
      <c r="AF48">
        <v>0</v>
      </c>
      <c r="AG48">
        <v>0</v>
      </c>
      <c r="AH48">
        <v>766.35</v>
      </c>
      <c r="AI48">
        <v>1</v>
      </c>
      <c r="AJ48">
        <v>1</v>
      </c>
      <c r="AK48">
        <v>1</v>
      </c>
      <c r="AL48">
        <v>1</v>
      </c>
      <c r="AM48">
        <v>-2</v>
      </c>
      <c r="AN48">
        <v>0</v>
      </c>
      <c r="AO48">
        <v>0</v>
      </c>
      <c r="AP48">
        <v>1</v>
      </c>
      <c r="AQ48">
        <v>1</v>
      </c>
      <c r="AR48">
        <v>0</v>
      </c>
      <c r="AS48" t="s">
        <v>236</v>
      </c>
      <c r="AT48">
        <v>1.75</v>
      </c>
      <c r="AU48" t="s">
        <v>268</v>
      </c>
      <c r="AV48">
        <v>1</v>
      </c>
      <c r="AW48">
        <v>2</v>
      </c>
      <c r="AX48">
        <v>85246418</v>
      </c>
      <c r="AY48">
        <v>1</v>
      </c>
      <c r="AZ48">
        <v>0</v>
      </c>
      <c r="BA48">
        <v>48</v>
      </c>
      <c r="BB48">
        <v>1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1341.1125</v>
      </c>
      <c r="BN48">
        <v>1.75</v>
      </c>
      <c r="BO48">
        <v>0</v>
      </c>
      <c r="BP48">
        <v>1</v>
      </c>
      <c r="BQ48">
        <v>0</v>
      </c>
      <c r="BR48">
        <v>0</v>
      </c>
      <c r="BS48">
        <v>0</v>
      </c>
      <c r="BT48">
        <v>1850.73525</v>
      </c>
      <c r="BU48">
        <v>2.415</v>
      </c>
      <c r="BV48">
        <v>0</v>
      </c>
      <c r="BW48">
        <v>1</v>
      </c>
      <c r="CU48">
        <f>ROUND(AT48*Source!I39*AH48*AL48,2)</f>
        <v>0</v>
      </c>
      <c r="CV48">
        <f>ROUND(Y48*Source!I39,7)</f>
        <v>0</v>
      </c>
      <c r="CW48">
        <v>0</v>
      </c>
      <c r="CX48">
        <f>ROUND(Y48*Source!I39,7)</f>
        <v>0</v>
      </c>
      <c r="CY48">
        <f>AD48</f>
        <v>766.35</v>
      </c>
      <c r="CZ48">
        <f>AH48</f>
        <v>766.35</v>
      </c>
      <c r="DA48">
        <f>AL48</f>
        <v>1</v>
      </c>
      <c r="DB48">
        <f t="shared" si="1"/>
        <v>1850.7318</v>
      </c>
      <c r="DC48">
        <f t="shared" si="2"/>
        <v>0</v>
      </c>
      <c r="DD48" t="s">
        <v>236</v>
      </c>
      <c r="DE48" t="s">
        <v>236</v>
      </c>
      <c r="DF48">
        <f t="shared" si="3"/>
        <v>0</v>
      </c>
      <c r="DG48">
        <f>ROUND(ROUND(AF48,2)*CX48,2)</f>
        <v>0</v>
      </c>
      <c r="DH48">
        <f t="shared" si="4"/>
        <v>0</v>
      </c>
      <c r="DI48">
        <f t="shared" si="5"/>
        <v>0</v>
      </c>
      <c r="DJ48">
        <f>DI48</f>
        <v>0</v>
      </c>
      <c r="DK48">
        <v>1</v>
      </c>
      <c r="DL48" t="s">
        <v>236</v>
      </c>
      <c r="DM48">
        <v>0</v>
      </c>
      <c r="DN48" t="s">
        <v>236</v>
      </c>
      <c r="DO48">
        <v>0</v>
      </c>
    </row>
    <row r="49" spans="1:119">
      <c r="A49">
        <f>ROW(Source!A39)</f>
        <v>39</v>
      </c>
      <c r="B49">
        <v>85244033</v>
      </c>
      <c r="C49">
        <v>85246412</v>
      </c>
      <c r="D49">
        <v>82926016</v>
      </c>
      <c r="E49">
        <v>117</v>
      </c>
      <c r="F49">
        <v>1</v>
      </c>
      <c r="G49">
        <v>1</v>
      </c>
      <c r="H49">
        <v>1</v>
      </c>
      <c r="I49" t="s">
        <v>798</v>
      </c>
      <c r="J49" t="s">
        <v>236</v>
      </c>
      <c r="K49" t="s">
        <v>799</v>
      </c>
      <c r="L49">
        <v>1191</v>
      </c>
      <c r="N49">
        <v>1013</v>
      </c>
      <c r="O49" t="s">
        <v>28</v>
      </c>
      <c r="P49" t="s">
        <v>28</v>
      </c>
      <c r="Q49">
        <v>1</v>
      </c>
      <c r="W49">
        <v>0</v>
      </c>
      <c r="X49">
        <v>-1417349443</v>
      </c>
      <c r="Y49">
        <f t="shared" si="0"/>
        <v>2.6082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1</v>
      </c>
      <c r="AJ49">
        <v>1</v>
      </c>
      <c r="AK49">
        <v>1</v>
      </c>
      <c r="AL49">
        <v>1</v>
      </c>
      <c r="AM49">
        <v>-2</v>
      </c>
      <c r="AN49">
        <v>0</v>
      </c>
      <c r="AO49">
        <v>0</v>
      </c>
      <c r="AP49">
        <v>1</v>
      </c>
      <c r="AQ49">
        <v>1</v>
      </c>
      <c r="AR49">
        <v>0</v>
      </c>
      <c r="AS49" t="s">
        <v>236</v>
      </c>
      <c r="AT49">
        <v>1.89</v>
      </c>
      <c r="AU49" t="s">
        <v>268</v>
      </c>
      <c r="AV49">
        <v>2</v>
      </c>
      <c r="AW49">
        <v>2</v>
      </c>
      <c r="AX49">
        <v>85246419</v>
      </c>
      <c r="AY49">
        <v>1</v>
      </c>
      <c r="AZ49">
        <v>0</v>
      </c>
      <c r="BA49">
        <v>49</v>
      </c>
      <c r="BB49">
        <v>1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CV49">
        <v>0</v>
      </c>
      <c r="CW49">
        <v>0</v>
      </c>
      <c r="CX49">
        <f>ROUND(Y49*Source!I39,7)</f>
        <v>0</v>
      </c>
      <c r="CY49">
        <f>AD49</f>
        <v>0</v>
      </c>
      <c r="CZ49">
        <f>AH49</f>
        <v>0</v>
      </c>
      <c r="DA49">
        <f>AL49</f>
        <v>1</v>
      </c>
      <c r="DB49">
        <f t="shared" si="1"/>
        <v>0</v>
      </c>
      <c r="DC49">
        <f t="shared" si="2"/>
        <v>0</v>
      </c>
      <c r="DD49" t="s">
        <v>236</v>
      </c>
      <c r="DE49" t="s">
        <v>236</v>
      </c>
      <c r="DF49">
        <f t="shared" si="3"/>
        <v>0</v>
      </c>
      <c r="DG49">
        <f>ROUND(ROUND(AF49,2)*CX49,2)</f>
        <v>0</v>
      </c>
      <c r="DH49">
        <f t="shared" si="4"/>
        <v>0</v>
      </c>
      <c r="DI49">
        <f t="shared" si="5"/>
        <v>0</v>
      </c>
      <c r="DJ49">
        <f>DI49</f>
        <v>0</v>
      </c>
      <c r="DK49">
        <v>0</v>
      </c>
      <c r="DL49" t="s">
        <v>236</v>
      </c>
      <c r="DM49">
        <v>0</v>
      </c>
      <c r="DN49" t="s">
        <v>236</v>
      </c>
      <c r="DO49">
        <v>0</v>
      </c>
    </row>
    <row r="50" spans="1:119">
      <c r="A50">
        <f>ROW(Source!A39)</f>
        <v>39</v>
      </c>
      <c r="B50">
        <v>85244033</v>
      </c>
      <c r="C50">
        <v>85246412</v>
      </c>
      <c r="D50">
        <v>82932392</v>
      </c>
      <c r="E50">
        <v>1</v>
      </c>
      <c r="F50">
        <v>1</v>
      </c>
      <c r="G50">
        <v>1</v>
      </c>
      <c r="H50">
        <v>2</v>
      </c>
      <c r="I50" t="s">
        <v>95</v>
      </c>
      <c r="J50" t="s">
        <v>804</v>
      </c>
      <c r="K50" t="s">
        <v>96</v>
      </c>
      <c r="L50">
        <v>1368</v>
      </c>
      <c r="N50">
        <v>1011</v>
      </c>
      <c r="O50" t="s">
        <v>57</v>
      </c>
      <c r="P50" t="s">
        <v>57</v>
      </c>
      <c r="Q50">
        <v>1</v>
      </c>
      <c r="W50">
        <v>0</v>
      </c>
      <c r="X50">
        <v>843131152</v>
      </c>
      <c r="Y50">
        <f t="shared" si="0"/>
        <v>1.3248</v>
      </c>
      <c r="AA50">
        <v>0</v>
      </c>
      <c r="AB50">
        <v>2736.29</v>
      </c>
      <c r="AC50">
        <v>932.95</v>
      </c>
      <c r="AD50">
        <v>0</v>
      </c>
      <c r="AE50">
        <v>0</v>
      </c>
      <c r="AF50">
        <v>2088.77</v>
      </c>
      <c r="AG50">
        <v>932.95</v>
      </c>
      <c r="AH50">
        <v>0</v>
      </c>
      <c r="AI50">
        <v>1</v>
      </c>
      <c r="AJ50">
        <v>1.31</v>
      </c>
      <c r="AK50">
        <v>1</v>
      </c>
      <c r="AL50">
        <v>1</v>
      </c>
      <c r="AM50">
        <v>2</v>
      </c>
      <c r="AN50">
        <v>0</v>
      </c>
      <c r="AO50">
        <v>0</v>
      </c>
      <c r="AP50">
        <v>1</v>
      </c>
      <c r="AQ50">
        <v>1</v>
      </c>
      <c r="AR50">
        <v>0</v>
      </c>
      <c r="AS50" t="s">
        <v>236</v>
      </c>
      <c r="AT50">
        <v>0.96</v>
      </c>
      <c r="AU50" t="s">
        <v>268</v>
      </c>
      <c r="AV50">
        <v>1</v>
      </c>
      <c r="AW50">
        <v>2</v>
      </c>
      <c r="AX50">
        <v>85246420</v>
      </c>
      <c r="AY50">
        <v>1</v>
      </c>
      <c r="AZ50">
        <v>0</v>
      </c>
      <c r="BA50">
        <v>50</v>
      </c>
      <c r="BB50">
        <v>1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2005.2192</v>
      </c>
      <c r="BL50">
        <v>895.632</v>
      </c>
      <c r="BM50">
        <v>0</v>
      </c>
      <c r="BN50">
        <v>0</v>
      </c>
      <c r="BO50">
        <v>0.96</v>
      </c>
      <c r="BP50">
        <v>1</v>
      </c>
      <c r="BQ50">
        <v>0</v>
      </c>
      <c r="BR50">
        <v>2767.202496</v>
      </c>
      <c r="BS50">
        <v>1235.97216</v>
      </c>
      <c r="BT50">
        <v>0</v>
      </c>
      <c r="BU50">
        <v>0</v>
      </c>
      <c r="BV50">
        <v>1.3248</v>
      </c>
      <c r="BW50">
        <v>1</v>
      </c>
      <c r="CV50">
        <v>0</v>
      </c>
      <c r="CW50">
        <f>ROUND(Y50*Source!I39*DO50,7)</f>
        <v>0</v>
      </c>
      <c r="CX50">
        <f>ROUND(Y50*Source!I39,7)</f>
        <v>0</v>
      </c>
      <c r="CY50">
        <f>AB50</f>
        <v>2736.29</v>
      </c>
      <c r="CZ50">
        <f>AF50</f>
        <v>2088.77</v>
      </c>
      <c r="DA50">
        <f>AJ50</f>
        <v>1.31</v>
      </c>
      <c r="DB50">
        <f t="shared" si="1"/>
        <v>2767.2036</v>
      </c>
      <c r="DC50">
        <f t="shared" si="2"/>
        <v>1235.9694</v>
      </c>
      <c r="DD50" t="s">
        <v>236</v>
      </c>
      <c r="DE50" t="s">
        <v>236</v>
      </c>
      <c r="DF50">
        <f t="shared" si="3"/>
        <v>0</v>
      </c>
      <c r="DG50">
        <f>ROUND(ROUND(AF50*AJ50,2)*CX50,2)</f>
        <v>0</v>
      </c>
      <c r="DH50">
        <f t="shared" si="4"/>
        <v>0</v>
      </c>
      <c r="DI50">
        <f t="shared" si="5"/>
        <v>0</v>
      </c>
      <c r="DJ50">
        <f>DG50+DH50</f>
        <v>0</v>
      </c>
      <c r="DK50">
        <v>0</v>
      </c>
      <c r="DL50" t="s">
        <v>58</v>
      </c>
      <c r="DM50">
        <v>5</v>
      </c>
      <c r="DN50" t="s">
        <v>28</v>
      </c>
      <c r="DO50">
        <v>1</v>
      </c>
    </row>
    <row r="51" spans="1:119">
      <c r="A51">
        <f>ROW(Source!A39)</f>
        <v>39</v>
      </c>
      <c r="B51">
        <v>85244033</v>
      </c>
      <c r="C51">
        <v>85246412</v>
      </c>
      <c r="D51">
        <v>82932679</v>
      </c>
      <c r="E51">
        <v>1</v>
      </c>
      <c r="F51">
        <v>1</v>
      </c>
      <c r="G51">
        <v>1</v>
      </c>
      <c r="H51">
        <v>2</v>
      </c>
      <c r="I51" t="s">
        <v>124</v>
      </c>
      <c r="J51" t="s">
        <v>800</v>
      </c>
      <c r="K51" t="s">
        <v>125</v>
      </c>
      <c r="L51">
        <v>1368</v>
      </c>
      <c r="N51">
        <v>1011</v>
      </c>
      <c r="O51" t="s">
        <v>57</v>
      </c>
      <c r="P51" t="s">
        <v>57</v>
      </c>
      <c r="Q51">
        <v>1</v>
      </c>
      <c r="W51">
        <v>0</v>
      </c>
      <c r="X51">
        <v>-438045540</v>
      </c>
      <c r="Y51">
        <f t="shared" si="0"/>
        <v>1.1592</v>
      </c>
      <c r="AA51">
        <v>0</v>
      </c>
      <c r="AB51">
        <v>506.23</v>
      </c>
      <c r="AC51">
        <v>811.79</v>
      </c>
      <c r="AD51">
        <v>0</v>
      </c>
      <c r="AE51">
        <v>0</v>
      </c>
      <c r="AF51">
        <v>346.73</v>
      </c>
      <c r="AG51">
        <v>811.79</v>
      </c>
      <c r="AH51">
        <v>0</v>
      </c>
      <c r="AI51">
        <v>1</v>
      </c>
      <c r="AJ51">
        <v>1.46</v>
      </c>
      <c r="AK51">
        <v>1</v>
      </c>
      <c r="AL51">
        <v>1</v>
      </c>
      <c r="AM51">
        <v>2</v>
      </c>
      <c r="AN51">
        <v>0</v>
      </c>
      <c r="AO51">
        <v>0</v>
      </c>
      <c r="AP51">
        <v>1</v>
      </c>
      <c r="AQ51">
        <v>1</v>
      </c>
      <c r="AR51">
        <v>0</v>
      </c>
      <c r="AS51" t="s">
        <v>236</v>
      </c>
      <c r="AT51">
        <v>0.84</v>
      </c>
      <c r="AU51" t="s">
        <v>268</v>
      </c>
      <c r="AV51">
        <v>1</v>
      </c>
      <c r="AW51">
        <v>2</v>
      </c>
      <c r="AX51">
        <v>85246421</v>
      </c>
      <c r="AY51">
        <v>1</v>
      </c>
      <c r="AZ51">
        <v>0</v>
      </c>
      <c r="BA51">
        <v>51</v>
      </c>
      <c r="BB51">
        <v>1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291.2532</v>
      </c>
      <c r="BL51">
        <v>681.9036</v>
      </c>
      <c r="BM51">
        <v>0</v>
      </c>
      <c r="BN51">
        <v>0</v>
      </c>
      <c r="BO51">
        <v>0.84</v>
      </c>
      <c r="BP51">
        <v>1</v>
      </c>
      <c r="BQ51">
        <v>0</v>
      </c>
      <c r="BR51">
        <v>401.929416</v>
      </c>
      <c r="BS51">
        <v>941.026968</v>
      </c>
      <c r="BT51">
        <v>0</v>
      </c>
      <c r="BU51">
        <v>0</v>
      </c>
      <c r="BV51">
        <v>1.1592</v>
      </c>
      <c r="BW51">
        <v>1</v>
      </c>
      <c r="CV51">
        <v>0</v>
      </c>
      <c r="CW51">
        <f>ROUND(Y51*Source!I39*DO51,7)</f>
        <v>0</v>
      </c>
      <c r="CX51">
        <f>ROUND(Y51*Source!I39,7)</f>
        <v>0</v>
      </c>
      <c r="CY51">
        <f>AB51</f>
        <v>506.23</v>
      </c>
      <c r="CZ51">
        <f>AF51</f>
        <v>346.73</v>
      </c>
      <c r="DA51">
        <f>AJ51</f>
        <v>1.46</v>
      </c>
      <c r="DB51">
        <f t="shared" si="1"/>
        <v>401.925</v>
      </c>
      <c r="DC51">
        <f t="shared" si="2"/>
        <v>941.022</v>
      </c>
      <c r="DD51" t="s">
        <v>236</v>
      </c>
      <c r="DE51" t="s">
        <v>236</v>
      </c>
      <c r="DF51">
        <f t="shared" si="3"/>
        <v>0</v>
      </c>
      <c r="DG51">
        <f>ROUND(ROUND(AF51*AJ51,2)*CX51,2)</f>
        <v>0</v>
      </c>
      <c r="DH51">
        <f t="shared" si="4"/>
        <v>0</v>
      </c>
      <c r="DI51">
        <f t="shared" si="5"/>
        <v>0</v>
      </c>
      <c r="DJ51">
        <f>DG51+DH51</f>
        <v>0</v>
      </c>
      <c r="DK51">
        <v>0</v>
      </c>
      <c r="DL51" t="s">
        <v>81</v>
      </c>
      <c r="DM51">
        <v>4</v>
      </c>
      <c r="DN51" t="s">
        <v>28</v>
      </c>
      <c r="DO51">
        <v>1</v>
      </c>
    </row>
    <row r="52" spans="1:119">
      <c r="A52">
        <f>ROW(Source!A39)</f>
        <v>39</v>
      </c>
      <c r="B52">
        <v>85244033</v>
      </c>
      <c r="C52">
        <v>85246412</v>
      </c>
      <c r="D52">
        <v>82933400</v>
      </c>
      <c r="E52">
        <v>1</v>
      </c>
      <c r="F52">
        <v>1</v>
      </c>
      <c r="G52">
        <v>1</v>
      </c>
      <c r="H52">
        <v>2</v>
      </c>
      <c r="I52" t="s">
        <v>97</v>
      </c>
      <c r="J52" t="s">
        <v>801</v>
      </c>
      <c r="K52" t="s">
        <v>98</v>
      </c>
      <c r="L52">
        <v>1368</v>
      </c>
      <c r="N52">
        <v>1011</v>
      </c>
      <c r="O52" t="s">
        <v>57</v>
      </c>
      <c r="P52" t="s">
        <v>57</v>
      </c>
      <c r="Q52">
        <v>1</v>
      </c>
      <c r="W52">
        <v>0</v>
      </c>
      <c r="X52">
        <v>-849950259</v>
      </c>
      <c r="Y52">
        <f t="shared" si="0"/>
        <v>0.1242</v>
      </c>
      <c r="AA52">
        <v>0</v>
      </c>
      <c r="AB52">
        <v>641.7</v>
      </c>
      <c r="AC52">
        <v>811.79</v>
      </c>
      <c r="AD52">
        <v>0</v>
      </c>
      <c r="AE52">
        <v>0</v>
      </c>
      <c r="AF52">
        <v>641.7</v>
      </c>
      <c r="AG52">
        <v>811.79</v>
      </c>
      <c r="AH52">
        <v>0</v>
      </c>
      <c r="AI52">
        <v>1</v>
      </c>
      <c r="AJ52">
        <v>1</v>
      </c>
      <c r="AK52">
        <v>1</v>
      </c>
      <c r="AL52">
        <v>1</v>
      </c>
      <c r="AM52">
        <v>-2</v>
      </c>
      <c r="AN52">
        <v>0</v>
      </c>
      <c r="AO52">
        <v>0</v>
      </c>
      <c r="AP52">
        <v>1</v>
      </c>
      <c r="AQ52">
        <v>1</v>
      </c>
      <c r="AR52">
        <v>0</v>
      </c>
      <c r="AS52" t="s">
        <v>236</v>
      </c>
      <c r="AT52">
        <v>0.09</v>
      </c>
      <c r="AU52" t="s">
        <v>268</v>
      </c>
      <c r="AV52">
        <v>1</v>
      </c>
      <c r="AW52">
        <v>2</v>
      </c>
      <c r="AX52">
        <v>85246422</v>
      </c>
      <c r="AY52">
        <v>1</v>
      </c>
      <c r="AZ52">
        <v>0</v>
      </c>
      <c r="BA52">
        <v>52</v>
      </c>
      <c r="BB52">
        <v>1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57.753</v>
      </c>
      <c r="BL52">
        <v>73.0611</v>
      </c>
      <c r="BM52">
        <v>0</v>
      </c>
      <c r="BN52">
        <v>0</v>
      </c>
      <c r="BO52">
        <v>0.09</v>
      </c>
      <c r="BP52">
        <v>1</v>
      </c>
      <c r="BQ52">
        <v>0</v>
      </c>
      <c r="BR52">
        <v>79.69914</v>
      </c>
      <c r="BS52">
        <v>100.824318</v>
      </c>
      <c r="BT52">
        <v>0</v>
      </c>
      <c r="BU52">
        <v>0</v>
      </c>
      <c r="BV52">
        <v>0.1242</v>
      </c>
      <c r="BW52">
        <v>1</v>
      </c>
      <c r="CV52">
        <v>0</v>
      </c>
      <c r="CW52">
        <f>ROUND(Y52*Source!I39*DO52,7)</f>
        <v>0</v>
      </c>
      <c r="CX52">
        <f>ROUND(Y52*Source!I39,7)</f>
        <v>0</v>
      </c>
      <c r="CY52">
        <f>AB52</f>
        <v>641.7</v>
      </c>
      <c r="CZ52">
        <f>AF52</f>
        <v>641.7</v>
      </c>
      <c r="DA52">
        <f>AJ52</f>
        <v>1</v>
      </c>
      <c r="DB52">
        <f t="shared" si="1"/>
        <v>79.695</v>
      </c>
      <c r="DC52">
        <f t="shared" si="2"/>
        <v>100.8228</v>
      </c>
      <c r="DD52" t="s">
        <v>236</v>
      </c>
      <c r="DE52" t="s">
        <v>236</v>
      </c>
      <c r="DF52">
        <f t="shared" si="3"/>
        <v>0</v>
      </c>
      <c r="DG52">
        <f>ROUND(ROUND(AF52,2)*CX52,2)</f>
        <v>0</v>
      </c>
      <c r="DH52">
        <f t="shared" si="4"/>
        <v>0</v>
      </c>
      <c r="DI52">
        <f t="shared" si="5"/>
        <v>0</v>
      </c>
      <c r="DJ52">
        <f>DG52+DH52</f>
        <v>0</v>
      </c>
      <c r="DK52">
        <v>1</v>
      </c>
      <c r="DL52" t="s">
        <v>81</v>
      </c>
      <c r="DM52">
        <v>4</v>
      </c>
      <c r="DN52" t="s">
        <v>28</v>
      </c>
      <c r="DO52">
        <v>1</v>
      </c>
    </row>
    <row r="53" spans="1:119">
      <c r="A53">
        <f>ROW(Source!A40)</f>
        <v>40</v>
      </c>
      <c r="B53">
        <v>85244098</v>
      </c>
      <c r="C53">
        <v>85246423</v>
      </c>
      <c r="D53">
        <v>82925804</v>
      </c>
      <c r="E53">
        <v>117</v>
      </c>
      <c r="F53">
        <v>1</v>
      </c>
      <c r="G53">
        <v>1</v>
      </c>
      <c r="H53">
        <v>1</v>
      </c>
      <c r="I53" t="s">
        <v>71</v>
      </c>
      <c r="J53" t="s">
        <v>236</v>
      </c>
      <c r="K53" t="s">
        <v>72</v>
      </c>
      <c r="L53">
        <v>1191</v>
      </c>
      <c r="N53">
        <v>1013</v>
      </c>
      <c r="O53" t="s">
        <v>28</v>
      </c>
      <c r="P53" t="s">
        <v>28</v>
      </c>
      <c r="Q53">
        <v>1</v>
      </c>
      <c r="W53">
        <v>0</v>
      </c>
      <c r="X53">
        <v>-1991603921</v>
      </c>
      <c r="Y53">
        <f t="shared" si="0"/>
        <v>0.6072</v>
      </c>
      <c r="AA53">
        <v>0</v>
      </c>
      <c r="AB53">
        <v>0</v>
      </c>
      <c r="AC53">
        <v>0</v>
      </c>
      <c r="AD53">
        <v>690.62</v>
      </c>
      <c r="AE53">
        <v>0</v>
      </c>
      <c r="AF53">
        <v>0</v>
      </c>
      <c r="AG53">
        <v>0</v>
      </c>
      <c r="AH53">
        <v>690.62</v>
      </c>
      <c r="AI53">
        <v>1</v>
      </c>
      <c r="AJ53">
        <v>1</v>
      </c>
      <c r="AK53">
        <v>1</v>
      </c>
      <c r="AL53">
        <v>1</v>
      </c>
      <c r="AM53">
        <v>-2</v>
      </c>
      <c r="AN53">
        <v>0</v>
      </c>
      <c r="AO53">
        <v>0</v>
      </c>
      <c r="AP53">
        <v>1</v>
      </c>
      <c r="AQ53">
        <v>1</v>
      </c>
      <c r="AR53">
        <v>0</v>
      </c>
      <c r="AS53" t="s">
        <v>236</v>
      </c>
      <c r="AT53">
        <v>0.44</v>
      </c>
      <c r="AU53" t="s">
        <v>268</v>
      </c>
      <c r="AV53">
        <v>1</v>
      </c>
      <c r="AW53">
        <v>2</v>
      </c>
      <c r="AX53">
        <v>85246429</v>
      </c>
      <c r="AY53">
        <v>1</v>
      </c>
      <c r="AZ53">
        <v>0</v>
      </c>
      <c r="BA53">
        <v>53</v>
      </c>
      <c r="BB53">
        <v>1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303.8728</v>
      </c>
      <c r="BN53">
        <v>0.44</v>
      </c>
      <c r="BO53">
        <v>0</v>
      </c>
      <c r="BP53">
        <v>1</v>
      </c>
      <c r="BQ53">
        <v>0</v>
      </c>
      <c r="BR53">
        <v>0</v>
      </c>
      <c r="BS53">
        <v>0</v>
      </c>
      <c r="BT53">
        <v>419.344464</v>
      </c>
      <c r="BU53">
        <v>0.6072</v>
      </c>
      <c r="BV53">
        <v>0</v>
      </c>
      <c r="BW53">
        <v>1</v>
      </c>
      <c r="CU53">
        <f>ROUND(AT53*Source!I40*AH53*AL53,2)</f>
        <v>0</v>
      </c>
      <c r="CV53">
        <f>ROUND(Y53*Source!I40,7)</f>
        <v>0</v>
      </c>
      <c r="CW53">
        <v>0</v>
      </c>
      <c r="CX53">
        <f>ROUND(Y53*Source!I40,7)</f>
        <v>0</v>
      </c>
      <c r="CY53">
        <f>AD53</f>
        <v>690.62</v>
      </c>
      <c r="CZ53">
        <f>AH53</f>
        <v>690.62</v>
      </c>
      <c r="DA53">
        <f>AL53</f>
        <v>1</v>
      </c>
      <c r="DB53">
        <f t="shared" si="1"/>
        <v>419.3406</v>
      </c>
      <c r="DC53">
        <f t="shared" si="2"/>
        <v>0</v>
      </c>
      <c r="DD53" t="s">
        <v>236</v>
      </c>
      <c r="DE53" t="s">
        <v>236</v>
      </c>
      <c r="DF53">
        <f t="shared" si="3"/>
        <v>0</v>
      </c>
      <c r="DG53">
        <f>ROUND(ROUND(AF53,2)*CX53,2)</f>
        <v>0</v>
      </c>
      <c r="DH53">
        <f t="shared" si="4"/>
        <v>0</v>
      </c>
      <c r="DI53">
        <f t="shared" si="5"/>
        <v>0</v>
      </c>
      <c r="DJ53">
        <f>DI53</f>
        <v>0</v>
      </c>
      <c r="DK53">
        <v>1</v>
      </c>
      <c r="DL53" t="s">
        <v>236</v>
      </c>
      <c r="DM53">
        <v>0</v>
      </c>
      <c r="DN53" t="s">
        <v>236</v>
      </c>
      <c r="DO53">
        <v>0</v>
      </c>
    </row>
    <row r="54" spans="1:119">
      <c r="A54">
        <f>ROW(Source!A40)</f>
        <v>40</v>
      </c>
      <c r="B54">
        <v>85244098</v>
      </c>
      <c r="C54">
        <v>85246423</v>
      </c>
      <c r="D54">
        <v>82926016</v>
      </c>
      <c r="E54">
        <v>117</v>
      </c>
      <c r="F54">
        <v>1</v>
      </c>
      <c r="G54">
        <v>1</v>
      </c>
      <c r="H54">
        <v>1</v>
      </c>
      <c r="I54" t="s">
        <v>798</v>
      </c>
      <c r="J54" t="s">
        <v>236</v>
      </c>
      <c r="K54" t="s">
        <v>799</v>
      </c>
      <c r="L54">
        <v>1191</v>
      </c>
      <c r="N54">
        <v>1013</v>
      </c>
      <c r="O54" t="s">
        <v>28</v>
      </c>
      <c r="P54" t="s">
        <v>28</v>
      </c>
      <c r="Q54">
        <v>1</v>
      </c>
      <c r="W54">
        <v>0</v>
      </c>
      <c r="X54">
        <v>-1417349443</v>
      </c>
      <c r="Y54">
        <f t="shared" si="0"/>
        <v>0.6624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1</v>
      </c>
      <c r="AJ54">
        <v>1</v>
      </c>
      <c r="AK54">
        <v>1</v>
      </c>
      <c r="AL54">
        <v>1</v>
      </c>
      <c r="AM54">
        <v>-2</v>
      </c>
      <c r="AN54">
        <v>0</v>
      </c>
      <c r="AO54">
        <v>0</v>
      </c>
      <c r="AP54">
        <v>1</v>
      </c>
      <c r="AQ54">
        <v>1</v>
      </c>
      <c r="AR54">
        <v>0</v>
      </c>
      <c r="AS54" t="s">
        <v>236</v>
      </c>
      <c r="AT54">
        <v>0.48</v>
      </c>
      <c r="AU54" t="s">
        <v>268</v>
      </c>
      <c r="AV54">
        <v>2</v>
      </c>
      <c r="AW54">
        <v>2</v>
      </c>
      <c r="AX54">
        <v>85246430</v>
      </c>
      <c r="AY54">
        <v>1</v>
      </c>
      <c r="AZ54">
        <v>0</v>
      </c>
      <c r="BA54">
        <v>54</v>
      </c>
      <c r="BB54">
        <v>1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CV54">
        <v>0</v>
      </c>
      <c r="CW54">
        <v>0</v>
      </c>
      <c r="CX54">
        <f>ROUND(Y54*Source!I40,7)</f>
        <v>0</v>
      </c>
      <c r="CY54">
        <f>AD54</f>
        <v>0</v>
      </c>
      <c r="CZ54">
        <f>AH54</f>
        <v>0</v>
      </c>
      <c r="DA54">
        <f>AL54</f>
        <v>1</v>
      </c>
      <c r="DB54">
        <f t="shared" si="1"/>
        <v>0</v>
      </c>
      <c r="DC54">
        <f t="shared" si="2"/>
        <v>0</v>
      </c>
      <c r="DD54" t="s">
        <v>236</v>
      </c>
      <c r="DE54" t="s">
        <v>236</v>
      </c>
      <c r="DF54">
        <f t="shared" si="3"/>
        <v>0</v>
      </c>
      <c r="DG54">
        <f>ROUND(ROUND(AF54,2)*CX54,2)</f>
        <v>0</v>
      </c>
      <c r="DH54">
        <f t="shared" si="4"/>
        <v>0</v>
      </c>
      <c r="DI54">
        <f t="shared" si="5"/>
        <v>0</v>
      </c>
      <c r="DJ54">
        <f>DI54</f>
        <v>0</v>
      </c>
      <c r="DK54">
        <v>0</v>
      </c>
      <c r="DL54" t="s">
        <v>236</v>
      </c>
      <c r="DM54">
        <v>0</v>
      </c>
      <c r="DN54" t="s">
        <v>236</v>
      </c>
      <c r="DO54">
        <v>0</v>
      </c>
    </row>
    <row r="55" spans="1:119">
      <c r="A55">
        <f>ROW(Source!A40)</f>
        <v>40</v>
      </c>
      <c r="B55">
        <v>85244098</v>
      </c>
      <c r="C55">
        <v>85246423</v>
      </c>
      <c r="D55">
        <v>82932505</v>
      </c>
      <c r="E55">
        <v>1</v>
      </c>
      <c r="F55">
        <v>1</v>
      </c>
      <c r="G55">
        <v>1</v>
      </c>
      <c r="H55">
        <v>2</v>
      </c>
      <c r="I55" t="s">
        <v>73</v>
      </c>
      <c r="J55" t="s">
        <v>807</v>
      </c>
      <c r="K55" t="s">
        <v>74</v>
      </c>
      <c r="L55">
        <v>1368</v>
      </c>
      <c r="N55">
        <v>1011</v>
      </c>
      <c r="O55" t="s">
        <v>57</v>
      </c>
      <c r="P55" t="s">
        <v>57</v>
      </c>
      <c r="Q55">
        <v>1</v>
      </c>
      <c r="W55">
        <v>0</v>
      </c>
      <c r="X55">
        <v>639918019</v>
      </c>
      <c r="Y55">
        <f t="shared" si="0"/>
        <v>0.3312</v>
      </c>
      <c r="AA55">
        <v>0</v>
      </c>
      <c r="AB55">
        <v>1626.29</v>
      </c>
      <c r="AC55">
        <v>1090.46</v>
      </c>
      <c r="AD55">
        <v>0</v>
      </c>
      <c r="AE55">
        <v>0</v>
      </c>
      <c r="AF55">
        <v>1626.29</v>
      </c>
      <c r="AG55">
        <v>1090.46</v>
      </c>
      <c r="AH55">
        <v>0</v>
      </c>
      <c r="AI55">
        <v>1</v>
      </c>
      <c r="AJ55">
        <v>1</v>
      </c>
      <c r="AK55">
        <v>1</v>
      </c>
      <c r="AL55">
        <v>1</v>
      </c>
      <c r="AM55">
        <v>-2</v>
      </c>
      <c r="AN55">
        <v>0</v>
      </c>
      <c r="AO55">
        <v>0</v>
      </c>
      <c r="AP55">
        <v>1</v>
      </c>
      <c r="AQ55">
        <v>1</v>
      </c>
      <c r="AR55">
        <v>0</v>
      </c>
      <c r="AS55" t="s">
        <v>236</v>
      </c>
      <c r="AT55">
        <v>0.24</v>
      </c>
      <c r="AU55" t="s">
        <v>268</v>
      </c>
      <c r="AV55">
        <v>1</v>
      </c>
      <c r="AW55">
        <v>2</v>
      </c>
      <c r="AX55">
        <v>85246431</v>
      </c>
      <c r="AY55">
        <v>1</v>
      </c>
      <c r="AZ55">
        <v>0</v>
      </c>
      <c r="BA55">
        <v>55</v>
      </c>
      <c r="BB55">
        <v>1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390.3096</v>
      </c>
      <c r="BL55">
        <v>261.7104</v>
      </c>
      <c r="BM55">
        <v>0</v>
      </c>
      <c r="BN55">
        <v>0</v>
      </c>
      <c r="BO55">
        <v>0.24</v>
      </c>
      <c r="BP55">
        <v>1</v>
      </c>
      <c r="BQ55">
        <v>0</v>
      </c>
      <c r="BR55">
        <v>538.627248</v>
      </c>
      <c r="BS55">
        <v>361.160352</v>
      </c>
      <c r="BT55">
        <v>0</v>
      </c>
      <c r="BU55">
        <v>0</v>
      </c>
      <c r="BV55">
        <v>0.3312</v>
      </c>
      <c r="BW55">
        <v>1</v>
      </c>
      <c r="CV55">
        <v>0</v>
      </c>
      <c r="CW55">
        <f>ROUND(Y55*Source!I40*DO55,7)</f>
        <v>0</v>
      </c>
      <c r="CX55">
        <f>ROUND(Y55*Source!I40,7)</f>
        <v>0</v>
      </c>
      <c r="CY55">
        <f>AB55</f>
        <v>1626.29</v>
      </c>
      <c r="CZ55">
        <f>AF55</f>
        <v>1626.29</v>
      </c>
      <c r="DA55">
        <f>AJ55</f>
        <v>1</v>
      </c>
      <c r="DB55">
        <f t="shared" si="1"/>
        <v>538.6278</v>
      </c>
      <c r="DC55">
        <f t="shared" si="2"/>
        <v>361.1598</v>
      </c>
      <c r="DD55" t="s">
        <v>236</v>
      </c>
      <c r="DE55" t="s">
        <v>236</v>
      </c>
      <c r="DF55">
        <f t="shared" si="3"/>
        <v>0</v>
      </c>
      <c r="DG55">
        <f>ROUND(ROUND(AF55,2)*CX55,2)</f>
        <v>0</v>
      </c>
      <c r="DH55">
        <f t="shared" si="4"/>
        <v>0</v>
      </c>
      <c r="DI55">
        <f t="shared" si="5"/>
        <v>0</v>
      </c>
      <c r="DJ55">
        <f>DG55+DH55</f>
        <v>0</v>
      </c>
      <c r="DK55">
        <v>1</v>
      </c>
      <c r="DL55" t="s">
        <v>75</v>
      </c>
      <c r="DM55">
        <v>6</v>
      </c>
      <c r="DN55" t="s">
        <v>28</v>
      </c>
      <c r="DO55">
        <v>1</v>
      </c>
    </row>
    <row r="56" spans="1:119">
      <c r="A56">
        <f>ROW(Source!A40)</f>
        <v>40</v>
      </c>
      <c r="B56">
        <v>85244098</v>
      </c>
      <c r="C56">
        <v>85246423</v>
      </c>
      <c r="D56">
        <v>82933465</v>
      </c>
      <c r="E56">
        <v>1</v>
      </c>
      <c r="F56">
        <v>1</v>
      </c>
      <c r="G56">
        <v>1</v>
      </c>
      <c r="H56">
        <v>2</v>
      </c>
      <c r="I56" t="s">
        <v>77</v>
      </c>
      <c r="J56" t="s">
        <v>805</v>
      </c>
      <c r="K56" t="s">
        <v>78</v>
      </c>
      <c r="L56">
        <v>1368</v>
      </c>
      <c r="N56">
        <v>1011</v>
      </c>
      <c r="O56" t="s">
        <v>57</v>
      </c>
      <c r="P56" t="s">
        <v>57</v>
      </c>
      <c r="Q56">
        <v>1</v>
      </c>
      <c r="W56">
        <v>0</v>
      </c>
      <c r="X56">
        <v>1256142057</v>
      </c>
      <c r="Y56">
        <f t="shared" si="0"/>
        <v>0.3312</v>
      </c>
      <c r="AA56">
        <v>0</v>
      </c>
      <c r="AB56">
        <v>13.86</v>
      </c>
      <c r="AC56">
        <v>0</v>
      </c>
      <c r="AD56">
        <v>0</v>
      </c>
      <c r="AE56">
        <v>0</v>
      </c>
      <c r="AF56">
        <v>13.86</v>
      </c>
      <c r="AG56">
        <v>0</v>
      </c>
      <c r="AH56">
        <v>0</v>
      </c>
      <c r="AI56">
        <v>1</v>
      </c>
      <c r="AJ56">
        <v>1</v>
      </c>
      <c r="AK56">
        <v>1</v>
      </c>
      <c r="AL56">
        <v>1</v>
      </c>
      <c r="AM56">
        <v>-2</v>
      </c>
      <c r="AN56">
        <v>0</v>
      </c>
      <c r="AO56">
        <v>0</v>
      </c>
      <c r="AP56">
        <v>1</v>
      </c>
      <c r="AQ56">
        <v>1</v>
      </c>
      <c r="AR56">
        <v>0</v>
      </c>
      <c r="AS56" t="s">
        <v>236</v>
      </c>
      <c r="AT56">
        <v>0.24</v>
      </c>
      <c r="AU56" t="s">
        <v>268</v>
      </c>
      <c r="AV56">
        <v>1</v>
      </c>
      <c r="AW56">
        <v>2</v>
      </c>
      <c r="AX56">
        <v>85246432</v>
      </c>
      <c r="AY56">
        <v>1</v>
      </c>
      <c r="AZ56">
        <v>0</v>
      </c>
      <c r="BA56">
        <v>56</v>
      </c>
      <c r="BB56">
        <v>1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3.3264</v>
      </c>
      <c r="BL56">
        <v>0</v>
      </c>
      <c r="BM56">
        <v>0</v>
      </c>
      <c r="BN56">
        <v>0</v>
      </c>
      <c r="BO56">
        <v>0</v>
      </c>
      <c r="BP56">
        <v>1</v>
      </c>
      <c r="BQ56">
        <v>0</v>
      </c>
      <c r="BR56">
        <v>4.590432</v>
      </c>
      <c r="BS56">
        <v>0</v>
      </c>
      <c r="BT56">
        <v>0</v>
      </c>
      <c r="BU56">
        <v>0</v>
      </c>
      <c r="BV56">
        <v>0</v>
      </c>
      <c r="BW56">
        <v>1</v>
      </c>
      <c r="CV56">
        <v>0</v>
      </c>
      <c r="CW56">
        <f>ROUND(Y56*Source!I40*DO56,7)</f>
        <v>0</v>
      </c>
      <c r="CX56">
        <f>ROUND(Y56*Source!I40,7)</f>
        <v>0</v>
      </c>
      <c r="CY56">
        <f>AB56</f>
        <v>13.86</v>
      </c>
      <c r="CZ56">
        <f>AF56</f>
        <v>13.86</v>
      </c>
      <c r="DA56">
        <f>AJ56</f>
        <v>1</v>
      </c>
      <c r="DB56">
        <f t="shared" si="1"/>
        <v>4.5954</v>
      </c>
      <c r="DC56">
        <f t="shared" si="2"/>
        <v>0</v>
      </c>
      <c r="DD56" t="s">
        <v>236</v>
      </c>
      <c r="DE56" t="s">
        <v>236</v>
      </c>
      <c r="DF56">
        <f t="shared" si="3"/>
        <v>0</v>
      </c>
      <c r="DG56">
        <f>ROUND(ROUND(AF56,2)*CX56,2)</f>
        <v>0</v>
      </c>
      <c r="DH56">
        <f t="shared" si="4"/>
        <v>0</v>
      </c>
      <c r="DI56">
        <f t="shared" si="5"/>
        <v>0</v>
      </c>
      <c r="DJ56">
        <f>DG56+DH56</f>
        <v>0</v>
      </c>
      <c r="DK56">
        <v>1</v>
      </c>
      <c r="DL56" t="s">
        <v>236</v>
      </c>
      <c r="DM56">
        <v>0</v>
      </c>
      <c r="DN56" t="s">
        <v>236</v>
      </c>
      <c r="DO56">
        <v>0</v>
      </c>
    </row>
    <row r="57" spans="1:119">
      <c r="A57">
        <f>ROW(Source!A40)</f>
        <v>40</v>
      </c>
      <c r="B57">
        <v>85244098</v>
      </c>
      <c r="C57">
        <v>85246423</v>
      </c>
      <c r="D57">
        <v>82933483</v>
      </c>
      <c r="E57">
        <v>1</v>
      </c>
      <c r="F57">
        <v>1</v>
      </c>
      <c r="G57">
        <v>1</v>
      </c>
      <c r="H57">
        <v>2</v>
      </c>
      <c r="I57" t="s">
        <v>79</v>
      </c>
      <c r="J57" t="s">
        <v>806</v>
      </c>
      <c r="K57" t="s">
        <v>80</v>
      </c>
      <c r="L57">
        <v>1368</v>
      </c>
      <c r="N57">
        <v>1011</v>
      </c>
      <c r="O57" t="s">
        <v>57</v>
      </c>
      <c r="P57" t="s">
        <v>57</v>
      </c>
      <c r="Q57">
        <v>1</v>
      </c>
      <c r="W57">
        <v>0</v>
      </c>
      <c r="X57">
        <v>1638899965</v>
      </c>
      <c r="Y57">
        <f t="shared" si="0"/>
        <v>0.3312</v>
      </c>
      <c r="AA57">
        <v>0</v>
      </c>
      <c r="AB57">
        <v>634.32</v>
      </c>
      <c r="AC57">
        <v>811.79</v>
      </c>
      <c r="AD57">
        <v>0</v>
      </c>
      <c r="AE57">
        <v>0</v>
      </c>
      <c r="AF57">
        <v>487.94</v>
      </c>
      <c r="AG57">
        <v>811.79</v>
      </c>
      <c r="AH57">
        <v>0</v>
      </c>
      <c r="AI57">
        <v>1</v>
      </c>
      <c r="AJ57">
        <v>1.3</v>
      </c>
      <c r="AK57">
        <v>1</v>
      </c>
      <c r="AL57">
        <v>1</v>
      </c>
      <c r="AM57">
        <v>2</v>
      </c>
      <c r="AN57">
        <v>0</v>
      </c>
      <c r="AO57">
        <v>0</v>
      </c>
      <c r="AP57">
        <v>1</v>
      </c>
      <c r="AQ57">
        <v>1</v>
      </c>
      <c r="AR57">
        <v>0</v>
      </c>
      <c r="AS57" t="s">
        <v>236</v>
      </c>
      <c r="AT57">
        <v>0.24</v>
      </c>
      <c r="AU57" t="s">
        <v>268</v>
      </c>
      <c r="AV57">
        <v>1</v>
      </c>
      <c r="AW57">
        <v>2</v>
      </c>
      <c r="AX57">
        <v>85246433</v>
      </c>
      <c r="AY57">
        <v>1</v>
      </c>
      <c r="AZ57">
        <v>0</v>
      </c>
      <c r="BA57">
        <v>57</v>
      </c>
      <c r="BB57">
        <v>1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117.1056</v>
      </c>
      <c r="BL57">
        <v>194.8296</v>
      </c>
      <c r="BM57">
        <v>0</v>
      </c>
      <c r="BN57">
        <v>0</v>
      </c>
      <c r="BO57">
        <v>0.24</v>
      </c>
      <c r="BP57">
        <v>1</v>
      </c>
      <c r="BQ57">
        <v>0</v>
      </c>
      <c r="BR57">
        <v>161.605728</v>
      </c>
      <c r="BS57">
        <v>268.864848</v>
      </c>
      <c r="BT57">
        <v>0</v>
      </c>
      <c r="BU57">
        <v>0</v>
      </c>
      <c r="BV57">
        <v>0.3312</v>
      </c>
      <c r="BW57">
        <v>1</v>
      </c>
      <c r="CV57">
        <v>0</v>
      </c>
      <c r="CW57">
        <f>ROUND(Y57*Source!I40*DO57,7)</f>
        <v>0</v>
      </c>
      <c r="CX57">
        <f>ROUND(Y57*Source!I40,7)</f>
        <v>0</v>
      </c>
      <c r="CY57">
        <f>AB57</f>
        <v>634.32</v>
      </c>
      <c r="CZ57">
        <f>AF57</f>
        <v>487.94</v>
      </c>
      <c r="DA57">
        <f>AJ57</f>
        <v>1.3</v>
      </c>
      <c r="DB57">
        <f t="shared" si="1"/>
        <v>161.6118</v>
      </c>
      <c r="DC57">
        <f t="shared" si="2"/>
        <v>268.8654</v>
      </c>
      <c r="DD57" t="s">
        <v>236</v>
      </c>
      <c r="DE57" t="s">
        <v>236</v>
      </c>
      <c r="DF57">
        <f t="shared" si="3"/>
        <v>0</v>
      </c>
      <c r="DG57">
        <f>ROUND(ROUND(AF57*AJ57,2)*CX57,2)</f>
        <v>0</v>
      </c>
      <c r="DH57">
        <f t="shared" si="4"/>
        <v>0</v>
      </c>
      <c r="DI57">
        <f t="shared" si="5"/>
        <v>0</v>
      </c>
      <c r="DJ57">
        <f>DG57+DH57</f>
        <v>0</v>
      </c>
      <c r="DK57">
        <v>0</v>
      </c>
      <c r="DL57" t="s">
        <v>81</v>
      </c>
      <c r="DM57">
        <v>4</v>
      </c>
      <c r="DN57" t="s">
        <v>28</v>
      </c>
      <c r="DO57">
        <v>1</v>
      </c>
    </row>
    <row r="58" spans="1:119">
      <c r="A58">
        <f>ROW(Source!A41)</f>
        <v>41</v>
      </c>
      <c r="B58">
        <v>85244033</v>
      </c>
      <c r="C58">
        <v>85246423</v>
      </c>
      <c r="D58">
        <v>82925804</v>
      </c>
      <c r="E58">
        <v>117</v>
      </c>
      <c r="F58">
        <v>1</v>
      </c>
      <c r="G58">
        <v>1</v>
      </c>
      <c r="H58">
        <v>1</v>
      </c>
      <c r="I58" t="s">
        <v>71</v>
      </c>
      <c r="J58" t="s">
        <v>236</v>
      </c>
      <c r="K58" t="s">
        <v>72</v>
      </c>
      <c r="L58">
        <v>1191</v>
      </c>
      <c r="N58">
        <v>1013</v>
      </c>
      <c r="O58" t="s">
        <v>28</v>
      </c>
      <c r="P58" t="s">
        <v>28</v>
      </c>
      <c r="Q58">
        <v>1</v>
      </c>
      <c r="W58">
        <v>0</v>
      </c>
      <c r="X58">
        <v>-1991603921</v>
      </c>
      <c r="Y58">
        <f t="shared" si="0"/>
        <v>0.6072</v>
      </c>
      <c r="AA58">
        <v>0</v>
      </c>
      <c r="AB58">
        <v>0</v>
      </c>
      <c r="AC58">
        <v>0</v>
      </c>
      <c r="AD58">
        <v>690.62</v>
      </c>
      <c r="AE58">
        <v>0</v>
      </c>
      <c r="AF58">
        <v>0</v>
      </c>
      <c r="AG58">
        <v>0</v>
      </c>
      <c r="AH58">
        <v>690.62</v>
      </c>
      <c r="AI58">
        <v>1</v>
      </c>
      <c r="AJ58">
        <v>1</v>
      </c>
      <c r="AK58">
        <v>1</v>
      </c>
      <c r="AL58">
        <v>1</v>
      </c>
      <c r="AM58">
        <v>-2</v>
      </c>
      <c r="AN58">
        <v>0</v>
      </c>
      <c r="AO58">
        <v>0</v>
      </c>
      <c r="AP58">
        <v>1</v>
      </c>
      <c r="AQ58">
        <v>1</v>
      </c>
      <c r="AR58">
        <v>0</v>
      </c>
      <c r="AS58" t="s">
        <v>236</v>
      </c>
      <c r="AT58">
        <v>0.44</v>
      </c>
      <c r="AU58" t="s">
        <v>268</v>
      </c>
      <c r="AV58">
        <v>1</v>
      </c>
      <c r="AW58">
        <v>2</v>
      </c>
      <c r="AX58">
        <v>85246429</v>
      </c>
      <c r="AY58">
        <v>1</v>
      </c>
      <c r="AZ58">
        <v>0</v>
      </c>
      <c r="BA58">
        <v>58</v>
      </c>
      <c r="BB58">
        <v>1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303.8728</v>
      </c>
      <c r="BN58">
        <v>0.44</v>
      </c>
      <c r="BO58">
        <v>0</v>
      </c>
      <c r="BP58">
        <v>1</v>
      </c>
      <c r="BQ58">
        <v>0</v>
      </c>
      <c r="BR58">
        <v>0</v>
      </c>
      <c r="BS58">
        <v>0</v>
      </c>
      <c r="BT58">
        <v>419.344464</v>
      </c>
      <c r="BU58">
        <v>0.6072</v>
      </c>
      <c r="BV58">
        <v>0</v>
      </c>
      <c r="BW58">
        <v>1</v>
      </c>
      <c r="CU58">
        <f>ROUND(AT58*Source!I41*AH58*AL58,2)</f>
        <v>0</v>
      </c>
      <c r="CV58">
        <f>ROUND(Y58*Source!I41,7)</f>
        <v>0</v>
      </c>
      <c r="CW58">
        <v>0</v>
      </c>
      <c r="CX58">
        <f>ROUND(Y58*Source!I41,7)</f>
        <v>0</v>
      </c>
      <c r="CY58">
        <f>AD58</f>
        <v>690.62</v>
      </c>
      <c r="CZ58">
        <f>AH58</f>
        <v>690.62</v>
      </c>
      <c r="DA58">
        <f>AL58</f>
        <v>1</v>
      </c>
      <c r="DB58">
        <f t="shared" si="1"/>
        <v>419.3406</v>
      </c>
      <c r="DC58">
        <f t="shared" si="2"/>
        <v>0</v>
      </c>
      <c r="DD58" t="s">
        <v>236</v>
      </c>
      <c r="DE58" t="s">
        <v>236</v>
      </c>
      <c r="DF58">
        <f t="shared" si="3"/>
        <v>0</v>
      </c>
      <c r="DG58">
        <f>ROUND(ROUND(AF58,2)*CX58,2)</f>
        <v>0</v>
      </c>
      <c r="DH58">
        <f t="shared" si="4"/>
        <v>0</v>
      </c>
      <c r="DI58">
        <f t="shared" si="5"/>
        <v>0</v>
      </c>
      <c r="DJ58">
        <f>DI58</f>
        <v>0</v>
      </c>
      <c r="DK58">
        <v>1</v>
      </c>
      <c r="DL58" t="s">
        <v>236</v>
      </c>
      <c r="DM58">
        <v>0</v>
      </c>
      <c r="DN58" t="s">
        <v>236</v>
      </c>
      <c r="DO58">
        <v>0</v>
      </c>
    </row>
    <row r="59" spans="1:119">
      <c r="A59">
        <f>ROW(Source!A41)</f>
        <v>41</v>
      </c>
      <c r="B59">
        <v>85244033</v>
      </c>
      <c r="C59">
        <v>85246423</v>
      </c>
      <c r="D59">
        <v>82926016</v>
      </c>
      <c r="E59">
        <v>117</v>
      </c>
      <c r="F59">
        <v>1</v>
      </c>
      <c r="G59">
        <v>1</v>
      </c>
      <c r="H59">
        <v>1</v>
      </c>
      <c r="I59" t="s">
        <v>798</v>
      </c>
      <c r="J59" t="s">
        <v>236</v>
      </c>
      <c r="K59" t="s">
        <v>799</v>
      </c>
      <c r="L59">
        <v>1191</v>
      </c>
      <c r="N59">
        <v>1013</v>
      </c>
      <c r="O59" t="s">
        <v>28</v>
      </c>
      <c r="P59" t="s">
        <v>28</v>
      </c>
      <c r="Q59">
        <v>1</v>
      </c>
      <c r="W59">
        <v>0</v>
      </c>
      <c r="X59">
        <v>-1417349443</v>
      </c>
      <c r="Y59">
        <f t="shared" si="0"/>
        <v>0.6624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1</v>
      </c>
      <c r="AJ59">
        <v>1</v>
      </c>
      <c r="AK59">
        <v>1</v>
      </c>
      <c r="AL59">
        <v>1</v>
      </c>
      <c r="AM59">
        <v>-2</v>
      </c>
      <c r="AN59">
        <v>0</v>
      </c>
      <c r="AO59">
        <v>0</v>
      </c>
      <c r="AP59">
        <v>1</v>
      </c>
      <c r="AQ59">
        <v>1</v>
      </c>
      <c r="AR59">
        <v>0</v>
      </c>
      <c r="AS59" t="s">
        <v>236</v>
      </c>
      <c r="AT59">
        <v>0.48</v>
      </c>
      <c r="AU59" t="s">
        <v>268</v>
      </c>
      <c r="AV59">
        <v>2</v>
      </c>
      <c r="AW59">
        <v>2</v>
      </c>
      <c r="AX59">
        <v>85246430</v>
      </c>
      <c r="AY59">
        <v>1</v>
      </c>
      <c r="AZ59">
        <v>0</v>
      </c>
      <c r="BA59">
        <v>59</v>
      </c>
      <c r="BB59">
        <v>1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CV59">
        <v>0</v>
      </c>
      <c r="CW59">
        <v>0</v>
      </c>
      <c r="CX59">
        <f>ROUND(Y59*Source!I41,7)</f>
        <v>0</v>
      </c>
      <c r="CY59">
        <f>AD59</f>
        <v>0</v>
      </c>
      <c r="CZ59">
        <f>AH59</f>
        <v>0</v>
      </c>
      <c r="DA59">
        <f>AL59</f>
        <v>1</v>
      </c>
      <c r="DB59">
        <f t="shared" si="1"/>
        <v>0</v>
      </c>
      <c r="DC59">
        <f t="shared" si="2"/>
        <v>0</v>
      </c>
      <c r="DD59" t="s">
        <v>236</v>
      </c>
      <c r="DE59" t="s">
        <v>236</v>
      </c>
      <c r="DF59">
        <f t="shared" si="3"/>
        <v>0</v>
      </c>
      <c r="DG59">
        <f>ROUND(ROUND(AF59,2)*CX59,2)</f>
        <v>0</v>
      </c>
      <c r="DH59">
        <f t="shared" si="4"/>
        <v>0</v>
      </c>
      <c r="DI59">
        <f t="shared" si="5"/>
        <v>0</v>
      </c>
      <c r="DJ59">
        <f>DI59</f>
        <v>0</v>
      </c>
      <c r="DK59">
        <v>0</v>
      </c>
      <c r="DL59" t="s">
        <v>236</v>
      </c>
      <c r="DM59">
        <v>0</v>
      </c>
      <c r="DN59" t="s">
        <v>236</v>
      </c>
      <c r="DO59">
        <v>0</v>
      </c>
    </row>
    <row r="60" spans="1:119">
      <c r="A60">
        <f>ROW(Source!A41)</f>
        <v>41</v>
      </c>
      <c r="B60">
        <v>85244033</v>
      </c>
      <c r="C60">
        <v>85246423</v>
      </c>
      <c r="D60">
        <v>82932505</v>
      </c>
      <c r="E60">
        <v>1</v>
      </c>
      <c r="F60">
        <v>1</v>
      </c>
      <c r="G60">
        <v>1</v>
      </c>
      <c r="H60">
        <v>2</v>
      </c>
      <c r="I60" t="s">
        <v>73</v>
      </c>
      <c r="J60" t="s">
        <v>807</v>
      </c>
      <c r="K60" t="s">
        <v>74</v>
      </c>
      <c r="L60">
        <v>1368</v>
      </c>
      <c r="N60">
        <v>1011</v>
      </c>
      <c r="O60" t="s">
        <v>57</v>
      </c>
      <c r="P60" t="s">
        <v>57</v>
      </c>
      <c r="Q60">
        <v>1</v>
      </c>
      <c r="W60">
        <v>0</v>
      </c>
      <c r="X60">
        <v>639918019</v>
      </c>
      <c r="Y60">
        <f t="shared" si="0"/>
        <v>0.3312</v>
      </c>
      <c r="AA60">
        <v>0</v>
      </c>
      <c r="AB60">
        <v>1626.29</v>
      </c>
      <c r="AC60">
        <v>1090.46</v>
      </c>
      <c r="AD60">
        <v>0</v>
      </c>
      <c r="AE60">
        <v>0</v>
      </c>
      <c r="AF60">
        <v>1626.29</v>
      </c>
      <c r="AG60">
        <v>1090.46</v>
      </c>
      <c r="AH60">
        <v>0</v>
      </c>
      <c r="AI60">
        <v>1</v>
      </c>
      <c r="AJ60">
        <v>1</v>
      </c>
      <c r="AK60">
        <v>1</v>
      </c>
      <c r="AL60">
        <v>1</v>
      </c>
      <c r="AM60">
        <v>-2</v>
      </c>
      <c r="AN60">
        <v>0</v>
      </c>
      <c r="AO60">
        <v>0</v>
      </c>
      <c r="AP60">
        <v>1</v>
      </c>
      <c r="AQ60">
        <v>1</v>
      </c>
      <c r="AR60">
        <v>0</v>
      </c>
      <c r="AS60" t="s">
        <v>236</v>
      </c>
      <c r="AT60">
        <v>0.24</v>
      </c>
      <c r="AU60" t="s">
        <v>268</v>
      </c>
      <c r="AV60">
        <v>1</v>
      </c>
      <c r="AW60">
        <v>2</v>
      </c>
      <c r="AX60">
        <v>85246431</v>
      </c>
      <c r="AY60">
        <v>1</v>
      </c>
      <c r="AZ60">
        <v>0</v>
      </c>
      <c r="BA60">
        <v>60</v>
      </c>
      <c r="BB60">
        <v>1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390.3096</v>
      </c>
      <c r="BL60">
        <v>261.7104</v>
      </c>
      <c r="BM60">
        <v>0</v>
      </c>
      <c r="BN60">
        <v>0</v>
      </c>
      <c r="BO60">
        <v>0.24</v>
      </c>
      <c r="BP60">
        <v>1</v>
      </c>
      <c r="BQ60">
        <v>0</v>
      </c>
      <c r="BR60">
        <v>538.627248</v>
      </c>
      <c r="BS60">
        <v>361.160352</v>
      </c>
      <c r="BT60">
        <v>0</v>
      </c>
      <c r="BU60">
        <v>0</v>
      </c>
      <c r="BV60">
        <v>0.3312</v>
      </c>
      <c r="BW60">
        <v>1</v>
      </c>
      <c r="CV60">
        <v>0</v>
      </c>
      <c r="CW60">
        <f>ROUND(Y60*Source!I41*DO60,7)</f>
        <v>0</v>
      </c>
      <c r="CX60">
        <f>ROUND(Y60*Source!I41,7)</f>
        <v>0</v>
      </c>
      <c r="CY60">
        <f>AB60</f>
        <v>1626.29</v>
      </c>
      <c r="CZ60">
        <f>AF60</f>
        <v>1626.29</v>
      </c>
      <c r="DA60">
        <f>AJ60</f>
        <v>1</v>
      </c>
      <c r="DB60">
        <f t="shared" si="1"/>
        <v>538.6278</v>
      </c>
      <c r="DC60">
        <f t="shared" si="2"/>
        <v>361.1598</v>
      </c>
      <c r="DD60" t="s">
        <v>236</v>
      </c>
      <c r="DE60" t="s">
        <v>236</v>
      </c>
      <c r="DF60">
        <f t="shared" si="3"/>
        <v>0</v>
      </c>
      <c r="DG60">
        <f>ROUND(ROUND(AF60,2)*CX60,2)</f>
        <v>0</v>
      </c>
      <c r="DH60">
        <f t="shared" si="4"/>
        <v>0</v>
      </c>
      <c r="DI60">
        <f t="shared" si="5"/>
        <v>0</v>
      </c>
      <c r="DJ60">
        <f>DG60+DH60</f>
        <v>0</v>
      </c>
      <c r="DK60">
        <v>1</v>
      </c>
      <c r="DL60" t="s">
        <v>75</v>
      </c>
      <c r="DM60">
        <v>6</v>
      </c>
      <c r="DN60" t="s">
        <v>28</v>
      </c>
      <c r="DO60">
        <v>1</v>
      </c>
    </row>
    <row r="61" spans="1:119">
      <c r="A61">
        <f>ROW(Source!A41)</f>
        <v>41</v>
      </c>
      <c r="B61">
        <v>85244033</v>
      </c>
      <c r="C61">
        <v>85246423</v>
      </c>
      <c r="D61">
        <v>82933465</v>
      </c>
      <c r="E61">
        <v>1</v>
      </c>
      <c r="F61">
        <v>1</v>
      </c>
      <c r="G61">
        <v>1</v>
      </c>
      <c r="H61">
        <v>2</v>
      </c>
      <c r="I61" t="s">
        <v>77</v>
      </c>
      <c r="J61" t="s">
        <v>805</v>
      </c>
      <c r="K61" t="s">
        <v>78</v>
      </c>
      <c r="L61">
        <v>1368</v>
      </c>
      <c r="N61">
        <v>1011</v>
      </c>
      <c r="O61" t="s">
        <v>57</v>
      </c>
      <c r="P61" t="s">
        <v>57</v>
      </c>
      <c r="Q61">
        <v>1</v>
      </c>
      <c r="W61">
        <v>0</v>
      </c>
      <c r="X61">
        <v>1256142057</v>
      </c>
      <c r="Y61">
        <f t="shared" si="0"/>
        <v>0.3312</v>
      </c>
      <c r="AA61">
        <v>0</v>
      </c>
      <c r="AB61">
        <v>13.86</v>
      </c>
      <c r="AC61">
        <v>0</v>
      </c>
      <c r="AD61">
        <v>0</v>
      </c>
      <c r="AE61">
        <v>0</v>
      </c>
      <c r="AF61">
        <v>13.86</v>
      </c>
      <c r="AG61">
        <v>0</v>
      </c>
      <c r="AH61">
        <v>0</v>
      </c>
      <c r="AI61">
        <v>1</v>
      </c>
      <c r="AJ61">
        <v>1</v>
      </c>
      <c r="AK61">
        <v>1</v>
      </c>
      <c r="AL61">
        <v>1</v>
      </c>
      <c r="AM61">
        <v>-2</v>
      </c>
      <c r="AN61">
        <v>0</v>
      </c>
      <c r="AO61">
        <v>0</v>
      </c>
      <c r="AP61">
        <v>1</v>
      </c>
      <c r="AQ61">
        <v>1</v>
      </c>
      <c r="AR61">
        <v>0</v>
      </c>
      <c r="AS61" t="s">
        <v>236</v>
      </c>
      <c r="AT61">
        <v>0.24</v>
      </c>
      <c r="AU61" t="s">
        <v>268</v>
      </c>
      <c r="AV61">
        <v>1</v>
      </c>
      <c r="AW61">
        <v>2</v>
      </c>
      <c r="AX61">
        <v>85246432</v>
      </c>
      <c r="AY61">
        <v>1</v>
      </c>
      <c r="AZ61">
        <v>0</v>
      </c>
      <c r="BA61">
        <v>61</v>
      </c>
      <c r="BB61">
        <v>1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3.3264</v>
      </c>
      <c r="BL61">
        <v>0</v>
      </c>
      <c r="BM61">
        <v>0</v>
      </c>
      <c r="BN61">
        <v>0</v>
      </c>
      <c r="BO61">
        <v>0</v>
      </c>
      <c r="BP61">
        <v>1</v>
      </c>
      <c r="BQ61">
        <v>0</v>
      </c>
      <c r="BR61">
        <v>4.590432</v>
      </c>
      <c r="BS61">
        <v>0</v>
      </c>
      <c r="BT61">
        <v>0</v>
      </c>
      <c r="BU61">
        <v>0</v>
      </c>
      <c r="BV61">
        <v>0</v>
      </c>
      <c r="BW61">
        <v>1</v>
      </c>
      <c r="CV61">
        <v>0</v>
      </c>
      <c r="CW61">
        <f>ROUND(Y61*Source!I41*DO61,7)</f>
        <v>0</v>
      </c>
      <c r="CX61">
        <f>ROUND(Y61*Source!I41,7)</f>
        <v>0</v>
      </c>
      <c r="CY61">
        <f>AB61</f>
        <v>13.86</v>
      </c>
      <c r="CZ61">
        <f>AF61</f>
        <v>13.86</v>
      </c>
      <c r="DA61">
        <f>AJ61</f>
        <v>1</v>
      </c>
      <c r="DB61">
        <f t="shared" si="1"/>
        <v>4.5954</v>
      </c>
      <c r="DC61">
        <f t="shared" si="2"/>
        <v>0</v>
      </c>
      <c r="DD61" t="s">
        <v>236</v>
      </c>
      <c r="DE61" t="s">
        <v>236</v>
      </c>
      <c r="DF61">
        <f t="shared" si="3"/>
        <v>0</v>
      </c>
      <c r="DG61">
        <f>ROUND(ROUND(AF61,2)*CX61,2)</f>
        <v>0</v>
      </c>
      <c r="DH61">
        <f t="shared" si="4"/>
        <v>0</v>
      </c>
      <c r="DI61">
        <f t="shared" si="5"/>
        <v>0</v>
      </c>
      <c r="DJ61">
        <f>DG61+DH61</f>
        <v>0</v>
      </c>
      <c r="DK61">
        <v>1</v>
      </c>
      <c r="DL61" t="s">
        <v>236</v>
      </c>
      <c r="DM61">
        <v>0</v>
      </c>
      <c r="DN61" t="s">
        <v>236</v>
      </c>
      <c r="DO61">
        <v>0</v>
      </c>
    </row>
    <row r="62" spans="1:119">
      <c r="A62">
        <f>ROW(Source!A41)</f>
        <v>41</v>
      </c>
      <c r="B62">
        <v>85244033</v>
      </c>
      <c r="C62">
        <v>85246423</v>
      </c>
      <c r="D62">
        <v>82933483</v>
      </c>
      <c r="E62">
        <v>1</v>
      </c>
      <c r="F62">
        <v>1</v>
      </c>
      <c r="G62">
        <v>1</v>
      </c>
      <c r="H62">
        <v>2</v>
      </c>
      <c r="I62" t="s">
        <v>79</v>
      </c>
      <c r="J62" t="s">
        <v>806</v>
      </c>
      <c r="K62" t="s">
        <v>80</v>
      </c>
      <c r="L62">
        <v>1368</v>
      </c>
      <c r="N62">
        <v>1011</v>
      </c>
      <c r="O62" t="s">
        <v>57</v>
      </c>
      <c r="P62" t="s">
        <v>57</v>
      </c>
      <c r="Q62">
        <v>1</v>
      </c>
      <c r="W62">
        <v>0</v>
      </c>
      <c r="X62">
        <v>1638899965</v>
      </c>
      <c r="Y62">
        <f t="shared" si="0"/>
        <v>0.3312</v>
      </c>
      <c r="AA62">
        <v>0</v>
      </c>
      <c r="AB62">
        <v>634.32</v>
      </c>
      <c r="AC62">
        <v>811.79</v>
      </c>
      <c r="AD62">
        <v>0</v>
      </c>
      <c r="AE62">
        <v>0</v>
      </c>
      <c r="AF62">
        <v>487.94</v>
      </c>
      <c r="AG62">
        <v>811.79</v>
      </c>
      <c r="AH62">
        <v>0</v>
      </c>
      <c r="AI62">
        <v>1</v>
      </c>
      <c r="AJ62">
        <v>1.3</v>
      </c>
      <c r="AK62">
        <v>1</v>
      </c>
      <c r="AL62">
        <v>1</v>
      </c>
      <c r="AM62">
        <v>2</v>
      </c>
      <c r="AN62">
        <v>0</v>
      </c>
      <c r="AO62">
        <v>0</v>
      </c>
      <c r="AP62">
        <v>1</v>
      </c>
      <c r="AQ62">
        <v>1</v>
      </c>
      <c r="AR62">
        <v>0</v>
      </c>
      <c r="AS62" t="s">
        <v>236</v>
      </c>
      <c r="AT62">
        <v>0.24</v>
      </c>
      <c r="AU62" t="s">
        <v>268</v>
      </c>
      <c r="AV62">
        <v>1</v>
      </c>
      <c r="AW62">
        <v>2</v>
      </c>
      <c r="AX62">
        <v>85246433</v>
      </c>
      <c r="AY62">
        <v>1</v>
      </c>
      <c r="AZ62">
        <v>0</v>
      </c>
      <c r="BA62">
        <v>62</v>
      </c>
      <c r="BB62">
        <v>1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117.1056</v>
      </c>
      <c r="BL62">
        <v>194.8296</v>
      </c>
      <c r="BM62">
        <v>0</v>
      </c>
      <c r="BN62">
        <v>0</v>
      </c>
      <c r="BO62">
        <v>0.24</v>
      </c>
      <c r="BP62">
        <v>1</v>
      </c>
      <c r="BQ62">
        <v>0</v>
      </c>
      <c r="BR62">
        <v>161.605728</v>
      </c>
      <c r="BS62">
        <v>268.864848</v>
      </c>
      <c r="BT62">
        <v>0</v>
      </c>
      <c r="BU62">
        <v>0</v>
      </c>
      <c r="BV62">
        <v>0.3312</v>
      </c>
      <c r="BW62">
        <v>1</v>
      </c>
      <c r="CV62">
        <v>0</v>
      </c>
      <c r="CW62">
        <f>ROUND(Y62*Source!I41*DO62,7)</f>
        <v>0</v>
      </c>
      <c r="CX62">
        <f>ROUND(Y62*Source!I41,7)</f>
        <v>0</v>
      </c>
      <c r="CY62">
        <f>AB62</f>
        <v>634.32</v>
      </c>
      <c r="CZ62">
        <f>AF62</f>
        <v>487.94</v>
      </c>
      <c r="DA62">
        <f>AJ62</f>
        <v>1.3</v>
      </c>
      <c r="DB62">
        <f t="shared" si="1"/>
        <v>161.6118</v>
      </c>
      <c r="DC62">
        <f t="shared" si="2"/>
        <v>268.8654</v>
      </c>
      <c r="DD62" t="s">
        <v>236</v>
      </c>
      <c r="DE62" t="s">
        <v>236</v>
      </c>
      <c r="DF62">
        <f t="shared" si="3"/>
        <v>0</v>
      </c>
      <c r="DG62">
        <f>ROUND(ROUND(AF62*AJ62,2)*CX62,2)</f>
        <v>0</v>
      </c>
      <c r="DH62">
        <f t="shared" si="4"/>
        <v>0</v>
      </c>
      <c r="DI62">
        <f t="shared" si="5"/>
        <v>0</v>
      </c>
      <c r="DJ62">
        <f>DG62+DH62</f>
        <v>0</v>
      </c>
      <c r="DK62">
        <v>0</v>
      </c>
      <c r="DL62" t="s">
        <v>81</v>
      </c>
      <c r="DM62">
        <v>4</v>
      </c>
      <c r="DN62" t="s">
        <v>28</v>
      </c>
      <c r="DO62">
        <v>1</v>
      </c>
    </row>
    <row r="63" spans="1:119">
      <c r="A63">
        <f>ROW(Source!A42)</f>
        <v>42</v>
      </c>
      <c r="B63">
        <v>85244098</v>
      </c>
      <c r="C63">
        <v>85246434</v>
      </c>
      <c r="D63">
        <v>82925804</v>
      </c>
      <c r="E63">
        <v>117</v>
      </c>
      <c r="F63">
        <v>1</v>
      </c>
      <c r="G63">
        <v>1</v>
      </c>
      <c r="H63">
        <v>1</v>
      </c>
      <c r="I63" t="s">
        <v>71</v>
      </c>
      <c r="J63" t="s">
        <v>236</v>
      </c>
      <c r="K63" t="s">
        <v>72</v>
      </c>
      <c r="L63">
        <v>1191</v>
      </c>
      <c r="N63">
        <v>1013</v>
      </c>
      <c r="O63" t="s">
        <v>28</v>
      </c>
      <c r="P63" t="s">
        <v>28</v>
      </c>
      <c r="Q63">
        <v>1</v>
      </c>
      <c r="W63">
        <v>0</v>
      </c>
      <c r="X63">
        <v>-1991603921</v>
      </c>
      <c r="Y63">
        <f t="shared" si="0"/>
        <v>0.345</v>
      </c>
      <c r="AA63">
        <v>0</v>
      </c>
      <c r="AB63">
        <v>0</v>
      </c>
      <c r="AC63">
        <v>0</v>
      </c>
      <c r="AD63">
        <v>690.62</v>
      </c>
      <c r="AE63">
        <v>0</v>
      </c>
      <c r="AF63">
        <v>0</v>
      </c>
      <c r="AG63">
        <v>0</v>
      </c>
      <c r="AH63">
        <v>690.62</v>
      </c>
      <c r="AI63">
        <v>1</v>
      </c>
      <c r="AJ63">
        <v>1</v>
      </c>
      <c r="AK63">
        <v>1</v>
      </c>
      <c r="AL63">
        <v>1</v>
      </c>
      <c r="AM63">
        <v>-2</v>
      </c>
      <c r="AN63">
        <v>0</v>
      </c>
      <c r="AO63">
        <v>0</v>
      </c>
      <c r="AP63">
        <v>1</v>
      </c>
      <c r="AQ63">
        <v>1</v>
      </c>
      <c r="AR63">
        <v>0</v>
      </c>
      <c r="AS63" t="s">
        <v>236</v>
      </c>
      <c r="AT63">
        <v>0.25</v>
      </c>
      <c r="AU63" t="s">
        <v>268</v>
      </c>
      <c r="AV63">
        <v>1</v>
      </c>
      <c r="AW63">
        <v>2</v>
      </c>
      <c r="AX63">
        <v>85246439</v>
      </c>
      <c r="AY63">
        <v>1</v>
      </c>
      <c r="AZ63">
        <v>0</v>
      </c>
      <c r="BA63">
        <v>63</v>
      </c>
      <c r="BB63">
        <v>1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172.655</v>
      </c>
      <c r="BN63">
        <v>0.25</v>
      </c>
      <c r="BO63">
        <v>0</v>
      </c>
      <c r="BP63">
        <v>1</v>
      </c>
      <c r="BQ63">
        <v>0</v>
      </c>
      <c r="BR63">
        <v>0</v>
      </c>
      <c r="BS63">
        <v>0</v>
      </c>
      <c r="BT63">
        <v>238.2639</v>
      </c>
      <c r="BU63">
        <v>0.345</v>
      </c>
      <c r="BV63">
        <v>0</v>
      </c>
      <c r="BW63">
        <v>1</v>
      </c>
      <c r="CU63">
        <f>ROUND(AT63*Source!I42*AH63*AL63,2)</f>
        <v>0</v>
      </c>
      <c r="CV63">
        <f>ROUND(Y63*Source!I42,7)</f>
        <v>0</v>
      </c>
      <c r="CW63">
        <v>0</v>
      </c>
      <c r="CX63">
        <f>ROUND(Y63*Source!I42,7)</f>
        <v>0</v>
      </c>
      <c r="CY63">
        <f>AD63</f>
        <v>690.62</v>
      </c>
      <c r="CZ63">
        <f>AH63</f>
        <v>690.62</v>
      </c>
      <c r="DA63">
        <f>AL63</f>
        <v>1</v>
      </c>
      <c r="DB63">
        <f t="shared" si="1"/>
        <v>238.2708</v>
      </c>
      <c r="DC63">
        <f t="shared" si="2"/>
        <v>0</v>
      </c>
      <c r="DD63" t="s">
        <v>236</v>
      </c>
      <c r="DE63" t="s">
        <v>236</v>
      </c>
      <c r="DF63">
        <f t="shared" si="3"/>
        <v>0</v>
      </c>
      <c r="DG63">
        <f>ROUND(ROUND(AF63,2)*CX63,2)</f>
        <v>0</v>
      </c>
      <c r="DH63">
        <f t="shared" si="4"/>
        <v>0</v>
      </c>
      <c r="DI63">
        <f t="shared" si="5"/>
        <v>0</v>
      </c>
      <c r="DJ63">
        <f>DI63</f>
        <v>0</v>
      </c>
      <c r="DK63">
        <v>1</v>
      </c>
      <c r="DL63" t="s">
        <v>236</v>
      </c>
      <c r="DM63">
        <v>0</v>
      </c>
      <c r="DN63" t="s">
        <v>236</v>
      </c>
      <c r="DO63">
        <v>0</v>
      </c>
    </row>
    <row r="64" spans="1:119">
      <c r="A64">
        <f>ROW(Source!A42)</f>
        <v>42</v>
      </c>
      <c r="B64">
        <v>85244098</v>
      </c>
      <c r="C64">
        <v>85246434</v>
      </c>
      <c r="D64">
        <v>82926016</v>
      </c>
      <c r="E64">
        <v>117</v>
      </c>
      <c r="F64">
        <v>1</v>
      </c>
      <c r="G64">
        <v>1</v>
      </c>
      <c r="H64">
        <v>1</v>
      </c>
      <c r="I64" t="s">
        <v>798</v>
      </c>
      <c r="J64" t="s">
        <v>236</v>
      </c>
      <c r="K64" t="s">
        <v>799</v>
      </c>
      <c r="L64">
        <v>1191</v>
      </c>
      <c r="N64">
        <v>1013</v>
      </c>
      <c r="O64" t="s">
        <v>28</v>
      </c>
      <c r="P64" t="s">
        <v>28</v>
      </c>
      <c r="Q64">
        <v>1</v>
      </c>
      <c r="W64">
        <v>0</v>
      </c>
      <c r="X64">
        <v>-1417349443</v>
      </c>
      <c r="Y64">
        <f t="shared" si="0"/>
        <v>0.1932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1</v>
      </c>
      <c r="AJ64">
        <v>1</v>
      </c>
      <c r="AK64">
        <v>1</v>
      </c>
      <c r="AL64">
        <v>1</v>
      </c>
      <c r="AM64">
        <v>-2</v>
      </c>
      <c r="AN64">
        <v>0</v>
      </c>
      <c r="AO64">
        <v>0</v>
      </c>
      <c r="AP64">
        <v>1</v>
      </c>
      <c r="AQ64">
        <v>1</v>
      </c>
      <c r="AR64">
        <v>0</v>
      </c>
      <c r="AS64" t="s">
        <v>236</v>
      </c>
      <c r="AT64">
        <v>0.14</v>
      </c>
      <c r="AU64" t="s">
        <v>268</v>
      </c>
      <c r="AV64">
        <v>2</v>
      </c>
      <c r="AW64">
        <v>2</v>
      </c>
      <c r="AX64">
        <v>85246440</v>
      </c>
      <c r="AY64">
        <v>1</v>
      </c>
      <c r="AZ64">
        <v>0</v>
      </c>
      <c r="BA64">
        <v>64</v>
      </c>
      <c r="BB64">
        <v>1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CV64">
        <v>0</v>
      </c>
      <c r="CW64">
        <v>0</v>
      </c>
      <c r="CX64">
        <f>ROUND(Y64*Source!I42,7)</f>
        <v>0</v>
      </c>
      <c r="CY64">
        <f>AD64</f>
        <v>0</v>
      </c>
      <c r="CZ64">
        <f>AH64</f>
        <v>0</v>
      </c>
      <c r="DA64">
        <f>AL64</f>
        <v>1</v>
      </c>
      <c r="DB64">
        <f t="shared" si="1"/>
        <v>0</v>
      </c>
      <c r="DC64">
        <f t="shared" si="2"/>
        <v>0</v>
      </c>
      <c r="DD64" t="s">
        <v>236</v>
      </c>
      <c r="DE64" t="s">
        <v>236</v>
      </c>
      <c r="DF64">
        <f t="shared" si="3"/>
        <v>0</v>
      </c>
      <c r="DG64">
        <f>ROUND(ROUND(AF64,2)*CX64,2)</f>
        <v>0</v>
      </c>
      <c r="DH64">
        <f t="shared" si="4"/>
        <v>0</v>
      </c>
      <c r="DI64">
        <f t="shared" si="5"/>
        <v>0</v>
      </c>
      <c r="DJ64">
        <f>DI64</f>
        <v>0</v>
      </c>
      <c r="DK64">
        <v>0</v>
      </c>
      <c r="DL64" t="s">
        <v>236</v>
      </c>
      <c r="DM64">
        <v>0</v>
      </c>
      <c r="DN64" t="s">
        <v>236</v>
      </c>
      <c r="DO64">
        <v>0</v>
      </c>
    </row>
    <row r="65" spans="1:119">
      <c r="A65">
        <f>ROW(Source!A42)</f>
        <v>42</v>
      </c>
      <c r="B65">
        <v>85244098</v>
      </c>
      <c r="C65">
        <v>85246434</v>
      </c>
      <c r="D65">
        <v>82933465</v>
      </c>
      <c r="E65">
        <v>1</v>
      </c>
      <c r="F65">
        <v>1</v>
      </c>
      <c r="G65">
        <v>1</v>
      </c>
      <c r="H65">
        <v>2</v>
      </c>
      <c r="I65" t="s">
        <v>77</v>
      </c>
      <c r="J65" t="s">
        <v>805</v>
      </c>
      <c r="K65" t="s">
        <v>78</v>
      </c>
      <c r="L65">
        <v>1368</v>
      </c>
      <c r="N65">
        <v>1011</v>
      </c>
      <c r="O65" t="s">
        <v>57</v>
      </c>
      <c r="P65" t="s">
        <v>57</v>
      </c>
      <c r="Q65">
        <v>1</v>
      </c>
      <c r="W65">
        <v>0</v>
      </c>
      <c r="X65">
        <v>1256142057</v>
      </c>
      <c r="Y65">
        <f t="shared" ref="Y65:Y78" si="6">(AT65*ROUND((1.2*1.15),7))</f>
        <v>0.1932</v>
      </c>
      <c r="AA65">
        <v>0</v>
      </c>
      <c r="AB65">
        <v>13.86</v>
      </c>
      <c r="AC65">
        <v>0</v>
      </c>
      <c r="AD65">
        <v>0</v>
      </c>
      <c r="AE65">
        <v>0</v>
      </c>
      <c r="AF65">
        <v>13.86</v>
      </c>
      <c r="AG65">
        <v>0</v>
      </c>
      <c r="AH65">
        <v>0</v>
      </c>
      <c r="AI65">
        <v>1</v>
      </c>
      <c r="AJ65">
        <v>1</v>
      </c>
      <c r="AK65">
        <v>1</v>
      </c>
      <c r="AL65">
        <v>1</v>
      </c>
      <c r="AM65">
        <v>-2</v>
      </c>
      <c r="AN65">
        <v>0</v>
      </c>
      <c r="AO65">
        <v>0</v>
      </c>
      <c r="AP65">
        <v>1</v>
      </c>
      <c r="AQ65">
        <v>1</v>
      </c>
      <c r="AR65">
        <v>0</v>
      </c>
      <c r="AS65" t="s">
        <v>236</v>
      </c>
      <c r="AT65">
        <v>0.14</v>
      </c>
      <c r="AU65" t="s">
        <v>268</v>
      </c>
      <c r="AV65">
        <v>1</v>
      </c>
      <c r="AW65">
        <v>2</v>
      </c>
      <c r="AX65">
        <v>85246441</v>
      </c>
      <c r="AY65">
        <v>1</v>
      </c>
      <c r="AZ65">
        <v>0</v>
      </c>
      <c r="BA65">
        <v>65</v>
      </c>
      <c r="BB65">
        <v>1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1.9404</v>
      </c>
      <c r="BL65">
        <v>0</v>
      </c>
      <c r="BM65">
        <v>0</v>
      </c>
      <c r="BN65">
        <v>0</v>
      </c>
      <c r="BO65">
        <v>0</v>
      </c>
      <c r="BP65">
        <v>1</v>
      </c>
      <c r="BQ65">
        <v>0</v>
      </c>
      <c r="BR65">
        <v>2.677752</v>
      </c>
      <c r="BS65">
        <v>0</v>
      </c>
      <c r="BT65">
        <v>0</v>
      </c>
      <c r="BU65">
        <v>0</v>
      </c>
      <c r="BV65">
        <v>0</v>
      </c>
      <c r="BW65">
        <v>1</v>
      </c>
      <c r="CV65">
        <v>0</v>
      </c>
      <c r="CW65">
        <f>ROUND(Y65*Source!I42*DO65,7)</f>
        <v>0</v>
      </c>
      <c r="CX65">
        <f>ROUND(Y65*Source!I42,7)</f>
        <v>0</v>
      </c>
      <c r="CY65">
        <f>AB65</f>
        <v>13.86</v>
      </c>
      <c r="CZ65">
        <f>AF65</f>
        <v>13.86</v>
      </c>
      <c r="DA65">
        <f>AJ65</f>
        <v>1</v>
      </c>
      <c r="DB65">
        <f t="shared" ref="DB65:DB78" si="7">ROUND((ROUND(AT65*CZ65,2)*ROUND((1.2*1.15),7)),6)</f>
        <v>2.6772</v>
      </c>
      <c r="DC65">
        <f t="shared" ref="DC65:DC78" si="8">ROUND((ROUND(AT65*AG65,2)*ROUND((1.2*1.15),7)),6)</f>
        <v>0</v>
      </c>
      <c r="DD65" t="s">
        <v>236</v>
      </c>
      <c r="DE65" t="s">
        <v>236</v>
      </c>
      <c r="DF65">
        <f t="shared" ref="DF65:DF83" si="9">ROUND(ROUND(AE65,2)*CX65,2)</f>
        <v>0</v>
      </c>
      <c r="DG65">
        <f>ROUND(ROUND(AF65,2)*CX65,2)</f>
        <v>0</v>
      </c>
      <c r="DH65">
        <f t="shared" ref="DH65:DH128" si="10">ROUND(ROUND(AG65,2)*CX65,2)</f>
        <v>0</v>
      </c>
      <c r="DI65">
        <f t="shared" ref="DI65:DI128" si="11">ROUND(ROUND(AH65,2)*CX65,2)</f>
        <v>0</v>
      </c>
      <c r="DJ65">
        <f>DG65+DH65</f>
        <v>0</v>
      </c>
      <c r="DK65">
        <v>1</v>
      </c>
      <c r="DL65" t="s">
        <v>236</v>
      </c>
      <c r="DM65">
        <v>0</v>
      </c>
      <c r="DN65" t="s">
        <v>236</v>
      </c>
      <c r="DO65">
        <v>0</v>
      </c>
    </row>
    <row r="66" spans="1:119">
      <c r="A66">
        <f>ROW(Source!A42)</f>
        <v>42</v>
      </c>
      <c r="B66">
        <v>85244098</v>
      </c>
      <c r="C66">
        <v>85246434</v>
      </c>
      <c r="D66">
        <v>82933483</v>
      </c>
      <c r="E66">
        <v>1</v>
      </c>
      <c r="F66">
        <v>1</v>
      </c>
      <c r="G66">
        <v>1</v>
      </c>
      <c r="H66">
        <v>2</v>
      </c>
      <c r="I66" t="s">
        <v>79</v>
      </c>
      <c r="J66" t="s">
        <v>806</v>
      </c>
      <c r="K66" t="s">
        <v>80</v>
      </c>
      <c r="L66">
        <v>1368</v>
      </c>
      <c r="N66">
        <v>1011</v>
      </c>
      <c r="O66" t="s">
        <v>57</v>
      </c>
      <c r="P66" t="s">
        <v>57</v>
      </c>
      <c r="Q66">
        <v>1</v>
      </c>
      <c r="W66">
        <v>0</v>
      </c>
      <c r="X66">
        <v>1638899965</v>
      </c>
      <c r="Y66">
        <f t="shared" si="6"/>
        <v>0.1932</v>
      </c>
      <c r="AA66">
        <v>0</v>
      </c>
      <c r="AB66">
        <v>634.32</v>
      </c>
      <c r="AC66">
        <v>811.79</v>
      </c>
      <c r="AD66">
        <v>0</v>
      </c>
      <c r="AE66">
        <v>0</v>
      </c>
      <c r="AF66">
        <v>487.94</v>
      </c>
      <c r="AG66">
        <v>811.79</v>
      </c>
      <c r="AH66">
        <v>0</v>
      </c>
      <c r="AI66">
        <v>1</v>
      </c>
      <c r="AJ66">
        <v>1.3</v>
      </c>
      <c r="AK66">
        <v>1</v>
      </c>
      <c r="AL66">
        <v>1</v>
      </c>
      <c r="AM66">
        <v>2</v>
      </c>
      <c r="AN66">
        <v>0</v>
      </c>
      <c r="AO66">
        <v>0</v>
      </c>
      <c r="AP66">
        <v>1</v>
      </c>
      <c r="AQ66">
        <v>1</v>
      </c>
      <c r="AR66">
        <v>0</v>
      </c>
      <c r="AS66" t="s">
        <v>236</v>
      </c>
      <c r="AT66">
        <v>0.14</v>
      </c>
      <c r="AU66" t="s">
        <v>268</v>
      </c>
      <c r="AV66">
        <v>1</v>
      </c>
      <c r="AW66">
        <v>2</v>
      </c>
      <c r="AX66">
        <v>85246442</v>
      </c>
      <c r="AY66">
        <v>1</v>
      </c>
      <c r="AZ66">
        <v>0</v>
      </c>
      <c r="BA66">
        <v>66</v>
      </c>
      <c r="BB66">
        <v>1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68.3116</v>
      </c>
      <c r="BL66">
        <v>113.6506</v>
      </c>
      <c r="BM66">
        <v>0</v>
      </c>
      <c r="BN66">
        <v>0</v>
      </c>
      <c r="BO66">
        <v>0.14</v>
      </c>
      <c r="BP66">
        <v>1</v>
      </c>
      <c r="BQ66">
        <v>0</v>
      </c>
      <c r="BR66">
        <v>94.270008</v>
      </c>
      <c r="BS66">
        <v>156.837828</v>
      </c>
      <c r="BT66">
        <v>0</v>
      </c>
      <c r="BU66">
        <v>0</v>
      </c>
      <c r="BV66">
        <v>0.1932</v>
      </c>
      <c r="BW66">
        <v>1</v>
      </c>
      <c r="CV66">
        <v>0</v>
      </c>
      <c r="CW66">
        <f>ROUND(Y66*Source!I42*DO66,7)</f>
        <v>0</v>
      </c>
      <c r="CX66">
        <f>ROUND(Y66*Source!I42,7)</f>
        <v>0</v>
      </c>
      <c r="CY66">
        <f>AB66</f>
        <v>634.32</v>
      </c>
      <c r="CZ66">
        <f>AF66</f>
        <v>487.94</v>
      </c>
      <c r="DA66">
        <f>AJ66</f>
        <v>1.3</v>
      </c>
      <c r="DB66">
        <f t="shared" si="7"/>
        <v>94.2678</v>
      </c>
      <c r="DC66">
        <f t="shared" si="8"/>
        <v>156.837</v>
      </c>
      <c r="DD66" t="s">
        <v>236</v>
      </c>
      <c r="DE66" t="s">
        <v>236</v>
      </c>
      <c r="DF66">
        <f t="shared" si="9"/>
        <v>0</v>
      </c>
      <c r="DG66">
        <f>ROUND(ROUND(AF66*AJ66,2)*CX66,2)</f>
        <v>0</v>
      </c>
      <c r="DH66">
        <f t="shared" si="10"/>
        <v>0</v>
      </c>
      <c r="DI66">
        <f t="shared" si="11"/>
        <v>0</v>
      </c>
      <c r="DJ66">
        <f>DG66+DH66</f>
        <v>0</v>
      </c>
      <c r="DK66">
        <v>0</v>
      </c>
      <c r="DL66" t="s">
        <v>81</v>
      </c>
      <c r="DM66">
        <v>4</v>
      </c>
      <c r="DN66" t="s">
        <v>28</v>
      </c>
      <c r="DO66">
        <v>1</v>
      </c>
    </row>
    <row r="67" spans="1:119">
      <c r="A67">
        <f>ROW(Source!A43)</f>
        <v>43</v>
      </c>
      <c r="B67">
        <v>85244033</v>
      </c>
      <c r="C67">
        <v>85246434</v>
      </c>
      <c r="D67">
        <v>82925804</v>
      </c>
      <c r="E67">
        <v>117</v>
      </c>
      <c r="F67">
        <v>1</v>
      </c>
      <c r="G67">
        <v>1</v>
      </c>
      <c r="H67">
        <v>1</v>
      </c>
      <c r="I67" t="s">
        <v>71</v>
      </c>
      <c r="J67" t="s">
        <v>236</v>
      </c>
      <c r="K67" t="s">
        <v>72</v>
      </c>
      <c r="L67">
        <v>1191</v>
      </c>
      <c r="N67">
        <v>1013</v>
      </c>
      <c r="O67" t="s">
        <v>28</v>
      </c>
      <c r="P67" t="s">
        <v>28</v>
      </c>
      <c r="Q67">
        <v>1</v>
      </c>
      <c r="W67">
        <v>0</v>
      </c>
      <c r="X67">
        <v>-1991603921</v>
      </c>
      <c r="Y67">
        <f t="shared" si="6"/>
        <v>0.345</v>
      </c>
      <c r="AA67">
        <v>0</v>
      </c>
      <c r="AB67">
        <v>0</v>
      </c>
      <c r="AC67">
        <v>0</v>
      </c>
      <c r="AD67">
        <v>690.62</v>
      </c>
      <c r="AE67">
        <v>0</v>
      </c>
      <c r="AF67">
        <v>0</v>
      </c>
      <c r="AG67">
        <v>0</v>
      </c>
      <c r="AH67">
        <v>690.62</v>
      </c>
      <c r="AI67">
        <v>1</v>
      </c>
      <c r="AJ67">
        <v>1</v>
      </c>
      <c r="AK67">
        <v>1</v>
      </c>
      <c r="AL67">
        <v>1</v>
      </c>
      <c r="AM67">
        <v>-2</v>
      </c>
      <c r="AN67">
        <v>0</v>
      </c>
      <c r="AO67">
        <v>0</v>
      </c>
      <c r="AP67">
        <v>1</v>
      </c>
      <c r="AQ67">
        <v>1</v>
      </c>
      <c r="AR67">
        <v>0</v>
      </c>
      <c r="AS67" t="s">
        <v>236</v>
      </c>
      <c r="AT67">
        <v>0.25</v>
      </c>
      <c r="AU67" t="s">
        <v>268</v>
      </c>
      <c r="AV67">
        <v>1</v>
      </c>
      <c r="AW67">
        <v>2</v>
      </c>
      <c r="AX67">
        <v>85246439</v>
      </c>
      <c r="AY67">
        <v>1</v>
      </c>
      <c r="AZ67">
        <v>0</v>
      </c>
      <c r="BA67">
        <v>67</v>
      </c>
      <c r="BB67">
        <v>1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172.655</v>
      </c>
      <c r="BN67">
        <v>0.25</v>
      </c>
      <c r="BO67">
        <v>0</v>
      </c>
      <c r="BP67">
        <v>1</v>
      </c>
      <c r="BQ67">
        <v>0</v>
      </c>
      <c r="BR67">
        <v>0</v>
      </c>
      <c r="BS67">
        <v>0</v>
      </c>
      <c r="BT67">
        <v>238.2639</v>
      </c>
      <c r="BU67">
        <v>0.345</v>
      </c>
      <c r="BV67">
        <v>0</v>
      </c>
      <c r="BW67">
        <v>1</v>
      </c>
      <c r="CU67">
        <f>ROUND(AT67*Source!I43*AH67*AL67,2)</f>
        <v>0</v>
      </c>
      <c r="CV67">
        <f>ROUND(Y67*Source!I43,7)</f>
        <v>0</v>
      </c>
      <c r="CW67">
        <v>0</v>
      </c>
      <c r="CX67">
        <f>ROUND(Y67*Source!I43,7)</f>
        <v>0</v>
      </c>
      <c r="CY67">
        <f>AD67</f>
        <v>690.62</v>
      </c>
      <c r="CZ67">
        <f>AH67</f>
        <v>690.62</v>
      </c>
      <c r="DA67">
        <f>AL67</f>
        <v>1</v>
      </c>
      <c r="DB67">
        <f t="shared" si="7"/>
        <v>238.2708</v>
      </c>
      <c r="DC67">
        <f t="shared" si="8"/>
        <v>0</v>
      </c>
      <c r="DD67" t="s">
        <v>236</v>
      </c>
      <c r="DE67" t="s">
        <v>236</v>
      </c>
      <c r="DF67">
        <f t="shared" si="9"/>
        <v>0</v>
      </c>
      <c r="DG67">
        <f>ROUND(ROUND(AF67,2)*CX67,2)</f>
        <v>0</v>
      </c>
      <c r="DH67">
        <f t="shared" si="10"/>
        <v>0</v>
      </c>
      <c r="DI67">
        <f t="shared" si="11"/>
        <v>0</v>
      </c>
      <c r="DJ67">
        <f>DI67</f>
        <v>0</v>
      </c>
      <c r="DK67">
        <v>1</v>
      </c>
      <c r="DL67" t="s">
        <v>236</v>
      </c>
      <c r="DM67">
        <v>0</v>
      </c>
      <c r="DN67" t="s">
        <v>236</v>
      </c>
      <c r="DO67">
        <v>0</v>
      </c>
    </row>
    <row r="68" spans="1:119">
      <c r="A68">
        <f>ROW(Source!A43)</f>
        <v>43</v>
      </c>
      <c r="B68">
        <v>85244033</v>
      </c>
      <c r="C68">
        <v>85246434</v>
      </c>
      <c r="D68">
        <v>82926016</v>
      </c>
      <c r="E68">
        <v>117</v>
      </c>
      <c r="F68">
        <v>1</v>
      </c>
      <c r="G68">
        <v>1</v>
      </c>
      <c r="H68">
        <v>1</v>
      </c>
      <c r="I68" t="s">
        <v>798</v>
      </c>
      <c r="J68" t="s">
        <v>236</v>
      </c>
      <c r="K68" t="s">
        <v>799</v>
      </c>
      <c r="L68">
        <v>1191</v>
      </c>
      <c r="N68">
        <v>1013</v>
      </c>
      <c r="O68" t="s">
        <v>28</v>
      </c>
      <c r="P68" t="s">
        <v>28</v>
      </c>
      <c r="Q68">
        <v>1</v>
      </c>
      <c r="W68">
        <v>0</v>
      </c>
      <c r="X68">
        <v>-1417349443</v>
      </c>
      <c r="Y68">
        <f t="shared" si="6"/>
        <v>0.1932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1</v>
      </c>
      <c r="AJ68">
        <v>1</v>
      </c>
      <c r="AK68">
        <v>1</v>
      </c>
      <c r="AL68">
        <v>1</v>
      </c>
      <c r="AM68">
        <v>-2</v>
      </c>
      <c r="AN68">
        <v>0</v>
      </c>
      <c r="AO68">
        <v>0</v>
      </c>
      <c r="AP68">
        <v>1</v>
      </c>
      <c r="AQ68">
        <v>1</v>
      </c>
      <c r="AR68">
        <v>0</v>
      </c>
      <c r="AS68" t="s">
        <v>236</v>
      </c>
      <c r="AT68">
        <v>0.14</v>
      </c>
      <c r="AU68" t="s">
        <v>268</v>
      </c>
      <c r="AV68">
        <v>2</v>
      </c>
      <c r="AW68">
        <v>2</v>
      </c>
      <c r="AX68">
        <v>85246440</v>
      </c>
      <c r="AY68">
        <v>1</v>
      </c>
      <c r="AZ68">
        <v>0</v>
      </c>
      <c r="BA68">
        <v>68</v>
      </c>
      <c r="BB68">
        <v>1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CV68">
        <v>0</v>
      </c>
      <c r="CW68">
        <v>0</v>
      </c>
      <c r="CX68">
        <f>ROUND(Y68*Source!I43,7)</f>
        <v>0</v>
      </c>
      <c r="CY68">
        <f>AD68</f>
        <v>0</v>
      </c>
      <c r="CZ68">
        <f>AH68</f>
        <v>0</v>
      </c>
      <c r="DA68">
        <f>AL68</f>
        <v>1</v>
      </c>
      <c r="DB68">
        <f t="shared" si="7"/>
        <v>0</v>
      </c>
      <c r="DC68">
        <f t="shared" si="8"/>
        <v>0</v>
      </c>
      <c r="DD68" t="s">
        <v>236</v>
      </c>
      <c r="DE68" t="s">
        <v>236</v>
      </c>
      <c r="DF68">
        <f t="shared" si="9"/>
        <v>0</v>
      </c>
      <c r="DG68">
        <f>ROUND(ROUND(AF68,2)*CX68,2)</f>
        <v>0</v>
      </c>
      <c r="DH68">
        <f t="shared" si="10"/>
        <v>0</v>
      </c>
      <c r="DI68">
        <f t="shared" si="11"/>
        <v>0</v>
      </c>
      <c r="DJ68">
        <f>DI68</f>
        <v>0</v>
      </c>
      <c r="DK68">
        <v>0</v>
      </c>
      <c r="DL68" t="s">
        <v>236</v>
      </c>
      <c r="DM68">
        <v>0</v>
      </c>
      <c r="DN68" t="s">
        <v>236</v>
      </c>
      <c r="DO68">
        <v>0</v>
      </c>
    </row>
    <row r="69" spans="1:119">
      <c r="A69">
        <f>ROW(Source!A43)</f>
        <v>43</v>
      </c>
      <c r="B69">
        <v>85244033</v>
      </c>
      <c r="C69">
        <v>85246434</v>
      </c>
      <c r="D69">
        <v>82933465</v>
      </c>
      <c r="E69">
        <v>1</v>
      </c>
      <c r="F69">
        <v>1</v>
      </c>
      <c r="G69">
        <v>1</v>
      </c>
      <c r="H69">
        <v>2</v>
      </c>
      <c r="I69" t="s">
        <v>77</v>
      </c>
      <c r="J69" t="s">
        <v>805</v>
      </c>
      <c r="K69" t="s">
        <v>78</v>
      </c>
      <c r="L69">
        <v>1368</v>
      </c>
      <c r="N69">
        <v>1011</v>
      </c>
      <c r="O69" t="s">
        <v>57</v>
      </c>
      <c r="P69" t="s">
        <v>57</v>
      </c>
      <c r="Q69">
        <v>1</v>
      </c>
      <c r="W69">
        <v>0</v>
      </c>
      <c r="X69">
        <v>1256142057</v>
      </c>
      <c r="Y69">
        <f t="shared" si="6"/>
        <v>0.1932</v>
      </c>
      <c r="AA69">
        <v>0</v>
      </c>
      <c r="AB69">
        <v>13.86</v>
      </c>
      <c r="AC69">
        <v>0</v>
      </c>
      <c r="AD69">
        <v>0</v>
      </c>
      <c r="AE69">
        <v>0</v>
      </c>
      <c r="AF69">
        <v>13.86</v>
      </c>
      <c r="AG69">
        <v>0</v>
      </c>
      <c r="AH69">
        <v>0</v>
      </c>
      <c r="AI69">
        <v>1</v>
      </c>
      <c r="AJ69">
        <v>1</v>
      </c>
      <c r="AK69">
        <v>1</v>
      </c>
      <c r="AL69">
        <v>1</v>
      </c>
      <c r="AM69">
        <v>-2</v>
      </c>
      <c r="AN69">
        <v>0</v>
      </c>
      <c r="AO69">
        <v>0</v>
      </c>
      <c r="AP69">
        <v>1</v>
      </c>
      <c r="AQ69">
        <v>1</v>
      </c>
      <c r="AR69">
        <v>0</v>
      </c>
      <c r="AS69" t="s">
        <v>236</v>
      </c>
      <c r="AT69">
        <v>0.14</v>
      </c>
      <c r="AU69" t="s">
        <v>268</v>
      </c>
      <c r="AV69">
        <v>1</v>
      </c>
      <c r="AW69">
        <v>2</v>
      </c>
      <c r="AX69">
        <v>85246441</v>
      </c>
      <c r="AY69">
        <v>1</v>
      </c>
      <c r="AZ69">
        <v>0</v>
      </c>
      <c r="BA69">
        <v>69</v>
      </c>
      <c r="BB69">
        <v>1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1.9404</v>
      </c>
      <c r="BL69">
        <v>0</v>
      </c>
      <c r="BM69">
        <v>0</v>
      </c>
      <c r="BN69">
        <v>0</v>
      </c>
      <c r="BO69">
        <v>0</v>
      </c>
      <c r="BP69">
        <v>1</v>
      </c>
      <c r="BQ69">
        <v>0</v>
      </c>
      <c r="BR69">
        <v>2.677752</v>
      </c>
      <c r="BS69">
        <v>0</v>
      </c>
      <c r="BT69">
        <v>0</v>
      </c>
      <c r="BU69">
        <v>0</v>
      </c>
      <c r="BV69">
        <v>0</v>
      </c>
      <c r="BW69">
        <v>1</v>
      </c>
      <c r="CV69">
        <v>0</v>
      </c>
      <c r="CW69">
        <f>ROUND(Y69*Source!I43*DO69,7)</f>
        <v>0</v>
      </c>
      <c r="CX69">
        <f>ROUND(Y69*Source!I43,7)</f>
        <v>0</v>
      </c>
      <c r="CY69">
        <f>AB69</f>
        <v>13.86</v>
      </c>
      <c r="CZ69">
        <f>AF69</f>
        <v>13.86</v>
      </c>
      <c r="DA69">
        <f>AJ69</f>
        <v>1</v>
      </c>
      <c r="DB69">
        <f t="shared" si="7"/>
        <v>2.6772</v>
      </c>
      <c r="DC69">
        <f t="shared" si="8"/>
        <v>0</v>
      </c>
      <c r="DD69" t="s">
        <v>236</v>
      </c>
      <c r="DE69" t="s">
        <v>236</v>
      </c>
      <c r="DF69">
        <f t="shared" si="9"/>
        <v>0</v>
      </c>
      <c r="DG69">
        <f>ROUND(ROUND(AF69,2)*CX69,2)</f>
        <v>0</v>
      </c>
      <c r="DH69">
        <f t="shared" si="10"/>
        <v>0</v>
      </c>
      <c r="DI69">
        <f t="shared" si="11"/>
        <v>0</v>
      </c>
      <c r="DJ69">
        <f>DG69+DH69</f>
        <v>0</v>
      </c>
      <c r="DK69">
        <v>1</v>
      </c>
      <c r="DL69" t="s">
        <v>236</v>
      </c>
      <c r="DM69">
        <v>0</v>
      </c>
      <c r="DN69" t="s">
        <v>236</v>
      </c>
      <c r="DO69">
        <v>0</v>
      </c>
    </row>
    <row r="70" spans="1:119">
      <c r="A70">
        <f>ROW(Source!A43)</f>
        <v>43</v>
      </c>
      <c r="B70">
        <v>85244033</v>
      </c>
      <c r="C70">
        <v>85246434</v>
      </c>
      <c r="D70">
        <v>82933483</v>
      </c>
      <c r="E70">
        <v>1</v>
      </c>
      <c r="F70">
        <v>1</v>
      </c>
      <c r="G70">
        <v>1</v>
      </c>
      <c r="H70">
        <v>2</v>
      </c>
      <c r="I70" t="s">
        <v>79</v>
      </c>
      <c r="J70" t="s">
        <v>806</v>
      </c>
      <c r="K70" t="s">
        <v>80</v>
      </c>
      <c r="L70">
        <v>1368</v>
      </c>
      <c r="N70">
        <v>1011</v>
      </c>
      <c r="O70" t="s">
        <v>57</v>
      </c>
      <c r="P70" t="s">
        <v>57</v>
      </c>
      <c r="Q70">
        <v>1</v>
      </c>
      <c r="W70">
        <v>0</v>
      </c>
      <c r="X70">
        <v>1638899965</v>
      </c>
      <c r="Y70">
        <f t="shared" si="6"/>
        <v>0.1932</v>
      </c>
      <c r="AA70">
        <v>0</v>
      </c>
      <c r="AB70">
        <v>634.32</v>
      </c>
      <c r="AC70">
        <v>811.79</v>
      </c>
      <c r="AD70">
        <v>0</v>
      </c>
      <c r="AE70">
        <v>0</v>
      </c>
      <c r="AF70">
        <v>487.94</v>
      </c>
      <c r="AG70">
        <v>811.79</v>
      </c>
      <c r="AH70">
        <v>0</v>
      </c>
      <c r="AI70">
        <v>1</v>
      </c>
      <c r="AJ70">
        <v>1.3</v>
      </c>
      <c r="AK70">
        <v>1</v>
      </c>
      <c r="AL70">
        <v>1</v>
      </c>
      <c r="AM70">
        <v>2</v>
      </c>
      <c r="AN70">
        <v>0</v>
      </c>
      <c r="AO70">
        <v>0</v>
      </c>
      <c r="AP70">
        <v>1</v>
      </c>
      <c r="AQ70">
        <v>1</v>
      </c>
      <c r="AR70">
        <v>0</v>
      </c>
      <c r="AS70" t="s">
        <v>236</v>
      </c>
      <c r="AT70">
        <v>0.14</v>
      </c>
      <c r="AU70" t="s">
        <v>268</v>
      </c>
      <c r="AV70">
        <v>1</v>
      </c>
      <c r="AW70">
        <v>2</v>
      </c>
      <c r="AX70">
        <v>85246442</v>
      </c>
      <c r="AY70">
        <v>1</v>
      </c>
      <c r="AZ70">
        <v>0</v>
      </c>
      <c r="BA70">
        <v>70</v>
      </c>
      <c r="BB70">
        <v>1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68.3116</v>
      </c>
      <c r="BL70">
        <v>113.6506</v>
      </c>
      <c r="BM70">
        <v>0</v>
      </c>
      <c r="BN70">
        <v>0</v>
      </c>
      <c r="BO70">
        <v>0.14</v>
      </c>
      <c r="BP70">
        <v>1</v>
      </c>
      <c r="BQ70">
        <v>0</v>
      </c>
      <c r="BR70">
        <v>94.270008</v>
      </c>
      <c r="BS70">
        <v>156.837828</v>
      </c>
      <c r="BT70">
        <v>0</v>
      </c>
      <c r="BU70">
        <v>0</v>
      </c>
      <c r="BV70">
        <v>0.1932</v>
      </c>
      <c r="BW70">
        <v>1</v>
      </c>
      <c r="CV70">
        <v>0</v>
      </c>
      <c r="CW70">
        <f>ROUND(Y70*Source!I43*DO70,7)</f>
        <v>0</v>
      </c>
      <c r="CX70">
        <f>ROUND(Y70*Source!I43,7)</f>
        <v>0</v>
      </c>
      <c r="CY70">
        <f>AB70</f>
        <v>634.32</v>
      </c>
      <c r="CZ70">
        <f>AF70</f>
        <v>487.94</v>
      </c>
      <c r="DA70">
        <f>AJ70</f>
        <v>1.3</v>
      </c>
      <c r="DB70">
        <f t="shared" si="7"/>
        <v>94.2678</v>
      </c>
      <c r="DC70">
        <f t="shared" si="8"/>
        <v>156.837</v>
      </c>
      <c r="DD70" t="s">
        <v>236</v>
      </c>
      <c r="DE70" t="s">
        <v>236</v>
      </c>
      <c r="DF70">
        <f t="shared" si="9"/>
        <v>0</v>
      </c>
      <c r="DG70">
        <f>ROUND(ROUND(AF70*AJ70,2)*CX70,2)</f>
        <v>0</v>
      </c>
      <c r="DH70">
        <f t="shared" si="10"/>
        <v>0</v>
      </c>
      <c r="DI70">
        <f t="shared" si="11"/>
        <v>0</v>
      </c>
      <c r="DJ70">
        <f>DG70+DH70</f>
        <v>0</v>
      </c>
      <c r="DK70">
        <v>0</v>
      </c>
      <c r="DL70" t="s">
        <v>81</v>
      </c>
      <c r="DM70">
        <v>4</v>
      </c>
      <c r="DN70" t="s">
        <v>28</v>
      </c>
      <c r="DO70">
        <v>1</v>
      </c>
    </row>
    <row r="71" spans="1:119">
      <c r="A71">
        <f>ROW(Source!A44)</f>
        <v>44</v>
      </c>
      <c r="B71">
        <v>85244098</v>
      </c>
      <c r="C71">
        <v>85246443</v>
      </c>
      <c r="D71">
        <v>82925804</v>
      </c>
      <c r="E71">
        <v>117</v>
      </c>
      <c r="F71">
        <v>1</v>
      </c>
      <c r="G71">
        <v>1</v>
      </c>
      <c r="H71">
        <v>1</v>
      </c>
      <c r="I71" t="s">
        <v>71</v>
      </c>
      <c r="J71" t="s">
        <v>236</v>
      </c>
      <c r="K71" t="s">
        <v>72</v>
      </c>
      <c r="L71">
        <v>1191</v>
      </c>
      <c r="N71">
        <v>1013</v>
      </c>
      <c r="O71" t="s">
        <v>28</v>
      </c>
      <c r="P71" t="s">
        <v>28</v>
      </c>
      <c r="Q71">
        <v>1</v>
      </c>
      <c r="W71">
        <v>0</v>
      </c>
      <c r="X71">
        <v>-1991603921</v>
      </c>
      <c r="Y71">
        <f t="shared" si="6"/>
        <v>0.414</v>
      </c>
      <c r="AA71">
        <v>0</v>
      </c>
      <c r="AB71">
        <v>0</v>
      </c>
      <c r="AC71">
        <v>0</v>
      </c>
      <c r="AD71">
        <v>690.62</v>
      </c>
      <c r="AE71">
        <v>0</v>
      </c>
      <c r="AF71">
        <v>0</v>
      </c>
      <c r="AG71">
        <v>0</v>
      </c>
      <c r="AH71">
        <v>690.62</v>
      </c>
      <c r="AI71">
        <v>1</v>
      </c>
      <c r="AJ71">
        <v>1</v>
      </c>
      <c r="AK71">
        <v>1</v>
      </c>
      <c r="AL71">
        <v>1</v>
      </c>
      <c r="AM71">
        <v>-2</v>
      </c>
      <c r="AN71">
        <v>0</v>
      </c>
      <c r="AO71">
        <v>0</v>
      </c>
      <c r="AP71">
        <v>1</v>
      </c>
      <c r="AQ71">
        <v>1</v>
      </c>
      <c r="AR71">
        <v>0</v>
      </c>
      <c r="AS71" t="s">
        <v>236</v>
      </c>
      <c r="AT71">
        <v>0.3</v>
      </c>
      <c r="AU71" t="s">
        <v>268</v>
      </c>
      <c r="AV71">
        <v>1</v>
      </c>
      <c r="AW71">
        <v>2</v>
      </c>
      <c r="AX71">
        <v>85246448</v>
      </c>
      <c r="AY71">
        <v>1</v>
      </c>
      <c r="AZ71">
        <v>0</v>
      </c>
      <c r="BA71">
        <v>71</v>
      </c>
      <c r="BB71">
        <v>1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207.186</v>
      </c>
      <c r="BN71">
        <v>0.3</v>
      </c>
      <c r="BO71">
        <v>0</v>
      </c>
      <c r="BP71">
        <v>1</v>
      </c>
      <c r="BQ71">
        <v>0</v>
      </c>
      <c r="BR71">
        <v>0</v>
      </c>
      <c r="BS71">
        <v>0</v>
      </c>
      <c r="BT71">
        <v>285.91668</v>
      </c>
      <c r="BU71">
        <v>0.414</v>
      </c>
      <c r="BV71">
        <v>0</v>
      </c>
      <c r="BW71">
        <v>1</v>
      </c>
      <c r="CU71">
        <f>ROUND(AT71*Source!I44*AH71*AL71,2)</f>
        <v>0</v>
      </c>
      <c r="CV71">
        <f>ROUND(Y71*Source!I44,7)</f>
        <v>0</v>
      </c>
      <c r="CW71">
        <v>0</v>
      </c>
      <c r="CX71">
        <f>ROUND(Y71*Source!I44,7)</f>
        <v>0</v>
      </c>
      <c r="CY71">
        <f>AD71</f>
        <v>690.62</v>
      </c>
      <c r="CZ71">
        <f>AH71</f>
        <v>690.62</v>
      </c>
      <c r="DA71">
        <f>AL71</f>
        <v>1</v>
      </c>
      <c r="DB71">
        <f t="shared" si="7"/>
        <v>285.9222</v>
      </c>
      <c r="DC71">
        <f t="shared" si="8"/>
        <v>0</v>
      </c>
      <c r="DD71" t="s">
        <v>236</v>
      </c>
      <c r="DE71" t="s">
        <v>236</v>
      </c>
      <c r="DF71">
        <f t="shared" si="9"/>
        <v>0</v>
      </c>
      <c r="DG71">
        <f>ROUND(ROUND(AF71,2)*CX71,2)</f>
        <v>0</v>
      </c>
      <c r="DH71">
        <f t="shared" si="10"/>
        <v>0</v>
      </c>
      <c r="DI71">
        <f t="shared" si="11"/>
        <v>0</v>
      </c>
      <c r="DJ71">
        <f>DI71</f>
        <v>0</v>
      </c>
      <c r="DK71">
        <v>1</v>
      </c>
      <c r="DL71" t="s">
        <v>236</v>
      </c>
      <c r="DM71">
        <v>0</v>
      </c>
      <c r="DN71" t="s">
        <v>236</v>
      </c>
      <c r="DO71">
        <v>0</v>
      </c>
    </row>
    <row r="72" spans="1:119">
      <c r="A72">
        <f>ROW(Source!A44)</f>
        <v>44</v>
      </c>
      <c r="B72">
        <v>85244098</v>
      </c>
      <c r="C72">
        <v>85246443</v>
      </c>
      <c r="D72">
        <v>82926016</v>
      </c>
      <c r="E72">
        <v>117</v>
      </c>
      <c r="F72">
        <v>1</v>
      </c>
      <c r="G72">
        <v>1</v>
      </c>
      <c r="H72">
        <v>1</v>
      </c>
      <c r="I72" t="s">
        <v>798</v>
      </c>
      <c r="J72" t="s">
        <v>236</v>
      </c>
      <c r="K72" t="s">
        <v>799</v>
      </c>
      <c r="L72">
        <v>1191</v>
      </c>
      <c r="N72">
        <v>1013</v>
      </c>
      <c r="O72" t="s">
        <v>28</v>
      </c>
      <c r="P72" t="s">
        <v>28</v>
      </c>
      <c r="Q72">
        <v>1</v>
      </c>
      <c r="W72">
        <v>0</v>
      </c>
      <c r="X72">
        <v>-1417349443</v>
      </c>
      <c r="Y72">
        <f t="shared" si="6"/>
        <v>0.2208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1</v>
      </c>
      <c r="AJ72">
        <v>1</v>
      </c>
      <c r="AK72">
        <v>1</v>
      </c>
      <c r="AL72">
        <v>1</v>
      </c>
      <c r="AM72">
        <v>-2</v>
      </c>
      <c r="AN72">
        <v>0</v>
      </c>
      <c r="AO72">
        <v>0</v>
      </c>
      <c r="AP72">
        <v>1</v>
      </c>
      <c r="AQ72">
        <v>1</v>
      </c>
      <c r="AR72">
        <v>0</v>
      </c>
      <c r="AS72" t="s">
        <v>236</v>
      </c>
      <c r="AT72">
        <v>0.16</v>
      </c>
      <c r="AU72" t="s">
        <v>268</v>
      </c>
      <c r="AV72">
        <v>2</v>
      </c>
      <c r="AW72">
        <v>2</v>
      </c>
      <c r="AX72">
        <v>85246449</v>
      </c>
      <c r="AY72">
        <v>1</v>
      </c>
      <c r="AZ72">
        <v>0</v>
      </c>
      <c r="BA72">
        <v>72</v>
      </c>
      <c r="BB72">
        <v>1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CV72">
        <v>0</v>
      </c>
      <c r="CW72">
        <v>0</v>
      </c>
      <c r="CX72">
        <f>ROUND(Y72*Source!I44,7)</f>
        <v>0</v>
      </c>
      <c r="CY72">
        <f>AD72</f>
        <v>0</v>
      </c>
      <c r="CZ72">
        <f>AH72</f>
        <v>0</v>
      </c>
      <c r="DA72">
        <f>AL72</f>
        <v>1</v>
      </c>
      <c r="DB72">
        <f t="shared" si="7"/>
        <v>0</v>
      </c>
      <c r="DC72">
        <f t="shared" si="8"/>
        <v>0</v>
      </c>
      <c r="DD72" t="s">
        <v>236</v>
      </c>
      <c r="DE72" t="s">
        <v>236</v>
      </c>
      <c r="DF72">
        <f t="shared" si="9"/>
        <v>0</v>
      </c>
      <c r="DG72">
        <f>ROUND(ROUND(AF72,2)*CX72,2)</f>
        <v>0</v>
      </c>
      <c r="DH72">
        <f t="shared" si="10"/>
        <v>0</v>
      </c>
      <c r="DI72">
        <f t="shared" si="11"/>
        <v>0</v>
      </c>
      <c r="DJ72">
        <f>DI72</f>
        <v>0</v>
      </c>
      <c r="DK72">
        <v>0</v>
      </c>
      <c r="DL72" t="s">
        <v>236</v>
      </c>
      <c r="DM72">
        <v>0</v>
      </c>
      <c r="DN72" t="s">
        <v>236</v>
      </c>
      <c r="DO72">
        <v>0</v>
      </c>
    </row>
    <row r="73" spans="1:119">
      <c r="A73">
        <f>ROW(Source!A44)</f>
        <v>44</v>
      </c>
      <c r="B73">
        <v>85244098</v>
      </c>
      <c r="C73">
        <v>85246443</v>
      </c>
      <c r="D73">
        <v>82933465</v>
      </c>
      <c r="E73">
        <v>1</v>
      </c>
      <c r="F73">
        <v>1</v>
      </c>
      <c r="G73">
        <v>1</v>
      </c>
      <c r="H73">
        <v>2</v>
      </c>
      <c r="I73" t="s">
        <v>77</v>
      </c>
      <c r="J73" t="s">
        <v>805</v>
      </c>
      <c r="K73" t="s">
        <v>78</v>
      </c>
      <c r="L73">
        <v>1368</v>
      </c>
      <c r="N73">
        <v>1011</v>
      </c>
      <c r="O73" t="s">
        <v>57</v>
      </c>
      <c r="P73" t="s">
        <v>57</v>
      </c>
      <c r="Q73">
        <v>1</v>
      </c>
      <c r="W73">
        <v>0</v>
      </c>
      <c r="X73">
        <v>1256142057</v>
      </c>
      <c r="Y73">
        <f t="shared" si="6"/>
        <v>0.2208</v>
      </c>
      <c r="AA73">
        <v>0</v>
      </c>
      <c r="AB73">
        <v>13.86</v>
      </c>
      <c r="AC73">
        <v>0</v>
      </c>
      <c r="AD73">
        <v>0</v>
      </c>
      <c r="AE73">
        <v>0</v>
      </c>
      <c r="AF73">
        <v>13.86</v>
      </c>
      <c r="AG73">
        <v>0</v>
      </c>
      <c r="AH73">
        <v>0</v>
      </c>
      <c r="AI73">
        <v>1</v>
      </c>
      <c r="AJ73">
        <v>1</v>
      </c>
      <c r="AK73">
        <v>1</v>
      </c>
      <c r="AL73">
        <v>1</v>
      </c>
      <c r="AM73">
        <v>-2</v>
      </c>
      <c r="AN73">
        <v>0</v>
      </c>
      <c r="AO73">
        <v>0</v>
      </c>
      <c r="AP73">
        <v>1</v>
      </c>
      <c r="AQ73">
        <v>1</v>
      </c>
      <c r="AR73">
        <v>0</v>
      </c>
      <c r="AS73" t="s">
        <v>236</v>
      </c>
      <c r="AT73">
        <v>0.16</v>
      </c>
      <c r="AU73" t="s">
        <v>268</v>
      </c>
      <c r="AV73">
        <v>1</v>
      </c>
      <c r="AW73">
        <v>2</v>
      </c>
      <c r="AX73">
        <v>85246450</v>
      </c>
      <c r="AY73">
        <v>1</v>
      </c>
      <c r="AZ73">
        <v>0</v>
      </c>
      <c r="BA73">
        <v>73</v>
      </c>
      <c r="BB73">
        <v>1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2.2176</v>
      </c>
      <c r="BL73">
        <v>0</v>
      </c>
      <c r="BM73">
        <v>0</v>
      </c>
      <c r="BN73">
        <v>0</v>
      </c>
      <c r="BO73">
        <v>0</v>
      </c>
      <c r="BP73">
        <v>1</v>
      </c>
      <c r="BQ73">
        <v>0</v>
      </c>
      <c r="BR73">
        <v>3.060288</v>
      </c>
      <c r="BS73">
        <v>0</v>
      </c>
      <c r="BT73">
        <v>0</v>
      </c>
      <c r="BU73">
        <v>0</v>
      </c>
      <c r="BV73">
        <v>0</v>
      </c>
      <c r="BW73">
        <v>1</v>
      </c>
      <c r="CV73">
        <v>0</v>
      </c>
      <c r="CW73">
        <f>ROUND(Y73*Source!I44*DO73,7)</f>
        <v>0</v>
      </c>
      <c r="CX73">
        <f>ROUND(Y73*Source!I44,7)</f>
        <v>0</v>
      </c>
      <c r="CY73">
        <f>AB73</f>
        <v>13.86</v>
      </c>
      <c r="CZ73">
        <f>AF73</f>
        <v>13.86</v>
      </c>
      <c r="DA73">
        <f>AJ73</f>
        <v>1</v>
      </c>
      <c r="DB73">
        <f t="shared" si="7"/>
        <v>3.0636</v>
      </c>
      <c r="DC73">
        <f t="shared" si="8"/>
        <v>0</v>
      </c>
      <c r="DD73" t="s">
        <v>236</v>
      </c>
      <c r="DE73" t="s">
        <v>236</v>
      </c>
      <c r="DF73">
        <f t="shared" si="9"/>
        <v>0</v>
      </c>
      <c r="DG73">
        <f>ROUND(ROUND(AF73,2)*CX73,2)</f>
        <v>0</v>
      </c>
      <c r="DH73">
        <f t="shared" si="10"/>
        <v>0</v>
      </c>
      <c r="DI73">
        <f t="shared" si="11"/>
        <v>0</v>
      </c>
      <c r="DJ73">
        <f>DG73+DH73</f>
        <v>0</v>
      </c>
      <c r="DK73">
        <v>1</v>
      </c>
      <c r="DL73" t="s">
        <v>236</v>
      </c>
      <c r="DM73">
        <v>0</v>
      </c>
      <c r="DN73" t="s">
        <v>236</v>
      </c>
      <c r="DO73">
        <v>0</v>
      </c>
    </row>
    <row r="74" spans="1:119">
      <c r="A74">
        <f>ROW(Source!A44)</f>
        <v>44</v>
      </c>
      <c r="B74">
        <v>85244098</v>
      </c>
      <c r="C74">
        <v>85246443</v>
      </c>
      <c r="D74">
        <v>82933483</v>
      </c>
      <c r="E74">
        <v>1</v>
      </c>
      <c r="F74">
        <v>1</v>
      </c>
      <c r="G74">
        <v>1</v>
      </c>
      <c r="H74">
        <v>2</v>
      </c>
      <c r="I74" t="s">
        <v>79</v>
      </c>
      <c r="J74" t="s">
        <v>806</v>
      </c>
      <c r="K74" t="s">
        <v>80</v>
      </c>
      <c r="L74">
        <v>1368</v>
      </c>
      <c r="N74">
        <v>1011</v>
      </c>
      <c r="O74" t="s">
        <v>57</v>
      </c>
      <c r="P74" t="s">
        <v>57</v>
      </c>
      <c r="Q74">
        <v>1</v>
      </c>
      <c r="W74">
        <v>0</v>
      </c>
      <c r="X74">
        <v>1638899965</v>
      </c>
      <c r="Y74">
        <f t="shared" si="6"/>
        <v>0.2208</v>
      </c>
      <c r="AA74">
        <v>0</v>
      </c>
      <c r="AB74">
        <v>634.32</v>
      </c>
      <c r="AC74">
        <v>811.79</v>
      </c>
      <c r="AD74">
        <v>0</v>
      </c>
      <c r="AE74">
        <v>0</v>
      </c>
      <c r="AF74">
        <v>487.94</v>
      </c>
      <c r="AG74">
        <v>811.79</v>
      </c>
      <c r="AH74">
        <v>0</v>
      </c>
      <c r="AI74">
        <v>1</v>
      </c>
      <c r="AJ74">
        <v>1.3</v>
      </c>
      <c r="AK74">
        <v>1</v>
      </c>
      <c r="AL74">
        <v>1</v>
      </c>
      <c r="AM74">
        <v>2</v>
      </c>
      <c r="AN74">
        <v>0</v>
      </c>
      <c r="AO74">
        <v>0</v>
      </c>
      <c r="AP74">
        <v>1</v>
      </c>
      <c r="AQ74">
        <v>1</v>
      </c>
      <c r="AR74">
        <v>0</v>
      </c>
      <c r="AS74" t="s">
        <v>236</v>
      </c>
      <c r="AT74">
        <v>0.16</v>
      </c>
      <c r="AU74" t="s">
        <v>268</v>
      </c>
      <c r="AV74">
        <v>1</v>
      </c>
      <c r="AW74">
        <v>2</v>
      </c>
      <c r="AX74">
        <v>85246451</v>
      </c>
      <c r="AY74">
        <v>1</v>
      </c>
      <c r="AZ74">
        <v>0</v>
      </c>
      <c r="BA74">
        <v>74</v>
      </c>
      <c r="BB74">
        <v>1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78.0704</v>
      </c>
      <c r="BL74">
        <v>129.8864</v>
      </c>
      <c r="BM74">
        <v>0</v>
      </c>
      <c r="BN74">
        <v>0</v>
      </c>
      <c r="BO74">
        <v>0.16</v>
      </c>
      <c r="BP74">
        <v>1</v>
      </c>
      <c r="BQ74">
        <v>0</v>
      </c>
      <c r="BR74">
        <v>107.737152</v>
      </c>
      <c r="BS74">
        <v>179.243232</v>
      </c>
      <c r="BT74">
        <v>0</v>
      </c>
      <c r="BU74">
        <v>0</v>
      </c>
      <c r="BV74">
        <v>0.2208</v>
      </c>
      <c r="BW74">
        <v>1</v>
      </c>
      <c r="CV74">
        <v>0</v>
      </c>
      <c r="CW74">
        <f>ROUND(Y74*Source!I44*DO74,7)</f>
        <v>0</v>
      </c>
      <c r="CX74">
        <f>ROUND(Y74*Source!I44,7)</f>
        <v>0</v>
      </c>
      <c r="CY74">
        <f>AB74</f>
        <v>634.32</v>
      </c>
      <c r="CZ74">
        <f>AF74</f>
        <v>487.94</v>
      </c>
      <c r="DA74">
        <f>AJ74</f>
        <v>1.3</v>
      </c>
      <c r="DB74">
        <f t="shared" si="7"/>
        <v>107.7366</v>
      </c>
      <c r="DC74">
        <f t="shared" si="8"/>
        <v>179.2482</v>
      </c>
      <c r="DD74" t="s">
        <v>236</v>
      </c>
      <c r="DE74" t="s">
        <v>236</v>
      </c>
      <c r="DF74">
        <f t="shared" si="9"/>
        <v>0</v>
      </c>
      <c r="DG74">
        <f>ROUND(ROUND(AF74*AJ74,2)*CX74,2)</f>
        <v>0</v>
      </c>
      <c r="DH74">
        <f t="shared" si="10"/>
        <v>0</v>
      </c>
      <c r="DI74">
        <f t="shared" si="11"/>
        <v>0</v>
      </c>
      <c r="DJ74">
        <f>DG74+DH74</f>
        <v>0</v>
      </c>
      <c r="DK74">
        <v>0</v>
      </c>
      <c r="DL74" t="s">
        <v>81</v>
      </c>
      <c r="DM74">
        <v>4</v>
      </c>
      <c r="DN74" t="s">
        <v>28</v>
      </c>
      <c r="DO74">
        <v>1</v>
      </c>
    </row>
    <row r="75" spans="1:119">
      <c r="A75">
        <f>ROW(Source!A45)</f>
        <v>45</v>
      </c>
      <c r="B75">
        <v>85244033</v>
      </c>
      <c r="C75">
        <v>85246443</v>
      </c>
      <c r="D75">
        <v>82925804</v>
      </c>
      <c r="E75">
        <v>117</v>
      </c>
      <c r="F75">
        <v>1</v>
      </c>
      <c r="G75">
        <v>1</v>
      </c>
      <c r="H75">
        <v>1</v>
      </c>
      <c r="I75" t="s">
        <v>71</v>
      </c>
      <c r="J75" t="s">
        <v>236</v>
      </c>
      <c r="K75" t="s">
        <v>72</v>
      </c>
      <c r="L75">
        <v>1191</v>
      </c>
      <c r="N75">
        <v>1013</v>
      </c>
      <c r="O75" t="s">
        <v>28</v>
      </c>
      <c r="P75" t="s">
        <v>28</v>
      </c>
      <c r="Q75">
        <v>1</v>
      </c>
      <c r="W75">
        <v>0</v>
      </c>
      <c r="X75">
        <v>-1991603921</v>
      </c>
      <c r="Y75">
        <f t="shared" si="6"/>
        <v>0.414</v>
      </c>
      <c r="AA75">
        <v>0</v>
      </c>
      <c r="AB75">
        <v>0</v>
      </c>
      <c r="AC75">
        <v>0</v>
      </c>
      <c r="AD75">
        <v>690.62</v>
      </c>
      <c r="AE75">
        <v>0</v>
      </c>
      <c r="AF75">
        <v>0</v>
      </c>
      <c r="AG75">
        <v>0</v>
      </c>
      <c r="AH75">
        <v>690.62</v>
      </c>
      <c r="AI75">
        <v>1</v>
      </c>
      <c r="AJ75">
        <v>1</v>
      </c>
      <c r="AK75">
        <v>1</v>
      </c>
      <c r="AL75">
        <v>1</v>
      </c>
      <c r="AM75">
        <v>-2</v>
      </c>
      <c r="AN75">
        <v>0</v>
      </c>
      <c r="AO75">
        <v>0</v>
      </c>
      <c r="AP75">
        <v>1</v>
      </c>
      <c r="AQ75">
        <v>1</v>
      </c>
      <c r="AR75">
        <v>0</v>
      </c>
      <c r="AS75" t="s">
        <v>236</v>
      </c>
      <c r="AT75">
        <v>0.3</v>
      </c>
      <c r="AU75" t="s">
        <v>268</v>
      </c>
      <c r="AV75">
        <v>1</v>
      </c>
      <c r="AW75">
        <v>2</v>
      </c>
      <c r="AX75">
        <v>85246448</v>
      </c>
      <c r="AY75">
        <v>1</v>
      </c>
      <c r="AZ75">
        <v>0</v>
      </c>
      <c r="BA75">
        <v>75</v>
      </c>
      <c r="BB75">
        <v>1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207.186</v>
      </c>
      <c r="BN75">
        <v>0.3</v>
      </c>
      <c r="BO75">
        <v>0</v>
      </c>
      <c r="BP75">
        <v>1</v>
      </c>
      <c r="BQ75">
        <v>0</v>
      </c>
      <c r="BR75">
        <v>0</v>
      </c>
      <c r="BS75">
        <v>0</v>
      </c>
      <c r="BT75">
        <v>285.91668</v>
      </c>
      <c r="BU75">
        <v>0.414</v>
      </c>
      <c r="BV75">
        <v>0</v>
      </c>
      <c r="BW75">
        <v>1</v>
      </c>
      <c r="CU75">
        <f>ROUND(AT75*Source!I45*AH75*AL75,2)</f>
        <v>0</v>
      </c>
      <c r="CV75">
        <f>ROUND(Y75*Source!I45,7)</f>
        <v>0</v>
      </c>
      <c r="CW75">
        <v>0</v>
      </c>
      <c r="CX75">
        <f>ROUND(Y75*Source!I45,7)</f>
        <v>0</v>
      </c>
      <c r="CY75">
        <f>AD75</f>
        <v>690.62</v>
      </c>
      <c r="CZ75">
        <f>AH75</f>
        <v>690.62</v>
      </c>
      <c r="DA75">
        <f>AL75</f>
        <v>1</v>
      </c>
      <c r="DB75">
        <f t="shared" si="7"/>
        <v>285.9222</v>
      </c>
      <c r="DC75">
        <f t="shared" si="8"/>
        <v>0</v>
      </c>
      <c r="DD75" t="s">
        <v>236</v>
      </c>
      <c r="DE75" t="s">
        <v>236</v>
      </c>
      <c r="DF75">
        <f t="shared" si="9"/>
        <v>0</v>
      </c>
      <c r="DG75">
        <f>ROUND(ROUND(AF75,2)*CX75,2)</f>
        <v>0</v>
      </c>
      <c r="DH75">
        <f t="shared" si="10"/>
        <v>0</v>
      </c>
      <c r="DI75">
        <f t="shared" si="11"/>
        <v>0</v>
      </c>
      <c r="DJ75">
        <f>DI75</f>
        <v>0</v>
      </c>
      <c r="DK75">
        <v>1</v>
      </c>
      <c r="DL75" t="s">
        <v>236</v>
      </c>
      <c r="DM75">
        <v>0</v>
      </c>
      <c r="DN75" t="s">
        <v>236</v>
      </c>
      <c r="DO75">
        <v>0</v>
      </c>
    </row>
    <row r="76" spans="1:119">
      <c r="A76">
        <f>ROW(Source!A45)</f>
        <v>45</v>
      </c>
      <c r="B76">
        <v>85244033</v>
      </c>
      <c r="C76">
        <v>85246443</v>
      </c>
      <c r="D76">
        <v>82926016</v>
      </c>
      <c r="E76">
        <v>117</v>
      </c>
      <c r="F76">
        <v>1</v>
      </c>
      <c r="G76">
        <v>1</v>
      </c>
      <c r="H76">
        <v>1</v>
      </c>
      <c r="I76" t="s">
        <v>798</v>
      </c>
      <c r="J76" t="s">
        <v>236</v>
      </c>
      <c r="K76" t="s">
        <v>799</v>
      </c>
      <c r="L76">
        <v>1191</v>
      </c>
      <c r="N76">
        <v>1013</v>
      </c>
      <c r="O76" t="s">
        <v>28</v>
      </c>
      <c r="P76" t="s">
        <v>28</v>
      </c>
      <c r="Q76">
        <v>1</v>
      </c>
      <c r="W76">
        <v>0</v>
      </c>
      <c r="X76">
        <v>-1417349443</v>
      </c>
      <c r="Y76">
        <f t="shared" si="6"/>
        <v>0.2208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1</v>
      </c>
      <c r="AJ76">
        <v>1</v>
      </c>
      <c r="AK76">
        <v>1</v>
      </c>
      <c r="AL76">
        <v>1</v>
      </c>
      <c r="AM76">
        <v>-2</v>
      </c>
      <c r="AN76">
        <v>0</v>
      </c>
      <c r="AO76">
        <v>0</v>
      </c>
      <c r="AP76">
        <v>1</v>
      </c>
      <c r="AQ76">
        <v>1</v>
      </c>
      <c r="AR76">
        <v>0</v>
      </c>
      <c r="AS76" t="s">
        <v>236</v>
      </c>
      <c r="AT76">
        <v>0.16</v>
      </c>
      <c r="AU76" t="s">
        <v>268</v>
      </c>
      <c r="AV76">
        <v>2</v>
      </c>
      <c r="AW76">
        <v>2</v>
      </c>
      <c r="AX76">
        <v>85246449</v>
      </c>
      <c r="AY76">
        <v>1</v>
      </c>
      <c r="AZ76">
        <v>0</v>
      </c>
      <c r="BA76">
        <v>76</v>
      </c>
      <c r="BB76">
        <v>1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CV76">
        <v>0</v>
      </c>
      <c r="CW76">
        <v>0</v>
      </c>
      <c r="CX76">
        <f>ROUND(Y76*Source!I45,7)</f>
        <v>0</v>
      </c>
      <c r="CY76">
        <f>AD76</f>
        <v>0</v>
      </c>
      <c r="CZ76">
        <f>AH76</f>
        <v>0</v>
      </c>
      <c r="DA76">
        <f>AL76</f>
        <v>1</v>
      </c>
      <c r="DB76">
        <f t="shared" si="7"/>
        <v>0</v>
      </c>
      <c r="DC76">
        <f t="shared" si="8"/>
        <v>0</v>
      </c>
      <c r="DD76" t="s">
        <v>236</v>
      </c>
      <c r="DE76" t="s">
        <v>236</v>
      </c>
      <c r="DF76">
        <f t="shared" si="9"/>
        <v>0</v>
      </c>
      <c r="DG76">
        <f>ROUND(ROUND(AF76,2)*CX76,2)</f>
        <v>0</v>
      </c>
      <c r="DH76">
        <f t="shared" si="10"/>
        <v>0</v>
      </c>
      <c r="DI76">
        <f t="shared" si="11"/>
        <v>0</v>
      </c>
      <c r="DJ76">
        <f>DI76</f>
        <v>0</v>
      </c>
      <c r="DK76">
        <v>0</v>
      </c>
      <c r="DL76" t="s">
        <v>236</v>
      </c>
      <c r="DM76">
        <v>0</v>
      </c>
      <c r="DN76" t="s">
        <v>236</v>
      </c>
      <c r="DO76">
        <v>0</v>
      </c>
    </row>
    <row r="77" spans="1:119">
      <c r="A77">
        <f>ROW(Source!A45)</f>
        <v>45</v>
      </c>
      <c r="B77">
        <v>85244033</v>
      </c>
      <c r="C77">
        <v>85246443</v>
      </c>
      <c r="D77">
        <v>82933465</v>
      </c>
      <c r="E77">
        <v>1</v>
      </c>
      <c r="F77">
        <v>1</v>
      </c>
      <c r="G77">
        <v>1</v>
      </c>
      <c r="H77">
        <v>2</v>
      </c>
      <c r="I77" t="s">
        <v>77</v>
      </c>
      <c r="J77" t="s">
        <v>805</v>
      </c>
      <c r="K77" t="s">
        <v>78</v>
      </c>
      <c r="L77">
        <v>1368</v>
      </c>
      <c r="N77">
        <v>1011</v>
      </c>
      <c r="O77" t="s">
        <v>57</v>
      </c>
      <c r="P77" t="s">
        <v>57</v>
      </c>
      <c r="Q77">
        <v>1</v>
      </c>
      <c r="W77">
        <v>0</v>
      </c>
      <c r="X77">
        <v>1256142057</v>
      </c>
      <c r="Y77">
        <f t="shared" si="6"/>
        <v>0.2208</v>
      </c>
      <c r="AA77">
        <v>0</v>
      </c>
      <c r="AB77">
        <v>13.86</v>
      </c>
      <c r="AC77">
        <v>0</v>
      </c>
      <c r="AD77">
        <v>0</v>
      </c>
      <c r="AE77">
        <v>0</v>
      </c>
      <c r="AF77">
        <v>13.86</v>
      </c>
      <c r="AG77">
        <v>0</v>
      </c>
      <c r="AH77">
        <v>0</v>
      </c>
      <c r="AI77">
        <v>1</v>
      </c>
      <c r="AJ77">
        <v>1</v>
      </c>
      <c r="AK77">
        <v>1</v>
      </c>
      <c r="AL77">
        <v>1</v>
      </c>
      <c r="AM77">
        <v>-2</v>
      </c>
      <c r="AN77">
        <v>0</v>
      </c>
      <c r="AO77">
        <v>0</v>
      </c>
      <c r="AP77">
        <v>1</v>
      </c>
      <c r="AQ77">
        <v>1</v>
      </c>
      <c r="AR77">
        <v>0</v>
      </c>
      <c r="AS77" t="s">
        <v>236</v>
      </c>
      <c r="AT77">
        <v>0.16</v>
      </c>
      <c r="AU77" t="s">
        <v>268</v>
      </c>
      <c r="AV77">
        <v>1</v>
      </c>
      <c r="AW77">
        <v>2</v>
      </c>
      <c r="AX77">
        <v>85246450</v>
      </c>
      <c r="AY77">
        <v>1</v>
      </c>
      <c r="AZ77">
        <v>0</v>
      </c>
      <c r="BA77">
        <v>77</v>
      </c>
      <c r="BB77">
        <v>1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2.2176</v>
      </c>
      <c r="BL77">
        <v>0</v>
      </c>
      <c r="BM77">
        <v>0</v>
      </c>
      <c r="BN77">
        <v>0</v>
      </c>
      <c r="BO77">
        <v>0</v>
      </c>
      <c r="BP77">
        <v>1</v>
      </c>
      <c r="BQ77">
        <v>0</v>
      </c>
      <c r="BR77">
        <v>3.060288</v>
      </c>
      <c r="BS77">
        <v>0</v>
      </c>
      <c r="BT77">
        <v>0</v>
      </c>
      <c r="BU77">
        <v>0</v>
      </c>
      <c r="BV77">
        <v>0</v>
      </c>
      <c r="BW77">
        <v>1</v>
      </c>
      <c r="CV77">
        <v>0</v>
      </c>
      <c r="CW77">
        <f>ROUND(Y77*Source!I45*DO77,7)</f>
        <v>0</v>
      </c>
      <c r="CX77">
        <f>ROUND(Y77*Source!I45,7)</f>
        <v>0</v>
      </c>
      <c r="CY77">
        <f>AB77</f>
        <v>13.86</v>
      </c>
      <c r="CZ77">
        <f>AF77</f>
        <v>13.86</v>
      </c>
      <c r="DA77">
        <f>AJ77</f>
        <v>1</v>
      </c>
      <c r="DB77">
        <f t="shared" si="7"/>
        <v>3.0636</v>
      </c>
      <c r="DC77">
        <f t="shared" si="8"/>
        <v>0</v>
      </c>
      <c r="DD77" t="s">
        <v>236</v>
      </c>
      <c r="DE77" t="s">
        <v>236</v>
      </c>
      <c r="DF77">
        <f t="shared" si="9"/>
        <v>0</v>
      </c>
      <c r="DG77">
        <f>ROUND(ROUND(AF77,2)*CX77,2)</f>
        <v>0</v>
      </c>
      <c r="DH77">
        <f t="shared" si="10"/>
        <v>0</v>
      </c>
      <c r="DI77">
        <f t="shared" si="11"/>
        <v>0</v>
      </c>
      <c r="DJ77">
        <f>DG77+DH77</f>
        <v>0</v>
      </c>
      <c r="DK77">
        <v>1</v>
      </c>
      <c r="DL77" t="s">
        <v>236</v>
      </c>
      <c r="DM77">
        <v>0</v>
      </c>
      <c r="DN77" t="s">
        <v>236</v>
      </c>
      <c r="DO77">
        <v>0</v>
      </c>
    </row>
    <row r="78" spans="1:119">
      <c r="A78">
        <f>ROW(Source!A45)</f>
        <v>45</v>
      </c>
      <c r="B78">
        <v>85244033</v>
      </c>
      <c r="C78">
        <v>85246443</v>
      </c>
      <c r="D78">
        <v>82933483</v>
      </c>
      <c r="E78">
        <v>1</v>
      </c>
      <c r="F78">
        <v>1</v>
      </c>
      <c r="G78">
        <v>1</v>
      </c>
      <c r="H78">
        <v>2</v>
      </c>
      <c r="I78" t="s">
        <v>79</v>
      </c>
      <c r="J78" t="s">
        <v>806</v>
      </c>
      <c r="K78" t="s">
        <v>80</v>
      </c>
      <c r="L78">
        <v>1368</v>
      </c>
      <c r="N78">
        <v>1011</v>
      </c>
      <c r="O78" t="s">
        <v>57</v>
      </c>
      <c r="P78" t="s">
        <v>57</v>
      </c>
      <c r="Q78">
        <v>1</v>
      </c>
      <c r="W78">
        <v>0</v>
      </c>
      <c r="X78">
        <v>1638899965</v>
      </c>
      <c r="Y78">
        <f t="shared" si="6"/>
        <v>0.2208</v>
      </c>
      <c r="AA78">
        <v>0</v>
      </c>
      <c r="AB78">
        <v>634.32</v>
      </c>
      <c r="AC78">
        <v>811.79</v>
      </c>
      <c r="AD78">
        <v>0</v>
      </c>
      <c r="AE78">
        <v>0</v>
      </c>
      <c r="AF78">
        <v>487.94</v>
      </c>
      <c r="AG78">
        <v>811.79</v>
      </c>
      <c r="AH78">
        <v>0</v>
      </c>
      <c r="AI78">
        <v>1</v>
      </c>
      <c r="AJ78">
        <v>1.3</v>
      </c>
      <c r="AK78">
        <v>1</v>
      </c>
      <c r="AL78">
        <v>1</v>
      </c>
      <c r="AM78">
        <v>2</v>
      </c>
      <c r="AN78">
        <v>0</v>
      </c>
      <c r="AO78">
        <v>0</v>
      </c>
      <c r="AP78">
        <v>1</v>
      </c>
      <c r="AQ78">
        <v>1</v>
      </c>
      <c r="AR78">
        <v>0</v>
      </c>
      <c r="AS78" t="s">
        <v>236</v>
      </c>
      <c r="AT78">
        <v>0.16</v>
      </c>
      <c r="AU78" t="s">
        <v>268</v>
      </c>
      <c r="AV78">
        <v>1</v>
      </c>
      <c r="AW78">
        <v>2</v>
      </c>
      <c r="AX78">
        <v>85246451</v>
      </c>
      <c r="AY78">
        <v>1</v>
      </c>
      <c r="AZ78">
        <v>0</v>
      </c>
      <c r="BA78">
        <v>78</v>
      </c>
      <c r="BB78">
        <v>1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78.0704</v>
      </c>
      <c r="BL78">
        <v>129.8864</v>
      </c>
      <c r="BM78">
        <v>0</v>
      </c>
      <c r="BN78">
        <v>0</v>
      </c>
      <c r="BO78">
        <v>0.16</v>
      </c>
      <c r="BP78">
        <v>1</v>
      </c>
      <c r="BQ78">
        <v>0</v>
      </c>
      <c r="BR78">
        <v>107.737152</v>
      </c>
      <c r="BS78">
        <v>179.243232</v>
      </c>
      <c r="BT78">
        <v>0</v>
      </c>
      <c r="BU78">
        <v>0</v>
      </c>
      <c r="BV78">
        <v>0.2208</v>
      </c>
      <c r="BW78">
        <v>1</v>
      </c>
      <c r="CV78">
        <v>0</v>
      </c>
      <c r="CW78">
        <f>ROUND(Y78*Source!I45*DO78,7)</f>
        <v>0</v>
      </c>
      <c r="CX78">
        <f>ROUND(Y78*Source!I45,7)</f>
        <v>0</v>
      </c>
      <c r="CY78">
        <f>AB78</f>
        <v>634.32</v>
      </c>
      <c r="CZ78">
        <f>AF78</f>
        <v>487.94</v>
      </c>
      <c r="DA78">
        <f>AJ78</f>
        <v>1.3</v>
      </c>
      <c r="DB78">
        <f t="shared" si="7"/>
        <v>107.7366</v>
      </c>
      <c r="DC78">
        <f t="shared" si="8"/>
        <v>179.2482</v>
      </c>
      <c r="DD78" t="s">
        <v>236</v>
      </c>
      <c r="DE78" t="s">
        <v>236</v>
      </c>
      <c r="DF78">
        <f t="shared" si="9"/>
        <v>0</v>
      </c>
      <c r="DG78">
        <f>ROUND(ROUND(AF78*AJ78,2)*CX78,2)</f>
        <v>0</v>
      </c>
      <c r="DH78">
        <f t="shared" si="10"/>
        <v>0</v>
      </c>
      <c r="DI78">
        <f t="shared" si="11"/>
        <v>0</v>
      </c>
      <c r="DJ78">
        <f>DG78+DH78</f>
        <v>0</v>
      </c>
      <c r="DK78">
        <v>0</v>
      </c>
      <c r="DL78" t="s">
        <v>81</v>
      </c>
      <c r="DM78">
        <v>4</v>
      </c>
      <c r="DN78" t="s">
        <v>28</v>
      </c>
      <c r="DO78">
        <v>1</v>
      </c>
    </row>
    <row r="79" spans="1:119">
      <c r="A79">
        <f>ROW(Source!A46)</f>
        <v>46</v>
      </c>
      <c r="B79">
        <v>85244098</v>
      </c>
      <c r="C79">
        <v>85246452</v>
      </c>
      <c r="D79">
        <v>82925834</v>
      </c>
      <c r="E79">
        <v>117</v>
      </c>
      <c r="F79">
        <v>1</v>
      </c>
      <c r="G79">
        <v>1</v>
      </c>
      <c r="H79">
        <v>1</v>
      </c>
      <c r="I79" t="s">
        <v>808</v>
      </c>
      <c r="J79" t="s">
        <v>236</v>
      </c>
      <c r="K79" t="s">
        <v>809</v>
      </c>
      <c r="L79">
        <v>1191</v>
      </c>
      <c r="N79">
        <v>1013</v>
      </c>
      <c r="O79" t="s">
        <v>28</v>
      </c>
      <c r="P79" t="s">
        <v>28</v>
      </c>
      <c r="Q79">
        <v>1</v>
      </c>
      <c r="W79">
        <v>0</v>
      </c>
      <c r="X79">
        <v>1733635447</v>
      </c>
      <c r="Y79">
        <f>(AT79*ROUND(((0.7*1.2)*1.15),7))</f>
        <v>15.5526</v>
      </c>
      <c r="AA79">
        <v>0</v>
      </c>
      <c r="AB79">
        <v>0</v>
      </c>
      <c r="AC79">
        <v>0</v>
      </c>
      <c r="AD79">
        <v>775.44</v>
      </c>
      <c r="AE79">
        <v>0</v>
      </c>
      <c r="AF79">
        <v>0</v>
      </c>
      <c r="AG79">
        <v>0</v>
      </c>
      <c r="AH79">
        <v>775.44</v>
      </c>
      <c r="AI79">
        <v>1</v>
      </c>
      <c r="AJ79">
        <v>1</v>
      </c>
      <c r="AK79">
        <v>1</v>
      </c>
      <c r="AL79">
        <v>1</v>
      </c>
      <c r="AM79">
        <v>-2</v>
      </c>
      <c r="AN79">
        <v>0</v>
      </c>
      <c r="AO79">
        <v>0</v>
      </c>
      <c r="AP79">
        <v>1</v>
      </c>
      <c r="AQ79">
        <v>1</v>
      </c>
      <c r="AR79">
        <v>0</v>
      </c>
      <c r="AS79" t="s">
        <v>236</v>
      </c>
      <c r="AT79">
        <v>16.1</v>
      </c>
      <c r="AU79" t="s">
        <v>303</v>
      </c>
      <c r="AV79">
        <v>1</v>
      </c>
      <c r="AW79">
        <v>2</v>
      </c>
      <c r="AX79">
        <v>85246464</v>
      </c>
      <c r="AY79">
        <v>1</v>
      </c>
      <c r="AZ79">
        <v>0</v>
      </c>
      <c r="BA79">
        <v>79</v>
      </c>
      <c r="BB79">
        <v>1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12484.584</v>
      </c>
      <c r="BN79">
        <v>16.1</v>
      </c>
      <c r="BO79">
        <v>0</v>
      </c>
      <c r="BP79">
        <v>1</v>
      </c>
      <c r="BQ79">
        <v>0</v>
      </c>
      <c r="BR79">
        <v>0</v>
      </c>
      <c r="BS79">
        <v>0</v>
      </c>
      <c r="BT79">
        <v>12060.108144</v>
      </c>
      <c r="BU79">
        <v>15.5526</v>
      </c>
      <c r="BV79">
        <v>0</v>
      </c>
      <c r="BW79">
        <v>1</v>
      </c>
      <c r="CU79">
        <f>ROUND(AT79*Source!I46*AH79*AL79,2)</f>
        <v>0</v>
      </c>
      <c r="CV79">
        <f>ROUND(Y79*Source!I46,7)</f>
        <v>0</v>
      </c>
      <c r="CW79">
        <v>0</v>
      </c>
      <c r="CX79">
        <f>ROUND(Y79*Source!I46,7)</f>
        <v>0</v>
      </c>
      <c r="CY79">
        <f>AD79</f>
        <v>775.44</v>
      </c>
      <c r="CZ79">
        <f>AH79</f>
        <v>775.44</v>
      </c>
      <c r="DA79">
        <f>AL79</f>
        <v>1</v>
      </c>
      <c r="DB79">
        <f>ROUND((ROUND(AT79*CZ79,2)*ROUND(((0.7*1.2)*1.15),7)),6)</f>
        <v>12060.10428</v>
      </c>
      <c r="DC79">
        <f>ROUND((ROUND(AT79*AG79,2)*ROUND(((0.7*1.2)*1.15),7)),6)</f>
        <v>0</v>
      </c>
      <c r="DD79" t="s">
        <v>236</v>
      </c>
      <c r="DE79" t="s">
        <v>236</v>
      </c>
      <c r="DF79">
        <f t="shared" si="9"/>
        <v>0</v>
      </c>
      <c r="DG79">
        <f>ROUND(ROUND(AF79,2)*CX79,2)</f>
        <v>0</v>
      </c>
      <c r="DH79">
        <f t="shared" si="10"/>
        <v>0</v>
      </c>
      <c r="DI79">
        <f t="shared" si="11"/>
        <v>0</v>
      </c>
      <c r="DJ79">
        <f>DI79</f>
        <v>0</v>
      </c>
      <c r="DK79">
        <v>1</v>
      </c>
      <c r="DL79" t="s">
        <v>236</v>
      </c>
      <c r="DM79">
        <v>0</v>
      </c>
      <c r="DN79" t="s">
        <v>236</v>
      </c>
      <c r="DO79">
        <v>0</v>
      </c>
    </row>
    <row r="80" spans="1:119">
      <c r="A80">
        <f>ROW(Source!A46)</f>
        <v>46</v>
      </c>
      <c r="B80">
        <v>85244098</v>
      </c>
      <c r="C80">
        <v>85246452</v>
      </c>
      <c r="D80">
        <v>82926016</v>
      </c>
      <c r="E80">
        <v>117</v>
      </c>
      <c r="F80">
        <v>1</v>
      </c>
      <c r="G80">
        <v>1</v>
      </c>
      <c r="H80">
        <v>1</v>
      </c>
      <c r="I80" t="s">
        <v>798</v>
      </c>
      <c r="J80" t="s">
        <v>236</v>
      </c>
      <c r="K80" t="s">
        <v>799</v>
      </c>
      <c r="L80">
        <v>1191</v>
      </c>
      <c r="N80">
        <v>1013</v>
      </c>
      <c r="O80" t="s">
        <v>28</v>
      </c>
      <c r="P80" t="s">
        <v>28</v>
      </c>
      <c r="Q80">
        <v>1</v>
      </c>
      <c r="W80">
        <v>0</v>
      </c>
      <c r="X80">
        <v>-1417349443</v>
      </c>
      <c r="Y80">
        <f>(AT80*ROUND(((0.7*1.2)*1.15),7))</f>
        <v>4.28904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1</v>
      </c>
      <c r="AJ80">
        <v>1</v>
      </c>
      <c r="AK80">
        <v>1</v>
      </c>
      <c r="AL80">
        <v>1</v>
      </c>
      <c r="AM80">
        <v>-2</v>
      </c>
      <c r="AN80">
        <v>0</v>
      </c>
      <c r="AO80">
        <v>0</v>
      </c>
      <c r="AP80">
        <v>1</v>
      </c>
      <c r="AQ80">
        <v>1</v>
      </c>
      <c r="AR80">
        <v>0</v>
      </c>
      <c r="AS80" t="s">
        <v>236</v>
      </c>
      <c r="AT80">
        <v>4.44</v>
      </c>
      <c r="AU80" t="s">
        <v>303</v>
      </c>
      <c r="AV80">
        <v>2</v>
      </c>
      <c r="AW80">
        <v>2</v>
      </c>
      <c r="AX80">
        <v>85246465</v>
      </c>
      <c r="AY80">
        <v>1</v>
      </c>
      <c r="AZ80">
        <v>0</v>
      </c>
      <c r="BA80">
        <v>80</v>
      </c>
      <c r="BB80">
        <v>1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CV80">
        <v>0</v>
      </c>
      <c r="CW80">
        <v>0</v>
      </c>
      <c r="CX80">
        <f>ROUND(Y80*Source!I46,7)</f>
        <v>0</v>
      </c>
      <c r="CY80">
        <f>AD80</f>
        <v>0</v>
      </c>
      <c r="CZ80">
        <f>AH80</f>
        <v>0</v>
      </c>
      <c r="DA80">
        <f>AL80</f>
        <v>1</v>
      </c>
      <c r="DB80">
        <f>ROUND((ROUND(AT80*CZ80,2)*ROUND(((0.7*1.2)*1.15),7)),6)</f>
        <v>0</v>
      </c>
      <c r="DC80">
        <f>ROUND((ROUND(AT80*AG80,2)*ROUND(((0.7*1.2)*1.15),7)),6)</f>
        <v>0</v>
      </c>
      <c r="DD80" t="s">
        <v>236</v>
      </c>
      <c r="DE80" t="s">
        <v>236</v>
      </c>
      <c r="DF80">
        <f t="shared" si="9"/>
        <v>0</v>
      </c>
      <c r="DG80">
        <f>ROUND(ROUND(AF80,2)*CX80,2)</f>
        <v>0</v>
      </c>
      <c r="DH80">
        <f t="shared" si="10"/>
        <v>0</v>
      </c>
      <c r="DI80">
        <f t="shared" si="11"/>
        <v>0</v>
      </c>
      <c r="DJ80">
        <f>DI80</f>
        <v>0</v>
      </c>
      <c r="DK80">
        <v>0</v>
      </c>
      <c r="DL80" t="s">
        <v>236</v>
      </c>
      <c r="DM80">
        <v>0</v>
      </c>
      <c r="DN80" t="s">
        <v>236</v>
      </c>
      <c r="DO80">
        <v>0</v>
      </c>
    </row>
    <row r="81" spans="1:119">
      <c r="A81">
        <f>ROW(Source!A46)</f>
        <v>46</v>
      </c>
      <c r="B81">
        <v>85244098</v>
      </c>
      <c r="C81">
        <v>85246452</v>
      </c>
      <c r="D81">
        <v>82932679</v>
      </c>
      <c r="E81">
        <v>1</v>
      </c>
      <c r="F81">
        <v>1</v>
      </c>
      <c r="G81">
        <v>1</v>
      </c>
      <c r="H81">
        <v>2</v>
      </c>
      <c r="I81" t="s">
        <v>124</v>
      </c>
      <c r="J81" t="s">
        <v>800</v>
      </c>
      <c r="K81" t="s">
        <v>125</v>
      </c>
      <c r="L81">
        <v>1368</v>
      </c>
      <c r="N81">
        <v>1011</v>
      </c>
      <c r="O81" t="s">
        <v>57</v>
      </c>
      <c r="P81" t="s">
        <v>57</v>
      </c>
      <c r="Q81">
        <v>1</v>
      </c>
      <c r="W81">
        <v>0</v>
      </c>
      <c r="X81">
        <v>-438045540</v>
      </c>
      <c r="Y81">
        <f>(AT81*ROUND(((0.7*1.2)*1.15),7))</f>
        <v>1.13988</v>
      </c>
      <c r="AA81">
        <v>0</v>
      </c>
      <c r="AB81">
        <v>506.23</v>
      </c>
      <c r="AC81">
        <v>811.79</v>
      </c>
      <c r="AD81">
        <v>0</v>
      </c>
      <c r="AE81">
        <v>0</v>
      </c>
      <c r="AF81">
        <v>346.73</v>
      </c>
      <c r="AG81">
        <v>811.79</v>
      </c>
      <c r="AH81">
        <v>0</v>
      </c>
      <c r="AI81">
        <v>1</v>
      </c>
      <c r="AJ81">
        <v>1.46</v>
      </c>
      <c r="AK81">
        <v>1</v>
      </c>
      <c r="AL81">
        <v>1</v>
      </c>
      <c r="AM81">
        <v>2</v>
      </c>
      <c r="AN81">
        <v>0</v>
      </c>
      <c r="AO81">
        <v>0</v>
      </c>
      <c r="AP81">
        <v>1</v>
      </c>
      <c r="AQ81">
        <v>1</v>
      </c>
      <c r="AR81">
        <v>0</v>
      </c>
      <c r="AS81" t="s">
        <v>236</v>
      </c>
      <c r="AT81">
        <v>1.18</v>
      </c>
      <c r="AU81" t="s">
        <v>303</v>
      </c>
      <c r="AV81">
        <v>1</v>
      </c>
      <c r="AW81">
        <v>2</v>
      </c>
      <c r="AX81">
        <v>85246466</v>
      </c>
      <c r="AY81">
        <v>1</v>
      </c>
      <c r="AZ81">
        <v>0</v>
      </c>
      <c r="BA81">
        <v>81</v>
      </c>
      <c r="BB81">
        <v>1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409.1414</v>
      </c>
      <c r="BL81">
        <v>957.9122</v>
      </c>
      <c r="BM81">
        <v>0</v>
      </c>
      <c r="BN81">
        <v>0</v>
      </c>
      <c r="BO81">
        <v>1.18</v>
      </c>
      <c r="BP81">
        <v>1</v>
      </c>
      <c r="BQ81">
        <v>0</v>
      </c>
      <c r="BR81">
        <v>395.2305924</v>
      </c>
      <c r="BS81">
        <v>925.3431852</v>
      </c>
      <c r="BT81">
        <v>0</v>
      </c>
      <c r="BU81">
        <v>0</v>
      </c>
      <c r="BV81">
        <v>1.13988</v>
      </c>
      <c r="BW81">
        <v>1</v>
      </c>
      <c r="CV81">
        <v>0</v>
      </c>
      <c r="CW81">
        <f>ROUND(Y81*Source!I46*DO81,7)</f>
        <v>0</v>
      </c>
      <c r="CX81">
        <f>ROUND(Y81*Source!I46,7)</f>
        <v>0</v>
      </c>
      <c r="CY81">
        <f>AB81</f>
        <v>506.23</v>
      </c>
      <c r="CZ81">
        <f>AF81</f>
        <v>346.73</v>
      </c>
      <c r="DA81">
        <f>AJ81</f>
        <v>1.46</v>
      </c>
      <c r="DB81">
        <f>ROUND((ROUND(AT81*CZ81,2)*ROUND(((0.7*1.2)*1.15),7)),6)</f>
        <v>395.22924</v>
      </c>
      <c r="DC81">
        <f>ROUND((ROUND(AT81*AG81,2)*ROUND(((0.7*1.2)*1.15),7)),6)</f>
        <v>925.34106</v>
      </c>
      <c r="DD81" t="s">
        <v>236</v>
      </c>
      <c r="DE81" t="s">
        <v>236</v>
      </c>
      <c r="DF81">
        <f t="shared" si="9"/>
        <v>0</v>
      </c>
      <c r="DG81">
        <f>ROUND(ROUND(AF81*AJ81,2)*CX81,2)</f>
        <v>0</v>
      </c>
      <c r="DH81">
        <f t="shared" si="10"/>
        <v>0</v>
      </c>
      <c r="DI81">
        <f t="shared" si="11"/>
        <v>0</v>
      </c>
      <c r="DJ81">
        <f>DG81+DH81</f>
        <v>0</v>
      </c>
      <c r="DK81">
        <v>0</v>
      </c>
      <c r="DL81" t="s">
        <v>81</v>
      </c>
      <c r="DM81">
        <v>4</v>
      </c>
      <c r="DN81" t="s">
        <v>28</v>
      </c>
      <c r="DO81">
        <v>1</v>
      </c>
    </row>
    <row r="82" spans="1:119">
      <c r="A82">
        <f>ROW(Source!A46)</f>
        <v>46</v>
      </c>
      <c r="B82">
        <v>85244098</v>
      </c>
      <c r="C82">
        <v>85246452</v>
      </c>
      <c r="D82">
        <v>82933400</v>
      </c>
      <c r="E82">
        <v>1</v>
      </c>
      <c r="F82">
        <v>1</v>
      </c>
      <c r="G82">
        <v>1</v>
      </c>
      <c r="H82">
        <v>2</v>
      </c>
      <c r="I82" t="s">
        <v>97</v>
      </c>
      <c r="J82" t="s">
        <v>801</v>
      </c>
      <c r="K82" t="s">
        <v>98</v>
      </c>
      <c r="L82">
        <v>1368</v>
      </c>
      <c r="N82">
        <v>1011</v>
      </c>
      <c r="O82" t="s">
        <v>57</v>
      </c>
      <c r="P82" t="s">
        <v>57</v>
      </c>
      <c r="Q82">
        <v>1</v>
      </c>
      <c r="W82">
        <v>0</v>
      </c>
      <c r="X82">
        <v>-849950259</v>
      </c>
      <c r="Y82">
        <f>(AT82*ROUND(((0.7*1.2)*1.15),7))</f>
        <v>0.85974</v>
      </c>
      <c r="AA82">
        <v>0</v>
      </c>
      <c r="AB82">
        <v>641.7</v>
      </c>
      <c r="AC82">
        <v>811.79</v>
      </c>
      <c r="AD82">
        <v>0</v>
      </c>
      <c r="AE82">
        <v>0</v>
      </c>
      <c r="AF82">
        <v>641.7</v>
      </c>
      <c r="AG82">
        <v>811.79</v>
      </c>
      <c r="AH82">
        <v>0</v>
      </c>
      <c r="AI82">
        <v>1</v>
      </c>
      <c r="AJ82">
        <v>1</v>
      </c>
      <c r="AK82">
        <v>1</v>
      </c>
      <c r="AL82">
        <v>1</v>
      </c>
      <c r="AM82">
        <v>-2</v>
      </c>
      <c r="AN82">
        <v>0</v>
      </c>
      <c r="AO82">
        <v>0</v>
      </c>
      <c r="AP82">
        <v>1</v>
      </c>
      <c r="AQ82">
        <v>1</v>
      </c>
      <c r="AR82">
        <v>0</v>
      </c>
      <c r="AS82" t="s">
        <v>236</v>
      </c>
      <c r="AT82">
        <v>0.89</v>
      </c>
      <c r="AU82" t="s">
        <v>303</v>
      </c>
      <c r="AV82">
        <v>1</v>
      </c>
      <c r="AW82">
        <v>2</v>
      </c>
      <c r="AX82">
        <v>85246467</v>
      </c>
      <c r="AY82">
        <v>1</v>
      </c>
      <c r="AZ82">
        <v>0</v>
      </c>
      <c r="BA82">
        <v>82</v>
      </c>
      <c r="BB82">
        <v>1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571.113</v>
      </c>
      <c r="BL82">
        <v>722.4931</v>
      </c>
      <c r="BM82">
        <v>0</v>
      </c>
      <c r="BN82">
        <v>0</v>
      </c>
      <c r="BO82">
        <v>0.89</v>
      </c>
      <c r="BP82">
        <v>1</v>
      </c>
      <c r="BQ82">
        <v>0</v>
      </c>
      <c r="BR82">
        <v>551.695158</v>
      </c>
      <c r="BS82">
        <v>697.9283346</v>
      </c>
      <c r="BT82">
        <v>0</v>
      </c>
      <c r="BU82">
        <v>0</v>
      </c>
      <c r="BV82">
        <v>0.85974</v>
      </c>
      <c r="BW82">
        <v>1</v>
      </c>
      <c r="CV82">
        <v>0</v>
      </c>
      <c r="CW82">
        <f>ROUND(Y82*Source!I46*DO82,7)</f>
        <v>0</v>
      </c>
      <c r="CX82">
        <f>ROUND(Y82*Source!I46,7)</f>
        <v>0</v>
      </c>
      <c r="CY82">
        <f>AB82</f>
        <v>641.7</v>
      </c>
      <c r="CZ82">
        <f>AF82</f>
        <v>641.7</v>
      </c>
      <c r="DA82">
        <f>AJ82</f>
        <v>1</v>
      </c>
      <c r="DB82">
        <f>ROUND((ROUND(AT82*CZ82,2)*ROUND(((0.7*1.2)*1.15),7)),6)</f>
        <v>551.69226</v>
      </c>
      <c r="DC82">
        <f>ROUND((ROUND(AT82*AG82,2)*ROUND(((0.7*1.2)*1.15),7)),6)</f>
        <v>697.92534</v>
      </c>
      <c r="DD82" t="s">
        <v>236</v>
      </c>
      <c r="DE82" t="s">
        <v>236</v>
      </c>
      <c r="DF82">
        <f t="shared" si="9"/>
        <v>0</v>
      </c>
      <c r="DG82">
        <f>ROUND(ROUND(AF82,2)*CX82,2)</f>
        <v>0</v>
      </c>
      <c r="DH82">
        <f t="shared" si="10"/>
        <v>0</v>
      </c>
      <c r="DI82">
        <f t="shared" si="11"/>
        <v>0</v>
      </c>
      <c r="DJ82">
        <f>DG82+DH82</f>
        <v>0</v>
      </c>
      <c r="DK82">
        <v>1</v>
      </c>
      <c r="DL82" t="s">
        <v>81</v>
      </c>
      <c r="DM82">
        <v>4</v>
      </c>
      <c r="DN82" t="s">
        <v>28</v>
      </c>
      <c r="DO82">
        <v>1</v>
      </c>
    </row>
    <row r="83" spans="1:119">
      <c r="A83">
        <f>ROW(Source!A46)</f>
        <v>46</v>
      </c>
      <c r="B83">
        <v>85244098</v>
      </c>
      <c r="C83">
        <v>85246452</v>
      </c>
      <c r="D83">
        <v>82933483</v>
      </c>
      <c r="E83">
        <v>1</v>
      </c>
      <c r="F83">
        <v>1</v>
      </c>
      <c r="G83">
        <v>1</v>
      </c>
      <c r="H83">
        <v>2</v>
      </c>
      <c r="I83" t="s">
        <v>79</v>
      </c>
      <c r="J83" t="s">
        <v>806</v>
      </c>
      <c r="K83" t="s">
        <v>80</v>
      </c>
      <c r="L83">
        <v>1368</v>
      </c>
      <c r="N83">
        <v>1011</v>
      </c>
      <c r="O83" t="s">
        <v>57</v>
      </c>
      <c r="P83" t="s">
        <v>57</v>
      </c>
      <c r="Q83">
        <v>1</v>
      </c>
      <c r="W83">
        <v>0</v>
      </c>
      <c r="X83">
        <v>1638899965</v>
      </c>
      <c r="Y83">
        <f>(AT83*ROUND(((0.7*1.2)*1.15),7))</f>
        <v>2.28942</v>
      </c>
      <c r="AA83">
        <v>0</v>
      </c>
      <c r="AB83">
        <v>634.32</v>
      </c>
      <c r="AC83">
        <v>811.79</v>
      </c>
      <c r="AD83">
        <v>0</v>
      </c>
      <c r="AE83">
        <v>0</v>
      </c>
      <c r="AF83">
        <v>487.94</v>
      </c>
      <c r="AG83">
        <v>811.79</v>
      </c>
      <c r="AH83">
        <v>0</v>
      </c>
      <c r="AI83">
        <v>1</v>
      </c>
      <c r="AJ83">
        <v>1.3</v>
      </c>
      <c r="AK83">
        <v>1</v>
      </c>
      <c r="AL83">
        <v>1</v>
      </c>
      <c r="AM83">
        <v>2</v>
      </c>
      <c r="AN83">
        <v>0</v>
      </c>
      <c r="AO83">
        <v>0</v>
      </c>
      <c r="AP83">
        <v>1</v>
      </c>
      <c r="AQ83">
        <v>1</v>
      </c>
      <c r="AR83">
        <v>0</v>
      </c>
      <c r="AS83" t="s">
        <v>236</v>
      </c>
      <c r="AT83">
        <v>2.37</v>
      </c>
      <c r="AU83" t="s">
        <v>303</v>
      </c>
      <c r="AV83">
        <v>1</v>
      </c>
      <c r="AW83">
        <v>2</v>
      </c>
      <c r="AX83">
        <v>85246468</v>
      </c>
      <c r="AY83">
        <v>1</v>
      </c>
      <c r="AZ83">
        <v>0</v>
      </c>
      <c r="BA83">
        <v>83</v>
      </c>
      <c r="BB83">
        <v>1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1156.4178</v>
      </c>
      <c r="BL83">
        <v>1923.9423</v>
      </c>
      <c r="BM83">
        <v>0</v>
      </c>
      <c r="BN83">
        <v>0</v>
      </c>
      <c r="BO83">
        <v>2.37</v>
      </c>
      <c r="BP83">
        <v>1</v>
      </c>
      <c r="BQ83">
        <v>0</v>
      </c>
      <c r="BR83">
        <v>1117.0995948</v>
      </c>
      <c r="BS83">
        <v>1858.5282618</v>
      </c>
      <c r="BT83">
        <v>0</v>
      </c>
      <c r="BU83">
        <v>0</v>
      </c>
      <c r="BV83">
        <v>2.28942</v>
      </c>
      <c r="BW83">
        <v>1</v>
      </c>
      <c r="CV83">
        <v>0</v>
      </c>
      <c r="CW83">
        <f>ROUND(Y83*Source!I46*DO83,7)</f>
        <v>0</v>
      </c>
      <c r="CX83">
        <f>ROUND(Y83*Source!I46,7)</f>
        <v>0</v>
      </c>
      <c r="CY83">
        <f>AB83</f>
        <v>634.32</v>
      </c>
      <c r="CZ83">
        <f>AF83</f>
        <v>487.94</v>
      </c>
      <c r="DA83">
        <f>AJ83</f>
        <v>1.3</v>
      </c>
      <c r="DB83">
        <f>ROUND((ROUND(AT83*CZ83,2)*ROUND(((0.7*1.2)*1.15),7)),6)</f>
        <v>1117.10172</v>
      </c>
      <c r="DC83">
        <f>ROUND((ROUND(AT83*AG83,2)*ROUND(((0.7*1.2)*1.15),7)),6)</f>
        <v>1858.52604</v>
      </c>
      <c r="DD83" t="s">
        <v>236</v>
      </c>
      <c r="DE83" t="s">
        <v>236</v>
      </c>
      <c r="DF83">
        <f t="shared" si="9"/>
        <v>0</v>
      </c>
      <c r="DG83">
        <f>ROUND(ROUND(AF83*AJ83,2)*CX83,2)</f>
        <v>0</v>
      </c>
      <c r="DH83">
        <f t="shared" si="10"/>
        <v>0</v>
      </c>
      <c r="DI83">
        <f t="shared" si="11"/>
        <v>0</v>
      </c>
      <c r="DJ83">
        <f>DG83+DH83</f>
        <v>0</v>
      </c>
      <c r="DK83">
        <v>0</v>
      </c>
      <c r="DL83" t="s">
        <v>81</v>
      </c>
      <c r="DM83">
        <v>4</v>
      </c>
      <c r="DN83" t="s">
        <v>28</v>
      </c>
      <c r="DO83">
        <v>1</v>
      </c>
    </row>
    <row r="84" spans="1:119">
      <c r="A84">
        <f>ROW(Source!A46)</f>
        <v>46</v>
      </c>
      <c r="B84">
        <v>85244098</v>
      </c>
      <c r="C84">
        <v>85246452</v>
      </c>
      <c r="D84">
        <v>82998098</v>
      </c>
      <c r="E84">
        <v>1</v>
      </c>
      <c r="F84">
        <v>1</v>
      </c>
      <c r="G84">
        <v>1</v>
      </c>
      <c r="H84">
        <v>3</v>
      </c>
      <c r="I84" t="s">
        <v>810</v>
      </c>
      <c r="J84" t="s">
        <v>811</v>
      </c>
      <c r="K84" t="s">
        <v>812</v>
      </c>
      <c r="L84">
        <v>1346</v>
      </c>
      <c r="N84">
        <v>1009</v>
      </c>
      <c r="O84" t="s">
        <v>102</v>
      </c>
      <c r="P84" t="s">
        <v>102</v>
      </c>
      <c r="Q84">
        <v>1</v>
      </c>
      <c r="W84">
        <v>0</v>
      </c>
      <c r="X84">
        <v>1797972292</v>
      </c>
      <c r="Y84">
        <f t="shared" ref="Y84:Y89" si="12">(AT84*ROUND(0,7))</f>
        <v>0</v>
      </c>
      <c r="AA84">
        <v>205.15</v>
      </c>
      <c r="AB84">
        <v>0</v>
      </c>
      <c r="AC84">
        <v>0</v>
      </c>
      <c r="AD84">
        <v>0</v>
      </c>
      <c r="AE84">
        <v>160.27</v>
      </c>
      <c r="AF84">
        <v>0</v>
      </c>
      <c r="AG84">
        <v>0</v>
      </c>
      <c r="AH84">
        <v>0</v>
      </c>
      <c r="AI84">
        <v>1.28</v>
      </c>
      <c r="AJ84">
        <v>1</v>
      </c>
      <c r="AK84">
        <v>1</v>
      </c>
      <c r="AL84">
        <v>1</v>
      </c>
      <c r="AM84">
        <v>2</v>
      </c>
      <c r="AN84">
        <v>0</v>
      </c>
      <c r="AO84">
        <v>0</v>
      </c>
      <c r="AP84">
        <v>1</v>
      </c>
      <c r="AQ84">
        <v>1</v>
      </c>
      <c r="AR84">
        <v>0</v>
      </c>
      <c r="AS84" t="s">
        <v>236</v>
      </c>
      <c r="AT84">
        <v>0.02</v>
      </c>
      <c r="AU84" t="s">
        <v>302</v>
      </c>
      <c r="AV84">
        <v>0</v>
      </c>
      <c r="AW84">
        <v>2</v>
      </c>
      <c r="AX84">
        <v>85246469</v>
      </c>
      <c r="AY84">
        <v>1</v>
      </c>
      <c r="AZ84">
        <v>0</v>
      </c>
      <c r="BA84">
        <v>84</v>
      </c>
      <c r="BB84">
        <v>1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3.2054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1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CV84">
        <v>0</v>
      </c>
      <c r="CW84">
        <v>0</v>
      </c>
      <c r="CX84">
        <f>ROUND(Y84*Source!I46,7)</f>
        <v>0</v>
      </c>
      <c r="CY84">
        <f t="shared" ref="CY84:CY89" si="13">AA84</f>
        <v>205.15</v>
      </c>
      <c r="CZ84">
        <f t="shared" ref="CZ84:CZ89" si="14">AE84</f>
        <v>160.27</v>
      </c>
      <c r="DA84">
        <f t="shared" ref="DA84:DA89" si="15">AI84</f>
        <v>1.28</v>
      </c>
      <c r="DB84">
        <f t="shared" ref="DB84:DB89" si="16">ROUND((ROUND(AT84*CZ84,2)*ROUND(0,7)),6)</f>
        <v>0</v>
      </c>
      <c r="DC84">
        <f t="shared" ref="DC84:DC89" si="17">ROUND((ROUND(AT84*AG84,2)*ROUND(0,7)),6)</f>
        <v>0</v>
      </c>
      <c r="DD84" t="s">
        <v>236</v>
      </c>
      <c r="DE84" t="s">
        <v>236</v>
      </c>
      <c r="DF84">
        <f>ROUND(ROUND(AE84*AI84,2)*CX84,2)</f>
        <v>0</v>
      </c>
      <c r="DG84">
        <f t="shared" ref="DG84:DG91" si="18">ROUND(ROUND(AF84,2)*CX84,2)</f>
        <v>0</v>
      </c>
      <c r="DH84">
        <f t="shared" si="10"/>
        <v>0</v>
      </c>
      <c r="DI84">
        <f t="shared" si="11"/>
        <v>0</v>
      </c>
      <c r="DJ84">
        <f t="shared" ref="DJ84:DJ89" si="19">DF84</f>
        <v>0</v>
      </c>
      <c r="DK84">
        <v>0</v>
      </c>
      <c r="DL84" t="s">
        <v>236</v>
      </c>
      <c r="DM84">
        <v>0</v>
      </c>
      <c r="DN84" t="s">
        <v>236</v>
      </c>
      <c r="DO84">
        <v>0</v>
      </c>
    </row>
    <row r="85" spans="1:119">
      <c r="A85">
        <f>ROW(Source!A46)</f>
        <v>46</v>
      </c>
      <c r="B85">
        <v>85244098</v>
      </c>
      <c r="C85">
        <v>85246452</v>
      </c>
      <c r="D85">
        <v>82998121</v>
      </c>
      <c r="E85">
        <v>1</v>
      </c>
      <c r="F85">
        <v>1</v>
      </c>
      <c r="G85">
        <v>1</v>
      </c>
      <c r="H85">
        <v>3</v>
      </c>
      <c r="I85" t="s">
        <v>100</v>
      </c>
      <c r="J85" t="s">
        <v>813</v>
      </c>
      <c r="K85" t="s">
        <v>101</v>
      </c>
      <c r="L85">
        <v>1346</v>
      </c>
      <c r="N85">
        <v>1009</v>
      </c>
      <c r="O85" t="s">
        <v>102</v>
      </c>
      <c r="P85" t="s">
        <v>102</v>
      </c>
      <c r="Q85">
        <v>1</v>
      </c>
      <c r="W85">
        <v>0</v>
      </c>
      <c r="X85">
        <v>-897919439</v>
      </c>
      <c r="Y85">
        <f t="shared" si="12"/>
        <v>0</v>
      </c>
      <c r="AA85">
        <v>296.69</v>
      </c>
      <c r="AB85">
        <v>0</v>
      </c>
      <c r="AC85">
        <v>0</v>
      </c>
      <c r="AD85">
        <v>0</v>
      </c>
      <c r="AE85">
        <v>185.43</v>
      </c>
      <c r="AF85">
        <v>0</v>
      </c>
      <c r="AG85">
        <v>0</v>
      </c>
      <c r="AH85">
        <v>0</v>
      </c>
      <c r="AI85">
        <v>1.6</v>
      </c>
      <c r="AJ85">
        <v>1</v>
      </c>
      <c r="AK85">
        <v>1</v>
      </c>
      <c r="AL85">
        <v>1</v>
      </c>
      <c r="AM85">
        <v>2</v>
      </c>
      <c r="AN85">
        <v>0</v>
      </c>
      <c r="AO85">
        <v>0</v>
      </c>
      <c r="AP85">
        <v>1</v>
      </c>
      <c r="AQ85">
        <v>1</v>
      </c>
      <c r="AR85">
        <v>0</v>
      </c>
      <c r="AS85" t="s">
        <v>236</v>
      </c>
      <c r="AT85">
        <v>0.1</v>
      </c>
      <c r="AU85" t="s">
        <v>302</v>
      </c>
      <c r="AV85">
        <v>0</v>
      </c>
      <c r="AW85">
        <v>2</v>
      </c>
      <c r="AX85">
        <v>85246470</v>
      </c>
      <c r="AY85">
        <v>1</v>
      </c>
      <c r="AZ85">
        <v>0</v>
      </c>
      <c r="BA85">
        <v>85</v>
      </c>
      <c r="BB85">
        <v>1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18.543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1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CV85">
        <v>0</v>
      </c>
      <c r="CW85">
        <v>0</v>
      </c>
      <c r="CX85">
        <f>ROUND(Y85*Source!I46,7)</f>
        <v>0</v>
      </c>
      <c r="CY85">
        <f t="shared" si="13"/>
        <v>296.69</v>
      </c>
      <c r="CZ85">
        <f t="shared" si="14"/>
        <v>185.43</v>
      </c>
      <c r="DA85">
        <f t="shared" si="15"/>
        <v>1.6</v>
      </c>
      <c r="DB85">
        <f t="shared" si="16"/>
        <v>0</v>
      </c>
      <c r="DC85">
        <f t="shared" si="17"/>
        <v>0</v>
      </c>
      <c r="DD85" t="s">
        <v>236</v>
      </c>
      <c r="DE85" t="s">
        <v>236</v>
      </c>
      <c r="DF85">
        <f>ROUND(ROUND(AE85*AI85,2)*CX85,2)</f>
        <v>0</v>
      </c>
      <c r="DG85">
        <f t="shared" si="18"/>
        <v>0</v>
      </c>
      <c r="DH85">
        <f t="shared" si="10"/>
        <v>0</v>
      </c>
      <c r="DI85">
        <f t="shared" si="11"/>
        <v>0</v>
      </c>
      <c r="DJ85">
        <f t="shared" si="19"/>
        <v>0</v>
      </c>
      <c r="DK85">
        <v>0</v>
      </c>
      <c r="DL85" t="s">
        <v>236</v>
      </c>
      <c r="DM85">
        <v>0</v>
      </c>
      <c r="DN85" t="s">
        <v>236</v>
      </c>
      <c r="DO85">
        <v>0</v>
      </c>
    </row>
    <row r="86" spans="1:119">
      <c r="A86">
        <f>ROW(Source!A46)</f>
        <v>46</v>
      </c>
      <c r="B86">
        <v>85244098</v>
      </c>
      <c r="C86">
        <v>85246452</v>
      </c>
      <c r="D86">
        <v>83002816</v>
      </c>
      <c r="E86">
        <v>1</v>
      </c>
      <c r="F86">
        <v>1</v>
      </c>
      <c r="G86">
        <v>1</v>
      </c>
      <c r="H86">
        <v>3</v>
      </c>
      <c r="I86" t="s">
        <v>105</v>
      </c>
      <c r="J86" t="s">
        <v>814</v>
      </c>
      <c r="K86" t="s">
        <v>106</v>
      </c>
      <c r="L86">
        <v>1346</v>
      </c>
      <c r="N86">
        <v>1009</v>
      </c>
      <c r="O86" t="s">
        <v>102</v>
      </c>
      <c r="P86" t="s">
        <v>102</v>
      </c>
      <c r="Q86">
        <v>1</v>
      </c>
      <c r="W86">
        <v>0</v>
      </c>
      <c r="X86">
        <v>-373327139</v>
      </c>
      <c r="Y86">
        <f t="shared" si="12"/>
        <v>0</v>
      </c>
      <c r="AA86">
        <v>86.41</v>
      </c>
      <c r="AB86">
        <v>0</v>
      </c>
      <c r="AC86">
        <v>0</v>
      </c>
      <c r="AD86">
        <v>0</v>
      </c>
      <c r="AE86">
        <v>56.11</v>
      </c>
      <c r="AF86">
        <v>0</v>
      </c>
      <c r="AG86">
        <v>0</v>
      </c>
      <c r="AH86">
        <v>0</v>
      </c>
      <c r="AI86">
        <v>1.54</v>
      </c>
      <c r="AJ86">
        <v>1</v>
      </c>
      <c r="AK86">
        <v>1</v>
      </c>
      <c r="AL86">
        <v>1</v>
      </c>
      <c r="AM86">
        <v>2</v>
      </c>
      <c r="AN86">
        <v>0</v>
      </c>
      <c r="AO86">
        <v>0</v>
      </c>
      <c r="AP86">
        <v>1</v>
      </c>
      <c r="AQ86">
        <v>1</v>
      </c>
      <c r="AR86">
        <v>0</v>
      </c>
      <c r="AS86" t="s">
        <v>236</v>
      </c>
      <c r="AT86">
        <v>0.02</v>
      </c>
      <c r="AU86" t="s">
        <v>302</v>
      </c>
      <c r="AV86">
        <v>0</v>
      </c>
      <c r="AW86">
        <v>2</v>
      </c>
      <c r="AX86">
        <v>85246471</v>
      </c>
      <c r="AY86">
        <v>1</v>
      </c>
      <c r="AZ86">
        <v>0</v>
      </c>
      <c r="BA86">
        <v>86</v>
      </c>
      <c r="BB86">
        <v>1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1.1222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1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CV86">
        <v>0</v>
      </c>
      <c r="CW86">
        <v>0</v>
      </c>
      <c r="CX86">
        <f>ROUND(Y86*Source!I46,7)</f>
        <v>0</v>
      </c>
      <c r="CY86">
        <f t="shared" si="13"/>
        <v>86.41</v>
      </c>
      <c r="CZ86">
        <f t="shared" si="14"/>
        <v>56.11</v>
      </c>
      <c r="DA86">
        <f t="shared" si="15"/>
        <v>1.54</v>
      </c>
      <c r="DB86">
        <f t="shared" si="16"/>
        <v>0</v>
      </c>
      <c r="DC86">
        <f t="shared" si="17"/>
        <v>0</v>
      </c>
      <c r="DD86" t="s">
        <v>236</v>
      </c>
      <c r="DE86" t="s">
        <v>236</v>
      </c>
      <c r="DF86">
        <f>ROUND(ROUND(AE86*AI86,2)*CX86,2)</f>
        <v>0</v>
      </c>
      <c r="DG86">
        <f t="shared" si="18"/>
        <v>0</v>
      </c>
      <c r="DH86">
        <f t="shared" si="10"/>
        <v>0</v>
      </c>
      <c r="DI86">
        <f t="shared" si="11"/>
        <v>0</v>
      </c>
      <c r="DJ86">
        <f t="shared" si="19"/>
        <v>0</v>
      </c>
      <c r="DK86">
        <v>0</v>
      </c>
      <c r="DL86" t="s">
        <v>236</v>
      </c>
      <c r="DM86">
        <v>0</v>
      </c>
      <c r="DN86" t="s">
        <v>236</v>
      </c>
      <c r="DO86">
        <v>0</v>
      </c>
    </row>
    <row r="87" spans="1:119">
      <c r="A87">
        <f>ROW(Source!A46)</f>
        <v>46</v>
      </c>
      <c r="B87">
        <v>85244098</v>
      </c>
      <c r="C87">
        <v>85246452</v>
      </c>
      <c r="D87">
        <v>83010343</v>
      </c>
      <c r="E87">
        <v>1</v>
      </c>
      <c r="F87">
        <v>1</v>
      </c>
      <c r="G87">
        <v>1</v>
      </c>
      <c r="H87">
        <v>3</v>
      </c>
      <c r="I87" t="s">
        <v>815</v>
      </c>
      <c r="J87" t="s">
        <v>816</v>
      </c>
      <c r="K87" t="s">
        <v>817</v>
      </c>
      <c r="L87">
        <v>1348</v>
      </c>
      <c r="N87">
        <v>1009</v>
      </c>
      <c r="O87" t="s">
        <v>154</v>
      </c>
      <c r="P87" t="s">
        <v>154</v>
      </c>
      <c r="Q87">
        <v>1000</v>
      </c>
      <c r="W87">
        <v>0</v>
      </c>
      <c r="X87">
        <v>-1652292629</v>
      </c>
      <c r="Y87">
        <f t="shared" si="12"/>
        <v>0</v>
      </c>
      <c r="AA87">
        <v>706540.3</v>
      </c>
      <c r="AB87">
        <v>0</v>
      </c>
      <c r="AC87">
        <v>0</v>
      </c>
      <c r="AD87">
        <v>0</v>
      </c>
      <c r="AE87">
        <v>625256.9</v>
      </c>
      <c r="AF87">
        <v>0</v>
      </c>
      <c r="AG87">
        <v>0</v>
      </c>
      <c r="AH87">
        <v>0</v>
      </c>
      <c r="AI87">
        <v>1.13</v>
      </c>
      <c r="AJ87">
        <v>1</v>
      </c>
      <c r="AK87">
        <v>1</v>
      </c>
      <c r="AL87">
        <v>1</v>
      </c>
      <c r="AM87">
        <v>2</v>
      </c>
      <c r="AN87">
        <v>0</v>
      </c>
      <c r="AO87">
        <v>0</v>
      </c>
      <c r="AP87">
        <v>1</v>
      </c>
      <c r="AQ87">
        <v>1</v>
      </c>
      <c r="AR87">
        <v>0</v>
      </c>
      <c r="AS87" t="s">
        <v>236</v>
      </c>
      <c r="AT87">
        <v>0.0004</v>
      </c>
      <c r="AU87" t="s">
        <v>302</v>
      </c>
      <c r="AV87">
        <v>0</v>
      </c>
      <c r="AW87">
        <v>2</v>
      </c>
      <c r="AX87">
        <v>85246472</v>
      </c>
      <c r="AY87">
        <v>1</v>
      </c>
      <c r="AZ87">
        <v>0</v>
      </c>
      <c r="BA87">
        <v>87</v>
      </c>
      <c r="BB87">
        <v>1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250.10276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1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CV87">
        <v>0</v>
      </c>
      <c r="CW87">
        <v>0</v>
      </c>
      <c r="CX87">
        <f>ROUND(Y87*Source!I46,7)</f>
        <v>0</v>
      </c>
      <c r="CY87">
        <f t="shared" si="13"/>
        <v>706540.3</v>
      </c>
      <c r="CZ87">
        <f t="shared" si="14"/>
        <v>625256.9</v>
      </c>
      <c r="DA87">
        <f t="shared" si="15"/>
        <v>1.13</v>
      </c>
      <c r="DB87">
        <f t="shared" si="16"/>
        <v>0</v>
      </c>
      <c r="DC87">
        <f t="shared" si="17"/>
        <v>0</v>
      </c>
      <c r="DD87" t="s">
        <v>236</v>
      </c>
      <c r="DE87" t="s">
        <v>236</v>
      </c>
      <c r="DF87">
        <f>ROUND(ROUND(AE87*AI87,2)*CX87,2)</f>
        <v>0</v>
      </c>
      <c r="DG87">
        <f t="shared" si="18"/>
        <v>0</v>
      </c>
      <c r="DH87">
        <f t="shared" si="10"/>
        <v>0</v>
      </c>
      <c r="DI87">
        <f t="shared" si="11"/>
        <v>0</v>
      </c>
      <c r="DJ87">
        <f t="shared" si="19"/>
        <v>0</v>
      </c>
      <c r="DK87">
        <v>0</v>
      </c>
      <c r="DL87" t="s">
        <v>236</v>
      </c>
      <c r="DM87">
        <v>0</v>
      </c>
      <c r="DN87" t="s">
        <v>236</v>
      </c>
      <c r="DO87">
        <v>0</v>
      </c>
    </row>
    <row r="88" spans="1:119">
      <c r="A88">
        <f>ROW(Source!A46)</f>
        <v>46</v>
      </c>
      <c r="B88">
        <v>85244098</v>
      </c>
      <c r="C88">
        <v>85246452</v>
      </c>
      <c r="D88">
        <v>83026210</v>
      </c>
      <c r="E88">
        <v>1</v>
      </c>
      <c r="F88">
        <v>1</v>
      </c>
      <c r="G88">
        <v>1</v>
      </c>
      <c r="H88">
        <v>3</v>
      </c>
      <c r="I88" t="s">
        <v>818</v>
      </c>
      <c r="J88" t="s">
        <v>819</v>
      </c>
      <c r="K88" t="s">
        <v>820</v>
      </c>
      <c r="L88">
        <v>1371</v>
      </c>
      <c r="N88">
        <v>1013</v>
      </c>
      <c r="O88" t="s">
        <v>265</v>
      </c>
      <c r="P88" t="s">
        <v>265</v>
      </c>
      <c r="Q88">
        <v>1</v>
      </c>
      <c r="W88">
        <v>0</v>
      </c>
      <c r="X88">
        <v>1171032775</v>
      </c>
      <c r="Y88">
        <f t="shared" si="12"/>
        <v>0</v>
      </c>
      <c r="AA88">
        <v>782.13</v>
      </c>
      <c r="AB88">
        <v>0</v>
      </c>
      <c r="AC88">
        <v>0</v>
      </c>
      <c r="AD88">
        <v>0</v>
      </c>
      <c r="AE88">
        <v>635.88</v>
      </c>
      <c r="AF88">
        <v>0</v>
      </c>
      <c r="AG88">
        <v>0</v>
      </c>
      <c r="AH88">
        <v>0</v>
      </c>
      <c r="AI88">
        <v>1.23</v>
      </c>
      <c r="AJ88">
        <v>1</v>
      </c>
      <c r="AK88">
        <v>1</v>
      </c>
      <c r="AL88">
        <v>1</v>
      </c>
      <c r="AM88">
        <v>2</v>
      </c>
      <c r="AN88">
        <v>0</v>
      </c>
      <c r="AO88">
        <v>0</v>
      </c>
      <c r="AP88">
        <v>1</v>
      </c>
      <c r="AQ88">
        <v>1</v>
      </c>
      <c r="AR88">
        <v>0</v>
      </c>
      <c r="AS88" t="s">
        <v>236</v>
      </c>
      <c r="AT88">
        <v>2.1</v>
      </c>
      <c r="AU88" t="s">
        <v>302</v>
      </c>
      <c r="AV88">
        <v>0</v>
      </c>
      <c r="AW88">
        <v>2</v>
      </c>
      <c r="AX88">
        <v>85246473</v>
      </c>
      <c r="AY88">
        <v>1</v>
      </c>
      <c r="AZ88">
        <v>0</v>
      </c>
      <c r="BA88">
        <v>88</v>
      </c>
      <c r="BB88">
        <v>1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1335.348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1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CV88">
        <v>0</v>
      </c>
      <c r="CW88">
        <v>0</v>
      </c>
      <c r="CX88">
        <f>ROUND(Y88*Source!I46,7)</f>
        <v>0</v>
      </c>
      <c r="CY88">
        <f t="shared" si="13"/>
        <v>782.13</v>
      </c>
      <c r="CZ88">
        <f t="shared" si="14"/>
        <v>635.88</v>
      </c>
      <c r="DA88">
        <f t="shared" si="15"/>
        <v>1.23</v>
      </c>
      <c r="DB88">
        <f t="shared" si="16"/>
        <v>0</v>
      </c>
      <c r="DC88">
        <f t="shared" si="17"/>
        <v>0</v>
      </c>
      <c r="DD88" t="s">
        <v>236</v>
      </c>
      <c r="DE88" t="s">
        <v>236</v>
      </c>
      <c r="DF88">
        <f>ROUND(ROUND(AE88*AI88,2)*CX88,2)</f>
        <v>0</v>
      </c>
      <c r="DG88">
        <f t="shared" si="18"/>
        <v>0</v>
      </c>
      <c r="DH88">
        <f t="shared" si="10"/>
        <v>0</v>
      </c>
      <c r="DI88">
        <f t="shared" si="11"/>
        <v>0</v>
      </c>
      <c r="DJ88">
        <f t="shared" si="19"/>
        <v>0</v>
      </c>
      <c r="DK88">
        <v>0</v>
      </c>
      <c r="DL88" t="s">
        <v>236</v>
      </c>
      <c r="DM88">
        <v>0</v>
      </c>
      <c r="DN88" t="s">
        <v>236</v>
      </c>
      <c r="DO88">
        <v>0</v>
      </c>
    </row>
    <row r="89" spans="1:119">
      <c r="A89">
        <f>ROW(Source!A46)</f>
        <v>46</v>
      </c>
      <c r="B89">
        <v>85244098</v>
      </c>
      <c r="C89">
        <v>85246452</v>
      </c>
      <c r="D89">
        <v>82930873</v>
      </c>
      <c r="E89">
        <v>117</v>
      </c>
      <c r="F89">
        <v>1</v>
      </c>
      <c r="G89">
        <v>1</v>
      </c>
      <c r="H89">
        <v>3</v>
      </c>
      <c r="I89" t="s">
        <v>305</v>
      </c>
      <c r="J89" t="s">
        <v>236</v>
      </c>
      <c r="K89" t="s">
        <v>306</v>
      </c>
      <c r="L89">
        <v>1348</v>
      </c>
      <c r="N89">
        <v>1009</v>
      </c>
      <c r="O89" t="s">
        <v>154</v>
      </c>
      <c r="P89" t="s">
        <v>154</v>
      </c>
      <c r="Q89">
        <v>1000</v>
      </c>
      <c r="W89">
        <v>0</v>
      </c>
      <c r="X89">
        <v>-2074906300</v>
      </c>
      <c r="Y89">
        <f t="shared" si="12"/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1</v>
      </c>
      <c r="AJ89">
        <v>1</v>
      </c>
      <c r="AK89">
        <v>1</v>
      </c>
      <c r="AL89">
        <v>1</v>
      </c>
      <c r="AM89">
        <v>0</v>
      </c>
      <c r="AN89">
        <v>1</v>
      </c>
      <c r="AO89">
        <v>0</v>
      </c>
      <c r="AP89">
        <v>1</v>
      </c>
      <c r="AQ89">
        <v>0</v>
      </c>
      <c r="AR89">
        <v>0</v>
      </c>
      <c r="AS89" t="s">
        <v>236</v>
      </c>
      <c r="AT89">
        <v>0</v>
      </c>
      <c r="AU89" t="s">
        <v>302</v>
      </c>
      <c r="AV89">
        <v>0</v>
      </c>
      <c r="AW89">
        <v>2</v>
      </c>
      <c r="AX89">
        <v>85246474</v>
      </c>
      <c r="AY89">
        <v>1</v>
      </c>
      <c r="AZ89">
        <v>0</v>
      </c>
      <c r="BA89">
        <v>89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CV89">
        <v>0</v>
      </c>
      <c r="CW89">
        <v>0</v>
      </c>
      <c r="CX89">
        <f>ROUND(Y89*Source!I46,7)</f>
        <v>0</v>
      </c>
      <c r="CY89">
        <f t="shared" si="13"/>
        <v>0</v>
      </c>
      <c r="CZ89">
        <f t="shared" si="14"/>
        <v>0</v>
      </c>
      <c r="DA89">
        <f t="shared" si="15"/>
        <v>1</v>
      </c>
      <c r="DB89">
        <f t="shared" si="16"/>
        <v>0</v>
      </c>
      <c r="DC89">
        <f t="shared" si="17"/>
        <v>0</v>
      </c>
      <c r="DD89" t="s">
        <v>236</v>
      </c>
      <c r="DE89" t="s">
        <v>236</v>
      </c>
      <c r="DF89">
        <f t="shared" ref="DF89:DF94" si="20">ROUND(ROUND(AE89,2)*CX89,2)</f>
        <v>0</v>
      </c>
      <c r="DG89">
        <f t="shared" si="18"/>
        <v>0</v>
      </c>
      <c r="DH89">
        <f t="shared" si="10"/>
        <v>0</v>
      </c>
      <c r="DI89">
        <f t="shared" si="11"/>
        <v>0</v>
      </c>
      <c r="DJ89">
        <f t="shared" si="19"/>
        <v>0</v>
      </c>
      <c r="DK89">
        <v>0</v>
      </c>
      <c r="DL89" t="s">
        <v>236</v>
      </c>
      <c r="DM89">
        <v>0</v>
      </c>
      <c r="DN89" t="s">
        <v>236</v>
      </c>
      <c r="DO89">
        <v>0</v>
      </c>
    </row>
    <row r="90" spans="1:119">
      <c r="A90">
        <f>ROW(Source!A47)</f>
        <v>47</v>
      </c>
      <c r="B90">
        <v>85244033</v>
      </c>
      <c r="C90">
        <v>85246452</v>
      </c>
      <c r="D90">
        <v>82925834</v>
      </c>
      <c r="E90">
        <v>117</v>
      </c>
      <c r="F90">
        <v>1</v>
      </c>
      <c r="G90">
        <v>1</v>
      </c>
      <c r="H90">
        <v>1</v>
      </c>
      <c r="I90" t="s">
        <v>808</v>
      </c>
      <c r="J90" t="s">
        <v>236</v>
      </c>
      <c r="K90" t="s">
        <v>809</v>
      </c>
      <c r="L90">
        <v>1191</v>
      </c>
      <c r="N90">
        <v>1013</v>
      </c>
      <c r="O90" t="s">
        <v>28</v>
      </c>
      <c r="P90" t="s">
        <v>28</v>
      </c>
      <c r="Q90">
        <v>1</v>
      </c>
      <c r="W90">
        <v>0</v>
      </c>
      <c r="X90">
        <v>1733635447</v>
      </c>
      <c r="Y90">
        <f>(AT90*ROUND(((0.7*1.2)*1.15),7))</f>
        <v>15.5526</v>
      </c>
      <c r="AA90">
        <v>0</v>
      </c>
      <c r="AB90">
        <v>0</v>
      </c>
      <c r="AC90">
        <v>0</v>
      </c>
      <c r="AD90">
        <v>775.44</v>
      </c>
      <c r="AE90">
        <v>0</v>
      </c>
      <c r="AF90">
        <v>0</v>
      </c>
      <c r="AG90">
        <v>0</v>
      </c>
      <c r="AH90">
        <v>775.44</v>
      </c>
      <c r="AI90">
        <v>1</v>
      </c>
      <c r="AJ90">
        <v>1</v>
      </c>
      <c r="AK90">
        <v>1</v>
      </c>
      <c r="AL90">
        <v>1</v>
      </c>
      <c r="AM90">
        <v>-2</v>
      </c>
      <c r="AN90">
        <v>0</v>
      </c>
      <c r="AO90">
        <v>0</v>
      </c>
      <c r="AP90">
        <v>1</v>
      </c>
      <c r="AQ90">
        <v>1</v>
      </c>
      <c r="AR90">
        <v>0</v>
      </c>
      <c r="AS90" t="s">
        <v>236</v>
      </c>
      <c r="AT90">
        <v>16.1</v>
      </c>
      <c r="AU90" t="s">
        <v>303</v>
      </c>
      <c r="AV90">
        <v>1</v>
      </c>
      <c r="AW90">
        <v>2</v>
      </c>
      <c r="AX90">
        <v>85246464</v>
      </c>
      <c r="AY90">
        <v>1</v>
      </c>
      <c r="AZ90">
        <v>0</v>
      </c>
      <c r="BA90">
        <v>90</v>
      </c>
      <c r="BB90">
        <v>1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12484.584</v>
      </c>
      <c r="BN90">
        <v>16.1</v>
      </c>
      <c r="BO90">
        <v>0</v>
      </c>
      <c r="BP90">
        <v>1</v>
      </c>
      <c r="BQ90">
        <v>0</v>
      </c>
      <c r="BR90">
        <v>0</v>
      </c>
      <c r="BS90">
        <v>0</v>
      </c>
      <c r="BT90">
        <v>12060.108144</v>
      </c>
      <c r="BU90">
        <v>15.5526</v>
      </c>
      <c r="BV90">
        <v>0</v>
      </c>
      <c r="BW90">
        <v>1</v>
      </c>
      <c r="CU90">
        <f>ROUND(AT90*Source!I47*AH90*AL90,2)</f>
        <v>0</v>
      </c>
      <c r="CV90">
        <f>ROUND(Y90*Source!I47,7)</f>
        <v>0</v>
      </c>
      <c r="CW90">
        <v>0</v>
      </c>
      <c r="CX90">
        <f>ROUND(Y90*Source!I47,7)</f>
        <v>0</v>
      </c>
      <c r="CY90">
        <f>AD90</f>
        <v>775.44</v>
      </c>
      <c r="CZ90">
        <f>AH90</f>
        <v>775.44</v>
      </c>
      <c r="DA90">
        <f>AL90</f>
        <v>1</v>
      </c>
      <c r="DB90">
        <f>ROUND((ROUND(AT90*CZ90,2)*ROUND(((0.7*1.2)*1.15),7)),6)</f>
        <v>12060.10428</v>
      </c>
      <c r="DC90">
        <f>ROUND((ROUND(AT90*AG90,2)*ROUND(((0.7*1.2)*1.15),7)),6)</f>
        <v>0</v>
      </c>
      <c r="DD90" t="s">
        <v>236</v>
      </c>
      <c r="DE90" t="s">
        <v>236</v>
      </c>
      <c r="DF90">
        <f t="shared" si="20"/>
        <v>0</v>
      </c>
      <c r="DG90">
        <f t="shared" si="18"/>
        <v>0</v>
      </c>
      <c r="DH90">
        <f t="shared" si="10"/>
        <v>0</v>
      </c>
      <c r="DI90">
        <f t="shared" si="11"/>
        <v>0</v>
      </c>
      <c r="DJ90">
        <f>DI90</f>
        <v>0</v>
      </c>
      <c r="DK90">
        <v>1</v>
      </c>
      <c r="DL90" t="s">
        <v>236</v>
      </c>
      <c r="DM90">
        <v>0</v>
      </c>
      <c r="DN90" t="s">
        <v>236</v>
      </c>
      <c r="DO90">
        <v>0</v>
      </c>
    </row>
    <row r="91" spans="1:119">
      <c r="A91">
        <f>ROW(Source!A47)</f>
        <v>47</v>
      </c>
      <c r="B91">
        <v>85244033</v>
      </c>
      <c r="C91">
        <v>85246452</v>
      </c>
      <c r="D91">
        <v>82926016</v>
      </c>
      <c r="E91">
        <v>117</v>
      </c>
      <c r="F91">
        <v>1</v>
      </c>
      <c r="G91">
        <v>1</v>
      </c>
      <c r="H91">
        <v>1</v>
      </c>
      <c r="I91" t="s">
        <v>798</v>
      </c>
      <c r="J91" t="s">
        <v>236</v>
      </c>
      <c r="K91" t="s">
        <v>799</v>
      </c>
      <c r="L91">
        <v>1191</v>
      </c>
      <c r="N91">
        <v>1013</v>
      </c>
      <c r="O91" t="s">
        <v>28</v>
      </c>
      <c r="P91" t="s">
        <v>28</v>
      </c>
      <c r="Q91">
        <v>1</v>
      </c>
      <c r="W91">
        <v>0</v>
      </c>
      <c r="X91">
        <v>-1417349443</v>
      </c>
      <c r="Y91">
        <f>(AT91*ROUND(((0.7*1.2)*1.15),7))</f>
        <v>4.28904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1</v>
      </c>
      <c r="AJ91">
        <v>1</v>
      </c>
      <c r="AK91">
        <v>1</v>
      </c>
      <c r="AL91">
        <v>1</v>
      </c>
      <c r="AM91">
        <v>-2</v>
      </c>
      <c r="AN91">
        <v>0</v>
      </c>
      <c r="AO91">
        <v>0</v>
      </c>
      <c r="AP91">
        <v>1</v>
      </c>
      <c r="AQ91">
        <v>1</v>
      </c>
      <c r="AR91">
        <v>0</v>
      </c>
      <c r="AS91" t="s">
        <v>236</v>
      </c>
      <c r="AT91">
        <v>4.44</v>
      </c>
      <c r="AU91" t="s">
        <v>303</v>
      </c>
      <c r="AV91">
        <v>2</v>
      </c>
      <c r="AW91">
        <v>2</v>
      </c>
      <c r="AX91">
        <v>85246465</v>
      </c>
      <c r="AY91">
        <v>1</v>
      </c>
      <c r="AZ91">
        <v>0</v>
      </c>
      <c r="BA91">
        <v>91</v>
      </c>
      <c r="BB91">
        <v>1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CV91">
        <v>0</v>
      </c>
      <c r="CW91">
        <v>0</v>
      </c>
      <c r="CX91">
        <f>ROUND(Y91*Source!I47,7)</f>
        <v>0</v>
      </c>
      <c r="CY91">
        <f>AD91</f>
        <v>0</v>
      </c>
      <c r="CZ91">
        <f>AH91</f>
        <v>0</v>
      </c>
      <c r="DA91">
        <f>AL91</f>
        <v>1</v>
      </c>
      <c r="DB91">
        <f>ROUND((ROUND(AT91*CZ91,2)*ROUND(((0.7*1.2)*1.15),7)),6)</f>
        <v>0</v>
      </c>
      <c r="DC91">
        <f>ROUND((ROUND(AT91*AG91,2)*ROUND(((0.7*1.2)*1.15),7)),6)</f>
        <v>0</v>
      </c>
      <c r="DD91" t="s">
        <v>236</v>
      </c>
      <c r="DE91" t="s">
        <v>236</v>
      </c>
      <c r="DF91">
        <f t="shared" si="20"/>
        <v>0</v>
      </c>
      <c r="DG91">
        <f t="shared" si="18"/>
        <v>0</v>
      </c>
      <c r="DH91">
        <f t="shared" si="10"/>
        <v>0</v>
      </c>
      <c r="DI91">
        <f t="shared" si="11"/>
        <v>0</v>
      </c>
      <c r="DJ91">
        <f>DI91</f>
        <v>0</v>
      </c>
      <c r="DK91">
        <v>0</v>
      </c>
      <c r="DL91" t="s">
        <v>236</v>
      </c>
      <c r="DM91">
        <v>0</v>
      </c>
      <c r="DN91" t="s">
        <v>236</v>
      </c>
      <c r="DO91">
        <v>0</v>
      </c>
    </row>
    <row r="92" spans="1:119">
      <c r="A92">
        <f>ROW(Source!A47)</f>
        <v>47</v>
      </c>
      <c r="B92">
        <v>85244033</v>
      </c>
      <c r="C92">
        <v>85246452</v>
      </c>
      <c r="D92">
        <v>82932679</v>
      </c>
      <c r="E92">
        <v>1</v>
      </c>
      <c r="F92">
        <v>1</v>
      </c>
      <c r="G92">
        <v>1</v>
      </c>
      <c r="H92">
        <v>2</v>
      </c>
      <c r="I92" t="s">
        <v>124</v>
      </c>
      <c r="J92" t="s">
        <v>800</v>
      </c>
      <c r="K92" t="s">
        <v>125</v>
      </c>
      <c r="L92">
        <v>1368</v>
      </c>
      <c r="N92">
        <v>1011</v>
      </c>
      <c r="O92" t="s">
        <v>57</v>
      </c>
      <c r="P92" t="s">
        <v>57</v>
      </c>
      <c r="Q92">
        <v>1</v>
      </c>
      <c r="W92">
        <v>0</v>
      </c>
      <c r="X92">
        <v>-438045540</v>
      </c>
      <c r="Y92">
        <f>(AT92*ROUND(((0.7*1.2)*1.15),7))</f>
        <v>1.13988</v>
      </c>
      <c r="AA92">
        <v>0</v>
      </c>
      <c r="AB92">
        <v>506.23</v>
      </c>
      <c r="AC92">
        <v>811.79</v>
      </c>
      <c r="AD92">
        <v>0</v>
      </c>
      <c r="AE92">
        <v>0</v>
      </c>
      <c r="AF92">
        <v>346.73</v>
      </c>
      <c r="AG92">
        <v>811.79</v>
      </c>
      <c r="AH92">
        <v>0</v>
      </c>
      <c r="AI92">
        <v>1</v>
      </c>
      <c r="AJ92">
        <v>1.46</v>
      </c>
      <c r="AK92">
        <v>1</v>
      </c>
      <c r="AL92">
        <v>1</v>
      </c>
      <c r="AM92">
        <v>2</v>
      </c>
      <c r="AN92">
        <v>0</v>
      </c>
      <c r="AO92">
        <v>0</v>
      </c>
      <c r="AP92">
        <v>1</v>
      </c>
      <c r="AQ92">
        <v>1</v>
      </c>
      <c r="AR92">
        <v>0</v>
      </c>
      <c r="AS92" t="s">
        <v>236</v>
      </c>
      <c r="AT92">
        <v>1.18</v>
      </c>
      <c r="AU92" t="s">
        <v>303</v>
      </c>
      <c r="AV92">
        <v>1</v>
      </c>
      <c r="AW92">
        <v>2</v>
      </c>
      <c r="AX92">
        <v>85246466</v>
      </c>
      <c r="AY92">
        <v>1</v>
      </c>
      <c r="AZ92">
        <v>0</v>
      </c>
      <c r="BA92">
        <v>92</v>
      </c>
      <c r="BB92">
        <v>1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409.1414</v>
      </c>
      <c r="BL92">
        <v>957.9122</v>
      </c>
      <c r="BM92">
        <v>0</v>
      </c>
      <c r="BN92">
        <v>0</v>
      </c>
      <c r="BO92">
        <v>1.18</v>
      </c>
      <c r="BP92">
        <v>1</v>
      </c>
      <c r="BQ92">
        <v>0</v>
      </c>
      <c r="BR92">
        <v>395.2305924</v>
      </c>
      <c r="BS92">
        <v>925.3431852</v>
      </c>
      <c r="BT92">
        <v>0</v>
      </c>
      <c r="BU92">
        <v>0</v>
      </c>
      <c r="BV92">
        <v>1.13988</v>
      </c>
      <c r="BW92">
        <v>1</v>
      </c>
      <c r="CV92">
        <v>0</v>
      </c>
      <c r="CW92">
        <f>ROUND(Y92*Source!I47*DO92,7)</f>
        <v>0</v>
      </c>
      <c r="CX92">
        <f>ROUND(Y92*Source!I47,7)</f>
        <v>0</v>
      </c>
      <c r="CY92">
        <f>AB92</f>
        <v>506.23</v>
      </c>
      <c r="CZ92">
        <f>AF92</f>
        <v>346.73</v>
      </c>
      <c r="DA92">
        <f>AJ92</f>
        <v>1.46</v>
      </c>
      <c r="DB92">
        <f>ROUND((ROUND(AT92*CZ92,2)*ROUND(((0.7*1.2)*1.15),7)),6)</f>
        <v>395.22924</v>
      </c>
      <c r="DC92">
        <f>ROUND((ROUND(AT92*AG92,2)*ROUND(((0.7*1.2)*1.15),7)),6)</f>
        <v>925.34106</v>
      </c>
      <c r="DD92" t="s">
        <v>236</v>
      </c>
      <c r="DE92" t="s">
        <v>236</v>
      </c>
      <c r="DF92">
        <f t="shared" si="20"/>
        <v>0</v>
      </c>
      <c r="DG92">
        <f>ROUND(ROUND(AF92*AJ92,2)*CX92,2)</f>
        <v>0</v>
      </c>
      <c r="DH92">
        <f t="shared" si="10"/>
        <v>0</v>
      </c>
      <c r="DI92">
        <f t="shared" si="11"/>
        <v>0</v>
      </c>
      <c r="DJ92">
        <f>DG92+DH92</f>
        <v>0</v>
      </c>
      <c r="DK92">
        <v>0</v>
      </c>
      <c r="DL92" t="s">
        <v>81</v>
      </c>
      <c r="DM92">
        <v>4</v>
      </c>
      <c r="DN92" t="s">
        <v>28</v>
      </c>
      <c r="DO92">
        <v>1</v>
      </c>
    </row>
    <row r="93" spans="1:119">
      <c r="A93">
        <f>ROW(Source!A47)</f>
        <v>47</v>
      </c>
      <c r="B93">
        <v>85244033</v>
      </c>
      <c r="C93">
        <v>85246452</v>
      </c>
      <c r="D93">
        <v>82933400</v>
      </c>
      <c r="E93">
        <v>1</v>
      </c>
      <c r="F93">
        <v>1</v>
      </c>
      <c r="G93">
        <v>1</v>
      </c>
      <c r="H93">
        <v>2</v>
      </c>
      <c r="I93" t="s">
        <v>97</v>
      </c>
      <c r="J93" t="s">
        <v>801</v>
      </c>
      <c r="K93" t="s">
        <v>98</v>
      </c>
      <c r="L93">
        <v>1368</v>
      </c>
      <c r="N93">
        <v>1011</v>
      </c>
      <c r="O93" t="s">
        <v>57</v>
      </c>
      <c r="P93" t="s">
        <v>57</v>
      </c>
      <c r="Q93">
        <v>1</v>
      </c>
      <c r="W93">
        <v>0</v>
      </c>
      <c r="X93">
        <v>-849950259</v>
      </c>
      <c r="Y93">
        <f>(AT93*ROUND(((0.7*1.2)*1.15),7))</f>
        <v>0.85974</v>
      </c>
      <c r="AA93">
        <v>0</v>
      </c>
      <c r="AB93">
        <v>641.7</v>
      </c>
      <c r="AC93">
        <v>811.79</v>
      </c>
      <c r="AD93">
        <v>0</v>
      </c>
      <c r="AE93">
        <v>0</v>
      </c>
      <c r="AF93">
        <v>641.7</v>
      </c>
      <c r="AG93">
        <v>811.79</v>
      </c>
      <c r="AH93">
        <v>0</v>
      </c>
      <c r="AI93">
        <v>1</v>
      </c>
      <c r="AJ93">
        <v>1</v>
      </c>
      <c r="AK93">
        <v>1</v>
      </c>
      <c r="AL93">
        <v>1</v>
      </c>
      <c r="AM93">
        <v>-2</v>
      </c>
      <c r="AN93">
        <v>0</v>
      </c>
      <c r="AO93">
        <v>0</v>
      </c>
      <c r="AP93">
        <v>1</v>
      </c>
      <c r="AQ93">
        <v>1</v>
      </c>
      <c r="AR93">
        <v>0</v>
      </c>
      <c r="AS93" t="s">
        <v>236</v>
      </c>
      <c r="AT93">
        <v>0.89</v>
      </c>
      <c r="AU93" t="s">
        <v>303</v>
      </c>
      <c r="AV93">
        <v>1</v>
      </c>
      <c r="AW93">
        <v>2</v>
      </c>
      <c r="AX93">
        <v>85246467</v>
      </c>
      <c r="AY93">
        <v>1</v>
      </c>
      <c r="AZ93">
        <v>0</v>
      </c>
      <c r="BA93">
        <v>93</v>
      </c>
      <c r="BB93">
        <v>1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571.113</v>
      </c>
      <c r="BL93">
        <v>722.4931</v>
      </c>
      <c r="BM93">
        <v>0</v>
      </c>
      <c r="BN93">
        <v>0</v>
      </c>
      <c r="BO93">
        <v>0.89</v>
      </c>
      <c r="BP93">
        <v>1</v>
      </c>
      <c r="BQ93">
        <v>0</v>
      </c>
      <c r="BR93">
        <v>551.695158</v>
      </c>
      <c r="BS93">
        <v>697.9283346</v>
      </c>
      <c r="BT93">
        <v>0</v>
      </c>
      <c r="BU93">
        <v>0</v>
      </c>
      <c r="BV93">
        <v>0.85974</v>
      </c>
      <c r="BW93">
        <v>1</v>
      </c>
      <c r="CV93">
        <v>0</v>
      </c>
      <c r="CW93">
        <f>ROUND(Y93*Source!I47*DO93,7)</f>
        <v>0</v>
      </c>
      <c r="CX93">
        <f>ROUND(Y93*Source!I47,7)</f>
        <v>0</v>
      </c>
      <c r="CY93">
        <f>AB93</f>
        <v>641.7</v>
      </c>
      <c r="CZ93">
        <f>AF93</f>
        <v>641.7</v>
      </c>
      <c r="DA93">
        <f>AJ93</f>
        <v>1</v>
      </c>
      <c r="DB93">
        <f>ROUND((ROUND(AT93*CZ93,2)*ROUND(((0.7*1.2)*1.15),7)),6)</f>
        <v>551.69226</v>
      </c>
      <c r="DC93">
        <f>ROUND((ROUND(AT93*AG93,2)*ROUND(((0.7*1.2)*1.15),7)),6)</f>
        <v>697.92534</v>
      </c>
      <c r="DD93" t="s">
        <v>236</v>
      </c>
      <c r="DE93" t="s">
        <v>236</v>
      </c>
      <c r="DF93">
        <f t="shared" si="20"/>
        <v>0</v>
      </c>
      <c r="DG93">
        <f>ROUND(ROUND(AF93,2)*CX93,2)</f>
        <v>0</v>
      </c>
      <c r="DH93">
        <f t="shared" si="10"/>
        <v>0</v>
      </c>
      <c r="DI93">
        <f t="shared" si="11"/>
        <v>0</v>
      </c>
      <c r="DJ93">
        <f>DG93+DH93</f>
        <v>0</v>
      </c>
      <c r="DK93">
        <v>1</v>
      </c>
      <c r="DL93" t="s">
        <v>81</v>
      </c>
      <c r="DM93">
        <v>4</v>
      </c>
      <c r="DN93" t="s">
        <v>28</v>
      </c>
      <c r="DO93">
        <v>1</v>
      </c>
    </row>
    <row r="94" spans="1:119">
      <c r="A94">
        <f>ROW(Source!A47)</f>
        <v>47</v>
      </c>
      <c r="B94">
        <v>85244033</v>
      </c>
      <c r="C94">
        <v>85246452</v>
      </c>
      <c r="D94">
        <v>82933483</v>
      </c>
      <c r="E94">
        <v>1</v>
      </c>
      <c r="F94">
        <v>1</v>
      </c>
      <c r="G94">
        <v>1</v>
      </c>
      <c r="H94">
        <v>2</v>
      </c>
      <c r="I94" t="s">
        <v>79</v>
      </c>
      <c r="J94" t="s">
        <v>806</v>
      </c>
      <c r="K94" t="s">
        <v>80</v>
      </c>
      <c r="L94">
        <v>1368</v>
      </c>
      <c r="N94">
        <v>1011</v>
      </c>
      <c r="O94" t="s">
        <v>57</v>
      </c>
      <c r="P94" t="s">
        <v>57</v>
      </c>
      <c r="Q94">
        <v>1</v>
      </c>
      <c r="W94">
        <v>0</v>
      </c>
      <c r="X94">
        <v>1638899965</v>
      </c>
      <c r="Y94">
        <f>(AT94*ROUND(((0.7*1.2)*1.15),7))</f>
        <v>2.28942</v>
      </c>
      <c r="AA94">
        <v>0</v>
      </c>
      <c r="AB94">
        <v>634.32</v>
      </c>
      <c r="AC94">
        <v>811.79</v>
      </c>
      <c r="AD94">
        <v>0</v>
      </c>
      <c r="AE94">
        <v>0</v>
      </c>
      <c r="AF94">
        <v>487.94</v>
      </c>
      <c r="AG94">
        <v>811.79</v>
      </c>
      <c r="AH94">
        <v>0</v>
      </c>
      <c r="AI94">
        <v>1</v>
      </c>
      <c r="AJ94">
        <v>1.3</v>
      </c>
      <c r="AK94">
        <v>1</v>
      </c>
      <c r="AL94">
        <v>1</v>
      </c>
      <c r="AM94">
        <v>2</v>
      </c>
      <c r="AN94">
        <v>0</v>
      </c>
      <c r="AO94">
        <v>0</v>
      </c>
      <c r="AP94">
        <v>1</v>
      </c>
      <c r="AQ94">
        <v>1</v>
      </c>
      <c r="AR94">
        <v>0</v>
      </c>
      <c r="AS94" t="s">
        <v>236</v>
      </c>
      <c r="AT94">
        <v>2.37</v>
      </c>
      <c r="AU94" t="s">
        <v>303</v>
      </c>
      <c r="AV94">
        <v>1</v>
      </c>
      <c r="AW94">
        <v>2</v>
      </c>
      <c r="AX94">
        <v>85246468</v>
      </c>
      <c r="AY94">
        <v>1</v>
      </c>
      <c r="AZ94">
        <v>0</v>
      </c>
      <c r="BA94">
        <v>94</v>
      </c>
      <c r="BB94">
        <v>1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1156.4178</v>
      </c>
      <c r="BL94">
        <v>1923.9423</v>
      </c>
      <c r="BM94">
        <v>0</v>
      </c>
      <c r="BN94">
        <v>0</v>
      </c>
      <c r="BO94">
        <v>2.37</v>
      </c>
      <c r="BP94">
        <v>1</v>
      </c>
      <c r="BQ94">
        <v>0</v>
      </c>
      <c r="BR94">
        <v>1117.0995948</v>
      </c>
      <c r="BS94">
        <v>1858.5282618</v>
      </c>
      <c r="BT94">
        <v>0</v>
      </c>
      <c r="BU94">
        <v>0</v>
      </c>
      <c r="BV94">
        <v>2.28942</v>
      </c>
      <c r="BW94">
        <v>1</v>
      </c>
      <c r="CV94">
        <v>0</v>
      </c>
      <c r="CW94">
        <f>ROUND(Y94*Source!I47*DO94,7)</f>
        <v>0</v>
      </c>
      <c r="CX94">
        <f>ROUND(Y94*Source!I47,7)</f>
        <v>0</v>
      </c>
      <c r="CY94">
        <f>AB94</f>
        <v>634.32</v>
      </c>
      <c r="CZ94">
        <f>AF94</f>
        <v>487.94</v>
      </c>
      <c r="DA94">
        <f>AJ94</f>
        <v>1.3</v>
      </c>
      <c r="DB94">
        <f>ROUND((ROUND(AT94*CZ94,2)*ROUND(((0.7*1.2)*1.15),7)),6)</f>
        <v>1117.10172</v>
      </c>
      <c r="DC94">
        <f>ROUND((ROUND(AT94*AG94,2)*ROUND(((0.7*1.2)*1.15),7)),6)</f>
        <v>1858.52604</v>
      </c>
      <c r="DD94" t="s">
        <v>236</v>
      </c>
      <c r="DE94" t="s">
        <v>236</v>
      </c>
      <c r="DF94">
        <f t="shared" si="20"/>
        <v>0</v>
      </c>
      <c r="DG94">
        <f>ROUND(ROUND(AF94*AJ94,2)*CX94,2)</f>
        <v>0</v>
      </c>
      <c r="DH94">
        <f t="shared" si="10"/>
        <v>0</v>
      </c>
      <c r="DI94">
        <f t="shared" si="11"/>
        <v>0</v>
      </c>
      <c r="DJ94">
        <f>DG94+DH94</f>
        <v>0</v>
      </c>
      <c r="DK94">
        <v>0</v>
      </c>
      <c r="DL94" t="s">
        <v>81</v>
      </c>
      <c r="DM94">
        <v>4</v>
      </c>
      <c r="DN94" t="s">
        <v>28</v>
      </c>
      <c r="DO94">
        <v>1</v>
      </c>
    </row>
    <row r="95" spans="1:119">
      <c r="A95">
        <f>ROW(Source!A47)</f>
        <v>47</v>
      </c>
      <c r="B95">
        <v>85244033</v>
      </c>
      <c r="C95">
        <v>85246452</v>
      </c>
      <c r="D95">
        <v>82998098</v>
      </c>
      <c r="E95">
        <v>1</v>
      </c>
      <c r="F95">
        <v>1</v>
      </c>
      <c r="G95">
        <v>1</v>
      </c>
      <c r="H95">
        <v>3</v>
      </c>
      <c r="I95" t="s">
        <v>810</v>
      </c>
      <c r="J95" t="s">
        <v>811</v>
      </c>
      <c r="K95" t="s">
        <v>812</v>
      </c>
      <c r="L95">
        <v>1346</v>
      </c>
      <c r="N95">
        <v>1009</v>
      </c>
      <c r="O95" t="s">
        <v>102</v>
      </c>
      <c r="P95" t="s">
        <v>102</v>
      </c>
      <c r="Q95">
        <v>1</v>
      </c>
      <c r="W95">
        <v>0</v>
      </c>
      <c r="X95">
        <v>1797972292</v>
      </c>
      <c r="Y95">
        <f t="shared" ref="Y95:Y100" si="21">(AT95*ROUND(0,7))</f>
        <v>0</v>
      </c>
      <c r="AA95">
        <v>205.15</v>
      </c>
      <c r="AB95">
        <v>0</v>
      </c>
      <c r="AC95">
        <v>0</v>
      </c>
      <c r="AD95">
        <v>0</v>
      </c>
      <c r="AE95">
        <v>160.27</v>
      </c>
      <c r="AF95">
        <v>0</v>
      </c>
      <c r="AG95">
        <v>0</v>
      </c>
      <c r="AH95">
        <v>0</v>
      </c>
      <c r="AI95">
        <v>1.28</v>
      </c>
      <c r="AJ95">
        <v>1</v>
      </c>
      <c r="AK95">
        <v>1</v>
      </c>
      <c r="AL95">
        <v>1</v>
      </c>
      <c r="AM95">
        <v>2</v>
      </c>
      <c r="AN95">
        <v>0</v>
      </c>
      <c r="AO95">
        <v>0</v>
      </c>
      <c r="AP95">
        <v>1</v>
      </c>
      <c r="AQ95">
        <v>1</v>
      </c>
      <c r="AR95">
        <v>0</v>
      </c>
      <c r="AS95" t="s">
        <v>236</v>
      </c>
      <c r="AT95">
        <v>0.02</v>
      </c>
      <c r="AU95" t="s">
        <v>302</v>
      </c>
      <c r="AV95">
        <v>0</v>
      </c>
      <c r="AW95">
        <v>2</v>
      </c>
      <c r="AX95">
        <v>85246469</v>
      </c>
      <c r="AY95">
        <v>1</v>
      </c>
      <c r="AZ95">
        <v>0</v>
      </c>
      <c r="BA95">
        <v>95</v>
      </c>
      <c r="BB95">
        <v>1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3.2054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1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CV95">
        <v>0</v>
      </c>
      <c r="CW95">
        <v>0</v>
      </c>
      <c r="CX95">
        <f>ROUND(Y95*Source!I47,7)</f>
        <v>0</v>
      </c>
      <c r="CY95">
        <f t="shared" ref="CY95:CY100" si="22">AA95</f>
        <v>205.15</v>
      </c>
      <c r="CZ95">
        <f t="shared" ref="CZ95:CZ100" si="23">AE95</f>
        <v>160.27</v>
      </c>
      <c r="DA95">
        <f t="shared" ref="DA95:DA100" si="24">AI95</f>
        <v>1.28</v>
      </c>
      <c r="DB95">
        <f t="shared" ref="DB95:DB100" si="25">ROUND((ROUND(AT95*CZ95,2)*ROUND(0,7)),6)</f>
        <v>0</v>
      </c>
      <c r="DC95">
        <f t="shared" ref="DC95:DC100" si="26">ROUND((ROUND(AT95*AG95,2)*ROUND(0,7)),6)</f>
        <v>0</v>
      </c>
      <c r="DD95" t="s">
        <v>236</v>
      </c>
      <c r="DE95" t="s">
        <v>236</v>
      </c>
      <c r="DF95">
        <f>ROUND(ROUND(AE95*AI95,2)*CX95,2)</f>
        <v>0</v>
      </c>
      <c r="DG95">
        <f t="shared" ref="DG95:DG138" si="27">ROUND(ROUND(AF95,2)*CX95,2)</f>
        <v>0</v>
      </c>
      <c r="DH95">
        <f t="shared" si="10"/>
        <v>0</v>
      </c>
      <c r="DI95">
        <f t="shared" si="11"/>
        <v>0</v>
      </c>
      <c r="DJ95">
        <f t="shared" ref="DJ95:DJ100" si="28">DF95</f>
        <v>0</v>
      </c>
      <c r="DK95">
        <v>0</v>
      </c>
      <c r="DL95" t="s">
        <v>236</v>
      </c>
      <c r="DM95">
        <v>0</v>
      </c>
      <c r="DN95" t="s">
        <v>236</v>
      </c>
      <c r="DO95">
        <v>0</v>
      </c>
    </row>
    <row r="96" spans="1:119">
      <c r="A96">
        <f>ROW(Source!A47)</f>
        <v>47</v>
      </c>
      <c r="B96">
        <v>85244033</v>
      </c>
      <c r="C96">
        <v>85246452</v>
      </c>
      <c r="D96">
        <v>82998121</v>
      </c>
      <c r="E96">
        <v>1</v>
      </c>
      <c r="F96">
        <v>1</v>
      </c>
      <c r="G96">
        <v>1</v>
      </c>
      <c r="H96">
        <v>3</v>
      </c>
      <c r="I96" t="s">
        <v>100</v>
      </c>
      <c r="J96" t="s">
        <v>813</v>
      </c>
      <c r="K96" t="s">
        <v>101</v>
      </c>
      <c r="L96">
        <v>1346</v>
      </c>
      <c r="N96">
        <v>1009</v>
      </c>
      <c r="O96" t="s">
        <v>102</v>
      </c>
      <c r="P96" t="s">
        <v>102</v>
      </c>
      <c r="Q96">
        <v>1</v>
      </c>
      <c r="W96">
        <v>0</v>
      </c>
      <c r="X96">
        <v>-897919439</v>
      </c>
      <c r="Y96">
        <f t="shared" si="21"/>
        <v>0</v>
      </c>
      <c r="AA96">
        <v>296.69</v>
      </c>
      <c r="AB96">
        <v>0</v>
      </c>
      <c r="AC96">
        <v>0</v>
      </c>
      <c r="AD96">
        <v>0</v>
      </c>
      <c r="AE96">
        <v>185.43</v>
      </c>
      <c r="AF96">
        <v>0</v>
      </c>
      <c r="AG96">
        <v>0</v>
      </c>
      <c r="AH96">
        <v>0</v>
      </c>
      <c r="AI96">
        <v>1.6</v>
      </c>
      <c r="AJ96">
        <v>1</v>
      </c>
      <c r="AK96">
        <v>1</v>
      </c>
      <c r="AL96">
        <v>1</v>
      </c>
      <c r="AM96">
        <v>2</v>
      </c>
      <c r="AN96">
        <v>0</v>
      </c>
      <c r="AO96">
        <v>0</v>
      </c>
      <c r="AP96">
        <v>1</v>
      </c>
      <c r="AQ96">
        <v>1</v>
      </c>
      <c r="AR96">
        <v>0</v>
      </c>
      <c r="AS96" t="s">
        <v>236</v>
      </c>
      <c r="AT96">
        <v>0.1</v>
      </c>
      <c r="AU96" t="s">
        <v>302</v>
      </c>
      <c r="AV96">
        <v>0</v>
      </c>
      <c r="AW96">
        <v>2</v>
      </c>
      <c r="AX96">
        <v>85246470</v>
      </c>
      <c r="AY96">
        <v>1</v>
      </c>
      <c r="AZ96">
        <v>0</v>
      </c>
      <c r="BA96">
        <v>96</v>
      </c>
      <c r="BB96">
        <v>1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18.543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1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CV96">
        <v>0</v>
      </c>
      <c r="CW96">
        <v>0</v>
      </c>
      <c r="CX96">
        <f>ROUND(Y96*Source!I47,7)</f>
        <v>0</v>
      </c>
      <c r="CY96">
        <f t="shared" si="22"/>
        <v>296.69</v>
      </c>
      <c r="CZ96">
        <f t="shared" si="23"/>
        <v>185.43</v>
      </c>
      <c r="DA96">
        <f t="shared" si="24"/>
        <v>1.6</v>
      </c>
      <c r="DB96">
        <f t="shared" si="25"/>
        <v>0</v>
      </c>
      <c r="DC96">
        <f t="shared" si="26"/>
        <v>0</v>
      </c>
      <c r="DD96" t="s">
        <v>236</v>
      </c>
      <c r="DE96" t="s">
        <v>236</v>
      </c>
      <c r="DF96">
        <f>ROUND(ROUND(AE96*AI96,2)*CX96,2)</f>
        <v>0</v>
      </c>
      <c r="DG96">
        <f t="shared" si="27"/>
        <v>0</v>
      </c>
      <c r="DH96">
        <f t="shared" si="10"/>
        <v>0</v>
      </c>
      <c r="DI96">
        <f t="shared" si="11"/>
        <v>0</v>
      </c>
      <c r="DJ96">
        <f t="shared" si="28"/>
        <v>0</v>
      </c>
      <c r="DK96">
        <v>0</v>
      </c>
      <c r="DL96" t="s">
        <v>236</v>
      </c>
      <c r="DM96">
        <v>0</v>
      </c>
      <c r="DN96" t="s">
        <v>236</v>
      </c>
      <c r="DO96">
        <v>0</v>
      </c>
    </row>
    <row r="97" spans="1:119">
      <c r="A97">
        <f>ROW(Source!A47)</f>
        <v>47</v>
      </c>
      <c r="B97">
        <v>85244033</v>
      </c>
      <c r="C97">
        <v>85246452</v>
      </c>
      <c r="D97">
        <v>83002816</v>
      </c>
      <c r="E97">
        <v>1</v>
      </c>
      <c r="F97">
        <v>1</v>
      </c>
      <c r="G97">
        <v>1</v>
      </c>
      <c r="H97">
        <v>3</v>
      </c>
      <c r="I97" t="s">
        <v>105</v>
      </c>
      <c r="J97" t="s">
        <v>814</v>
      </c>
      <c r="K97" t="s">
        <v>106</v>
      </c>
      <c r="L97">
        <v>1346</v>
      </c>
      <c r="N97">
        <v>1009</v>
      </c>
      <c r="O97" t="s">
        <v>102</v>
      </c>
      <c r="P97" t="s">
        <v>102</v>
      </c>
      <c r="Q97">
        <v>1</v>
      </c>
      <c r="W97">
        <v>0</v>
      </c>
      <c r="X97">
        <v>-373327139</v>
      </c>
      <c r="Y97">
        <f t="shared" si="21"/>
        <v>0</v>
      </c>
      <c r="AA97">
        <v>86.41</v>
      </c>
      <c r="AB97">
        <v>0</v>
      </c>
      <c r="AC97">
        <v>0</v>
      </c>
      <c r="AD97">
        <v>0</v>
      </c>
      <c r="AE97">
        <v>56.11</v>
      </c>
      <c r="AF97">
        <v>0</v>
      </c>
      <c r="AG97">
        <v>0</v>
      </c>
      <c r="AH97">
        <v>0</v>
      </c>
      <c r="AI97">
        <v>1.54</v>
      </c>
      <c r="AJ97">
        <v>1</v>
      </c>
      <c r="AK97">
        <v>1</v>
      </c>
      <c r="AL97">
        <v>1</v>
      </c>
      <c r="AM97">
        <v>2</v>
      </c>
      <c r="AN97">
        <v>0</v>
      </c>
      <c r="AO97">
        <v>0</v>
      </c>
      <c r="AP97">
        <v>1</v>
      </c>
      <c r="AQ97">
        <v>1</v>
      </c>
      <c r="AR97">
        <v>0</v>
      </c>
      <c r="AS97" t="s">
        <v>236</v>
      </c>
      <c r="AT97">
        <v>0.02</v>
      </c>
      <c r="AU97" t="s">
        <v>302</v>
      </c>
      <c r="AV97">
        <v>0</v>
      </c>
      <c r="AW97">
        <v>2</v>
      </c>
      <c r="AX97">
        <v>85246471</v>
      </c>
      <c r="AY97">
        <v>1</v>
      </c>
      <c r="AZ97">
        <v>0</v>
      </c>
      <c r="BA97">
        <v>97</v>
      </c>
      <c r="BB97">
        <v>1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1.1222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1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CV97">
        <v>0</v>
      </c>
      <c r="CW97">
        <v>0</v>
      </c>
      <c r="CX97">
        <f>ROUND(Y97*Source!I47,7)</f>
        <v>0</v>
      </c>
      <c r="CY97">
        <f t="shared" si="22"/>
        <v>86.41</v>
      </c>
      <c r="CZ97">
        <f t="shared" si="23"/>
        <v>56.11</v>
      </c>
      <c r="DA97">
        <f t="shared" si="24"/>
        <v>1.54</v>
      </c>
      <c r="DB97">
        <f t="shared" si="25"/>
        <v>0</v>
      </c>
      <c r="DC97">
        <f t="shared" si="26"/>
        <v>0</v>
      </c>
      <c r="DD97" t="s">
        <v>236</v>
      </c>
      <c r="DE97" t="s">
        <v>236</v>
      </c>
      <c r="DF97">
        <f>ROUND(ROUND(AE97*AI97,2)*CX97,2)</f>
        <v>0</v>
      </c>
      <c r="DG97">
        <f t="shared" si="27"/>
        <v>0</v>
      </c>
      <c r="DH97">
        <f t="shared" si="10"/>
        <v>0</v>
      </c>
      <c r="DI97">
        <f t="shared" si="11"/>
        <v>0</v>
      </c>
      <c r="DJ97">
        <f t="shared" si="28"/>
        <v>0</v>
      </c>
      <c r="DK97">
        <v>0</v>
      </c>
      <c r="DL97" t="s">
        <v>236</v>
      </c>
      <c r="DM97">
        <v>0</v>
      </c>
      <c r="DN97" t="s">
        <v>236</v>
      </c>
      <c r="DO97">
        <v>0</v>
      </c>
    </row>
    <row r="98" spans="1:119">
      <c r="A98">
        <f>ROW(Source!A47)</f>
        <v>47</v>
      </c>
      <c r="B98">
        <v>85244033</v>
      </c>
      <c r="C98">
        <v>85246452</v>
      </c>
      <c r="D98">
        <v>83010343</v>
      </c>
      <c r="E98">
        <v>1</v>
      </c>
      <c r="F98">
        <v>1</v>
      </c>
      <c r="G98">
        <v>1</v>
      </c>
      <c r="H98">
        <v>3</v>
      </c>
      <c r="I98" t="s">
        <v>815</v>
      </c>
      <c r="J98" t="s">
        <v>816</v>
      </c>
      <c r="K98" t="s">
        <v>817</v>
      </c>
      <c r="L98">
        <v>1348</v>
      </c>
      <c r="N98">
        <v>1009</v>
      </c>
      <c r="O98" t="s">
        <v>154</v>
      </c>
      <c r="P98" t="s">
        <v>154</v>
      </c>
      <c r="Q98">
        <v>1000</v>
      </c>
      <c r="W98">
        <v>0</v>
      </c>
      <c r="X98">
        <v>-1652292629</v>
      </c>
      <c r="Y98">
        <f t="shared" si="21"/>
        <v>0</v>
      </c>
      <c r="AA98">
        <v>706540.3</v>
      </c>
      <c r="AB98">
        <v>0</v>
      </c>
      <c r="AC98">
        <v>0</v>
      </c>
      <c r="AD98">
        <v>0</v>
      </c>
      <c r="AE98">
        <v>625256.9</v>
      </c>
      <c r="AF98">
        <v>0</v>
      </c>
      <c r="AG98">
        <v>0</v>
      </c>
      <c r="AH98">
        <v>0</v>
      </c>
      <c r="AI98">
        <v>1.13</v>
      </c>
      <c r="AJ98">
        <v>1</v>
      </c>
      <c r="AK98">
        <v>1</v>
      </c>
      <c r="AL98">
        <v>1</v>
      </c>
      <c r="AM98">
        <v>2</v>
      </c>
      <c r="AN98">
        <v>0</v>
      </c>
      <c r="AO98">
        <v>0</v>
      </c>
      <c r="AP98">
        <v>1</v>
      </c>
      <c r="AQ98">
        <v>1</v>
      </c>
      <c r="AR98">
        <v>0</v>
      </c>
      <c r="AS98" t="s">
        <v>236</v>
      </c>
      <c r="AT98">
        <v>0.0004</v>
      </c>
      <c r="AU98" t="s">
        <v>302</v>
      </c>
      <c r="AV98">
        <v>0</v>
      </c>
      <c r="AW98">
        <v>2</v>
      </c>
      <c r="AX98">
        <v>85246472</v>
      </c>
      <c r="AY98">
        <v>1</v>
      </c>
      <c r="AZ98">
        <v>0</v>
      </c>
      <c r="BA98">
        <v>98</v>
      </c>
      <c r="BB98">
        <v>1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250.10276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1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CV98">
        <v>0</v>
      </c>
      <c r="CW98">
        <v>0</v>
      </c>
      <c r="CX98">
        <f>ROUND(Y98*Source!I47,7)</f>
        <v>0</v>
      </c>
      <c r="CY98">
        <f t="shared" si="22"/>
        <v>706540.3</v>
      </c>
      <c r="CZ98">
        <f t="shared" si="23"/>
        <v>625256.9</v>
      </c>
      <c r="DA98">
        <f t="shared" si="24"/>
        <v>1.13</v>
      </c>
      <c r="DB98">
        <f t="shared" si="25"/>
        <v>0</v>
      </c>
      <c r="DC98">
        <f t="shared" si="26"/>
        <v>0</v>
      </c>
      <c r="DD98" t="s">
        <v>236</v>
      </c>
      <c r="DE98" t="s">
        <v>236</v>
      </c>
      <c r="DF98">
        <f>ROUND(ROUND(AE98*AI98,2)*CX98,2)</f>
        <v>0</v>
      </c>
      <c r="DG98">
        <f t="shared" si="27"/>
        <v>0</v>
      </c>
      <c r="DH98">
        <f t="shared" si="10"/>
        <v>0</v>
      </c>
      <c r="DI98">
        <f t="shared" si="11"/>
        <v>0</v>
      </c>
      <c r="DJ98">
        <f t="shared" si="28"/>
        <v>0</v>
      </c>
      <c r="DK98">
        <v>0</v>
      </c>
      <c r="DL98" t="s">
        <v>236</v>
      </c>
      <c r="DM98">
        <v>0</v>
      </c>
      <c r="DN98" t="s">
        <v>236</v>
      </c>
      <c r="DO98">
        <v>0</v>
      </c>
    </row>
    <row r="99" spans="1:119">
      <c r="A99">
        <f>ROW(Source!A47)</f>
        <v>47</v>
      </c>
      <c r="B99">
        <v>85244033</v>
      </c>
      <c r="C99">
        <v>85246452</v>
      </c>
      <c r="D99">
        <v>83026210</v>
      </c>
      <c r="E99">
        <v>1</v>
      </c>
      <c r="F99">
        <v>1</v>
      </c>
      <c r="G99">
        <v>1</v>
      </c>
      <c r="H99">
        <v>3</v>
      </c>
      <c r="I99" t="s">
        <v>818</v>
      </c>
      <c r="J99" t="s">
        <v>819</v>
      </c>
      <c r="K99" t="s">
        <v>820</v>
      </c>
      <c r="L99">
        <v>1371</v>
      </c>
      <c r="N99">
        <v>1013</v>
      </c>
      <c r="O99" t="s">
        <v>265</v>
      </c>
      <c r="P99" t="s">
        <v>265</v>
      </c>
      <c r="Q99">
        <v>1</v>
      </c>
      <c r="W99">
        <v>0</v>
      </c>
      <c r="X99">
        <v>1171032775</v>
      </c>
      <c r="Y99">
        <f t="shared" si="21"/>
        <v>0</v>
      </c>
      <c r="AA99">
        <v>782.13</v>
      </c>
      <c r="AB99">
        <v>0</v>
      </c>
      <c r="AC99">
        <v>0</v>
      </c>
      <c r="AD99">
        <v>0</v>
      </c>
      <c r="AE99">
        <v>635.88</v>
      </c>
      <c r="AF99">
        <v>0</v>
      </c>
      <c r="AG99">
        <v>0</v>
      </c>
      <c r="AH99">
        <v>0</v>
      </c>
      <c r="AI99">
        <v>1.23</v>
      </c>
      <c r="AJ99">
        <v>1</v>
      </c>
      <c r="AK99">
        <v>1</v>
      </c>
      <c r="AL99">
        <v>1</v>
      </c>
      <c r="AM99">
        <v>2</v>
      </c>
      <c r="AN99">
        <v>0</v>
      </c>
      <c r="AO99">
        <v>0</v>
      </c>
      <c r="AP99">
        <v>1</v>
      </c>
      <c r="AQ99">
        <v>1</v>
      </c>
      <c r="AR99">
        <v>0</v>
      </c>
      <c r="AS99" t="s">
        <v>236</v>
      </c>
      <c r="AT99">
        <v>2.1</v>
      </c>
      <c r="AU99" t="s">
        <v>302</v>
      </c>
      <c r="AV99">
        <v>0</v>
      </c>
      <c r="AW99">
        <v>2</v>
      </c>
      <c r="AX99">
        <v>85246473</v>
      </c>
      <c r="AY99">
        <v>1</v>
      </c>
      <c r="AZ99">
        <v>0</v>
      </c>
      <c r="BA99">
        <v>99</v>
      </c>
      <c r="BB99">
        <v>1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1335.348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1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CV99">
        <v>0</v>
      </c>
      <c r="CW99">
        <v>0</v>
      </c>
      <c r="CX99">
        <f>ROUND(Y99*Source!I47,7)</f>
        <v>0</v>
      </c>
      <c r="CY99">
        <f t="shared" si="22"/>
        <v>782.13</v>
      </c>
      <c r="CZ99">
        <f t="shared" si="23"/>
        <v>635.88</v>
      </c>
      <c r="DA99">
        <f t="shared" si="24"/>
        <v>1.23</v>
      </c>
      <c r="DB99">
        <f t="shared" si="25"/>
        <v>0</v>
      </c>
      <c r="DC99">
        <f t="shared" si="26"/>
        <v>0</v>
      </c>
      <c r="DD99" t="s">
        <v>236</v>
      </c>
      <c r="DE99" t="s">
        <v>236</v>
      </c>
      <c r="DF99">
        <f>ROUND(ROUND(AE99*AI99,2)*CX99,2)</f>
        <v>0</v>
      </c>
      <c r="DG99">
        <f t="shared" si="27"/>
        <v>0</v>
      </c>
      <c r="DH99">
        <f t="shared" si="10"/>
        <v>0</v>
      </c>
      <c r="DI99">
        <f t="shared" si="11"/>
        <v>0</v>
      </c>
      <c r="DJ99">
        <f t="shared" si="28"/>
        <v>0</v>
      </c>
      <c r="DK99">
        <v>0</v>
      </c>
      <c r="DL99" t="s">
        <v>236</v>
      </c>
      <c r="DM99">
        <v>0</v>
      </c>
      <c r="DN99" t="s">
        <v>236</v>
      </c>
      <c r="DO99">
        <v>0</v>
      </c>
    </row>
    <row r="100" spans="1:119">
      <c r="A100">
        <f>ROW(Source!A47)</f>
        <v>47</v>
      </c>
      <c r="B100">
        <v>85244033</v>
      </c>
      <c r="C100">
        <v>85246452</v>
      </c>
      <c r="D100">
        <v>82930873</v>
      </c>
      <c r="E100">
        <v>117</v>
      </c>
      <c r="F100">
        <v>1</v>
      </c>
      <c r="G100">
        <v>1</v>
      </c>
      <c r="H100">
        <v>3</v>
      </c>
      <c r="I100" t="s">
        <v>305</v>
      </c>
      <c r="J100" t="s">
        <v>236</v>
      </c>
      <c r="K100" t="s">
        <v>306</v>
      </c>
      <c r="L100">
        <v>1348</v>
      </c>
      <c r="N100">
        <v>1009</v>
      </c>
      <c r="O100" t="s">
        <v>154</v>
      </c>
      <c r="P100" t="s">
        <v>154</v>
      </c>
      <c r="Q100">
        <v>1000</v>
      </c>
      <c r="W100">
        <v>0</v>
      </c>
      <c r="X100">
        <v>-2074906300</v>
      </c>
      <c r="Y100">
        <f t="shared" si="21"/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1</v>
      </c>
      <c r="AJ100">
        <v>1</v>
      </c>
      <c r="AK100">
        <v>1</v>
      </c>
      <c r="AL100">
        <v>1</v>
      </c>
      <c r="AM100">
        <v>0</v>
      </c>
      <c r="AN100">
        <v>1</v>
      </c>
      <c r="AO100">
        <v>0</v>
      </c>
      <c r="AP100">
        <v>1</v>
      </c>
      <c r="AQ100">
        <v>0</v>
      </c>
      <c r="AR100">
        <v>0</v>
      </c>
      <c r="AS100" t="s">
        <v>236</v>
      </c>
      <c r="AT100">
        <v>0</v>
      </c>
      <c r="AU100" t="s">
        <v>302</v>
      </c>
      <c r="AV100">
        <v>0</v>
      </c>
      <c r="AW100">
        <v>2</v>
      </c>
      <c r="AX100">
        <v>85246474</v>
      </c>
      <c r="AY100">
        <v>1</v>
      </c>
      <c r="AZ100">
        <v>0</v>
      </c>
      <c r="BA100">
        <v>100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CV100">
        <v>0</v>
      </c>
      <c r="CW100">
        <v>0</v>
      </c>
      <c r="CX100">
        <f>ROUND(Y100*Source!I47,7)</f>
        <v>0</v>
      </c>
      <c r="CY100">
        <f t="shared" si="22"/>
        <v>0</v>
      </c>
      <c r="CZ100">
        <f t="shared" si="23"/>
        <v>0</v>
      </c>
      <c r="DA100">
        <f t="shared" si="24"/>
        <v>1</v>
      </c>
      <c r="DB100">
        <f t="shared" si="25"/>
        <v>0</v>
      </c>
      <c r="DC100">
        <f t="shared" si="26"/>
        <v>0</v>
      </c>
      <c r="DD100" t="s">
        <v>236</v>
      </c>
      <c r="DE100" t="s">
        <v>236</v>
      </c>
      <c r="DF100">
        <f t="shared" ref="DF100:DF105" si="29">ROUND(ROUND(AE100,2)*CX100,2)</f>
        <v>0</v>
      </c>
      <c r="DG100">
        <f t="shared" si="27"/>
        <v>0</v>
      </c>
      <c r="DH100">
        <f t="shared" si="10"/>
        <v>0</v>
      </c>
      <c r="DI100">
        <f t="shared" si="11"/>
        <v>0</v>
      </c>
      <c r="DJ100">
        <f t="shared" si="28"/>
        <v>0</v>
      </c>
      <c r="DK100">
        <v>0</v>
      </c>
      <c r="DL100" t="s">
        <v>236</v>
      </c>
      <c r="DM100">
        <v>0</v>
      </c>
      <c r="DN100" t="s">
        <v>236</v>
      </c>
      <c r="DO100">
        <v>0</v>
      </c>
    </row>
    <row r="101" spans="1:119">
      <c r="A101">
        <f>ROW(Source!A50)</f>
        <v>50</v>
      </c>
      <c r="B101">
        <v>85244098</v>
      </c>
      <c r="C101">
        <v>85246476</v>
      </c>
      <c r="D101">
        <v>82925834</v>
      </c>
      <c r="E101">
        <v>117</v>
      </c>
      <c r="F101">
        <v>1</v>
      </c>
      <c r="G101">
        <v>1</v>
      </c>
      <c r="H101">
        <v>1</v>
      </c>
      <c r="I101" t="s">
        <v>808</v>
      </c>
      <c r="J101" t="s">
        <v>236</v>
      </c>
      <c r="K101" t="s">
        <v>809</v>
      </c>
      <c r="L101">
        <v>1191</v>
      </c>
      <c r="N101">
        <v>1013</v>
      </c>
      <c r="O101" t="s">
        <v>28</v>
      </c>
      <c r="P101" t="s">
        <v>28</v>
      </c>
      <c r="Q101">
        <v>1</v>
      </c>
      <c r="W101">
        <v>0</v>
      </c>
      <c r="X101">
        <v>1733635447</v>
      </c>
      <c r="Y101">
        <f>(AT101*ROUND(0.7,7))</f>
        <v>59.283</v>
      </c>
      <c r="AA101">
        <v>0</v>
      </c>
      <c r="AB101">
        <v>0</v>
      </c>
      <c r="AC101">
        <v>0</v>
      </c>
      <c r="AD101">
        <v>775.44</v>
      </c>
      <c r="AE101">
        <v>0</v>
      </c>
      <c r="AF101">
        <v>0</v>
      </c>
      <c r="AG101">
        <v>0</v>
      </c>
      <c r="AH101">
        <v>775.44</v>
      </c>
      <c r="AI101">
        <v>1</v>
      </c>
      <c r="AJ101">
        <v>1</v>
      </c>
      <c r="AK101">
        <v>1</v>
      </c>
      <c r="AL101">
        <v>1</v>
      </c>
      <c r="AM101">
        <v>-2</v>
      </c>
      <c r="AN101">
        <v>0</v>
      </c>
      <c r="AO101">
        <v>0</v>
      </c>
      <c r="AP101">
        <v>1</v>
      </c>
      <c r="AQ101">
        <v>1</v>
      </c>
      <c r="AR101">
        <v>0</v>
      </c>
      <c r="AS101" t="s">
        <v>236</v>
      </c>
      <c r="AT101">
        <v>84.69</v>
      </c>
      <c r="AU101" t="s">
        <v>312</v>
      </c>
      <c r="AV101">
        <v>1</v>
      </c>
      <c r="AW101">
        <v>2</v>
      </c>
      <c r="AX101">
        <v>85246485</v>
      </c>
      <c r="AY101">
        <v>1</v>
      </c>
      <c r="AZ101">
        <v>0</v>
      </c>
      <c r="BA101">
        <v>101</v>
      </c>
      <c r="BB101">
        <v>1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65672.0136</v>
      </c>
      <c r="BN101">
        <v>84.69</v>
      </c>
      <c r="BO101">
        <v>0</v>
      </c>
      <c r="BP101">
        <v>1</v>
      </c>
      <c r="BQ101">
        <v>0</v>
      </c>
      <c r="BR101">
        <v>0</v>
      </c>
      <c r="BS101">
        <v>0</v>
      </c>
      <c r="BT101">
        <v>45970.40952</v>
      </c>
      <c r="BU101">
        <v>59.283</v>
      </c>
      <c r="BV101">
        <v>0</v>
      </c>
      <c r="BW101">
        <v>1</v>
      </c>
      <c r="CU101">
        <f>ROUND(AT101*Source!I50*AH101*AL101,2)</f>
        <v>0</v>
      </c>
      <c r="CV101">
        <f>ROUND(Y101*Source!I50,7)</f>
        <v>0</v>
      </c>
      <c r="CW101">
        <v>0</v>
      </c>
      <c r="CX101">
        <f>ROUND(Y101*Source!I50,7)</f>
        <v>0</v>
      </c>
      <c r="CY101">
        <f>AD101</f>
        <v>775.44</v>
      </c>
      <c r="CZ101">
        <f>AH101</f>
        <v>775.44</v>
      </c>
      <c r="DA101">
        <f>AL101</f>
        <v>1</v>
      </c>
      <c r="DB101">
        <f>ROUND((ROUND(AT101*CZ101,2)*ROUND(0.7,7)),6)</f>
        <v>45970.407</v>
      </c>
      <c r="DC101">
        <f>ROUND((ROUND(AT101*AG101,2)*ROUND(0.7,7)),6)</f>
        <v>0</v>
      </c>
      <c r="DD101" t="s">
        <v>236</v>
      </c>
      <c r="DE101" t="s">
        <v>236</v>
      </c>
      <c r="DF101">
        <f t="shared" si="29"/>
        <v>0</v>
      </c>
      <c r="DG101">
        <f t="shared" si="27"/>
        <v>0</v>
      </c>
      <c r="DH101">
        <f t="shared" si="10"/>
        <v>0</v>
      </c>
      <c r="DI101">
        <f t="shared" si="11"/>
        <v>0</v>
      </c>
      <c r="DJ101">
        <f>DI101</f>
        <v>0</v>
      </c>
      <c r="DK101">
        <v>1</v>
      </c>
      <c r="DL101" t="s">
        <v>236</v>
      </c>
      <c r="DM101">
        <v>0</v>
      </c>
      <c r="DN101" t="s">
        <v>236</v>
      </c>
      <c r="DO101">
        <v>0</v>
      </c>
    </row>
    <row r="102" spans="1:119">
      <c r="A102">
        <f>ROW(Source!A50)</f>
        <v>50</v>
      </c>
      <c r="B102">
        <v>85244098</v>
      </c>
      <c r="C102">
        <v>85246476</v>
      </c>
      <c r="D102">
        <v>82926016</v>
      </c>
      <c r="E102">
        <v>117</v>
      </c>
      <c r="F102">
        <v>1</v>
      </c>
      <c r="G102">
        <v>1</v>
      </c>
      <c r="H102">
        <v>1</v>
      </c>
      <c r="I102" t="s">
        <v>798</v>
      </c>
      <c r="J102" t="s">
        <v>236</v>
      </c>
      <c r="K102" t="s">
        <v>799</v>
      </c>
      <c r="L102">
        <v>1191</v>
      </c>
      <c r="N102">
        <v>1013</v>
      </c>
      <c r="O102" t="s">
        <v>28</v>
      </c>
      <c r="P102" t="s">
        <v>28</v>
      </c>
      <c r="Q102">
        <v>1</v>
      </c>
      <c r="W102">
        <v>0</v>
      </c>
      <c r="X102">
        <v>-1417349443</v>
      </c>
      <c r="Y102">
        <f>(AT102*ROUND(0.7,7))</f>
        <v>0.455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1</v>
      </c>
      <c r="AJ102">
        <v>1</v>
      </c>
      <c r="AK102">
        <v>1</v>
      </c>
      <c r="AL102">
        <v>1</v>
      </c>
      <c r="AM102">
        <v>-2</v>
      </c>
      <c r="AN102">
        <v>0</v>
      </c>
      <c r="AO102">
        <v>0</v>
      </c>
      <c r="AP102">
        <v>1</v>
      </c>
      <c r="AQ102">
        <v>1</v>
      </c>
      <c r="AR102">
        <v>0</v>
      </c>
      <c r="AS102" t="s">
        <v>236</v>
      </c>
      <c r="AT102">
        <v>0.65</v>
      </c>
      <c r="AU102" t="s">
        <v>312</v>
      </c>
      <c r="AV102">
        <v>2</v>
      </c>
      <c r="AW102">
        <v>2</v>
      </c>
      <c r="AX102">
        <v>85246486</v>
      </c>
      <c r="AY102">
        <v>1</v>
      </c>
      <c r="AZ102">
        <v>0</v>
      </c>
      <c r="BA102">
        <v>102</v>
      </c>
      <c r="BB102">
        <v>1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CV102">
        <v>0</v>
      </c>
      <c r="CW102">
        <v>0</v>
      </c>
      <c r="CX102">
        <f>ROUND(Y102*Source!I50,7)</f>
        <v>0</v>
      </c>
      <c r="CY102">
        <f>AD102</f>
        <v>0</v>
      </c>
      <c r="CZ102">
        <f>AH102</f>
        <v>0</v>
      </c>
      <c r="DA102">
        <f>AL102</f>
        <v>1</v>
      </c>
      <c r="DB102">
        <f>ROUND((ROUND(AT102*CZ102,2)*ROUND(0.7,7)),6)</f>
        <v>0</v>
      </c>
      <c r="DC102">
        <f>ROUND((ROUND(AT102*AG102,2)*ROUND(0.7,7)),6)</f>
        <v>0</v>
      </c>
      <c r="DD102" t="s">
        <v>236</v>
      </c>
      <c r="DE102" t="s">
        <v>236</v>
      </c>
      <c r="DF102">
        <f t="shared" si="29"/>
        <v>0</v>
      </c>
      <c r="DG102">
        <f t="shared" si="27"/>
        <v>0</v>
      </c>
      <c r="DH102">
        <f t="shared" si="10"/>
        <v>0</v>
      </c>
      <c r="DI102">
        <f t="shared" si="11"/>
        <v>0</v>
      </c>
      <c r="DJ102">
        <f>DI102</f>
        <v>0</v>
      </c>
      <c r="DK102">
        <v>0</v>
      </c>
      <c r="DL102" t="s">
        <v>236</v>
      </c>
      <c r="DM102">
        <v>0</v>
      </c>
      <c r="DN102" t="s">
        <v>236</v>
      </c>
      <c r="DO102">
        <v>0</v>
      </c>
    </row>
    <row r="103" spans="1:119">
      <c r="A103">
        <f>ROW(Source!A50)</f>
        <v>50</v>
      </c>
      <c r="B103">
        <v>85244098</v>
      </c>
      <c r="C103">
        <v>85246476</v>
      </c>
      <c r="D103">
        <v>82933400</v>
      </c>
      <c r="E103">
        <v>1</v>
      </c>
      <c r="F103">
        <v>1</v>
      </c>
      <c r="G103">
        <v>1</v>
      </c>
      <c r="H103">
        <v>2</v>
      </c>
      <c r="I103" t="s">
        <v>97</v>
      </c>
      <c r="J103" t="s">
        <v>801</v>
      </c>
      <c r="K103" t="s">
        <v>98</v>
      </c>
      <c r="L103">
        <v>1368</v>
      </c>
      <c r="N103">
        <v>1011</v>
      </c>
      <c r="O103" t="s">
        <v>57</v>
      </c>
      <c r="P103" t="s">
        <v>57</v>
      </c>
      <c r="Q103">
        <v>1</v>
      </c>
      <c r="W103">
        <v>0</v>
      </c>
      <c r="X103">
        <v>-849950259</v>
      </c>
      <c r="Y103">
        <f>(AT103*ROUND(0.7,7))</f>
        <v>0.455</v>
      </c>
      <c r="AA103">
        <v>0</v>
      </c>
      <c r="AB103">
        <v>641.7</v>
      </c>
      <c r="AC103">
        <v>811.79</v>
      </c>
      <c r="AD103">
        <v>0</v>
      </c>
      <c r="AE103">
        <v>0</v>
      </c>
      <c r="AF103">
        <v>641.7</v>
      </c>
      <c r="AG103">
        <v>811.79</v>
      </c>
      <c r="AH103">
        <v>0</v>
      </c>
      <c r="AI103">
        <v>1</v>
      </c>
      <c r="AJ103">
        <v>1</v>
      </c>
      <c r="AK103">
        <v>1</v>
      </c>
      <c r="AL103">
        <v>1</v>
      </c>
      <c r="AM103">
        <v>-2</v>
      </c>
      <c r="AN103">
        <v>0</v>
      </c>
      <c r="AO103">
        <v>0</v>
      </c>
      <c r="AP103">
        <v>1</v>
      </c>
      <c r="AQ103">
        <v>1</v>
      </c>
      <c r="AR103">
        <v>0</v>
      </c>
      <c r="AS103" t="s">
        <v>236</v>
      </c>
      <c r="AT103">
        <v>0.65</v>
      </c>
      <c r="AU103" t="s">
        <v>312</v>
      </c>
      <c r="AV103">
        <v>1</v>
      </c>
      <c r="AW103">
        <v>2</v>
      </c>
      <c r="AX103">
        <v>85246487</v>
      </c>
      <c r="AY103">
        <v>1</v>
      </c>
      <c r="AZ103">
        <v>0</v>
      </c>
      <c r="BA103">
        <v>103</v>
      </c>
      <c r="BB103">
        <v>1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417.105</v>
      </c>
      <c r="BL103">
        <v>527.6635</v>
      </c>
      <c r="BM103">
        <v>0</v>
      </c>
      <c r="BN103">
        <v>0</v>
      </c>
      <c r="BO103">
        <v>0.65</v>
      </c>
      <c r="BP103">
        <v>1</v>
      </c>
      <c r="BQ103">
        <v>0</v>
      </c>
      <c r="BR103">
        <v>291.9735</v>
      </c>
      <c r="BS103">
        <v>369.36445</v>
      </c>
      <c r="BT103">
        <v>0</v>
      </c>
      <c r="BU103">
        <v>0</v>
      </c>
      <c r="BV103">
        <v>0.455</v>
      </c>
      <c r="BW103">
        <v>1</v>
      </c>
      <c r="CV103">
        <v>0</v>
      </c>
      <c r="CW103">
        <f>ROUND(Y103*Source!I50*DO103,7)</f>
        <v>0</v>
      </c>
      <c r="CX103">
        <f>ROUND(Y103*Source!I50,7)</f>
        <v>0</v>
      </c>
      <c r="CY103">
        <f>AB103</f>
        <v>641.7</v>
      </c>
      <c r="CZ103">
        <f>AF103</f>
        <v>641.7</v>
      </c>
      <c r="DA103">
        <f>AJ103</f>
        <v>1</v>
      </c>
      <c r="DB103">
        <f>ROUND((ROUND(AT103*CZ103,2)*ROUND(0.7,7)),6)</f>
        <v>291.977</v>
      </c>
      <c r="DC103">
        <f>ROUND((ROUND(AT103*AG103,2)*ROUND(0.7,7)),6)</f>
        <v>369.362</v>
      </c>
      <c r="DD103" t="s">
        <v>236</v>
      </c>
      <c r="DE103" t="s">
        <v>236</v>
      </c>
      <c r="DF103">
        <f t="shared" si="29"/>
        <v>0</v>
      </c>
      <c r="DG103">
        <f t="shared" si="27"/>
        <v>0</v>
      </c>
      <c r="DH103">
        <f t="shared" si="10"/>
        <v>0</v>
      </c>
      <c r="DI103">
        <f t="shared" si="11"/>
        <v>0</v>
      </c>
      <c r="DJ103">
        <f>DG103+DH103</f>
        <v>0</v>
      </c>
      <c r="DK103">
        <v>1</v>
      </c>
      <c r="DL103" t="s">
        <v>81</v>
      </c>
      <c r="DM103">
        <v>4</v>
      </c>
      <c r="DN103" t="s">
        <v>28</v>
      </c>
      <c r="DO103">
        <v>1</v>
      </c>
    </row>
    <row r="104" spans="1:119">
      <c r="A104">
        <f>ROW(Source!A50)</f>
        <v>50</v>
      </c>
      <c r="B104">
        <v>85244098</v>
      </c>
      <c r="C104">
        <v>85246476</v>
      </c>
      <c r="D104">
        <v>82933596</v>
      </c>
      <c r="E104">
        <v>1</v>
      </c>
      <c r="F104">
        <v>1</v>
      </c>
      <c r="G104">
        <v>1</v>
      </c>
      <c r="H104">
        <v>2</v>
      </c>
      <c r="I104" t="s">
        <v>821</v>
      </c>
      <c r="J104" t="s">
        <v>822</v>
      </c>
      <c r="K104" t="s">
        <v>823</v>
      </c>
      <c r="L104">
        <v>1368</v>
      </c>
      <c r="N104">
        <v>1011</v>
      </c>
      <c r="O104" t="s">
        <v>57</v>
      </c>
      <c r="P104" t="s">
        <v>57</v>
      </c>
      <c r="Q104">
        <v>1</v>
      </c>
      <c r="W104">
        <v>0</v>
      </c>
      <c r="X104">
        <v>303316554</v>
      </c>
      <c r="Y104">
        <f>(AT104*ROUND(0.7,7))</f>
        <v>6.657</v>
      </c>
      <c r="AA104">
        <v>0</v>
      </c>
      <c r="AB104">
        <v>34.61</v>
      </c>
      <c r="AC104">
        <v>0</v>
      </c>
      <c r="AD104">
        <v>0</v>
      </c>
      <c r="AE104">
        <v>0</v>
      </c>
      <c r="AF104">
        <v>34.61</v>
      </c>
      <c r="AG104">
        <v>0</v>
      </c>
      <c r="AH104">
        <v>0</v>
      </c>
      <c r="AI104">
        <v>1</v>
      </c>
      <c r="AJ104">
        <v>1</v>
      </c>
      <c r="AK104">
        <v>1</v>
      </c>
      <c r="AL104">
        <v>1</v>
      </c>
      <c r="AM104">
        <v>-2</v>
      </c>
      <c r="AN104">
        <v>0</v>
      </c>
      <c r="AO104">
        <v>0</v>
      </c>
      <c r="AP104">
        <v>1</v>
      </c>
      <c r="AQ104">
        <v>1</v>
      </c>
      <c r="AR104">
        <v>0</v>
      </c>
      <c r="AS104" t="s">
        <v>236</v>
      </c>
      <c r="AT104">
        <v>9.51</v>
      </c>
      <c r="AU104" t="s">
        <v>312</v>
      </c>
      <c r="AV104">
        <v>1</v>
      </c>
      <c r="AW104">
        <v>2</v>
      </c>
      <c r="AX104">
        <v>85246488</v>
      </c>
      <c r="AY104">
        <v>1</v>
      </c>
      <c r="AZ104">
        <v>0</v>
      </c>
      <c r="BA104">
        <v>104</v>
      </c>
      <c r="BB104">
        <v>1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329.1411</v>
      </c>
      <c r="BL104">
        <v>0</v>
      </c>
      <c r="BM104">
        <v>0</v>
      </c>
      <c r="BN104">
        <v>0</v>
      </c>
      <c r="BO104">
        <v>0</v>
      </c>
      <c r="BP104">
        <v>1</v>
      </c>
      <c r="BQ104">
        <v>0</v>
      </c>
      <c r="BR104">
        <v>230.39877</v>
      </c>
      <c r="BS104">
        <v>0</v>
      </c>
      <c r="BT104">
        <v>0</v>
      </c>
      <c r="BU104">
        <v>0</v>
      </c>
      <c r="BV104">
        <v>0</v>
      </c>
      <c r="BW104">
        <v>1</v>
      </c>
      <c r="CV104">
        <v>0</v>
      </c>
      <c r="CW104">
        <f>ROUND(Y104*Source!I50*DO104,7)</f>
        <v>0</v>
      </c>
      <c r="CX104">
        <f>ROUND(Y104*Source!I50,7)</f>
        <v>0</v>
      </c>
      <c r="CY104">
        <f>AB104</f>
        <v>34.61</v>
      </c>
      <c r="CZ104">
        <f>AF104</f>
        <v>34.61</v>
      </c>
      <c r="DA104">
        <f>AJ104</f>
        <v>1</v>
      </c>
      <c r="DB104">
        <f>ROUND((ROUND(AT104*CZ104,2)*ROUND(0.7,7)),6)</f>
        <v>230.398</v>
      </c>
      <c r="DC104">
        <f>ROUND((ROUND(AT104*AG104,2)*ROUND(0.7,7)),6)</f>
        <v>0</v>
      </c>
      <c r="DD104" t="s">
        <v>236</v>
      </c>
      <c r="DE104" t="s">
        <v>236</v>
      </c>
      <c r="DF104">
        <f t="shared" si="29"/>
        <v>0</v>
      </c>
      <c r="DG104">
        <f t="shared" si="27"/>
        <v>0</v>
      </c>
      <c r="DH104">
        <f t="shared" si="10"/>
        <v>0</v>
      </c>
      <c r="DI104">
        <f t="shared" si="11"/>
        <v>0</v>
      </c>
      <c r="DJ104">
        <f>DG104+DH104</f>
        <v>0</v>
      </c>
      <c r="DK104">
        <v>1</v>
      </c>
      <c r="DL104" t="s">
        <v>236</v>
      </c>
      <c r="DM104">
        <v>0</v>
      </c>
      <c r="DN104" t="s">
        <v>236</v>
      </c>
      <c r="DO104">
        <v>0</v>
      </c>
    </row>
    <row r="105" spans="1:119">
      <c r="A105">
        <f>ROW(Source!A50)</f>
        <v>50</v>
      </c>
      <c r="B105">
        <v>85244098</v>
      </c>
      <c r="C105">
        <v>85246476</v>
      </c>
      <c r="D105">
        <v>83000168</v>
      </c>
      <c r="E105">
        <v>1</v>
      </c>
      <c r="F105">
        <v>1</v>
      </c>
      <c r="G105">
        <v>1</v>
      </c>
      <c r="H105">
        <v>3</v>
      </c>
      <c r="I105" t="s">
        <v>824</v>
      </c>
      <c r="J105" t="s">
        <v>825</v>
      </c>
      <c r="K105" t="s">
        <v>826</v>
      </c>
      <c r="L105">
        <v>1383</v>
      </c>
      <c r="N105">
        <v>1013</v>
      </c>
      <c r="O105" t="s">
        <v>827</v>
      </c>
      <c r="P105" t="s">
        <v>827</v>
      </c>
      <c r="Q105">
        <v>1</v>
      </c>
      <c r="W105">
        <v>0</v>
      </c>
      <c r="X105">
        <v>1840299850</v>
      </c>
      <c r="Y105">
        <f>(AT105*ROUND(0,7))</f>
        <v>0</v>
      </c>
      <c r="AA105">
        <v>7.32</v>
      </c>
      <c r="AB105">
        <v>0</v>
      </c>
      <c r="AC105">
        <v>0</v>
      </c>
      <c r="AD105">
        <v>0</v>
      </c>
      <c r="AE105">
        <v>7.32</v>
      </c>
      <c r="AF105">
        <v>0</v>
      </c>
      <c r="AG105">
        <v>0</v>
      </c>
      <c r="AH105">
        <v>0</v>
      </c>
      <c r="AI105">
        <v>1</v>
      </c>
      <c r="AJ105">
        <v>1</v>
      </c>
      <c r="AK105">
        <v>1</v>
      </c>
      <c r="AL105">
        <v>1</v>
      </c>
      <c r="AM105">
        <v>-2</v>
      </c>
      <c r="AN105">
        <v>0</v>
      </c>
      <c r="AO105">
        <v>0</v>
      </c>
      <c r="AP105">
        <v>1</v>
      </c>
      <c r="AQ105">
        <v>1</v>
      </c>
      <c r="AR105">
        <v>0</v>
      </c>
      <c r="AS105" t="s">
        <v>236</v>
      </c>
      <c r="AT105">
        <v>21.51</v>
      </c>
      <c r="AU105" t="s">
        <v>302</v>
      </c>
      <c r="AV105">
        <v>0</v>
      </c>
      <c r="AW105">
        <v>2</v>
      </c>
      <c r="AX105">
        <v>85246489</v>
      </c>
      <c r="AY105">
        <v>1</v>
      </c>
      <c r="AZ105">
        <v>0</v>
      </c>
      <c r="BA105">
        <v>105</v>
      </c>
      <c r="BB105">
        <v>1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157.4532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1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CV105">
        <v>0</v>
      </c>
      <c r="CW105">
        <v>0</v>
      </c>
      <c r="CX105">
        <f>ROUND(Y105*Source!I50,7)</f>
        <v>0</v>
      </c>
      <c r="CY105">
        <f>AA105</f>
        <v>7.32</v>
      </c>
      <c r="CZ105">
        <f>AE105</f>
        <v>7.32</v>
      </c>
      <c r="DA105">
        <f>AI105</f>
        <v>1</v>
      </c>
      <c r="DB105">
        <f>ROUND((ROUND(AT105*CZ105,2)*ROUND(0,7)),6)</f>
        <v>0</v>
      </c>
      <c r="DC105">
        <f>ROUND((ROUND(AT105*AG105,2)*ROUND(0,7)),6)</f>
        <v>0</v>
      </c>
      <c r="DD105" t="s">
        <v>236</v>
      </c>
      <c r="DE105" t="s">
        <v>236</v>
      </c>
      <c r="DF105">
        <f t="shared" si="29"/>
        <v>0</v>
      </c>
      <c r="DG105">
        <f t="shared" si="27"/>
        <v>0</v>
      </c>
      <c r="DH105">
        <f t="shared" si="10"/>
        <v>0</v>
      </c>
      <c r="DI105">
        <f t="shared" si="11"/>
        <v>0</v>
      </c>
      <c r="DJ105">
        <f>DF105</f>
        <v>0</v>
      </c>
      <c r="DK105">
        <v>1</v>
      </c>
      <c r="DL105" t="s">
        <v>236</v>
      </c>
      <c r="DM105">
        <v>0</v>
      </c>
      <c r="DN105" t="s">
        <v>236</v>
      </c>
      <c r="DO105">
        <v>0</v>
      </c>
    </row>
    <row r="106" spans="1:119">
      <c r="A106">
        <f>ROW(Source!A50)</f>
        <v>50</v>
      </c>
      <c r="B106">
        <v>85244098</v>
      </c>
      <c r="C106">
        <v>85246476</v>
      </c>
      <c r="D106">
        <v>83000909</v>
      </c>
      <c r="E106">
        <v>1</v>
      </c>
      <c r="F106">
        <v>1</v>
      </c>
      <c r="G106">
        <v>1</v>
      </c>
      <c r="H106">
        <v>3</v>
      </c>
      <c r="I106" t="s">
        <v>828</v>
      </c>
      <c r="J106" t="s">
        <v>829</v>
      </c>
      <c r="K106" t="s">
        <v>830</v>
      </c>
      <c r="L106">
        <v>1346</v>
      </c>
      <c r="N106">
        <v>1009</v>
      </c>
      <c r="O106" t="s">
        <v>102</v>
      </c>
      <c r="P106" t="s">
        <v>102</v>
      </c>
      <c r="Q106">
        <v>1</v>
      </c>
      <c r="W106">
        <v>0</v>
      </c>
      <c r="X106">
        <v>-163259778</v>
      </c>
      <c r="Y106">
        <f>(AT106*ROUND(0,7))</f>
        <v>0</v>
      </c>
      <c r="AA106">
        <v>121.39</v>
      </c>
      <c r="AB106">
        <v>0</v>
      </c>
      <c r="AC106">
        <v>0</v>
      </c>
      <c r="AD106">
        <v>0</v>
      </c>
      <c r="AE106">
        <v>155.63</v>
      </c>
      <c r="AF106">
        <v>0</v>
      </c>
      <c r="AG106">
        <v>0</v>
      </c>
      <c r="AH106">
        <v>0</v>
      </c>
      <c r="AI106">
        <v>0.78</v>
      </c>
      <c r="AJ106">
        <v>1</v>
      </c>
      <c r="AK106">
        <v>1</v>
      </c>
      <c r="AL106">
        <v>1</v>
      </c>
      <c r="AM106">
        <v>2</v>
      </c>
      <c r="AN106">
        <v>0</v>
      </c>
      <c r="AO106">
        <v>0</v>
      </c>
      <c r="AP106">
        <v>1</v>
      </c>
      <c r="AQ106">
        <v>1</v>
      </c>
      <c r="AR106">
        <v>0</v>
      </c>
      <c r="AS106" t="s">
        <v>236</v>
      </c>
      <c r="AT106">
        <v>8.1</v>
      </c>
      <c r="AU106" t="s">
        <v>302</v>
      </c>
      <c r="AV106">
        <v>0</v>
      </c>
      <c r="AW106">
        <v>2</v>
      </c>
      <c r="AX106">
        <v>85246490</v>
      </c>
      <c r="AY106">
        <v>1</v>
      </c>
      <c r="AZ106">
        <v>0</v>
      </c>
      <c r="BA106">
        <v>106</v>
      </c>
      <c r="BB106">
        <v>1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1260.603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1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CV106">
        <v>0</v>
      </c>
      <c r="CW106">
        <v>0</v>
      </c>
      <c r="CX106">
        <f>ROUND(Y106*Source!I50,7)</f>
        <v>0</v>
      </c>
      <c r="CY106">
        <f>AA106</f>
        <v>121.39</v>
      </c>
      <c r="CZ106">
        <f>AE106</f>
        <v>155.63</v>
      </c>
      <c r="DA106">
        <f>AI106</f>
        <v>0.78</v>
      </c>
      <c r="DB106">
        <f>ROUND((ROUND(AT106*CZ106,2)*ROUND(0,7)),6)</f>
        <v>0</v>
      </c>
      <c r="DC106">
        <f>ROUND((ROUND(AT106*AG106,2)*ROUND(0,7)),6)</f>
        <v>0</v>
      </c>
      <c r="DD106" t="s">
        <v>236</v>
      </c>
      <c r="DE106" t="s">
        <v>236</v>
      </c>
      <c r="DF106">
        <f>ROUND(ROUND(AE106*AI106,2)*CX106,2)</f>
        <v>0</v>
      </c>
      <c r="DG106">
        <f t="shared" si="27"/>
        <v>0</v>
      </c>
      <c r="DH106">
        <f t="shared" si="10"/>
        <v>0</v>
      </c>
      <c r="DI106">
        <f t="shared" si="11"/>
        <v>0</v>
      </c>
      <c r="DJ106">
        <f>DF106</f>
        <v>0</v>
      </c>
      <c r="DK106">
        <v>0</v>
      </c>
      <c r="DL106" t="s">
        <v>236</v>
      </c>
      <c r="DM106">
        <v>0</v>
      </c>
      <c r="DN106" t="s">
        <v>236</v>
      </c>
      <c r="DO106">
        <v>0</v>
      </c>
    </row>
    <row r="107" spans="1:119">
      <c r="A107">
        <f>ROW(Source!A50)</f>
        <v>50</v>
      </c>
      <c r="B107">
        <v>85244098</v>
      </c>
      <c r="C107">
        <v>85246476</v>
      </c>
      <c r="D107">
        <v>82928211</v>
      </c>
      <c r="E107">
        <v>117</v>
      </c>
      <c r="F107">
        <v>1</v>
      </c>
      <c r="G107">
        <v>1</v>
      </c>
      <c r="H107">
        <v>3</v>
      </c>
      <c r="I107" t="s">
        <v>319</v>
      </c>
      <c r="J107" t="s">
        <v>236</v>
      </c>
      <c r="K107" t="s">
        <v>320</v>
      </c>
      <c r="L107">
        <v>1348</v>
      </c>
      <c r="N107">
        <v>1009</v>
      </c>
      <c r="O107" t="s">
        <v>154</v>
      </c>
      <c r="P107" t="s">
        <v>154</v>
      </c>
      <c r="Q107">
        <v>1000</v>
      </c>
      <c r="W107">
        <v>0</v>
      </c>
      <c r="X107">
        <v>-1187679507</v>
      </c>
      <c r="Y107">
        <f>(AT107*ROUND(0,7))</f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1</v>
      </c>
      <c r="AJ107">
        <v>1</v>
      </c>
      <c r="AK107">
        <v>1</v>
      </c>
      <c r="AL107">
        <v>1</v>
      </c>
      <c r="AM107">
        <v>0</v>
      </c>
      <c r="AN107">
        <v>0</v>
      </c>
      <c r="AO107">
        <v>0</v>
      </c>
      <c r="AP107">
        <v>1</v>
      </c>
      <c r="AQ107">
        <v>0</v>
      </c>
      <c r="AR107">
        <v>0</v>
      </c>
      <c r="AS107" t="s">
        <v>236</v>
      </c>
      <c r="AT107">
        <v>1</v>
      </c>
      <c r="AU107" t="s">
        <v>302</v>
      </c>
      <c r="AV107">
        <v>0</v>
      </c>
      <c r="AW107">
        <v>2</v>
      </c>
      <c r="AX107">
        <v>85246491</v>
      </c>
      <c r="AY107">
        <v>1</v>
      </c>
      <c r="AZ107">
        <v>0</v>
      </c>
      <c r="BA107">
        <v>107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CV107">
        <v>0</v>
      </c>
      <c r="CW107">
        <v>0</v>
      </c>
      <c r="CX107">
        <f>ROUND(Y107*Source!I50,7)</f>
        <v>0</v>
      </c>
      <c r="CY107">
        <f>AA107</f>
        <v>0</v>
      </c>
      <c r="CZ107">
        <f>AE107</f>
        <v>0</v>
      </c>
      <c r="DA107">
        <f>AI107</f>
        <v>1</v>
      </c>
      <c r="DB107">
        <f>ROUND((ROUND(AT107*CZ107,2)*ROUND(0,7)),6)</f>
        <v>0</v>
      </c>
      <c r="DC107">
        <f>ROUND((ROUND(AT107*AG107,2)*ROUND(0,7)),6)</f>
        <v>0</v>
      </c>
      <c r="DD107" t="s">
        <v>236</v>
      </c>
      <c r="DE107" t="s">
        <v>236</v>
      </c>
      <c r="DF107">
        <f>ROUND(ROUND(AE107,2)*CX107,2)</f>
        <v>0</v>
      </c>
      <c r="DG107">
        <f t="shared" si="27"/>
        <v>0</v>
      </c>
      <c r="DH107">
        <f t="shared" si="10"/>
        <v>0</v>
      </c>
      <c r="DI107">
        <f t="shared" si="11"/>
        <v>0</v>
      </c>
      <c r="DJ107">
        <f>DF107</f>
        <v>0</v>
      </c>
      <c r="DK107">
        <v>0</v>
      </c>
      <c r="DL107" t="s">
        <v>236</v>
      </c>
      <c r="DM107">
        <v>0</v>
      </c>
      <c r="DN107" t="s">
        <v>236</v>
      </c>
      <c r="DO107">
        <v>0</v>
      </c>
    </row>
    <row r="108" spans="1:119">
      <c r="A108">
        <f>ROW(Source!A50)</f>
        <v>50</v>
      </c>
      <c r="B108">
        <v>85244098</v>
      </c>
      <c r="C108">
        <v>85246476</v>
      </c>
      <c r="D108">
        <v>83008878</v>
      </c>
      <c r="E108">
        <v>1</v>
      </c>
      <c r="F108">
        <v>1</v>
      </c>
      <c r="G108">
        <v>1</v>
      </c>
      <c r="H108">
        <v>3</v>
      </c>
      <c r="I108" t="s">
        <v>831</v>
      </c>
      <c r="J108" t="s">
        <v>832</v>
      </c>
      <c r="K108" t="s">
        <v>833</v>
      </c>
      <c r="L108">
        <v>1348</v>
      </c>
      <c r="N108">
        <v>1009</v>
      </c>
      <c r="O108" t="s">
        <v>154</v>
      </c>
      <c r="P108" t="s">
        <v>154</v>
      </c>
      <c r="Q108">
        <v>1000</v>
      </c>
      <c r="W108">
        <v>0</v>
      </c>
      <c r="X108">
        <v>-1206324335</v>
      </c>
      <c r="Y108">
        <f>(AT108*ROUND(0,7))</f>
        <v>0</v>
      </c>
      <c r="AA108">
        <v>56642.71</v>
      </c>
      <c r="AB108">
        <v>0</v>
      </c>
      <c r="AC108">
        <v>0</v>
      </c>
      <c r="AD108">
        <v>0</v>
      </c>
      <c r="AE108">
        <v>60258.2</v>
      </c>
      <c r="AF108">
        <v>0</v>
      </c>
      <c r="AG108">
        <v>0</v>
      </c>
      <c r="AH108">
        <v>0</v>
      </c>
      <c r="AI108">
        <v>0.94</v>
      </c>
      <c r="AJ108">
        <v>1</v>
      </c>
      <c r="AK108">
        <v>1</v>
      </c>
      <c r="AL108">
        <v>1</v>
      </c>
      <c r="AM108">
        <v>2</v>
      </c>
      <c r="AN108">
        <v>0</v>
      </c>
      <c r="AO108">
        <v>0</v>
      </c>
      <c r="AP108">
        <v>1</v>
      </c>
      <c r="AQ108">
        <v>1</v>
      </c>
      <c r="AR108">
        <v>0</v>
      </c>
      <c r="AS108" t="s">
        <v>236</v>
      </c>
      <c r="AT108">
        <v>0.0001</v>
      </c>
      <c r="AU108" t="s">
        <v>302</v>
      </c>
      <c r="AV108">
        <v>0</v>
      </c>
      <c r="AW108">
        <v>2</v>
      </c>
      <c r="AX108">
        <v>85246492</v>
      </c>
      <c r="AY108">
        <v>1</v>
      </c>
      <c r="AZ108">
        <v>0</v>
      </c>
      <c r="BA108">
        <v>108</v>
      </c>
      <c r="BB108">
        <v>1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6.02582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1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CV108">
        <v>0</v>
      </c>
      <c r="CW108">
        <v>0</v>
      </c>
      <c r="CX108">
        <f>ROUND(Y108*Source!I50,7)</f>
        <v>0</v>
      </c>
      <c r="CY108">
        <f>AA108</f>
        <v>56642.71</v>
      </c>
      <c r="CZ108">
        <f>AE108</f>
        <v>60258.2</v>
      </c>
      <c r="DA108">
        <f>AI108</f>
        <v>0.94</v>
      </c>
      <c r="DB108">
        <f>ROUND((ROUND(AT108*CZ108,2)*ROUND(0,7)),6)</f>
        <v>0</v>
      </c>
      <c r="DC108">
        <f>ROUND((ROUND(AT108*AG108,2)*ROUND(0,7)),6)</f>
        <v>0</v>
      </c>
      <c r="DD108" t="s">
        <v>236</v>
      </c>
      <c r="DE108" t="s">
        <v>236</v>
      </c>
      <c r="DF108">
        <f>ROUND(ROUND(AE108*AI108,2)*CX108,2)</f>
        <v>0</v>
      </c>
      <c r="DG108">
        <f t="shared" si="27"/>
        <v>0</v>
      </c>
      <c r="DH108">
        <f t="shared" si="10"/>
        <v>0</v>
      </c>
      <c r="DI108">
        <f t="shared" si="11"/>
        <v>0</v>
      </c>
      <c r="DJ108">
        <f>DF108</f>
        <v>0</v>
      </c>
      <c r="DK108">
        <v>0</v>
      </c>
      <c r="DL108" t="s">
        <v>236</v>
      </c>
      <c r="DM108">
        <v>0</v>
      </c>
      <c r="DN108" t="s">
        <v>236</v>
      </c>
      <c r="DO108">
        <v>0</v>
      </c>
    </row>
    <row r="109" spans="1:119">
      <c r="A109">
        <f>ROW(Source!A51)</f>
        <v>51</v>
      </c>
      <c r="B109">
        <v>85244033</v>
      </c>
      <c r="C109">
        <v>85246476</v>
      </c>
      <c r="D109">
        <v>82925834</v>
      </c>
      <c r="E109">
        <v>117</v>
      </c>
      <c r="F109">
        <v>1</v>
      </c>
      <c r="G109">
        <v>1</v>
      </c>
      <c r="H109">
        <v>1</v>
      </c>
      <c r="I109" t="s">
        <v>808</v>
      </c>
      <c r="J109" t="s">
        <v>236</v>
      </c>
      <c r="K109" t="s">
        <v>809</v>
      </c>
      <c r="L109">
        <v>1191</v>
      </c>
      <c r="N109">
        <v>1013</v>
      </c>
      <c r="O109" t="s">
        <v>28</v>
      </c>
      <c r="P109" t="s">
        <v>28</v>
      </c>
      <c r="Q109">
        <v>1</v>
      </c>
      <c r="W109">
        <v>0</v>
      </c>
      <c r="X109">
        <v>1733635447</v>
      </c>
      <c r="Y109">
        <f>(AT109*ROUND(0.7,7))</f>
        <v>59.283</v>
      </c>
      <c r="AA109">
        <v>0</v>
      </c>
      <c r="AB109">
        <v>0</v>
      </c>
      <c r="AC109">
        <v>0</v>
      </c>
      <c r="AD109">
        <v>775.44</v>
      </c>
      <c r="AE109">
        <v>0</v>
      </c>
      <c r="AF109">
        <v>0</v>
      </c>
      <c r="AG109">
        <v>0</v>
      </c>
      <c r="AH109">
        <v>775.44</v>
      </c>
      <c r="AI109">
        <v>1</v>
      </c>
      <c r="AJ109">
        <v>1</v>
      </c>
      <c r="AK109">
        <v>1</v>
      </c>
      <c r="AL109">
        <v>1</v>
      </c>
      <c r="AM109">
        <v>-2</v>
      </c>
      <c r="AN109">
        <v>0</v>
      </c>
      <c r="AO109">
        <v>0</v>
      </c>
      <c r="AP109">
        <v>1</v>
      </c>
      <c r="AQ109">
        <v>1</v>
      </c>
      <c r="AR109">
        <v>0</v>
      </c>
      <c r="AS109" t="s">
        <v>236</v>
      </c>
      <c r="AT109">
        <v>84.69</v>
      </c>
      <c r="AU109" t="s">
        <v>312</v>
      </c>
      <c r="AV109">
        <v>1</v>
      </c>
      <c r="AW109">
        <v>2</v>
      </c>
      <c r="AX109">
        <v>85246485</v>
      </c>
      <c r="AY109">
        <v>1</v>
      </c>
      <c r="AZ109">
        <v>0</v>
      </c>
      <c r="BA109">
        <v>109</v>
      </c>
      <c r="BB109">
        <v>1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65672.0136</v>
      </c>
      <c r="BN109">
        <v>84.69</v>
      </c>
      <c r="BO109">
        <v>0</v>
      </c>
      <c r="BP109">
        <v>1</v>
      </c>
      <c r="BQ109">
        <v>0</v>
      </c>
      <c r="BR109">
        <v>0</v>
      </c>
      <c r="BS109">
        <v>0</v>
      </c>
      <c r="BT109">
        <v>45970.40952</v>
      </c>
      <c r="BU109">
        <v>59.283</v>
      </c>
      <c r="BV109">
        <v>0</v>
      </c>
      <c r="BW109">
        <v>1</v>
      </c>
      <c r="CU109">
        <f>ROUND(AT109*Source!I51*AH109*AL109,2)</f>
        <v>0</v>
      </c>
      <c r="CV109">
        <f>ROUND(Y109*Source!I51,7)</f>
        <v>0</v>
      </c>
      <c r="CW109">
        <v>0</v>
      </c>
      <c r="CX109">
        <f>ROUND(Y109*Source!I51,7)</f>
        <v>0</v>
      </c>
      <c r="CY109">
        <f>AD109</f>
        <v>775.44</v>
      </c>
      <c r="CZ109">
        <f>AH109</f>
        <v>775.44</v>
      </c>
      <c r="DA109">
        <f>AL109</f>
        <v>1</v>
      </c>
      <c r="DB109">
        <f>ROUND((ROUND(AT109*CZ109,2)*ROUND(0.7,7)),6)</f>
        <v>45970.407</v>
      </c>
      <c r="DC109">
        <f>ROUND((ROUND(AT109*AG109,2)*ROUND(0.7,7)),6)</f>
        <v>0</v>
      </c>
      <c r="DD109" t="s">
        <v>236</v>
      </c>
      <c r="DE109" t="s">
        <v>236</v>
      </c>
      <c r="DF109">
        <f>ROUND(ROUND(AE109,2)*CX109,2)</f>
        <v>0</v>
      </c>
      <c r="DG109">
        <f t="shared" si="27"/>
        <v>0</v>
      </c>
      <c r="DH109">
        <f t="shared" si="10"/>
        <v>0</v>
      </c>
      <c r="DI109">
        <f t="shared" si="11"/>
        <v>0</v>
      </c>
      <c r="DJ109">
        <f>DI109</f>
        <v>0</v>
      </c>
      <c r="DK109">
        <v>1</v>
      </c>
      <c r="DL109" t="s">
        <v>236</v>
      </c>
      <c r="DM109">
        <v>0</v>
      </c>
      <c r="DN109" t="s">
        <v>236</v>
      </c>
      <c r="DO109">
        <v>0</v>
      </c>
    </row>
    <row r="110" spans="1:119">
      <c r="A110">
        <f>ROW(Source!A51)</f>
        <v>51</v>
      </c>
      <c r="B110">
        <v>85244033</v>
      </c>
      <c r="C110">
        <v>85246476</v>
      </c>
      <c r="D110">
        <v>82926016</v>
      </c>
      <c r="E110">
        <v>117</v>
      </c>
      <c r="F110">
        <v>1</v>
      </c>
      <c r="G110">
        <v>1</v>
      </c>
      <c r="H110">
        <v>1</v>
      </c>
      <c r="I110" t="s">
        <v>798</v>
      </c>
      <c r="J110" t="s">
        <v>236</v>
      </c>
      <c r="K110" t="s">
        <v>799</v>
      </c>
      <c r="L110">
        <v>1191</v>
      </c>
      <c r="N110">
        <v>1013</v>
      </c>
      <c r="O110" t="s">
        <v>28</v>
      </c>
      <c r="P110" t="s">
        <v>28</v>
      </c>
      <c r="Q110">
        <v>1</v>
      </c>
      <c r="W110">
        <v>0</v>
      </c>
      <c r="X110">
        <v>-1417349443</v>
      </c>
      <c r="Y110">
        <f>(AT110*ROUND(0.7,7))</f>
        <v>0.455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1</v>
      </c>
      <c r="AJ110">
        <v>1</v>
      </c>
      <c r="AK110">
        <v>1</v>
      </c>
      <c r="AL110">
        <v>1</v>
      </c>
      <c r="AM110">
        <v>-2</v>
      </c>
      <c r="AN110">
        <v>0</v>
      </c>
      <c r="AO110">
        <v>0</v>
      </c>
      <c r="AP110">
        <v>1</v>
      </c>
      <c r="AQ110">
        <v>1</v>
      </c>
      <c r="AR110">
        <v>0</v>
      </c>
      <c r="AS110" t="s">
        <v>236</v>
      </c>
      <c r="AT110">
        <v>0.65</v>
      </c>
      <c r="AU110" t="s">
        <v>312</v>
      </c>
      <c r="AV110">
        <v>2</v>
      </c>
      <c r="AW110">
        <v>2</v>
      </c>
      <c r="AX110">
        <v>85246486</v>
      </c>
      <c r="AY110">
        <v>1</v>
      </c>
      <c r="AZ110">
        <v>0</v>
      </c>
      <c r="BA110">
        <v>110</v>
      </c>
      <c r="BB110">
        <v>1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CV110">
        <v>0</v>
      </c>
      <c r="CW110">
        <v>0</v>
      </c>
      <c r="CX110">
        <f>ROUND(Y110*Source!I51,7)</f>
        <v>0</v>
      </c>
      <c r="CY110">
        <f>AD110</f>
        <v>0</v>
      </c>
      <c r="CZ110">
        <f>AH110</f>
        <v>0</v>
      </c>
      <c r="DA110">
        <f>AL110</f>
        <v>1</v>
      </c>
      <c r="DB110">
        <f>ROUND((ROUND(AT110*CZ110,2)*ROUND(0.7,7)),6)</f>
        <v>0</v>
      </c>
      <c r="DC110">
        <f>ROUND((ROUND(AT110*AG110,2)*ROUND(0.7,7)),6)</f>
        <v>0</v>
      </c>
      <c r="DD110" t="s">
        <v>236</v>
      </c>
      <c r="DE110" t="s">
        <v>236</v>
      </c>
      <c r="DF110">
        <f>ROUND(ROUND(AE110,2)*CX110,2)</f>
        <v>0</v>
      </c>
      <c r="DG110">
        <f t="shared" si="27"/>
        <v>0</v>
      </c>
      <c r="DH110">
        <f t="shared" si="10"/>
        <v>0</v>
      </c>
      <c r="DI110">
        <f t="shared" si="11"/>
        <v>0</v>
      </c>
      <c r="DJ110">
        <f>DI110</f>
        <v>0</v>
      </c>
      <c r="DK110">
        <v>0</v>
      </c>
      <c r="DL110" t="s">
        <v>236</v>
      </c>
      <c r="DM110">
        <v>0</v>
      </c>
      <c r="DN110" t="s">
        <v>236</v>
      </c>
      <c r="DO110">
        <v>0</v>
      </c>
    </row>
    <row r="111" spans="1:119">
      <c r="A111">
        <f>ROW(Source!A51)</f>
        <v>51</v>
      </c>
      <c r="B111">
        <v>85244033</v>
      </c>
      <c r="C111">
        <v>85246476</v>
      </c>
      <c r="D111">
        <v>82933400</v>
      </c>
      <c r="E111">
        <v>1</v>
      </c>
      <c r="F111">
        <v>1</v>
      </c>
      <c r="G111">
        <v>1</v>
      </c>
      <c r="H111">
        <v>2</v>
      </c>
      <c r="I111" t="s">
        <v>97</v>
      </c>
      <c r="J111" t="s">
        <v>801</v>
      </c>
      <c r="K111" t="s">
        <v>98</v>
      </c>
      <c r="L111">
        <v>1368</v>
      </c>
      <c r="N111">
        <v>1011</v>
      </c>
      <c r="O111" t="s">
        <v>57</v>
      </c>
      <c r="P111" t="s">
        <v>57</v>
      </c>
      <c r="Q111">
        <v>1</v>
      </c>
      <c r="W111">
        <v>0</v>
      </c>
      <c r="X111">
        <v>-849950259</v>
      </c>
      <c r="Y111">
        <f>(AT111*ROUND(0.7,7))</f>
        <v>0.455</v>
      </c>
      <c r="AA111">
        <v>0</v>
      </c>
      <c r="AB111">
        <v>641.7</v>
      </c>
      <c r="AC111">
        <v>811.79</v>
      </c>
      <c r="AD111">
        <v>0</v>
      </c>
      <c r="AE111">
        <v>0</v>
      </c>
      <c r="AF111">
        <v>641.7</v>
      </c>
      <c r="AG111">
        <v>811.79</v>
      </c>
      <c r="AH111">
        <v>0</v>
      </c>
      <c r="AI111">
        <v>1</v>
      </c>
      <c r="AJ111">
        <v>1</v>
      </c>
      <c r="AK111">
        <v>1</v>
      </c>
      <c r="AL111">
        <v>1</v>
      </c>
      <c r="AM111">
        <v>-2</v>
      </c>
      <c r="AN111">
        <v>0</v>
      </c>
      <c r="AO111">
        <v>0</v>
      </c>
      <c r="AP111">
        <v>1</v>
      </c>
      <c r="AQ111">
        <v>1</v>
      </c>
      <c r="AR111">
        <v>0</v>
      </c>
      <c r="AS111" t="s">
        <v>236</v>
      </c>
      <c r="AT111">
        <v>0.65</v>
      </c>
      <c r="AU111" t="s">
        <v>312</v>
      </c>
      <c r="AV111">
        <v>1</v>
      </c>
      <c r="AW111">
        <v>2</v>
      </c>
      <c r="AX111">
        <v>85246487</v>
      </c>
      <c r="AY111">
        <v>1</v>
      </c>
      <c r="AZ111">
        <v>0</v>
      </c>
      <c r="BA111">
        <v>111</v>
      </c>
      <c r="BB111">
        <v>1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417.105</v>
      </c>
      <c r="BL111">
        <v>527.6635</v>
      </c>
      <c r="BM111">
        <v>0</v>
      </c>
      <c r="BN111">
        <v>0</v>
      </c>
      <c r="BO111">
        <v>0.65</v>
      </c>
      <c r="BP111">
        <v>1</v>
      </c>
      <c r="BQ111">
        <v>0</v>
      </c>
      <c r="BR111">
        <v>291.9735</v>
      </c>
      <c r="BS111">
        <v>369.36445</v>
      </c>
      <c r="BT111">
        <v>0</v>
      </c>
      <c r="BU111">
        <v>0</v>
      </c>
      <c r="BV111">
        <v>0.455</v>
      </c>
      <c r="BW111">
        <v>1</v>
      </c>
      <c r="CV111">
        <v>0</v>
      </c>
      <c r="CW111">
        <f>ROUND(Y111*Source!I51*DO111,7)</f>
        <v>0</v>
      </c>
      <c r="CX111">
        <f>ROUND(Y111*Source!I51,7)</f>
        <v>0</v>
      </c>
      <c r="CY111">
        <f>AB111</f>
        <v>641.7</v>
      </c>
      <c r="CZ111">
        <f>AF111</f>
        <v>641.7</v>
      </c>
      <c r="DA111">
        <f>AJ111</f>
        <v>1</v>
      </c>
      <c r="DB111">
        <f>ROUND((ROUND(AT111*CZ111,2)*ROUND(0.7,7)),6)</f>
        <v>291.977</v>
      </c>
      <c r="DC111">
        <f>ROUND((ROUND(AT111*AG111,2)*ROUND(0.7,7)),6)</f>
        <v>369.362</v>
      </c>
      <c r="DD111" t="s">
        <v>236</v>
      </c>
      <c r="DE111" t="s">
        <v>236</v>
      </c>
      <c r="DF111">
        <f>ROUND(ROUND(AE111,2)*CX111,2)</f>
        <v>0</v>
      </c>
      <c r="DG111">
        <f t="shared" si="27"/>
        <v>0</v>
      </c>
      <c r="DH111">
        <f t="shared" si="10"/>
        <v>0</v>
      </c>
      <c r="DI111">
        <f t="shared" si="11"/>
        <v>0</v>
      </c>
      <c r="DJ111">
        <f>DG111+DH111</f>
        <v>0</v>
      </c>
      <c r="DK111">
        <v>1</v>
      </c>
      <c r="DL111" t="s">
        <v>81</v>
      </c>
      <c r="DM111">
        <v>4</v>
      </c>
      <c r="DN111" t="s">
        <v>28</v>
      </c>
      <c r="DO111">
        <v>1</v>
      </c>
    </row>
    <row r="112" spans="1:119">
      <c r="A112">
        <f>ROW(Source!A51)</f>
        <v>51</v>
      </c>
      <c r="B112">
        <v>85244033</v>
      </c>
      <c r="C112">
        <v>85246476</v>
      </c>
      <c r="D112">
        <v>82933596</v>
      </c>
      <c r="E112">
        <v>1</v>
      </c>
      <c r="F112">
        <v>1</v>
      </c>
      <c r="G112">
        <v>1</v>
      </c>
      <c r="H112">
        <v>2</v>
      </c>
      <c r="I112" t="s">
        <v>821</v>
      </c>
      <c r="J112" t="s">
        <v>822</v>
      </c>
      <c r="K112" t="s">
        <v>823</v>
      </c>
      <c r="L112">
        <v>1368</v>
      </c>
      <c r="N112">
        <v>1011</v>
      </c>
      <c r="O112" t="s">
        <v>57</v>
      </c>
      <c r="P112" t="s">
        <v>57</v>
      </c>
      <c r="Q112">
        <v>1</v>
      </c>
      <c r="W112">
        <v>0</v>
      </c>
      <c r="X112">
        <v>303316554</v>
      </c>
      <c r="Y112">
        <f>(AT112*ROUND(0.7,7))</f>
        <v>6.657</v>
      </c>
      <c r="AA112">
        <v>0</v>
      </c>
      <c r="AB112">
        <v>34.61</v>
      </c>
      <c r="AC112">
        <v>0</v>
      </c>
      <c r="AD112">
        <v>0</v>
      </c>
      <c r="AE112">
        <v>0</v>
      </c>
      <c r="AF112">
        <v>34.61</v>
      </c>
      <c r="AG112">
        <v>0</v>
      </c>
      <c r="AH112">
        <v>0</v>
      </c>
      <c r="AI112">
        <v>1</v>
      </c>
      <c r="AJ112">
        <v>1</v>
      </c>
      <c r="AK112">
        <v>1</v>
      </c>
      <c r="AL112">
        <v>1</v>
      </c>
      <c r="AM112">
        <v>-2</v>
      </c>
      <c r="AN112">
        <v>0</v>
      </c>
      <c r="AO112">
        <v>0</v>
      </c>
      <c r="AP112">
        <v>1</v>
      </c>
      <c r="AQ112">
        <v>1</v>
      </c>
      <c r="AR112">
        <v>0</v>
      </c>
      <c r="AS112" t="s">
        <v>236</v>
      </c>
      <c r="AT112">
        <v>9.51</v>
      </c>
      <c r="AU112" t="s">
        <v>312</v>
      </c>
      <c r="AV112">
        <v>1</v>
      </c>
      <c r="AW112">
        <v>2</v>
      </c>
      <c r="AX112">
        <v>85246488</v>
      </c>
      <c r="AY112">
        <v>1</v>
      </c>
      <c r="AZ112">
        <v>0</v>
      </c>
      <c r="BA112">
        <v>112</v>
      </c>
      <c r="BB112">
        <v>1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329.1411</v>
      </c>
      <c r="BL112">
        <v>0</v>
      </c>
      <c r="BM112">
        <v>0</v>
      </c>
      <c r="BN112">
        <v>0</v>
      </c>
      <c r="BO112">
        <v>0</v>
      </c>
      <c r="BP112">
        <v>1</v>
      </c>
      <c r="BQ112">
        <v>0</v>
      </c>
      <c r="BR112">
        <v>230.39877</v>
      </c>
      <c r="BS112">
        <v>0</v>
      </c>
      <c r="BT112">
        <v>0</v>
      </c>
      <c r="BU112">
        <v>0</v>
      </c>
      <c r="BV112">
        <v>0</v>
      </c>
      <c r="BW112">
        <v>1</v>
      </c>
      <c r="CV112">
        <v>0</v>
      </c>
      <c r="CW112">
        <f>ROUND(Y112*Source!I51*DO112,7)</f>
        <v>0</v>
      </c>
      <c r="CX112">
        <f>ROUND(Y112*Source!I51,7)</f>
        <v>0</v>
      </c>
      <c r="CY112">
        <f>AB112</f>
        <v>34.61</v>
      </c>
      <c r="CZ112">
        <f>AF112</f>
        <v>34.61</v>
      </c>
      <c r="DA112">
        <f>AJ112</f>
        <v>1</v>
      </c>
      <c r="DB112">
        <f>ROUND((ROUND(AT112*CZ112,2)*ROUND(0.7,7)),6)</f>
        <v>230.398</v>
      </c>
      <c r="DC112">
        <f>ROUND((ROUND(AT112*AG112,2)*ROUND(0.7,7)),6)</f>
        <v>0</v>
      </c>
      <c r="DD112" t="s">
        <v>236</v>
      </c>
      <c r="DE112" t="s">
        <v>236</v>
      </c>
      <c r="DF112">
        <f>ROUND(ROUND(AE112,2)*CX112,2)</f>
        <v>0</v>
      </c>
      <c r="DG112">
        <f t="shared" si="27"/>
        <v>0</v>
      </c>
      <c r="DH112">
        <f t="shared" si="10"/>
        <v>0</v>
      </c>
      <c r="DI112">
        <f t="shared" si="11"/>
        <v>0</v>
      </c>
      <c r="DJ112">
        <f>DG112+DH112</f>
        <v>0</v>
      </c>
      <c r="DK112">
        <v>1</v>
      </c>
      <c r="DL112" t="s">
        <v>236</v>
      </c>
      <c r="DM112">
        <v>0</v>
      </c>
      <c r="DN112" t="s">
        <v>236</v>
      </c>
      <c r="DO112">
        <v>0</v>
      </c>
    </row>
    <row r="113" spans="1:119">
      <c r="A113">
        <f>ROW(Source!A51)</f>
        <v>51</v>
      </c>
      <c r="B113">
        <v>85244033</v>
      </c>
      <c r="C113">
        <v>85246476</v>
      </c>
      <c r="D113">
        <v>83000168</v>
      </c>
      <c r="E113">
        <v>1</v>
      </c>
      <c r="F113">
        <v>1</v>
      </c>
      <c r="G113">
        <v>1</v>
      </c>
      <c r="H113">
        <v>3</v>
      </c>
      <c r="I113" t="s">
        <v>824</v>
      </c>
      <c r="J113" t="s">
        <v>825</v>
      </c>
      <c r="K113" t="s">
        <v>826</v>
      </c>
      <c r="L113">
        <v>1383</v>
      </c>
      <c r="N113">
        <v>1013</v>
      </c>
      <c r="O113" t="s">
        <v>827</v>
      </c>
      <c r="P113" t="s">
        <v>827</v>
      </c>
      <c r="Q113">
        <v>1</v>
      </c>
      <c r="W113">
        <v>0</v>
      </c>
      <c r="X113">
        <v>1840299850</v>
      </c>
      <c r="Y113">
        <f>(AT113*ROUND(0,7))</f>
        <v>0</v>
      </c>
      <c r="AA113">
        <v>7.32</v>
      </c>
      <c r="AB113">
        <v>0</v>
      </c>
      <c r="AC113">
        <v>0</v>
      </c>
      <c r="AD113">
        <v>0</v>
      </c>
      <c r="AE113">
        <v>7.32</v>
      </c>
      <c r="AF113">
        <v>0</v>
      </c>
      <c r="AG113">
        <v>0</v>
      </c>
      <c r="AH113">
        <v>0</v>
      </c>
      <c r="AI113">
        <v>1</v>
      </c>
      <c r="AJ113">
        <v>1</v>
      </c>
      <c r="AK113">
        <v>1</v>
      </c>
      <c r="AL113">
        <v>1</v>
      </c>
      <c r="AM113">
        <v>-2</v>
      </c>
      <c r="AN113">
        <v>0</v>
      </c>
      <c r="AO113">
        <v>0</v>
      </c>
      <c r="AP113">
        <v>1</v>
      </c>
      <c r="AQ113">
        <v>1</v>
      </c>
      <c r="AR113">
        <v>0</v>
      </c>
      <c r="AS113" t="s">
        <v>236</v>
      </c>
      <c r="AT113">
        <v>21.51</v>
      </c>
      <c r="AU113" t="s">
        <v>302</v>
      </c>
      <c r="AV113">
        <v>0</v>
      </c>
      <c r="AW113">
        <v>2</v>
      </c>
      <c r="AX113">
        <v>85246489</v>
      </c>
      <c r="AY113">
        <v>1</v>
      </c>
      <c r="AZ113">
        <v>0</v>
      </c>
      <c r="BA113">
        <v>113</v>
      </c>
      <c r="BB113">
        <v>1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157.4532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1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CV113">
        <v>0</v>
      </c>
      <c r="CW113">
        <v>0</v>
      </c>
      <c r="CX113">
        <f>ROUND(Y113*Source!I51,7)</f>
        <v>0</v>
      </c>
      <c r="CY113">
        <f>AA113</f>
        <v>7.32</v>
      </c>
      <c r="CZ113">
        <f>AE113</f>
        <v>7.32</v>
      </c>
      <c r="DA113">
        <f>AI113</f>
        <v>1</v>
      </c>
      <c r="DB113">
        <f>ROUND((ROUND(AT113*CZ113,2)*ROUND(0,7)),6)</f>
        <v>0</v>
      </c>
      <c r="DC113">
        <f>ROUND((ROUND(AT113*AG113,2)*ROUND(0,7)),6)</f>
        <v>0</v>
      </c>
      <c r="DD113" t="s">
        <v>236</v>
      </c>
      <c r="DE113" t="s">
        <v>236</v>
      </c>
      <c r="DF113">
        <f>ROUND(ROUND(AE113,2)*CX113,2)</f>
        <v>0</v>
      </c>
      <c r="DG113">
        <f t="shared" si="27"/>
        <v>0</v>
      </c>
      <c r="DH113">
        <f t="shared" si="10"/>
        <v>0</v>
      </c>
      <c r="DI113">
        <f t="shared" si="11"/>
        <v>0</v>
      </c>
      <c r="DJ113">
        <f>DF113</f>
        <v>0</v>
      </c>
      <c r="DK113">
        <v>1</v>
      </c>
      <c r="DL113" t="s">
        <v>236</v>
      </c>
      <c r="DM113">
        <v>0</v>
      </c>
      <c r="DN113" t="s">
        <v>236</v>
      </c>
      <c r="DO113">
        <v>0</v>
      </c>
    </row>
    <row r="114" spans="1:119">
      <c r="A114">
        <f>ROW(Source!A51)</f>
        <v>51</v>
      </c>
      <c r="B114">
        <v>85244033</v>
      </c>
      <c r="C114">
        <v>85246476</v>
      </c>
      <c r="D114">
        <v>83000909</v>
      </c>
      <c r="E114">
        <v>1</v>
      </c>
      <c r="F114">
        <v>1</v>
      </c>
      <c r="G114">
        <v>1</v>
      </c>
      <c r="H114">
        <v>3</v>
      </c>
      <c r="I114" t="s">
        <v>828</v>
      </c>
      <c r="J114" t="s">
        <v>829</v>
      </c>
      <c r="K114" t="s">
        <v>830</v>
      </c>
      <c r="L114">
        <v>1346</v>
      </c>
      <c r="N114">
        <v>1009</v>
      </c>
      <c r="O114" t="s">
        <v>102</v>
      </c>
      <c r="P114" t="s">
        <v>102</v>
      </c>
      <c r="Q114">
        <v>1</v>
      </c>
      <c r="W114">
        <v>0</v>
      </c>
      <c r="X114">
        <v>-163259778</v>
      </c>
      <c r="Y114">
        <f>(AT114*ROUND(0,7))</f>
        <v>0</v>
      </c>
      <c r="AA114">
        <v>121.39</v>
      </c>
      <c r="AB114">
        <v>0</v>
      </c>
      <c r="AC114">
        <v>0</v>
      </c>
      <c r="AD114">
        <v>0</v>
      </c>
      <c r="AE114">
        <v>155.63</v>
      </c>
      <c r="AF114">
        <v>0</v>
      </c>
      <c r="AG114">
        <v>0</v>
      </c>
      <c r="AH114">
        <v>0</v>
      </c>
      <c r="AI114">
        <v>0.78</v>
      </c>
      <c r="AJ114">
        <v>1</v>
      </c>
      <c r="AK114">
        <v>1</v>
      </c>
      <c r="AL114">
        <v>1</v>
      </c>
      <c r="AM114">
        <v>2</v>
      </c>
      <c r="AN114">
        <v>0</v>
      </c>
      <c r="AO114">
        <v>0</v>
      </c>
      <c r="AP114">
        <v>1</v>
      </c>
      <c r="AQ114">
        <v>1</v>
      </c>
      <c r="AR114">
        <v>0</v>
      </c>
      <c r="AS114" t="s">
        <v>236</v>
      </c>
      <c r="AT114">
        <v>8.1</v>
      </c>
      <c r="AU114" t="s">
        <v>302</v>
      </c>
      <c r="AV114">
        <v>0</v>
      </c>
      <c r="AW114">
        <v>2</v>
      </c>
      <c r="AX114">
        <v>85246490</v>
      </c>
      <c r="AY114">
        <v>1</v>
      </c>
      <c r="AZ114">
        <v>0</v>
      </c>
      <c r="BA114">
        <v>114</v>
      </c>
      <c r="BB114">
        <v>1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1260.603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1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CV114">
        <v>0</v>
      </c>
      <c r="CW114">
        <v>0</v>
      </c>
      <c r="CX114">
        <f>ROUND(Y114*Source!I51,7)</f>
        <v>0</v>
      </c>
      <c r="CY114">
        <f>AA114</f>
        <v>121.39</v>
      </c>
      <c r="CZ114">
        <f>AE114</f>
        <v>155.63</v>
      </c>
      <c r="DA114">
        <f>AI114</f>
        <v>0.78</v>
      </c>
      <c r="DB114">
        <f>ROUND((ROUND(AT114*CZ114,2)*ROUND(0,7)),6)</f>
        <v>0</v>
      </c>
      <c r="DC114">
        <f>ROUND((ROUND(AT114*AG114,2)*ROUND(0,7)),6)</f>
        <v>0</v>
      </c>
      <c r="DD114" t="s">
        <v>236</v>
      </c>
      <c r="DE114" t="s">
        <v>236</v>
      </c>
      <c r="DF114">
        <f>ROUND(ROUND(AE114*AI114,2)*CX114,2)</f>
        <v>0</v>
      </c>
      <c r="DG114">
        <f t="shared" si="27"/>
        <v>0</v>
      </c>
      <c r="DH114">
        <f t="shared" si="10"/>
        <v>0</v>
      </c>
      <c r="DI114">
        <f t="shared" si="11"/>
        <v>0</v>
      </c>
      <c r="DJ114">
        <f>DF114</f>
        <v>0</v>
      </c>
      <c r="DK114">
        <v>0</v>
      </c>
      <c r="DL114" t="s">
        <v>236</v>
      </c>
      <c r="DM114">
        <v>0</v>
      </c>
      <c r="DN114" t="s">
        <v>236</v>
      </c>
      <c r="DO114">
        <v>0</v>
      </c>
    </row>
    <row r="115" spans="1:119">
      <c r="A115">
        <f>ROW(Source!A51)</f>
        <v>51</v>
      </c>
      <c r="B115">
        <v>85244033</v>
      </c>
      <c r="C115">
        <v>85246476</v>
      </c>
      <c r="D115">
        <v>82928211</v>
      </c>
      <c r="E115">
        <v>117</v>
      </c>
      <c r="F115">
        <v>1</v>
      </c>
      <c r="G115">
        <v>1</v>
      </c>
      <c r="H115">
        <v>3</v>
      </c>
      <c r="I115" t="s">
        <v>319</v>
      </c>
      <c r="J115" t="s">
        <v>236</v>
      </c>
      <c r="K115" t="s">
        <v>320</v>
      </c>
      <c r="L115">
        <v>1348</v>
      </c>
      <c r="N115">
        <v>1009</v>
      </c>
      <c r="O115" t="s">
        <v>154</v>
      </c>
      <c r="P115" t="s">
        <v>154</v>
      </c>
      <c r="Q115">
        <v>1000</v>
      </c>
      <c r="W115">
        <v>0</v>
      </c>
      <c r="X115">
        <v>-1187679507</v>
      </c>
      <c r="Y115">
        <f>(AT115*ROUND(0,7))</f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1</v>
      </c>
      <c r="AJ115">
        <v>1</v>
      </c>
      <c r="AK115">
        <v>1</v>
      </c>
      <c r="AL115">
        <v>1</v>
      </c>
      <c r="AM115">
        <v>0</v>
      </c>
      <c r="AN115">
        <v>0</v>
      </c>
      <c r="AO115">
        <v>0</v>
      </c>
      <c r="AP115">
        <v>1</v>
      </c>
      <c r="AQ115">
        <v>0</v>
      </c>
      <c r="AR115">
        <v>0</v>
      </c>
      <c r="AS115" t="s">
        <v>236</v>
      </c>
      <c r="AT115">
        <v>1</v>
      </c>
      <c r="AU115" t="s">
        <v>302</v>
      </c>
      <c r="AV115">
        <v>0</v>
      </c>
      <c r="AW115">
        <v>2</v>
      </c>
      <c r="AX115">
        <v>85246491</v>
      </c>
      <c r="AY115">
        <v>1</v>
      </c>
      <c r="AZ115">
        <v>0</v>
      </c>
      <c r="BA115">
        <v>115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CV115">
        <v>0</v>
      </c>
      <c r="CW115">
        <v>0</v>
      </c>
      <c r="CX115">
        <f>ROUND(Y115*Source!I51,7)</f>
        <v>0</v>
      </c>
      <c r="CY115">
        <f>AA115</f>
        <v>0</v>
      </c>
      <c r="CZ115">
        <f>AE115</f>
        <v>0</v>
      </c>
      <c r="DA115">
        <f>AI115</f>
        <v>1</v>
      </c>
      <c r="DB115">
        <f>ROUND((ROUND(AT115*CZ115,2)*ROUND(0,7)),6)</f>
        <v>0</v>
      </c>
      <c r="DC115">
        <f>ROUND((ROUND(AT115*AG115,2)*ROUND(0,7)),6)</f>
        <v>0</v>
      </c>
      <c r="DD115" t="s">
        <v>236</v>
      </c>
      <c r="DE115" t="s">
        <v>236</v>
      </c>
      <c r="DF115">
        <f>ROUND(ROUND(AE115,2)*CX115,2)</f>
        <v>0</v>
      </c>
      <c r="DG115">
        <f t="shared" si="27"/>
        <v>0</v>
      </c>
      <c r="DH115">
        <f t="shared" si="10"/>
        <v>0</v>
      </c>
      <c r="DI115">
        <f t="shared" si="11"/>
        <v>0</v>
      </c>
      <c r="DJ115">
        <f>DF115</f>
        <v>0</v>
      </c>
      <c r="DK115">
        <v>0</v>
      </c>
      <c r="DL115" t="s">
        <v>236</v>
      </c>
      <c r="DM115">
        <v>0</v>
      </c>
      <c r="DN115" t="s">
        <v>236</v>
      </c>
      <c r="DO115">
        <v>0</v>
      </c>
    </row>
    <row r="116" spans="1:119">
      <c r="A116">
        <f>ROW(Source!A51)</f>
        <v>51</v>
      </c>
      <c r="B116">
        <v>85244033</v>
      </c>
      <c r="C116">
        <v>85246476</v>
      </c>
      <c r="D116">
        <v>83008878</v>
      </c>
      <c r="E116">
        <v>1</v>
      </c>
      <c r="F116">
        <v>1</v>
      </c>
      <c r="G116">
        <v>1</v>
      </c>
      <c r="H116">
        <v>3</v>
      </c>
      <c r="I116" t="s">
        <v>831</v>
      </c>
      <c r="J116" t="s">
        <v>832</v>
      </c>
      <c r="K116" t="s">
        <v>833</v>
      </c>
      <c r="L116">
        <v>1348</v>
      </c>
      <c r="N116">
        <v>1009</v>
      </c>
      <c r="O116" t="s">
        <v>154</v>
      </c>
      <c r="P116" t="s">
        <v>154</v>
      </c>
      <c r="Q116">
        <v>1000</v>
      </c>
      <c r="W116">
        <v>0</v>
      </c>
      <c r="X116">
        <v>-1206324335</v>
      </c>
      <c r="Y116">
        <f>(AT116*ROUND(0,7))</f>
        <v>0</v>
      </c>
      <c r="AA116">
        <v>56642.71</v>
      </c>
      <c r="AB116">
        <v>0</v>
      </c>
      <c r="AC116">
        <v>0</v>
      </c>
      <c r="AD116">
        <v>0</v>
      </c>
      <c r="AE116">
        <v>60258.2</v>
      </c>
      <c r="AF116">
        <v>0</v>
      </c>
      <c r="AG116">
        <v>0</v>
      </c>
      <c r="AH116">
        <v>0</v>
      </c>
      <c r="AI116">
        <v>0.94</v>
      </c>
      <c r="AJ116">
        <v>1</v>
      </c>
      <c r="AK116">
        <v>1</v>
      </c>
      <c r="AL116">
        <v>1</v>
      </c>
      <c r="AM116">
        <v>2</v>
      </c>
      <c r="AN116">
        <v>0</v>
      </c>
      <c r="AO116">
        <v>0</v>
      </c>
      <c r="AP116">
        <v>1</v>
      </c>
      <c r="AQ116">
        <v>1</v>
      </c>
      <c r="AR116">
        <v>0</v>
      </c>
      <c r="AS116" t="s">
        <v>236</v>
      </c>
      <c r="AT116">
        <v>0.0001</v>
      </c>
      <c r="AU116" t="s">
        <v>302</v>
      </c>
      <c r="AV116">
        <v>0</v>
      </c>
      <c r="AW116">
        <v>2</v>
      </c>
      <c r="AX116">
        <v>85246492</v>
      </c>
      <c r="AY116">
        <v>1</v>
      </c>
      <c r="AZ116">
        <v>0</v>
      </c>
      <c r="BA116">
        <v>116</v>
      </c>
      <c r="BB116">
        <v>1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6.02582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1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CV116">
        <v>0</v>
      </c>
      <c r="CW116">
        <v>0</v>
      </c>
      <c r="CX116">
        <f>ROUND(Y116*Source!I51,7)</f>
        <v>0</v>
      </c>
      <c r="CY116">
        <f>AA116</f>
        <v>56642.71</v>
      </c>
      <c r="CZ116">
        <f>AE116</f>
        <v>60258.2</v>
      </c>
      <c r="DA116">
        <f>AI116</f>
        <v>0.94</v>
      </c>
      <c r="DB116">
        <f>ROUND((ROUND(AT116*CZ116,2)*ROUND(0,7)),6)</f>
        <v>0</v>
      </c>
      <c r="DC116">
        <f>ROUND((ROUND(AT116*AG116,2)*ROUND(0,7)),6)</f>
        <v>0</v>
      </c>
      <c r="DD116" t="s">
        <v>236</v>
      </c>
      <c r="DE116" t="s">
        <v>236</v>
      </c>
      <c r="DF116">
        <f>ROUND(ROUND(AE116*AI116,2)*CX116,2)</f>
        <v>0</v>
      </c>
      <c r="DG116">
        <f t="shared" si="27"/>
        <v>0</v>
      </c>
      <c r="DH116">
        <f t="shared" si="10"/>
        <v>0</v>
      </c>
      <c r="DI116">
        <f t="shared" si="11"/>
        <v>0</v>
      </c>
      <c r="DJ116">
        <f>DF116</f>
        <v>0</v>
      </c>
      <c r="DK116">
        <v>0</v>
      </c>
      <c r="DL116" t="s">
        <v>236</v>
      </c>
      <c r="DM116">
        <v>0</v>
      </c>
      <c r="DN116" t="s">
        <v>236</v>
      </c>
      <c r="DO116">
        <v>0</v>
      </c>
    </row>
    <row r="117" spans="1:119">
      <c r="A117">
        <f>ROW(Source!A54)</f>
        <v>54</v>
      </c>
      <c r="B117">
        <v>85244098</v>
      </c>
      <c r="C117">
        <v>85246494</v>
      </c>
      <c r="D117">
        <v>82925834</v>
      </c>
      <c r="E117">
        <v>117</v>
      </c>
      <c r="F117">
        <v>1</v>
      </c>
      <c r="G117">
        <v>1</v>
      </c>
      <c r="H117">
        <v>1</v>
      </c>
      <c r="I117" t="s">
        <v>808</v>
      </c>
      <c r="J117" t="s">
        <v>236</v>
      </c>
      <c r="K117" t="s">
        <v>809</v>
      </c>
      <c r="L117">
        <v>1191</v>
      </c>
      <c r="N117">
        <v>1013</v>
      </c>
      <c r="O117" t="s">
        <v>28</v>
      </c>
      <c r="P117" t="s">
        <v>28</v>
      </c>
      <c r="Q117">
        <v>1</v>
      </c>
      <c r="W117">
        <v>0</v>
      </c>
      <c r="X117">
        <v>1733635447</v>
      </c>
      <c r="Y117">
        <f>(AT117*ROUND(((0.7*1.2)*1.15),7))</f>
        <v>0.3381</v>
      </c>
      <c r="AA117">
        <v>0</v>
      </c>
      <c r="AB117">
        <v>0</v>
      </c>
      <c r="AC117">
        <v>0</v>
      </c>
      <c r="AD117">
        <v>775.44</v>
      </c>
      <c r="AE117">
        <v>0</v>
      </c>
      <c r="AF117">
        <v>0</v>
      </c>
      <c r="AG117">
        <v>0</v>
      </c>
      <c r="AH117">
        <v>775.44</v>
      </c>
      <c r="AI117">
        <v>1</v>
      </c>
      <c r="AJ117">
        <v>1</v>
      </c>
      <c r="AK117">
        <v>1</v>
      </c>
      <c r="AL117">
        <v>1</v>
      </c>
      <c r="AM117">
        <v>-2</v>
      </c>
      <c r="AN117">
        <v>0</v>
      </c>
      <c r="AO117">
        <v>0</v>
      </c>
      <c r="AP117">
        <v>1</v>
      </c>
      <c r="AQ117">
        <v>1</v>
      </c>
      <c r="AR117">
        <v>0</v>
      </c>
      <c r="AS117" t="s">
        <v>236</v>
      </c>
      <c r="AT117">
        <v>0.35</v>
      </c>
      <c r="AU117" t="s">
        <v>303</v>
      </c>
      <c r="AV117">
        <v>1</v>
      </c>
      <c r="AW117">
        <v>2</v>
      </c>
      <c r="AX117">
        <v>85246499</v>
      </c>
      <c r="AY117">
        <v>1</v>
      </c>
      <c r="AZ117">
        <v>0</v>
      </c>
      <c r="BA117">
        <v>117</v>
      </c>
      <c r="BB117">
        <v>1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271.404</v>
      </c>
      <c r="BN117">
        <v>0.35</v>
      </c>
      <c r="BO117">
        <v>0</v>
      </c>
      <c r="BP117">
        <v>1</v>
      </c>
      <c r="BQ117">
        <v>0</v>
      </c>
      <c r="BR117">
        <v>0</v>
      </c>
      <c r="BS117">
        <v>0</v>
      </c>
      <c r="BT117">
        <v>262.176264</v>
      </c>
      <c r="BU117">
        <v>0.3381</v>
      </c>
      <c r="BV117">
        <v>0</v>
      </c>
      <c r="BW117">
        <v>1</v>
      </c>
      <c r="CU117">
        <f>ROUND(AT117*Source!I54*AH117*AL117,2)</f>
        <v>0</v>
      </c>
      <c r="CV117">
        <f>ROUND(Y117*Source!I54,7)</f>
        <v>0</v>
      </c>
      <c r="CW117">
        <v>0</v>
      </c>
      <c r="CX117">
        <f>ROUND(Y117*Source!I54,7)</f>
        <v>0</v>
      </c>
      <c r="CY117">
        <f>AD117</f>
        <v>775.44</v>
      </c>
      <c r="CZ117">
        <f>AH117</f>
        <v>775.44</v>
      </c>
      <c r="DA117">
        <f>AL117</f>
        <v>1</v>
      </c>
      <c r="DB117">
        <f>ROUND((ROUND(AT117*CZ117,2)*ROUND(((0.7*1.2)*1.15),7)),6)</f>
        <v>262.1724</v>
      </c>
      <c r="DC117">
        <f>ROUND((ROUND(AT117*AG117,2)*ROUND(((0.7*1.2)*1.15),7)),6)</f>
        <v>0</v>
      </c>
      <c r="DD117" t="s">
        <v>236</v>
      </c>
      <c r="DE117" t="s">
        <v>236</v>
      </c>
      <c r="DF117">
        <f t="shared" ref="DF117:DF128" si="30">ROUND(ROUND(AE117,2)*CX117,2)</f>
        <v>0</v>
      </c>
      <c r="DG117">
        <f t="shared" si="27"/>
        <v>0</v>
      </c>
      <c r="DH117">
        <f t="shared" si="10"/>
        <v>0</v>
      </c>
      <c r="DI117">
        <f t="shared" si="11"/>
        <v>0</v>
      </c>
      <c r="DJ117">
        <f>DI117</f>
        <v>0</v>
      </c>
      <c r="DK117">
        <v>1</v>
      </c>
      <c r="DL117" t="s">
        <v>236</v>
      </c>
      <c r="DM117">
        <v>0</v>
      </c>
      <c r="DN117" t="s">
        <v>236</v>
      </c>
      <c r="DO117">
        <v>0</v>
      </c>
    </row>
    <row r="118" spans="1:119">
      <c r="A118">
        <f>ROW(Source!A54)</f>
        <v>54</v>
      </c>
      <c r="B118">
        <v>85244098</v>
      </c>
      <c r="C118">
        <v>85246494</v>
      </c>
      <c r="D118">
        <v>82926016</v>
      </c>
      <c r="E118">
        <v>117</v>
      </c>
      <c r="F118">
        <v>1</v>
      </c>
      <c r="G118">
        <v>1</v>
      </c>
      <c r="H118">
        <v>1</v>
      </c>
      <c r="I118" t="s">
        <v>798</v>
      </c>
      <c r="J118" t="s">
        <v>236</v>
      </c>
      <c r="K118" t="s">
        <v>799</v>
      </c>
      <c r="L118">
        <v>1191</v>
      </c>
      <c r="N118">
        <v>1013</v>
      </c>
      <c r="O118" t="s">
        <v>28</v>
      </c>
      <c r="P118" t="s">
        <v>28</v>
      </c>
      <c r="Q118">
        <v>1</v>
      </c>
      <c r="W118">
        <v>0</v>
      </c>
      <c r="X118">
        <v>-1417349443</v>
      </c>
      <c r="Y118">
        <f>(AT118*ROUND(((0.7*1.2)*1.15),7))</f>
        <v>0.1449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1</v>
      </c>
      <c r="AJ118">
        <v>1</v>
      </c>
      <c r="AK118">
        <v>1</v>
      </c>
      <c r="AL118">
        <v>1</v>
      </c>
      <c r="AM118">
        <v>-2</v>
      </c>
      <c r="AN118">
        <v>0</v>
      </c>
      <c r="AO118">
        <v>0</v>
      </c>
      <c r="AP118">
        <v>1</v>
      </c>
      <c r="AQ118">
        <v>1</v>
      </c>
      <c r="AR118">
        <v>0</v>
      </c>
      <c r="AS118" t="s">
        <v>236</v>
      </c>
      <c r="AT118">
        <v>0.15</v>
      </c>
      <c r="AU118" t="s">
        <v>303</v>
      </c>
      <c r="AV118">
        <v>2</v>
      </c>
      <c r="AW118">
        <v>2</v>
      </c>
      <c r="AX118">
        <v>85246500</v>
      </c>
      <c r="AY118">
        <v>1</v>
      </c>
      <c r="AZ118">
        <v>0</v>
      </c>
      <c r="BA118">
        <v>118</v>
      </c>
      <c r="BB118">
        <v>1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CV118">
        <v>0</v>
      </c>
      <c r="CW118">
        <v>0</v>
      </c>
      <c r="CX118">
        <f>ROUND(Y118*Source!I54,7)</f>
        <v>0</v>
      </c>
      <c r="CY118">
        <f>AD118</f>
        <v>0</v>
      </c>
      <c r="CZ118">
        <f>AH118</f>
        <v>0</v>
      </c>
      <c r="DA118">
        <f>AL118</f>
        <v>1</v>
      </c>
      <c r="DB118">
        <f>ROUND((ROUND(AT118*CZ118,2)*ROUND(((0.7*1.2)*1.15),7)),6)</f>
        <v>0</v>
      </c>
      <c r="DC118">
        <f>ROUND((ROUND(AT118*AG118,2)*ROUND(((0.7*1.2)*1.15),7)),6)</f>
        <v>0</v>
      </c>
      <c r="DD118" t="s">
        <v>236</v>
      </c>
      <c r="DE118" t="s">
        <v>236</v>
      </c>
      <c r="DF118">
        <f t="shared" si="30"/>
        <v>0</v>
      </c>
      <c r="DG118">
        <f t="shared" si="27"/>
        <v>0</v>
      </c>
      <c r="DH118">
        <f t="shared" si="10"/>
        <v>0</v>
      </c>
      <c r="DI118">
        <f t="shared" si="11"/>
        <v>0</v>
      </c>
      <c r="DJ118">
        <f>DI118</f>
        <v>0</v>
      </c>
      <c r="DK118">
        <v>0</v>
      </c>
      <c r="DL118" t="s">
        <v>236</v>
      </c>
      <c r="DM118">
        <v>0</v>
      </c>
      <c r="DN118" t="s">
        <v>236</v>
      </c>
      <c r="DO118">
        <v>0</v>
      </c>
    </row>
    <row r="119" spans="1:119">
      <c r="A119">
        <f>ROW(Source!A54)</f>
        <v>54</v>
      </c>
      <c r="B119">
        <v>85244098</v>
      </c>
      <c r="C119">
        <v>85246494</v>
      </c>
      <c r="D119">
        <v>82932505</v>
      </c>
      <c r="E119">
        <v>1</v>
      </c>
      <c r="F119">
        <v>1</v>
      </c>
      <c r="G119">
        <v>1</v>
      </c>
      <c r="H119">
        <v>2</v>
      </c>
      <c r="I119" t="s">
        <v>73</v>
      </c>
      <c r="J119" t="s">
        <v>807</v>
      </c>
      <c r="K119" t="s">
        <v>74</v>
      </c>
      <c r="L119">
        <v>1368</v>
      </c>
      <c r="N119">
        <v>1011</v>
      </c>
      <c r="O119" t="s">
        <v>57</v>
      </c>
      <c r="P119" t="s">
        <v>57</v>
      </c>
      <c r="Q119">
        <v>1</v>
      </c>
      <c r="W119">
        <v>0</v>
      </c>
      <c r="X119">
        <v>639918019</v>
      </c>
      <c r="Y119">
        <f>(AT119*ROUND(((0.7*1.2)*1.15),7))</f>
        <v>0.1449</v>
      </c>
      <c r="AA119">
        <v>0</v>
      </c>
      <c r="AB119">
        <v>1626.29</v>
      </c>
      <c r="AC119">
        <v>1090.46</v>
      </c>
      <c r="AD119">
        <v>0</v>
      </c>
      <c r="AE119">
        <v>0</v>
      </c>
      <c r="AF119">
        <v>1626.29</v>
      </c>
      <c r="AG119">
        <v>1090.46</v>
      </c>
      <c r="AH119">
        <v>0</v>
      </c>
      <c r="AI119">
        <v>1</v>
      </c>
      <c r="AJ119">
        <v>1</v>
      </c>
      <c r="AK119">
        <v>1</v>
      </c>
      <c r="AL119">
        <v>1</v>
      </c>
      <c r="AM119">
        <v>-2</v>
      </c>
      <c r="AN119">
        <v>0</v>
      </c>
      <c r="AO119">
        <v>0</v>
      </c>
      <c r="AP119">
        <v>1</v>
      </c>
      <c r="AQ119">
        <v>1</v>
      </c>
      <c r="AR119">
        <v>0</v>
      </c>
      <c r="AS119" t="s">
        <v>236</v>
      </c>
      <c r="AT119">
        <v>0.15</v>
      </c>
      <c r="AU119" t="s">
        <v>303</v>
      </c>
      <c r="AV119">
        <v>1</v>
      </c>
      <c r="AW119">
        <v>2</v>
      </c>
      <c r="AX119">
        <v>85246501</v>
      </c>
      <c r="AY119">
        <v>1</v>
      </c>
      <c r="AZ119">
        <v>0</v>
      </c>
      <c r="BA119">
        <v>119</v>
      </c>
      <c r="BB119">
        <v>1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243.9435</v>
      </c>
      <c r="BL119">
        <v>163.569</v>
      </c>
      <c r="BM119">
        <v>0</v>
      </c>
      <c r="BN119">
        <v>0</v>
      </c>
      <c r="BO119">
        <v>0.15</v>
      </c>
      <c r="BP119">
        <v>1</v>
      </c>
      <c r="BQ119">
        <v>0</v>
      </c>
      <c r="BR119">
        <v>235.649421</v>
      </c>
      <c r="BS119">
        <v>158.007654</v>
      </c>
      <c r="BT119">
        <v>0</v>
      </c>
      <c r="BU119">
        <v>0</v>
      </c>
      <c r="BV119">
        <v>0.1449</v>
      </c>
      <c r="BW119">
        <v>1</v>
      </c>
      <c r="CV119">
        <v>0</v>
      </c>
      <c r="CW119">
        <f>ROUND(Y119*Source!I54*DO119,7)</f>
        <v>0</v>
      </c>
      <c r="CX119">
        <f>ROUND(Y119*Source!I54,7)</f>
        <v>0</v>
      </c>
      <c r="CY119">
        <f>AB119</f>
        <v>1626.29</v>
      </c>
      <c r="CZ119">
        <f>AF119</f>
        <v>1626.29</v>
      </c>
      <c r="DA119">
        <f>AJ119</f>
        <v>1</v>
      </c>
      <c r="DB119">
        <f>ROUND((ROUND(AT119*CZ119,2)*ROUND(((0.7*1.2)*1.15),7)),6)</f>
        <v>235.64604</v>
      </c>
      <c r="DC119">
        <f>ROUND((ROUND(AT119*AG119,2)*ROUND(((0.7*1.2)*1.15),7)),6)</f>
        <v>158.00862</v>
      </c>
      <c r="DD119" t="s">
        <v>236</v>
      </c>
      <c r="DE119" t="s">
        <v>236</v>
      </c>
      <c r="DF119">
        <f t="shared" si="30"/>
        <v>0</v>
      </c>
      <c r="DG119">
        <f t="shared" si="27"/>
        <v>0</v>
      </c>
      <c r="DH119">
        <f t="shared" si="10"/>
        <v>0</v>
      </c>
      <c r="DI119">
        <f t="shared" si="11"/>
        <v>0</v>
      </c>
      <c r="DJ119">
        <f>DG119+DH119</f>
        <v>0</v>
      </c>
      <c r="DK119">
        <v>1</v>
      </c>
      <c r="DL119" t="s">
        <v>75</v>
      </c>
      <c r="DM119">
        <v>6</v>
      </c>
      <c r="DN119" t="s">
        <v>28</v>
      </c>
      <c r="DO119">
        <v>1</v>
      </c>
    </row>
    <row r="120" spans="1:119">
      <c r="A120">
        <f>ROW(Source!A54)</f>
        <v>54</v>
      </c>
      <c r="B120">
        <v>85244098</v>
      </c>
      <c r="C120">
        <v>85246494</v>
      </c>
      <c r="D120">
        <v>82931850</v>
      </c>
      <c r="E120">
        <v>117</v>
      </c>
      <c r="F120">
        <v>1</v>
      </c>
      <c r="G120">
        <v>1</v>
      </c>
      <c r="H120">
        <v>3</v>
      </c>
      <c r="I120" t="s">
        <v>327</v>
      </c>
      <c r="J120" t="s">
        <v>236</v>
      </c>
      <c r="K120" t="s">
        <v>328</v>
      </c>
      <c r="L120">
        <v>3277935</v>
      </c>
      <c r="N120">
        <v>1013</v>
      </c>
      <c r="O120" t="s">
        <v>64</v>
      </c>
      <c r="P120" t="s">
        <v>64</v>
      </c>
      <c r="Q120">
        <v>1</v>
      </c>
      <c r="W120">
        <v>0</v>
      </c>
      <c r="X120">
        <v>274903907</v>
      </c>
      <c r="Y120">
        <f>AT120</f>
        <v>2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1</v>
      </c>
      <c r="AJ120">
        <v>1</v>
      </c>
      <c r="AK120">
        <v>1</v>
      </c>
      <c r="AL120">
        <v>1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 t="s">
        <v>236</v>
      </c>
      <c r="AT120">
        <v>2</v>
      </c>
      <c r="AU120" t="s">
        <v>236</v>
      </c>
      <c r="AV120">
        <v>0</v>
      </c>
      <c r="AW120">
        <v>2</v>
      </c>
      <c r="AX120">
        <v>85246502</v>
      </c>
      <c r="AY120">
        <v>1</v>
      </c>
      <c r="AZ120">
        <v>2048</v>
      </c>
      <c r="BA120">
        <v>120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CV120">
        <v>0</v>
      </c>
      <c r="CW120">
        <v>0</v>
      </c>
      <c r="CX120">
        <f>ROUND(Y120*Source!I54,7)</f>
        <v>0</v>
      </c>
      <c r="CY120">
        <f>AA120</f>
        <v>0</v>
      </c>
      <c r="CZ120">
        <f>AE120</f>
        <v>0</v>
      </c>
      <c r="DA120">
        <f>AI120</f>
        <v>1</v>
      </c>
      <c r="DB120">
        <f>ROUND(ROUND(AT120*CZ120,2),6)</f>
        <v>0</v>
      </c>
      <c r="DC120">
        <f>ROUND(ROUND(AT120*AG120,2),6)</f>
        <v>0</v>
      </c>
      <c r="DD120" t="s">
        <v>236</v>
      </c>
      <c r="DE120" t="s">
        <v>236</v>
      </c>
      <c r="DF120">
        <f t="shared" si="30"/>
        <v>0</v>
      </c>
      <c r="DG120">
        <f t="shared" si="27"/>
        <v>0</v>
      </c>
      <c r="DH120">
        <f t="shared" si="10"/>
        <v>0</v>
      </c>
      <c r="DI120">
        <f t="shared" si="11"/>
        <v>0</v>
      </c>
      <c r="DJ120">
        <f>DF120</f>
        <v>0</v>
      </c>
      <c r="DK120">
        <v>0</v>
      </c>
      <c r="DL120" t="s">
        <v>236</v>
      </c>
      <c r="DM120">
        <v>0</v>
      </c>
      <c r="DN120" t="s">
        <v>236</v>
      </c>
      <c r="DO120">
        <v>0</v>
      </c>
    </row>
    <row r="121" spans="1:119">
      <c r="A121">
        <f>ROW(Source!A55)</f>
        <v>55</v>
      </c>
      <c r="B121">
        <v>85244033</v>
      </c>
      <c r="C121">
        <v>85246494</v>
      </c>
      <c r="D121">
        <v>82925834</v>
      </c>
      <c r="E121">
        <v>117</v>
      </c>
      <c r="F121">
        <v>1</v>
      </c>
      <c r="G121">
        <v>1</v>
      </c>
      <c r="H121">
        <v>1</v>
      </c>
      <c r="I121" t="s">
        <v>808</v>
      </c>
      <c r="J121" t="s">
        <v>236</v>
      </c>
      <c r="K121" t="s">
        <v>809</v>
      </c>
      <c r="L121">
        <v>1191</v>
      </c>
      <c r="N121">
        <v>1013</v>
      </c>
      <c r="O121" t="s">
        <v>28</v>
      </c>
      <c r="P121" t="s">
        <v>28</v>
      </c>
      <c r="Q121">
        <v>1</v>
      </c>
      <c r="W121">
        <v>0</v>
      </c>
      <c r="X121">
        <v>1733635447</v>
      </c>
      <c r="Y121">
        <f>(AT121*ROUND(((0.7*1.2)*1.15),7))</f>
        <v>0.3381</v>
      </c>
      <c r="AA121">
        <v>0</v>
      </c>
      <c r="AB121">
        <v>0</v>
      </c>
      <c r="AC121">
        <v>0</v>
      </c>
      <c r="AD121">
        <v>775.44</v>
      </c>
      <c r="AE121">
        <v>0</v>
      </c>
      <c r="AF121">
        <v>0</v>
      </c>
      <c r="AG121">
        <v>0</v>
      </c>
      <c r="AH121">
        <v>775.44</v>
      </c>
      <c r="AI121">
        <v>1</v>
      </c>
      <c r="AJ121">
        <v>1</v>
      </c>
      <c r="AK121">
        <v>1</v>
      </c>
      <c r="AL121">
        <v>1</v>
      </c>
      <c r="AM121">
        <v>-2</v>
      </c>
      <c r="AN121">
        <v>0</v>
      </c>
      <c r="AO121">
        <v>0</v>
      </c>
      <c r="AP121">
        <v>1</v>
      </c>
      <c r="AQ121">
        <v>1</v>
      </c>
      <c r="AR121">
        <v>0</v>
      </c>
      <c r="AS121" t="s">
        <v>236</v>
      </c>
      <c r="AT121">
        <v>0.35</v>
      </c>
      <c r="AU121" t="s">
        <v>303</v>
      </c>
      <c r="AV121">
        <v>1</v>
      </c>
      <c r="AW121">
        <v>2</v>
      </c>
      <c r="AX121">
        <v>85246499</v>
      </c>
      <c r="AY121">
        <v>1</v>
      </c>
      <c r="AZ121">
        <v>0</v>
      </c>
      <c r="BA121">
        <v>121</v>
      </c>
      <c r="BB121">
        <v>1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271.404</v>
      </c>
      <c r="BN121">
        <v>0.35</v>
      </c>
      <c r="BO121">
        <v>0</v>
      </c>
      <c r="BP121">
        <v>1</v>
      </c>
      <c r="BQ121">
        <v>0</v>
      </c>
      <c r="BR121">
        <v>0</v>
      </c>
      <c r="BS121">
        <v>0</v>
      </c>
      <c r="BT121">
        <v>262.176264</v>
      </c>
      <c r="BU121">
        <v>0.3381</v>
      </c>
      <c r="BV121">
        <v>0</v>
      </c>
      <c r="BW121">
        <v>1</v>
      </c>
      <c r="CU121">
        <f>ROUND(AT121*Source!I55*AH121*AL121,2)</f>
        <v>0</v>
      </c>
      <c r="CV121">
        <f>ROUND(Y121*Source!I55,7)</f>
        <v>0</v>
      </c>
      <c r="CW121">
        <v>0</v>
      </c>
      <c r="CX121">
        <f>ROUND(Y121*Source!I55,7)</f>
        <v>0</v>
      </c>
      <c r="CY121">
        <f>AD121</f>
        <v>775.44</v>
      </c>
      <c r="CZ121">
        <f>AH121</f>
        <v>775.44</v>
      </c>
      <c r="DA121">
        <f>AL121</f>
        <v>1</v>
      </c>
      <c r="DB121">
        <f>ROUND((ROUND(AT121*CZ121,2)*ROUND(((0.7*1.2)*1.15),7)),6)</f>
        <v>262.1724</v>
      </c>
      <c r="DC121">
        <f>ROUND((ROUND(AT121*AG121,2)*ROUND(((0.7*1.2)*1.15),7)),6)</f>
        <v>0</v>
      </c>
      <c r="DD121" t="s">
        <v>236</v>
      </c>
      <c r="DE121" t="s">
        <v>236</v>
      </c>
      <c r="DF121">
        <f t="shared" si="30"/>
        <v>0</v>
      </c>
      <c r="DG121">
        <f t="shared" si="27"/>
        <v>0</v>
      </c>
      <c r="DH121">
        <f t="shared" si="10"/>
        <v>0</v>
      </c>
      <c r="DI121">
        <f t="shared" si="11"/>
        <v>0</v>
      </c>
      <c r="DJ121">
        <f>DI121</f>
        <v>0</v>
      </c>
      <c r="DK121">
        <v>1</v>
      </c>
      <c r="DL121" t="s">
        <v>236</v>
      </c>
      <c r="DM121">
        <v>0</v>
      </c>
      <c r="DN121" t="s">
        <v>236</v>
      </c>
      <c r="DO121">
        <v>0</v>
      </c>
    </row>
    <row r="122" spans="1:119">
      <c r="A122">
        <f>ROW(Source!A55)</f>
        <v>55</v>
      </c>
      <c r="B122">
        <v>85244033</v>
      </c>
      <c r="C122">
        <v>85246494</v>
      </c>
      <c r="D122">
        <v>82926016</v>
      </c>
      <c r="E122">
        <v>117</v>
      </c>
      <c r="F122">
        <v>1</v>
      </c>
      <c r="G122">
        <v>1</v>
      </c>
      <c r="H122">
        <v>1</v>
      </c>
      <c r="I122" t="s">
        <v>798</v>
      </c>
      <c r="J122" t="s">
        <v>236</v>
      </c>
      <c r="K122" t="s">
        <v>799</v>
      </c>
      <c r="L122">
        <v>1191</v>
      </c>
      <c r="N122">
        <v>1013</v>
      </c>
      <c r="O122" t="s">
        <v>28</v>
      </c>
      <c r="P122" t="s">
        <v>28</v>
      </c>
      <c r="Q122">
        <v>1</v>
      </c>
      <c r="W122">
        <v>0</v>
      </c>
      <c r="X122">
        <v>-1417349443</v>
      </c>
      <c r="Y122">
        <f>(AT122*ROUND(((0.7*1.2)*1.15),7))</f>
        <v>0.1449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1</v>
      </c>
      <c r="AJ122">
        <v>1</v>
      </c>
      <c r="AK122">
        <v>1</v>
      </c>
      <c r="AL122">
        <v>1</v>
      </c>
      <c r="AM122">
        <v>-2</v>
      </c>
      <c r="AN122">
        <v>0</v>
      </c>
      <c r="AO122">
        <v>0</v>
      </c>
      <c r="AP122">
        <v>1</v>
      </c>
      <c r="AQ122">
        <v>1</v>
      </c>
      <c r="AR122">
        <v>0</v>
      </c>
      <c r="AS122" t="s">
        <v>236</v>
      </c>
      <c r="AT122">
        <v>0.15</v>
      </c>
      <c r="AU122" t="s">
        <v>303</v>
      </c>
      <c r="AV122">
        <v>2</v>
      </c>
      <c r="AW122">
        <v>2</v>
      </c>
      <c r="AX122">
        <v>85246500</v>
      </c>
      <c r="AY122">
        <v>1</v>
      </c>
      <c r="AZ122">
        <v>0</v>
      </c>
      <c r="BA122">
        <v>122</v>
      </c>
      <c r="BB122">
        <v>1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CV122">
        <v>0</v>
      </c>
      <c r="CW122">
        <v>0</v>
      </c>
      <c r="CX122">
        <f>ROUND(Y122*Source!I55,7)</f>
        <v>0</v>
      </c>
      <c r="CY122">
        <f>AD122</f>
        <v>0</v>
      </c>
      <c r="CZ122">
        <f>AH122</f>
        <v>0</v>
      </c>
      <c r="DA122">
        <f>AL122</f>
        <v>1</v>
      </c>
      <c r="DB122">
        <f>ROUND((ROUND(AT122*CZ122,2)*ROUND(((0.7*1.2)*1.15),7)),6)</f>
        <v>0</v>
      </c>
      <c r="DC122">
        <f>ROUND((ROUND(AT122*AG122,2)*ROUND(((0.7*1.2)*1.15),7)),6)</f>
        <v>0</v>
      </c>
      <c r="DD122" t="s">
        <v>236</v>
      </c>
      <c r="DE122" t="s">
        <v>236</v>
      </c>
      <c r="DF122">
        <f t="shared" si="30"/>
        <v>0</v>
      </c>
      <c r="DG122">
        <f t="shared" si="27"/>
        <v>0</v>
      </c>
      <c r="DH122">
        <f t="shared" si="10"/>
        <v>0</v>
      </c>
      <c r="DI122">
        <f t="shared" si="11"/>
        <v>0</v>
      </c>
      <c r="DJ122">
        <f>DI122</f>
        <v>0</v>
      </c>
      <c r="DK122">
        <v>0</v>
      </c>
      <c r="DL122" t="s">
        <v>236</v>
      </c>
      <c r="DM122">
        <v>0</v>
      </c>
      <c r="DN122" t="s">
        <v>236</v>
      </c>
      <c r="DO122">
        <v>0</v>
      </c>
    </row>
    <row r="123" spans="1:119">
      <c r="A123">
        <f>ROW(Source!A55)</f>
        <v>55</v>
      </c>
      <c r="B123">
        <v>85244033</v>
      </c>
      <c r="C123">
        <v>85246494</v>
      </c>
      <c r="D123">
        <v>82932505</v>
      </c>
      <c r="E123">
        <v>1</v>
      </c>
      <c r="F123">
        <v>1</v>
      </c>
      <c r="G123">
        <v>1</v>
      </c>
      <c r="H123">
        <v>2</v>
      </c>
      <c r="I123" t="s">
        <v>73</v>
      </c>
      <c r="J123" t="s">
        <v>807</v>
      </c>
      <c r="K123" t="s">
        <v>74</v>
      </c>
      <c r="L123">
        <v>1368</v>
      </c>
      <c r="N123">
        <v>1011</v>
      </c>
      <c r="O123" t="s">
        <v>57</v>
      </c>
      <c r="P123" t="s">
        <v>57</v>
      </c>
      <c r="Q123">
        <v>1</v>
      </c>
      <c r="W123">
        <v>0</v>
      </c>
      <c r="X123">
        <v>639918019</v>
      </c>
      <c r="Y123">
        <f>(AT123*ROUND(((0.7*1.2)*1.15),7))</f>
        <v>0.1449</v>
      </c>
      <c r="AA123">
        <v>0</v>
      </c>
      <c r="AB123">
        <v>1626.29</v>
      </c>
      <c r="AC123">
        <v>1090.46</v>
      </c>
      <c r="AD123">
        <v>0</v>
      </c>
      <c r="AE123">
        <v>0</v>
      </c>
      <c r="AF123">
        <v>1626.29</v>
      </c>
      <c r="AG123">
        <v>1090.46</v>
      </c>
      <c r="AH123">
        <v>0</v>
      </c>
      <c r="AI123">
        <v>1</v>
      </c>
      <c r="AJ123">
        <v>1</v>
      </c>
      <c r="AK123">
        <v>1</v>
      </c>
      <c r="AL123">
        <v>1</v>
      </c>
      <c r="AM123">
        <v>-2</v>
      </c>
      <c r="AN123">
        <v>0</v>
      </c>
      <c r="AO123">
        <v>0</v>
      </c>
      <c r="AP123">
        <v>1</v>
      </c>
      <c r="AQ123">
        <v>1</v>
      </c>
      <c r="AR123">
        <v>0</v>
      </c>
      <c r="AS123" t="s">
        <v>236</v>
      </c>
      <c r="AT123">
        <v>0.15</v>
      </c>
      <c r="AU123" t="s">
        <v>303</v>
      </c>
      <c r="AV123">
        <v>1</v>
      </c>
      <c r="AW123">
        <v>2</v>
      </c>
      <c r="AX123">
        <v>85246501</v>
      </c>
      <c r="AY123">
        <v>1</v>
      </c>
      <c r="AZ123">
        <v>0</v>
      </c>
      <c r="BA123">
        <v>123</v>
      </c>
      <c r="BB123">
        <v>1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243.9435</v>
      </c>
      <c r="BL123">
        <v>163.569</v>
      </c>
      <c r="BM123">
        <v>0</v>
      </c>
      <c r="BN123">
        <v>0</v>
      </c>
      <c r="BO123">
        <v>0.15</v>
      </c>
      <c r="BP123">
        <v>1</v>
      </c>
      <c r="BQ123">
        <v>0</v>
      </c>
      <c r="BR123">
        <v>235.649421</v>
      </c>
      <c r="BS123">
        <v>158.007654</v>
      </c>
      <c r="BT123">
        <v>0</v>
      </c>
      <c r="BU123">
        <v>0</v>
      </c>
      <c r="BV123">
        <v>0.1449</v>
      </c>
      <c r="BW123">
        <v>1</v>
      </c>
      <c r="CV123">
        <v>0</v>
      </c>
      <c r="CW123">
        <f>ROUND(Y123*Source!I55*DO123,7)</f>
        <v>0</v>
      </c>
      <c r="CX123">
        <f>ROUND(Y123*Source!I55,7)</f>
        <v>0</v>
      </c>
      <c r="CY123">
        <f>AB123</f>
        <v>1626.29</v>
      </c>
      <c r="CZ123">
        <f>AF123</f>
        <v>1626.29</v>
      </c>
      <c r="DA123">
        <f>AJ123</f>
        <v>1</v>
      </c>
      <c r="DB123">
        <f>ROUND((ROUND(AT123*CZ123,2)*ROUND(((0.7*1.2)*1.15),7)),6)</f>
        <v>235.64604</v>
      </c>
      <c r="DC123">
        <f>ROUND((ROUND(AT123*AG123,2)*ROUND(((0.7*1.2)*1.15),7)),6)</f>
        <v>158.00862</v>
      </c>
      <c r="DD123" t="s">
        <v>236</v>
      </c>
      <c r="DE123" t="s">
        <v>236</v>
      </c>
      <c r="DF123">
        <f t="shared" si="30"/>
        <v>0</v>
      </c>
      <c r="DG123">
        <f t="shared" si="27"/>
        <v>0</v>
      </c>
      <c r="DH123">
        <f t="shared" si="10"/>
        <v>0</v>
      </c>
      <c r="DI123">
        <f t="shared" si="11"/>
        <v>0</v>
      </c>
      <c r="DJ123">
        <f>DG123+DH123</f>
        <v>0</v>
      </c>
      <c r="DK123">
        <v>1</v>
      </c>
      <c r="DL123" t="s">
        <v>75</v>
      </c>
      <c r="DM123">
        <v>6</v>
      </c>
      <c r="DN123" t="s">
        <v>28</v>
      </c>
      <c r="DO123">
        <v>1</v>
      </c>
    </row>
    <row r="124" spans="1:119">
      <c r="A124">
        <f>ROW(Source!A55)</f>
        <v>55</v>
      </c>
      <c r="B124">
        <v>85244033</v>
      </c>
      <c r="C124">
        <v>85246494</v>
      </c>
      <c r="D124">
        <v>82931850</v>
      </c>
      <c r="E124">
        <v>117</v>
      </c>
      <c r="F124">
        <v>1</v>
      </c>
      <c r="G124">
        <v>1</v>
      </c>
      <c r="H124">
        <v>3</v>
      </c>
      <c r="I124" t="s">
        <v>327</v>
      </c>
      <c r="J124" t="s">
        <v>236</v>
      </c>
      <c r="K124" t="s">
        <v>328</v>
      </c>
      <c r="L124">
        <v>3277935</v>
      </c>
      <c r="N124">
        <v>1013</v>
      </c>
      <c r="O124" t="s">
        <v>64</v>
      </c>
      <c r="P124" t="s">
        <v>64</v>
      </c>
      <c r="Q124">
        <v>1</v>
      </c>
      <c r="W124">
        <v>0</v>
      </c>
      <c r="X124">
        <v>274903907</v>
      </c>
      <c r="Y124">
        <f>AT124</f>
        <v>2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1</v>
      </c>
      <c r="AJ124">
        <v>1</v>
      </c>
      <c r="AK124">
        <v>1</v>
      </c>
      <c r="AL124">
        <v>1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 t="s">
        <v>236</v>
      </c>
      <c r="AT124">
        <v>2</v>
      </c>
      <c r="AU124" t="s">
        <v>236</v>
      </c>
      <c r="AV124">
        <v>0</v>
      </c>
      <c r="AW124">
        <v>2</v>
      </c>
      <c r="AX124">
        <v>85246502</v>
      </c>
      <c r="AY124">
        <v>1</v>
      </c>
      <c r="AZ124">
        <v>2048</v>
      </c>
      <c r="BA124">
        <v>124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CV124">
        <v>0</v>
      </c>
      <c r="CW124">
        <v>0</v>
      </c>
      <c r="CX124">
        <f>ROUND(Y124*Source!I55,7)</f>
        <v>0</v>
      </c>
      <c r="CY124">
        <f>AA124</f>
        <v>0</v>
      </c>
      <c r="CZ124">
        <f>AE124</f>
        <v>0</v>
      </c>
      <c r="DA124">
        <f>AI124</f>
        <v>1</v>
      </c>
      <c r="DB124">
        <f>ROUND(ROUND(AT124*CZ124,2),6)</f>
        <v>0</v>
      </c>
      <c r="DC124">
        <f>ROUND(ROUND(AT124*AG124,2),6)</f>
        <v>0</v>
      </c>
      <c r="DD124" t="s">
        <v>236</v>
      </c>
      <c r="DE124" t="s">
        <v>236</v>
      </c>
      <c r="DF124">
        <f t="shared" si="30"/>
        <v>0</v>
      </c>
      <c r="DG124">
        <f t="shared" si="27"/>
        <v>0</v>
      </c>
      <c r="DH124">
        <f t="shared" si="10"/>
        <v>0</v>
      </c>
      <c r="DI124">
        <f t="shared" si="11"/>
        <v>0</v>
      </c>
      <c r="DJ124">
        <f>DF124</f>
        <v>0</v>
      </c>
      <c r="DK124">
        <v>0</v>
      </c>
      <c r="DL124" t="s">
        <v>236</v>
      </c>
      <c r="DM124">
        <v>0</v>
      </c>
      <c r="DN124" t="s">
        <v>236</v>
      </c>
      <c r="DO124">
        <v>0</v>
      </c>
    </row>
    <row r="125" spans="1:119">
      <c r="A125">
        <f>ROW(Source!A58)</f>
        <v>58</v>
      </c>
      <c r="B125">
        <v>85244098</v>
      </c>
      <c r="C125">
        <v>85246504</v>
      </c>
      <c r="D125">
        <v>82925846</v>
      </c>
      <c r="E125">
        <v>117</v>
      </c>
      <c r="F125">
        <v>1</v>
      </c>
      <c r="G125">
        <v>1</v>
      </c>
      <c r="H125">
        <v>1</v>
      </c>
      <c r="I125" t="s">
        <v>132</v>
      </c>
      <c r="J125" t="s">
        <v>236</v>
      </c>
      <c r="K125" t="s">
        <v>133</v>
      </c>
      <c r="L125">
        <v>1191</v>
      </c>
      <c r="N125">
        <v>1013</v>
      </c>
      <c r="O125" t="s">
        <v>28</v>
      </c>
      <c r="P125" t="s">
        <v>28</v>
      </c>
      <c r="Q125">
        <v>1</v>
      </c>
      <c r="W125">
        <v>0</v>
      </c>
      <c r="X125">
        <v>888410196</v>
      </c>
      <c r="Y125">
        <f>(AT125*ROUND(((0.7*1.2)*1.15),7))</f>
        <v>0.3864</v>
      </c>
      <c r="AA125">
        <v>0</v>
      </c>
      <c r="AB125">
        <v>0</v>
      </c>
      <c r="AC125">
        <v>0</v>
      </c>
      <c r="AD125">
        <v>811.79</v>
      </c>
      <c r="AE125">
        <v>0</v>
      </c>
      <c r="AF125">
        <v>0</v>
      </c>
      <c r="AG125">
        <v>0</v>
      </c>
      <c r="AH125">
        <v>811.79</v>
      </c>
      <c r="AI125">
        <v>1</v>
      </c>
      <c r="AJ125">
        <v>1</v>
      </c>
      <c r="AK125">
        <v>1</v>
      </c>
      <c r="AL125">
        <v>1</v>
      </c>
      <c r="AM125">
        <v>-2</v>
      </c>
      <c r="AN125">
        <v>0</v>
      </c>
      <c r="AO125">
        <v>0</v>
      </c>
      <c r="AP125">
        <v>1</v>
      </c>
      <c r="AQ125">
        <v>1</v>
      </c>
      <c r="AR125">
        <v>0</v>
      </c>
      <c r="AS125" t="s">
        <v>236</v>
      </c>
      <c r="AT125">
        <v>0.4</v>
      </c>
      <c r="AU125" t="s">
        <v>303</v>
      </c>
      <c r="AV125">
        <v>1</v>
      </c>
      <c r="AW125">
        <v>2</v>
      </c>
      <c r="AX125">
        <v>85246511</v>
      </c>
      <c r="AY125">
        <v>1</v>
      </c>
      <c r="AZ125">
        <v>0</v>
      </c>
      <c r="BA125">
        <v>125</v>
      </c>
      <c r="BB125">
        <v>1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324.716</v>
      </c>
      <c r="BN125">
        <v>0.4</v>
      </c>
      <c r="BO125">
        <v>0</v>
      </c>
      <c r="BP125">
        <v>1</v>
      </c>
      <c r="BQ125">
        <v>0</v>
      </c>
      <c r="BR125">
        <v>0</v>
      </c>
      <c r="BS125">
        <v>0</v>
      </c>
      <c r="BT125">
        <v>313.675656</v>
      </c>
      <c r="BU125">
        <v>0.3864</v>
      </c>
      <c r="BV125">
        <v>0</v>
      </c>
      <c r="BW125">
        <v>1</v>
      </c>
      <c r="CU125">
        <f>ROUND(AT125*Source!I58*AH125*AL125,2)</f>
        <v>0</v>
      </c>
      <c r="CV125">
        <f>ROUND(Y125*Source!I58,7)</f>
        <v>0</v>
      </c>
      <c r="CW125">
        <v>0</v>
      </c>
      <c r="CX125">
        <f>ROUND(Y125*Source!I58,7)</f>
        <v>0</v>
      </c>
      <c r="CY125">
        <f>AD125</f>
        <v>811.79</v>
      </c>
      <c r="CZ125">
        <f>AH125</f>
        <v>811.79</v>
      </c>
      <c r="DA125">
        <f>AL125</f>
        <v>1</v>
      </c>
      <c r="DB125">
        <f>ROUND((ROUND(AT125*CZ125,2)*ROUND(((0.7*1.2)*1.15),7)),6)</f>
        <v>313.67952</v>
      </c>
      <c r="DC125">
        <f>ROUND((ROUND(AT125*AG125,2)*ROUND(((0.7*1.2)*1.15),7)),6)</f>
        <v>0</v>
      </c>
      <c r="DD125" t="s">
        <v>236</v>
      </c>
      <c r="DE125" t="s">
        <v>236</v>
      </c>
      <c r="DF125">
        <f t="shared" si="30"/>
        <v>0</v>
      </c>
      <c r="DG125">
        <f t="shared" si="27"/>
        <v>0</v>
      </c>
      <c r="DH125">
        <f t="shared" si="10"/>
        <v>0</v>
      </c>
      <c r="DI125">
        <f t="shared" si="11"/>
        <v>0</v>
      </c>
      <c r="DJ125">
        <f>DI125</f>
        <v>0</v>
      </c>
      <c r="DK125">
        <v>1</v>
      </c>
      <c r="DL125" t="s">
        <v>236</v>
      </c>
      <c r="DM125">
        <v>0</v>
      </c>
      <c r="DN125" t="s">
        <v>236</v>
      </c>
      <c r="DO125">
        <v>0</v>
      </c>
    </row>
    <row r="126" spans="1:119">
      <c r="A126">
        <f>ROW(Source!A58)</f>
        <v>58</v>
      </c>
      <c r="B126">
        <v>85244098</v>
      </c>
      <c r="C126">
        <v>85246504</v>
      </c>
      <c r="D126">
        <v>82926016</v>
      </c>
      <c r="E126">
        <v>117</v>
      </c>
      <c r="F126">
        <v>1</v>
      </c>
      <c r="G126">
        <v>1</v>
      </c>
      <c r="H126">
        <v>1</v>
      </c>
      <c r="I126" t="s">
        <v>798</v>
      </c>
      <c r="J126" t="s">
        <v>236</v>
      </c>
      <c r="K126" t="s">
        <v>799</v>
      </c>
      <c r="L126">
        <v>1191</v>
      </c>
      <c r="N126">
        <v>1013</v>
      </c>
      <c r="O126" t="s">
        <v>28</v>
      </c>
      <c r="P126" t="s">
        <v>28</v>
      </c>
      <c r="Q126">
        <v>1</v>
      </c>
      <c r="W126">
        <v>0</v>
      </c>
      <c r="X126">
        <v>-1417349443</v>
      </c>
      <c r="Y126">
        <f>(AT126*ROUND(((0.7*1.2)*1.15),7))</f>
        <v>0.00966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1</v>
      </c>
      <c r="AJ126">
        <v>1</v>
      </c>
      <c r="AK126">
        <v>1</v>
      </c>
      <c r="AL126">
        <v>1</v>
      </c>
      <c r="AM126">
        <v>-2</v>
      </c>
      <c r="AN126">
        <v>0</v>
      </c>
      <c r="AO126">
        <v>0</v>
      </c>
      <c r="AP126">
        <v>1</v>
      </c>
      <c r="AQ126">
        <v>1</v>
      </c>
      <c r="AR126">
        <v>0</v>
      </c>
      <c r="AS126" t="s">
        <v>236</v>
      </c>
      <c r="AT126">
        <v>0.01</v>
      </c>
      <c r="AU126" t="s">
        <v>303</v>
      </c>
      <c r="AV126">
        <v>2</v>
      </c>
      <c r="AW126">
        <v>2</v>
      </c>
      <c r="AX126">
        <v>85246512</v>
      </c>
      <c r="AY126">
        <v>1</v>
      </c>
      <c r="AZ126">
        <v>0</v>
      </c>
      <c r="BA126">
        <v>126</v>
      </c>
      <c r="BB126">
        <v>1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CV126">
        <v>0</v>
      </c>
      <c r="CW126">
        <v>0</v>
      </c>
      <c r="CX126">
        <f>ROUND(Y126*Source!I58,7)</f>
        <v>0</v>
      </c>
      <c r="CY126">
        <f>AD126</f>
        <v>0</v>
      </c>
      <c r="CZ126">
        <f>AH126</f>
        <v>0</v>
      </c>
      <c r="DA126">
        <f>AL126</f>
        <v>1</v>
      </c>
      <c r="DB126">
        <f>ROUND((ROUND(AT126*CZ126,2)*ROUND(((0.7*1.2)*1.15),7)),6)</f>
        <v>0</v>
      </c>
      <c r="DC126">
        <f>ROUND((ROUND(AT126*AG126,2)*ROUND(((0.7*1.2)*1.15),7)),6)</f>
        <v>0</v>
      </c>
      <c r="DD126" t="s">
        <v>236</v>
      </c>
      <c r="DE126" t="s">
        <v>236</v>
      </c>
      <c r="DF126">
        <f t="shared" si="30"/>
        <v>0</v>
      </c>
      <c r="DG126">
        <f t="shared" si="27"/>
        <v>0</v>
      </c>
      <c r="DH126">
        <f t="shared" si="10"/>
        <v>0</v>
      </c>
      <c r="DI126">
        <f t="shared" si="11"/>
        <v>0</v>
      </c>
      <c r="DJ126">
        <f>DI126</f>
        <v>0</v>
      </c>
      <c r="DK126">
        <v>0</v>
      </c>
      <c r="DL126" t="s">
        <v>236</v>
      </c>
      <c r="DM126">
        <v>0</v>
      </c>
      <c r="DN126" t="s">
        <v>236</v>
      </c>
      <c r="DO126">
        <v>0</v>
      </c>
    </row>
    <row r="127" spans="1:119">
      <c r="A127">
        <f>ROW(Source!A58)</f>
        <v>58</v>
      </c>
      <c r="B127">
        <v>85244098</v>
      </c>
      <c r="C127">
        <v>85246504</v>
      </c>
      <c r="D127">
        <v>82932505</v>
      </c>
      <c r="E127">
        <v>1</v>
      </c>
      <c r="F127">
        <v>1</v>
      </c>
      <c r="G127">
        <v>1</v>
      </c>
      <c r="H127">
        <v>2</v>
      </c>
      <c r="I127" t="s">
        <v>73</v>
      </c>
      <c r="J127" t="s">
        <v>807</v>
      </c>
      <c r="K127" t="s">
        <v>74</v>
      </c>
      <c r="L127">
        <v>1368</v>
      </c>
      <c r="N127">
        <v>1011</v>
      </c>
      <c r="O127" t="s">
        <v>57</v>
      </c>
      <c r="P127" t="s">
        <v>57</v>
      </c>
      <c r="Q127">
        <v>1</v>
      </c>
      <c r="W127">
        <v>0</v>
      </c>
      <c r="X127">
        <v>639918019</v>
      </c>
      <c r="Y127">
        <f>(AT127*ROUND(((0.7*1.2)*1.15),7))</f>
        <v>0.003864</v>
      </c>
      <c r="AA127">
        <v>0</v>
      </c>
      <c r="AB127">
        <v>1626.29</v>
      </c>
      <c r="AC127">
        <v>1090.46</v>
      </c>
      <c r="AD127">
        <v>0</v>
      </c>
      <c r="AE127">
        <v>0</v>
      </c>
      <c r="AF127">
        <v>1626.29</v>
      </c>
      <c r="AG127">
        <v>1090.46</v>
      </c>
      <c r="AH127">
        <v>0</v>
      </c>
      <c r="AI127">
        <v>1</v>
      </c>
      <c r="AJ127">
        <v>1</v>
      </c>
      <c r="AK127">
        <v>1</v>
      </c>
      <c r="AL127">
        <v>1</v>
      </c>
      <c r="AM127">
        <v>-2</v>
      </c>
      <c r="AN127">
        <v>0</v>
      </c>
      <c r="AO127">
        <v>0</v>
      </c>
      <c r="AP127">
        <v>1</v>
      </c>
      <c r="AQ127">
        <v>1</v>
      </c>
      <c r="AR127">
        <v>0</v>
      </c>
      <c r="AS127" t="s">
        <v>236</v>
      </c>
      <c r="AT127">
        <v>0.004</v>
      </c>
      <c r="AU127" t="s">
        <v>303</v>
      </c>
      <c r="AV127">
        <v>1</v>
      </c>
      <c r="AW127">
        <v>2</v>
      </c>
      <c r="AX127">
        <v>85246513</v>
      </c>
      <c r="AY127">
        <v>1</v>
      </c>
      <c r="AZ127">
        <v>0</v>
      </c>
      <c r="BA127">
        <v>127</v>
      </c>
      <c r="BB127">
        <v>1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6.50516</v>
      </c>
      <c r="BL127">
        <v>4.36184</v>
      </c>
      <c r="BM127">
        <v>0</v>
      </c>
      <c r="BN127">
        <v>0</v>
      </c>
      <c r="BO127">
        <v>0.004</v>
      </c>
      <c r="BP127">
        <v>1</v>
      </c>
      <c r="BQ127">
        <v>0</v>
      </c>
      <c r="BR127">
        <v>6.28398456</v>
      </c>
      <c r="BS127">
        <v>4.21353744</v>
      </c>
      <c r="BT127">
        <v>0</v>
      </c>
      <c r="BU127">
        <v>0</v>
      </c>
      <c r="BV127">
        <v>0.003864</v>
      </c>
      <c r="BW127">
        <v>1</v>
      </c>
      <c r="CV127">
        <v>0</v>
      </c>
      <c r="CW127">
        <f>ROUND(Y127*Source!I58*DO127,7)</f>
        <v>0</v>
      </c>
      <c r="CX127">
        <f>ROUND(Y127*Source!I58,7)</f>
        <v>0</v>
      </c>
      <c r="CY127">
        <f>AB127</f>
        <v>1626.29</v>
      </c>
      <c r="CZ127">
        <f>AF127</f>
        <v>1626.29</v>
      </c>
      <c r="DA127">
        <f>AJ127</f>
        <v>1</v>
      </c>
      <c r="DB127">
        <f>ROUND((ROUND(AT127*CZ127,2)*ROUND(((0.7*1.2)*1.15),7)),6)</f>
        <v>6.28866</v>
      </c>
      <c r="DC127">
        <f>ROUND((ROUND(AT127*AG127,2)*ROUND(((0.7*1.2)*1.15),7)),6)</f>
        <v>4.21176</v>
      </c>
      <c r="DD127" t="s">
        <v>236</v>
      </c>
      <c r="DE127" t="s">
        <v>236</v>
      </c>
      <c r="DF127">
        <f t="shared" si="30"/>
        <v>0</v>
      </c>
      <c r="DG127">
        <f t="shared" si="27"/>
        <v>0</v>
      </c>
      <c r="DH127">
        <f t="shared" si="10"/>
        <v>0</v>
      </c>
      <c r="DI127">
        <f t="shared" si="11"/>
        <v>0</v>
      </c>
      <c r="DJ127">
        <f>DG127+DH127</f>
        <v>0</v>
      </c>
      <c r="DK127">
        <v>1</v>
      </c>
      <c r="DL127" t="s">
        <v>75</v>
      </c>
      <c r="DM127">
        <v>6</v>
      </c>
      <c r="DN127" t="s">
        <v>28</v>
      </c>
      <c r="DO127">
        <v>1</v>
      </c>
    </row>
    <row r="128" spans="1:119">
      <c r="A128">
        <f>ROW(Source!A58)</f>
        <v>58</v>
      </c>
      <c r="B128">
        <v>85244098</v>
      </c>
      <c r="C128">
        <v>85246504</v>
      </c>
      <c r="D128">
        <v>82933400</v>
      </c>
      <c r="E128">
        <v>1</v>
      </c>
      <c r="F128">
        <v>1</v>
      </c>
      <c r="G128">
        <v>1</v>
      </c>
      <c r="H128">
        <v>2</v>
      </c>
      <c r="I128" t="s">
        <v>97</v>
      </c>
      <c r="J128" t="s">
        <v>801</v>
      </c>
      <c r="K128" t="s">
        <v>98</v>
      </c>
      <c r="L128">
        <v>1368</v>
      </c>
      <c r="N128">
        <v>1011</v>
      </c>
      <c r="O128" t="s">
        <v>57</v>
      </c>
      <c r="P128" t="s">
        <v>57</v>
      </c>
      <c r="Q128">
        <v>1</v>
      </c>
      <c r="W128">
        <v>0</v>
      </c>
      <c r="X128">
        <v>-849950259</v>
      </c>
      <c r="Y128">
        <f>(AT128*ROUND(((0.7*1.2)*1.15),7))</f>
        <v>0.003864</v>
      </c>
      <c r="AA128">
        <v>0</v>
      </c>
      <c r="AB128">
        <v>641.7</v>
      </c>
      <c r="AC128">
        <v>811.79</v>
      </c>
      <c r="AD128">
        <v>0</v>
      </c>
      <c r="AE128">
        <v>0</v>
      </c>
      <c r="AF128">
        <v>641.7</v>
      </c>
      <c r="AG128">
        <v>811.79</v>
      </c>
      <c r="AH128">
        <v>0</v>
      </c>
      <c r="AI128">
        <v>1</v>
      </c>
      <c r="AJ128">
        <v>1</v>
      </c>
      <c r="AK128">
        <v>1</v>
      </c>
      <c r="AL128">
        <v>1</v>
      </c>
      <c r="AM128">
        <v>-2</v>
      </c>
      <c r="AN128">
        <v>0</v>
      </c>
      <c r="AO128">
        <v>0</v>
      </c>
      <c r="AP128">
        <v>1</v>
      </c>
      <c r="AQ128">
        <v>1</v>
      </c>
      <c r="AR128">
        <v>0</v>
      </c>
      <c r="AS128" t="s">
        <v>236</v>
      </c>
      <c r="AT128">
        <v>0.004</v>
      </c>
      <c r="AU128" t="s">
        <v>303</v>
      </c>
      <c r="AV128">
        <v>1</v>
      </c>
      <c r="AW128">
        <v>2</v>
      </c>
      <c r="AX128">
        <v>85246514</v>
      </c>
      <c r="AY128">
        <v>1</v>
      </c>
      <c r="AZ128">
        <v>0</v>
      </c>
      <c r="BA128">
        <v>128</v>
      </c>
      <c r="BB128">
        <v>1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2.5668</v>
      </c>
      <c r="BL128">
        <v>3.24716</v>
      </c>
      <c r="BM128">
        <v>0</v>
      </c>
      <c r="BN128">
        <v>0</v>
      </c>
      <c r="BO128">
        <v>0.004</v>
      </c>
      <c r="BP128">
        <v>1</v>
      </c>
      <c r="BQ128">
        <v>0</v>
      </c>
      <c r="BR128">
        <v>2.4795288</v>
      </c>
      <c r="BS128">
        <v>3.13675656</v>
      </c>
      <c r="BT128">
        <v>0</v>
      </c>
      <c r="BU128">
        <v>0</v>
      </c>
      <c r="BV128">
        <v>0.003864</v>
      </c>
      <c r="BW128">
        <v>1</v>
      </c>
      <c r="CV128">
        <v>0</v>
      </c>
      <c r="CW128">
        <f>ROUND(Y128*Source!I58*DO128,7)</f>
        <v>0</v>
      </c>
      <c r="CX128">
        <f>ROUND(Y128*Source!I58,7)</f>
        <v>0</v>
      </c>
      <c r="CY128">
        <f>AB128</f>
        <v>641.7</v>
      </c>
      <c r="CZ128">
        <f>AF128</f>
        <v>641.7</v>
      </c>
      <c r="DA128">
        <f>AJ128</f>
        <v>1</v>
      </c>
      <c r="DB128">
        <f>ROUND((ROUND(AT128*CZ128,2)*ROUND(((0.7*1.2)*1.15),7)),6)</f>
        <v>2.48262</v>
      </c>
      <c r="DC128">
        <f>ROUND((ROUND(AT128*AG128,2)*ROUND(((0.7*1.2)*1.15),7)),6)</f>
        <v>3.1395</v>
      </c>
      <c r="DD128" t="s">
        <v>236</v>
      </c>
      <c r="DE128" t="s">
        <v>236</v>
      </c>
      <c r="DF128">
        <f t="shared" si="30"/>
        <v>0</v>
      </c>
      <c r="DG128">
        <f t="shared" si="27"/>
        <v>0</v>
      </c>
      <c r="DH128">
        <f t="shared" si="10"/>
        <v>0</v>
      </c>
      <c r="DI128">
        <f t="shared" si="11"/>
        <v>0</v>
      </c>
      <c r="DJ128">
        <f>DG128+DH128</f>
        <v>0</v>
      </c>
      <c r="DK128">
        <v>1</v>
      </c>
      <c r="DL128" t="s">
        <v>81</v>
      </c>
      <c r="DM128">
        <v>4</v>
      </c>
      <c r="DN128" t="s">
        <v>28</v>
      </c>
      <c r="DO128">
        <v>1</v>
      </c>
    </row>
    <row r="129" spans="1:119">
      <c r="A129">
        <f>ROW(Source!A58)</f>
        <v>58</v>
      </c>
      <c r="B129">
        <v>85244098</v>
      </c>
      <c r="C129">
        <v>85246504</v>
      </c>
      <c r="D129">
        <v>83001670</v>
      </c>
      <c r="E129">
        <v>1</v>
      </c>
      <c r="F129">
        <v>1</v>
      </c>
      <c r="G129">
        <v>1</v>
      </c>
      <c r="H129">
        <v>3</v>
      </c>
      <c r="I129" t="s">
        <v>834</v>
      </c>
      <c r="J129" t="s">
        <v>835</v>
      </c>
      <c r="K129" t="s">
        <v>836</v>
      </c>
      <c r="L129">
        <v>1346</v>
      </c>
      <c r="N129">
        <v>1009</v>
      </c>
      <c r="O129" t="s">
        <v>102</v>
      </c>
      <c r="P129" t="s">
        <v>102</v>
      </c>
      <c r="Q129">
        <v>1</v>
      </c>
      <c r="W129">
        <v>0</v>
      </c>
      <c r="X129">
        <v>-1131385474</v>
      </c>
      <c r="Y129">
        <f>(AT129*ROUND(0,7))</f>
        <v>0</v>
      </c>
      <c r="AA129">
        <v>188.92</v>
      </c>
      <c r="AB129">
        <v>0</v>
      </c>
      <c r="AC129">
        <v>0</v>
      </c>
      <c r="AD129">
        <v>0</v>
      </c>
      <c r="AE129">
        <v>174.93</v>
      </c>
      <c r="AF129">
        <v>0</v>
      </c>
      <c r="AG129">
        <v>0</v>
      </c>
      <c r="AH129">
        <v>0</v>
      </c>
      <c r="AI129">
        <v>1.08</v>
      </c>
      <c r="AJ129">
        <v>1</v>
      </c>
      <c r="AK129">
        <v>1</v>
      </c>
      <c r="AL129">
        <v>1</v>
      </c>
      <c r="AM129">
        <v>2</v>
      </c>
      <c r="AN129">
        <v>0</v>
      </c>
      <c r="AO129">
        <v>0</v>
      </c>
      <c r="AP129">
        <v>1</v>
      </c>
      <c r="AQ129">
        <v>1</v>
      </c>
      <c r="AR129">
        <v>0</v>
      </c>
      <c r="AS129" t="s">
        <v>236</v>
      </c>
      <c r="AT129">
        <v>0.08</v>
      </c>
      <c r="AU129" t="s">
        <v>302</v>
      </c>
      <c r="AV129">
        <v>0</v>
      </c>
      <c r="AW129">
        <v>2</v>
      </c>
      <c r="AX129">
        <v>85246515</v>
      </c>
      <c r="AY129">
        <v>1</v>
      </c>
      <c r="AZ129">
        <v>0</v>
      </c>
      <c r="BA129">
        <v>129</v>
      </c>
      <c r="BB129">
        <v>1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13.9944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1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CV129">
        <v>0</v>
      </c>
      <c r="CW129">
        <v>0</v>
      </c>
      <c r="CX129">
        <f>ROUND(Y129*Source!I58,7)</f>
        <v>0</v>
      </c>
      <c r="CY129">
        <f>AA129</f>
        <v>188.92</v>
      </c>
      <c r="CZ129">
        <f>AE129</f>
        <v>174.93</v>
      </c>
      <c r="DA129">
        <f>AI129</f>
        <v>1.08</v>
      </c>
      <c r="DB129">
        <f>ROUND((ROUND(AT129*CZ129,2)*ROUND(0,7)),6)</f>
        <v>0</v>
      </c>
      <c r="DC129">
        <f>ROUND((ROUND(AT129*AG129,2)*ROUND(0,7)),6)</f>
        <v>0</v>
      </c>
      <c r="DD129" t="s">
        <v>236</v>
      </c>
      <c r="DE129" t="s">
        <v>236</v>
      </c>
      <c r="DF129">
        <f>ROUND(ROUND(AE129*AI129,2)*CX129,2)</f>
        <v>0</v>
      </c>
      <c r="DG129">
        <f t="shared" si="27"/>
        <v>0</v>
      </c>
      <c r="DH129">
        <f t="shared" ref="DH129:DH192" si="31">ROUND(ROUND(AG129,2)*CX129,2)</f>
        <v>0</v>
      </c>
      <c r="DI129">
        <f t="shared" ref="DI129:DI192" si="32">ROUND(ROUND(AH129,2)*CX129,2)</f>
        <v>0</v>
      </c>
      <c r="DJ129">
        <f>DF129</f>
        <v>0</v>
      </c>
      <c r="DK129">
        <v>0</v>
      </c>
      <c r="DL129" t="s">
        <v>236</v>
      </c>
      <c r="DM129">
        <v>0</v>
      </c>
      <c r="DN129" t="s">
        <v>236</v>
      </c>
      <c r="DO129">
        <v>0</v>
      </c>
    </row>
    <row r="130" spans="1:119">
      <c r="A130">
        <f>ROW(Source!A58)</f>
        <v>58</v>
      </c>
      <c r="B130">
        <v>85244098</v>
      </c>
      <c r="C130">
        <v>85246504</v>
      </c>
      <c r="D130">
        <v>82931850</v>
      </c>
      <c r="E130">
        <v>117</v>
      </c>
      <c r="F130">
        <v>1</v>
      </c>
      <c r="G130">
        <v>1</v>
      </c>
      <c r="H130">
        <v>3</v>
      </c>
      <c r="I130" t="s">
        <v>327</v>
      </c>
      <c r="J130" t="s">
        <v>236</v>
      </c>
      <c r="K130" t="s">
        <v>328</v>
      </c>
      <c r="L130">
        <v>3277935</v>
      </c>
      <c r="N130">
        <v>1013</v>
      </c>
      <c r="O130" t="s">
        <v>64</v>
      </c>
      <c r="P130" t="s">
        <v>64</v>
      </c>
      <c r="Q130">
        <v>1</v>
      </c>
      <c r="W130">
        <v>0</v>
      </c>
      <c r="X130">
        <v>274903907</v>
      </c>
      <c r="Y130">
        <f>AT130</f>
        <v>2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1</v>
      </c>
      <c r="AJ130">
        <v>1</v>
      </c>
      <c r="AK130">
        <v>1</v>
      </c>
      <c r="AL130">
        <v>1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 t="s">
        <v>236</v>
      </c>
      <c r="AT130">
        <v>2</v>
      </c>
      <c r="AU130" t="s">
        <v>236</v>
      </c>
      <c r="AV130">
        <v>0</v>
      </c>
      <c r="AW130">
        <v>2</v>
      </c>
      <c r="AX130">
        <v>85246516</v>
      </c>
      <c r="AY130">
        <v>1</v>
      </c>
      <c r="AZ130">
        <v>2048</v>
      </c>
      <c r="BA130">
        <v>130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CV130">
        <v>0</v>
      </c>
      <c r="CW130">
        <v>0</v>
      </c>
      <c r="CX130">
        <f>ROUND(Y130*Source!I58,7)</f>
        <v>0</v>
      </c>
      <c r="CY130">
        <f>AA130</f>
        <v>0</v>
      </c>
      <c r="CZ130">
        <f>AE130</f>
        <v>0</v>
      </c>
      <c r="DA130">
        <f>AI130</f>
        <v>1</v>
      </c>
      <c r="DB130">
        <f>ROUND(ROUND(AT130*CZ130,2),6)</f>
        <v>0</v>
      </c>
      <c r="DC130">
        <f>ROUND(ROUND(AT130*AG130,2),6)</f>
        <v>0</v>
      </c>
      <c r="DD130" t="s">
        <v>236</v>
      </c>
      <c r="DE130" t="s">
        <v>236</v>
      </c>
      <c r="DF130">
        <f>ROUND(ROUND(AE130,2)*CX130,2)</f>
        <v>0</v>
      </c>
      <c r="DG130">
        <f t="shared" si="27"/>
        <v>0</v>
      </c>
      <c r="DH130">
        <f t="shared" si="31"/>
        <v>0</v>
      </c>
      <c r="DI130">
        <f t="shared" si="32"/>
        <v>0</v>
      </c>
      <c r="DJ130">
        <f>DF130</f>
        <v>0</v>
      </c>
      <c r="DK130">
        <v>0</v>
      </c>
      <c r="DL130" t="s">
        <v>236</v>
      </c>
      <c r="DM130">
        <v>0</v>
      </c>
      <c r="DN130" t="s">
        <v>236</v>
      </c>
      <c r="DO130">
        <v>0</v>
      </c>
    </row>
    <row r="131" spans="1:119">
      <c r="A131">
        <f>ROW(Source!A59)</f>
        <v>59</v>
      </c>
      <c r="B131">
        <v>85244033</v>
      </c>
      <c r="C131">
        <v>85246504</v>
      </c>
      <c r="D131">
        <v>82925846</v>
      </c>
      <c r="E131">
        <v>117</v>
      </c>
      <c r="F131">
        <v>1</v>
      </c>
      <c r="G131">
        <v>1</v>
      </c>
      <c r="H131">
        <v>1</v>
      </c>
      <c r="I131" t="s">
        <v>132</v>
      </c>
      <c r="J131" t="s">
        <v>236</v>
      </c>
      <c r="K131" t="s">
        <v>133</v>
      </c>
      <c r="L131">
        <v>1191</v>
      </c>
      <c r="N131">
        <v>1013</v>
      </c>
      <c r="O131" t="s">
        <v>28</v>
      </c>
      <c r="P131" t="s">
        <v>28</v>
      </c>
      <c r="Q131">
        <v>1</v>
      </c>
      <c r="W131">
        <v>0</v>
      </c>
      <c r="X131">
        <v>888410196</v>
      </c>
      <c r="Y131">
        <f>(AT131*ROUND(((0.7*1.2)*1.15),7))</f>
        <v>0.3864</v>
      </c>
      <c r="AA131">
        <v>0</v>
      </c>
      <c r="AB131">
        <v>0</v>
      </c>
      <c r="AC131">
        <v>0</v>
      </c>
      <c r="AD131">
        <v>811.79</v>
      </c>
      <c r="AE131">
        <v>0</v>
      </c>
      <c r="AF131">
        <v>0</v>
      </c>
      <c r="AG131">
        <v>0</v>
      </c>
      <c r="AH131">
        <v>811.79</v>
      </c>
      <c r="AI131">
        <v>1</v>
      </c>
      <c r="AJ131">
        <v>1</v>
      </c>
      <c r="AK131">
        <v>1</v>
      </c>
      <c r="AL131">
        <v>1</v>
      </c>
      <c r="AM131">
        <v>-2</v>
      </c>
      <c r="AN131">
        <v>0</v>
      </c>
      <c r="AO131">
        <v>0</v>
      </c>
      <c r="AP131">
        <v>1</v>
      </c>
      <c r="AQ131">
        <v>1</v>
      </c>
      <c r="AR131">
        <v>0</v>
      </c>
      <c r="AS131" t="s">
        <v>236</v>
      </c>
      <c r="AT131">
        <v>0.4</v>
      </c>
      <c r="AU131" t="s">
        <v>303</v>
      </c>
      <c r="AV131">
        <v>1</v>
      </c>
      <c r="AW131">
        <v>2</v>
      </c>
      <c r="AX131">
        <v>85246511</v>
      </c>
      <c r="AY131">
        <v>1</v>
      </c>
      <c r="AZ131">
        <v>0</v>
      </c>
      <c r="BA131">
        <v>131</v>
      </c>
      <c r="BB131">
        <v>1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324.716</v>
      </c>
      <c r="BN131">
        <v>0.4</v>
      </c>
      <c r="BO131">
        <v>0</v>
      </c>
      <c r="BP131">
        <v>1</v>
      </c>
      <c r="BQ131">
        <v>0</v>
      </c>
      <c r="BR131">
        <v>0</v>
      </c>
      <c r="BS131">
        <v>0</v>
      </c>
      <c r="BT131">
        <v>313.675656</v>
      </c>
      <c r="BU131">
        <v>0.3864</v>
      </c>
      <c r="BV131">
        <v>0</v>
      </c>
      <c r="BW131">
        <v>1</v>
      </c>
      <c r="CU131">
        <f>ROUND(AT131*Source!I59*AH131*AL131,2)</f>
        <v>0</v>
      </c>
      <c r="CV131">
        <f>ROUND(Y131*Source!I59,7)</f>
        <v>0</v>
      </c>
      <c r="CW131">
        <v>0</v>
      </c>
      <c r="CX131">
        <f>ROUND(Y131*Source!I59,7)</f>
        <v>0</v>
      </c>
      <c r="CY131">
        <f>AD131</f>
        <v>811.79</v>
      </c>
      <c r="CZ131">
        <f>AH131</f>
        <v>811.79</v>
      </c>
      <c r="DA131">
        <f>AL131</f>
        <v>1</v>
      </c>
      <c r="DB131">
        <f>ROUND((ROUND(AT131*CZ131,2)*ROUND(((0.7*1.2)*1.15),7)),6)</f>
        <v>313.67952</v>
      </c>
      <c r="DC131">
        <f>ROUND((ROUND(AT131*AG131,2)*ROUND(((0.7*1.2)*1.15),7)),6)</f>
        <v>0</v>
      </c>
      <c r="DD131" t="s">
        <v>236</v>
      </c>
      <c r="DE131" t="s">
        <v>236</v>
      </c>
      <c r="DF131">
        <f>ROUND(ROUND(AE131,2)*CX131,2)</f>
        <v>0</v>
      </c>
      <c r="DG131">
        <f t="shared" si="27"/>
        <v>0</v>
      </c>
      <c r="DH131">
        <f t="shared" si="31"/>
        <v>0</v>
      </c>
      <c r="DI131">
        <f t="shared" si="32"/>
        <v>0</v>
      </c>
      <c r="DJ131">
        <f>DI131</f>
        <v>0</v>
      </c>
      <c r="DK131">
        <v>1</v>
      </c>
      <c r="DL131" t="s">
        <v>236</v>
      </c>
      <c r="DM131">
        <v>0</v>
      </c>
      <c r="DN131" t="s">
        <v>236</v>
      </c>
      <c r="DO131">
        <v>0</v>
      </c>
    </row>
    <row r="132" spans="1:119">
      <c r="A132">
        <f>ROW(Source!A59)</f>
        <v>59</v>
      </c>
      <c r="B132">
        <v>85244033</v>
      </c>
      <c r="C132">
        <v>85246504</v>
      </c>
      <c r="D132">
        <v>82926016</v>
      </c>
      <c r="E132">
        <v>117</v>
      </c>
      <c r="F132">
        <v>1</v>
      </c>
      <c r="G132">
        <v>1</v>
      </c>
      <c r="H132">
        <v>1</v>
      </c>
      <c r="I132" t="s">
        <v>798</v>
      </c>
      <c r="J132" t="s">
        <v>236</v>
      </c>
      <c r="K132" t="s">
        <v>799</v>
      </c>
      <c r="L132">
        <v>1191</v>
      </c>
      <c r="N132">
        <v>1013</v>
      </c>
      <c r="O132" t="s">
        <v>28</v>
      </c>
      <c r="P132" t="s">
        <v>28</v>
      </c>
      <c r="Q132">
        <v>1</v>
      </c>
      <c r="W132">
        <v>0</v>
      </c>
      <c r="X132">
        <v>-1417349443</v>
      </c>
      <c r="Y132">
        <f>(AT132*ROUND(((0.7*1.2)*1.15),7))</f>
        <v>0.00966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1</v>
      </c>
      <c r="AJ132">
        <v>1</v>
      </c>
      <c r="AK132">
        <v>1</v>
      </c>
      <c r="AL132">
        <v>1</v>
      </c>
      <c r="AM132">
        <v>-2</v>
      </c>
      <c r="AN132">
        <v>0</v>
      </c>
      <c r="AO132">
        <v>0</v>
      </c>
      <c r="AP132">
        <v>1</v>
      </c>
      <c r="AQ132">
        <v>1</v>
      </c>
      <c r="AR132">
        <v>0</v>
      </c>
      <c r="AS132" t="s">
        <v>236</v>
      </c>
      <c r="AT132">
        <v>0.01</v>
      </c>
      <c r="AU132" t="s">
        <v>303</v>
      </c>
      <c r="AV132">
        <v>2</v>
      </c>
      <c r="AW132">
        <v>2</v>
      </c>
      <c r="AX132">
        <v>85246512</v>
      </c>
      <c r="AY132">
        <v>1</v>
      </c>
      <c r="AZ132">
        <v>0</v>
      </c>
      <c r="BA132">
        <v>132</v>
      </c>
      <c r="BB132">
        <v>1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CV132">
        <v>0</v>
      </c>
      <c r="CW132">
        <v>0</v>
      </c>
      <c r="CX132">
        <f>ROUND(Y132*Source!I59,7)</f>
        <v>0</v>
      </c>
      <c r="CY132">
        <f>AD132</f>
        <v>0</v>
      </c>
      <c r="CZ132">
        <f>AH132</f>
        <v>0</v>
      </c>
      <c r="DA132">
        <f>AL132</f>
        <v>1</v>
      </c>
      <c r="DB132">
        <f>ROUND((ROUND(AT132*CZ132,2)*ROUND(((0.7*1.2)*1.15),7)),6)</f>
        <v>0</v>
      </c>
      <c r="DC132">
        <f>ROUND((ROUND(AT132*AG132,2)*ROUND(((0.7*1.2)*1.15),7)),6)</f>
        <v>0</v>
      </c>
      <c r="DD132" t="s">
        <v>236</v>
      </c>
      <c r="DE132" t="s">
        <v>236</v>
      </c>
      <c r="DF132">
        <f>ROUND(ROUND(AE132,2)*CX132,2)</f>
        <v>0</v>
      </c>
      <c r="DG132">
        <f t="shared" si="27"/>
        <v>0</v>
      </c>
      <c r="DH132">
        <f t="shared" si="31"/>
        <v>0</v>
      </c>
      <c r="DI132">
        <f t="shared" si="32"/>
        <v>0</v>
      </c>
      <c r="DJ132">
        <f>DI132</f>
        <v>0</v>
      </c>
      <c r="DK132">
        <v>0</v>
      </c>
      <c r="DL132" t="s">
        <v>236</v>
      </c>
      <c r="DM132">
        <v>0</v>
      </c>
      <c r="DN132" t="s">
        <v>236</v>
      </c>
      <c r="DO132">
        <v>0</v>
      </c>
    </row>
    <row r="133" spans="1:119">
      <c r="A133">
        <f>ROW(Source!A59)</f>
        <v>59</v>
      </c>
      <c r="B133">
        <v>85244033</v>
      </c>
      <c r="C133">
        <v>85246504</v>
      </c>
      <c r="D133">
        <v>82932505</v>
      </c>
      <c r="E133">
        <v>1</v>
      </c>
      <c r="F133">
        <v>1</v>
      </c>
      <c r="G133">
        <v>1</v>
      </c>
      <c r="H133">
        <v>2</v>
      </c>
      <c r="I133" t="s">
        <v>73</v>
      </c>
      <c r="J133" t="s">
        <v>807</v>
      </c>
      <c r="K133" t="s">
        <v>74</v>
      </c>
      <c r="L133">
        <v>1368</v>
      </c>
      <c r="N133">
        <v>1011</v>
      </c>
      <c r="O133" t="s">
        <v>57</v>
      </c>
      <c r="P133" t="s">
        <v>57</v>
      </c>
      <c r="Q133">
        <v>1</v>
      </c>
      <c r="W133">
        <v>0</v>
      </c>
      <c r="X133">
        <v>639918019</v>
      </c>
      <c r="Y133">
        <f>(AT133*ROUND(((0.7*1.2)*1.15),7))</f>
        <v>0.003864</v>
      </c>
      <c r="AA133">
        <v>0</v>
      </c>
      <c r="AB133">
        <v>1626.29</v>
      </c>
      <c r="AC133">
        <v>1090.46</v>
      </c>
      <c r="AD133">
        <v>0</v>
      </c>
      <c r="AE133">
        <v>0</v>
      </c>
      <c r="AF133">
        <v>1626.29</v>
      </c>
      <c r="AG133">
        <v>1090.46</v>
      </c>
      <c r="AH133">
        <v>0</v>
      </c>
      <c r="AI133">
        <v>1</v>
      </c>
      <c r="AJ133">
        <v>1</v>
      </c>
      <c r="AK133">
        <v>1</v>
      </c>
      <c r="AL133">
        <v>1</v>
      </c>
      <c r="AM133">
        <v>-2</v>
      </c>
      <c r="AN133">
        <v>0</v>
      </c>
      <c r="AO133">
        <v>0</v>
      </c>
      <c r="AP133">
        <v>1</v>
      </c>
      <c r="AQ133">
        <v>1</v>
      </c>
      <c r="AR133">
        <v>0</v>
      </c>
      <c r="AS133" t="s">
        <v>236</v>
      </c>
      <c r="AT133">
        <v>0.004</v>
      </c>
      <c r="AU133" t="s">
        <v>303</v>
      </c>
      <c r="AV133">
        <v>1</v>
      </c>
      <c r="AW133">
        <v>2</v>
      </c>
      <c r="AX133">
        <v>85246513</v>
      </c>
      <c r="AY133">
        <v>1</v>
      </c>
      <c r="AZ133">
        <v>0</v>
      </c>
      <c r="BA133">
        <v>133</v>
      </c>
      <c r="BB133">
        <v>1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6.50516</v>
      </c>
      <c r="BL133">
        <v>4.36184</v>
      </c>
      <c r="BM133">
        <v>0</v>
      </c>
      <c r="BN133">
        <v>0</v>
      </c>
      <c r="BO133">
        <v>0.004</v>
      </c>
      <c r="BP133">
        <v>1</v>
      </c>
      <c r="BQ133">
        <v>0</v>
      </c>
      <c r="BR133">
        <v>6.28398456</v>
      </c>
      <c r="BS133">
        <v>4.21353744</v>
      </c>
      <c r="BT133">
        <v>0</v>
      </c>
      <c r="BU133">
        <v>0</v>
      </c>
      <c r="BV133">
        <v>0.003864</v>
      </c>
      <c r="BW133">
        <v>1</v>
      </c>
      <c r="CV133">
        <v>0</v>
      </c>
      <c r="CW133">
        <f>ROUND(Y133*Source!I59*DO133,7)</f>
        <v>0</v>
      </c>
      <c r="CX133">
        <f>ROUND(Y133*Source!I59,7)</f>
        <v>0</v>
      </c>
      <c r="CY133">
        <f>AB133</f>
        <v>1626.29</v>
      </c>
      <c r="CZ133">
        <f>AF133</f>
        <v>1626.29</v>
      </c>
      <c r="DA133">
        <f>AJ133</f>
        <v>1</v>
      </c>
      <c r="DB133">
        <f>ROUND((ROUND(AT133*CZ133,2)*ROUND(((0.7*1.2)*1.15),7)),6)</f>
        <v>6.28866</v>
      </c>
      <c r="DC133">
        <f>ROUND((ROUND(AT133*AG133,2)*ROUND(((0.7*1.2)*1.15),7)),6)</f>
        <v>4.21176</v>
      </c>
      <c r="DD133" t="s">
        <v>236</v>
      </c>
      <c r="DE133" t="s">
        <v>236</v>
      </c>
      <c r="DF133">
        <f>ROUND(ROUND(AE133,2)*CX133,2)</f>
        <v>0</v>
      </c>
      <c r="DG133">
        <f t="shared" si="27"/>
        <v>0</v>
      </c>
      <c r="DH133">
        <f t="shared" si="31"/>
        <v>0</v>
      </c>
      <c r="DI133">
        <f t="shared" si="32"/>
        <v>0</v>
      </c>
      <c r="DJ133">
        <f>DG133+DH133</f>
        <v>0</v>
      </c>
      <c r="DK133">
        <v>1</v>
      </c>
      <c r="DL133" t="s">
        <v>75</v>
      </c>
      <c r="DM133">
        <v>6</v>
      </c>
      <c r="DN133" t="s">
        <v>28</v>
      </c>
      <c r="DO133">
        <v>1</v>
      </c>
    </row>
    <row r="134" spans="1:119">
      <c r="A134">
        <f>ROW(Source!A59)</f>
        <v>59</v>
      </c>
      <c r="B134">
        <v>85244033</v>
      </c>
      <c r="C134">
        <v>85246504</v>
      </c>
      <c r="D134">
        <v>82933400</v>
      </c>
      <c r="E134">
        <v>1</v>
      </c>
      <c r="F134">
        <v>1</v>
      </c>
      <c r="G134">
        <v>1</v>
      </c>
      <c r="H134">
        <v>2</v>
      </c>
      <c r="I134" t="s">
        <v>97</v>
      </c>
      <c r="J134" t="s">
        <v>801</v>
      </c>
      <c r="K134" t="s">
        <v>98</v>
      </c>
      <c r="L134">
        <v>1368</v>
      </c>
      <c r="N134">
        <v>1011</v>
      </c>
      <c r="O134" t="s">
        <v>57</v>
      </c>
      <c r="P134" t="s">
        <v>57</v>
      </c>
      <c r="Q134">
        <v>1</v>
      </c>
      <c r="W134">
        <v>0</v>
      </c>
      <c r="X134">
        <v>-849950259</v>
      </c>
      <c r="Y134">
        <f>(AT134*ROUND(((0.7*1.2)*1.15),7))</f>
        <v>0.003864</v>
      </c>
      <c r="AA134">
        <v>0</v>
      </c>
      <c r="AB134">
        <v>641.7</v>
      </c>
      <c r="AC134">
        <v>811.79</v>
      </c>
      <c r="AD134">
        <v>0</v>
      </c>
      <c r="AE134">
        <v>0</v>
      </c>
      <c r="AF134">
        <v>641.7</v>
      </c>
      <c r="AG134">
        <v>811.79</v>
      </c>
      <c r="AH134">
        <v>0</v>
      </c>
      <c r="AI134">
        <v>1</v>
      </c>
      <c r="AJ134">
        <v>1</v>
      </c>
      <c r="AK134">
        <v>1</v>
      </c>
      <c r="AL134">
        <v>1</v>
      </c>
      <c r="AM134">
        <v>-2</v>
      </c>
      <c r="AN134">
        <v>0</v>
      </c>
      <c r="AO134">
        <v>0</v>
      </c>
      <c r="AP134">
        <v>1</v>
      </c>
      <c r="AQ134">
        <v>1</v>
      </c>
      <c r="AR134">
        <v>0</v>
      </c>
      <c r="AS134" t="s">
        <v>236</v>
      </c>
      <c r="AT134">
        <v>0.004</v>
      </c>
      <c r="AU134" t="s">
        <v>303</v>
      </c>
      <c r="AV134">
        <v>1</v>
      </c>
      <c r="AW134">
        <v>2</v>
      </c>
      <c r="AX134">
        <v>85246514</v>
      </c>
      <c r="AY134">
        <v>1</v>
      </c>
      <c r="AZ134">
        <v>0</v>
      </c>
      <c r="BA134">
        <v>134</v>
      </c>
      <c r="BB134">
        <v>1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2.5668</v>
      </c>
      <c r="BL134">
        <v>3.24716</v>
      </c>
      <c r="BM134">
        <v>0</v>
      </c>
      <c r="BN134">
        <v>0</v>
      </c>
      <c r="BO134">
        <v>0.004</v>
      </c>
      <c r="BP134">
        <v>1</v>
      </c>
      <c r="BQ134">
        <v>0</v>
      </c>
      <c r="BR134">
        <v>2.4795288</v>
      </c>
      <c r="BS134">
        <v>3.13675656</v>
      </c>
      <c r="BT134">
        <v>0</v>
      </c>
      <c r="BU134">
        <v>0</v>
      </c>
      <c r="BV134">
        <v>0.003864</v>
      </c>
      <c r="BW134">
        <v>1</v>
      </c>
      <c r="CV134">
        <v>0</v>
      </c>
      <c r="CW134">
        <f>ROUND(Y134*Source!I59*DO134,7)</f>
        <v>0</v>
      </c>
      <c r="CX134">
        <f>ROUND(Y134*Source!I59,7)</f>
        <v>0</v>
      </c>
      <c r="CY134">
        <f>AB134</f>
        <v>641.7</v>
      </c>
      <c r="CZ134">
        <f>AF134</f>
        <v>641.7</v>
      </c>
      <c r="DA134">
        <f>AJ134</f>
        <v>1</v>
      </c>
      <c r="DB134">
        <f>ROUND((ROUND(AT134*CZ134,2)*ROUND(((0.7*1.2)*1.15),7)),6)</f>
        <v>2.48262</v>
      </c>
      <c r="DC134">
        <f>ROUND((ROUND(AT134*AG134,2)*ROUND(((0.7*1.2)*1.15),7)),6)</f>
        <v>3.1395</v>
      </c>
      <c r="DD134" t="s">
        <v>236</v>
      </c>
      <c r="DE134" t="s">
        <v>236</v>
      </c>
      <c r="DF134">
        <f>ROUND(ROUND(AE134,2)*CX134,2)</f>
        <v>0</v>
      </c>
      <c r="DG134">
        <f t="shared" si="27"/>
        <v>0</v>
      </c>
      <c r="DH134">
        <f t="shared" si="31"/>
        <v>0</v>
      </c>
      <c r="DI134">
        <f t="shared" si="32"/>
        <v>0</v>
      </c>
      <c r="DJ134">
        <f>DG134+DH134</f>
        <v>0</v>
      </c>
      <c r="DK134">
        <v>1</v>
      </c>
      <c r="DL134" t="s">
        <v>81</v>
      </c>
      <c r="DM134">
        <v>4</v>
      </c>
      <c r="DN134" t="s">
        <v>28</v>
      </c>
      <c r="DO134">
        <v>1</v>
      </c>
    </row>
    <row r="135" spans="1:119">
      <c r="A135">
        <f>ROW(Source!A59)</f>
        <v>59</v>
      </c>
      <c r="B135">
        <v>85244033</v>
      </c>
      <c r="C135">
        <v>85246504</v>
      </c>
      <c r="D135">
        <v>83001670</v>
      </c>
      <c r="E135">
        <v>1</v>
      </c>
      <c r="F135">
        <v>1</v>
      </c>
      <c r="G135">
        <v>1</v>
      </c>
      <c r="H135">
        <v>3</v>
      </c>
      <c r="I135" t="s">
        <v>834</v>
      </c>
      <c r="J135" t="s">
        <v>835</v>
      </c>
      <c r="K135" t="s">
        <v>836</v>
      </c>
      <c r="L135">
        <v>1346</v>
      </c>
      <c r="N135">
        <v>1009</v>
      </c>
      <c r="O135" t="s">
        <v>102</v>
      </c>
      <c r="P135" t="s">
        <v>102</v>
      </c>
      <c r="Q135">
        <v>1</v>
      </c>
      <c r="W135">
        <v>0</v>
      </c>
      <c r="X135">
        <v>-1131385474</v>
      </c>
      <c r="Y135">
        <f>(AT135*ROUND(0,7))</f>
        <v>0</v>
      </c>
      <c r="AA135">
        <v>188.92</v>
      </c>
      <c r="AB135">
        <v>0</v>
      </c>
      <c r="AC135">
        <v>0</v>
      </c>
      <c r="AD135">
        <v>0</v>
      </c>
      <c r="AE135">
        <v>174.93</v>
      </c>
      <c r="AF135">
        <v>0</v>
      </c>
      <c r="AG135">
        <v>0</v>
      </c>
      <c r="AH135">
        <v>0</v>
      </c>
      <c r="AI135">
        <v>1.08</v>
      </c>
      <c r="AJ135">
        <v>1</v>
      </c>
      <c r="AK135">
        <v>1</v>
      </c>
      <c r="AL135">
        <v>1</v>
      </c>
      <c r="AM135">
        <v>2</v>
      </c>
      <c r="AN135">
        <v>0</v>
      </c>
      <c r="AO135">
        <v>0</v>
      </c>
      <c r="AP135">
        <v>1</v>
      </c>
      <c r="AQ135">
        <v>1</v>
      </c>
      <c r="AR135">
        <v>0</v>
      </c>
      <c r="AS135" t="s">
        <v>236</v>
      </c>
      <c r="AT135">
        <v>0.08</v>
      </c>
      <c r="AU135" t="s">
        <v>302</v>
      </c>
      <c r="AV135">
        <v>0</v>
      </c>
      <c r="AW135">
        <v>2</v>
      </c>
      <c r="AX135">
        <v>85246515</v>
      </c>
      <c r="AY135">
        <v>1</v>
      </c>
      <c r="AZ135">
        <v>0</v>
      </c>
      <c r="BA135">
        <v>135</v>
      </c>
      <c r="BB135">
        <v>1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13.9944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1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CV135">
        <v>0</v>
      </c>
      <c r="CW135">
        <v>0</v>
      </c>
      <c r="CX135">
        <f>ROUND(Y135*Source!I59,7)</f>
        <v>0</v>
      </c>
      <c r="CY135">
        <f>AA135</f>
        <v>188.92</v>
      </c>
      <c r="CZ135">
        <f>AE135</f>
        <v>174.93</v>
      </c>
      <c r="DA135">
        <f>AI135</f>
        <v>1.08</v>
      </c>
      <c r="DB135">
        <f>ROUND((ROUND(AT135*CZ135,2)*ROUND(0,7)),6)</f>
        <v>0</v>
      </c>
      <c r="DC135">
        <f>ROUND((ROUND(AT135*AG135,2)*ROUND(0,7)),6)</f>
        <v>0</v>
      </c>
      <c r="DD135" t="s">
        <v>236</v>
      </c>
      <c r="DE135" t="s">
        <v>236</v>
      </c>
      <c r="DF135">
        <f>ROUND(ROUND(AE135*AI135,2)*CX135,2)</f>
        <v>0</v>
      </c>
      <c r="DG135">
        <f t="shared" si="27"/>
        <v>0</v>
      </c>
      <c r="DH135">
        <f t="shared" si="31"/>
        <v>0</v>
      </c>
      <c r="DI135">
        <f t="shared" si="32"/>
        <v>0</v>
      </c>
      <c r="DJ135">
        <f>DF135</f>
        <v>0</v>
      </c>
      <c r="DK135">
        <v>0</v>
      </c>
      <c r="DL135" t="s">
        <v>236</v>
      </c>
      <c r="DM135">
        <v>0</v>
      </c>
      <c r="DN135" t="s">
        <v>236</v>
      </c>
      <c r="DO135">
        <v>0</v>
      </c>
    </row>
    <row r="136" spans="1:119">
      <c r="A136">
        <f>ROW(Source!A59)</f>
        <v>59</v>
      </c>
      <c r="B136">
        <v>85244033</v>
      </c>
      <c r="C136">
        <v>85246504</v>
      </c>
      <c r="D136">
        <v>82931850</v>
      </c>
      <c r="E136">
        <v>117</v>
      </c>
      <c r="F136">
        <v>1</v>
      </c>
      <c r="G136">
        <v>1</v>
      </c>
      <c r="H136">
        <v>3</v>
      </c>
      <c r="I136" t="s">
        <v>327</v>
      </c>
      <c r="J136" t="s">
        <v>236</v>
      </c>
      <c r="K136" t="s">
        <v>328</v>
      </c>
      <c r="L136">
        <v>3277935</v>
      </c>
      <c r="N136">
        <v>1013</v>
      </c>
      <c r="O136" t="s">
        <v>64</v>
      </c>
      <c r="P136" t="s">
        <v>64</v>
      </c>
      <c r="Q136">
        <v>1</v>
      </c>
      <c r="W136">
        <v>0</v>
      </c>
      <c r="X136">
        <v>274903907</v>
      </c>
      <c r="Y136">
        <f>AT136</f>
        <v>2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1</v>
      </c>
      <c r="AJ136">
        <v>1</v>
      </c>
      <c r="AK136">
        <v>1</v>
      </c>
      <c r="AL136">
        <v>1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 t="s">
        <v>236</v>
      </c>
      <c r="AT136">
        <v>2</v>
      </c>
      <c r="AU136" t="s">
        <v>236</v>
      </c>
      <c r="AV136">
        <v>0</v>
      </c>
      <c r="AW136">
        <v>2</v>
      </c>
      <c r="AX136">
        <v>85246516</v>
      </c>
      <c r="AY136">
        <v>1</v>
      </c>
      <c r="AZ136">
        <v>2048</v>
      </c>
      <c r="BA136">
        <v>136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CV136">
        <v>0</v>
      </c>
      <c r="CW136">
        <v>0</v>
      </c>
      <c r="CX136">
        <f>ROUND(Y136*Source!I59,7)</f>
        <v>0</v>
      </c>
      <c r="CY136">
        <f>AA136</f>
        <v>0</v>
      </c>
      <c r="CZ136">
        <f>AE136</f>
        <v>0</v>
      </c>
      <c r="DA136">
        <f>AI136</f>
        <v>1</v>
      </c>
      <c r="DB136">
        <f>ROUND(ROUND(AT136*CZ136,2),6)</f>
        <v>0</v>
      </c>
      <c r="DC136">
        <f>ROUND(ROUND(AT136*AG136,2),6)</f>
        <v>0</v>
      </c>
      <c r="DD136" t="s">
        <v>236</v>
      </c>
      <c r="DE136" t="s">
        <v>236</v>
      </c>
      <c r="DF136">
        <f t="shared" ref="DF136:DF165" si="33">ROUND(ROUND(AE136,2)*CX136,2)</f>
        <v>0</v>
      </c>
      <c r="DG136">
        <f t="shared" si="27"/>
        <v>0</v>
      </c>
      <c r="DH136">
        <f t="shared" si="31"/>
        <v>0</v>
      </c>
      <c r="DI136">
        <f t="shared" si="32"/>
        <v>0</v>
      </c>
      <c r="DJ136">
        <f>DF136</f>
        <v>0</v>
      </c>
      <c r="DK136">
        <v>0</v>
      </c>
      <c r="DL136" t="s">
        <v>236</v>
      </c>
      <c r="DM136">
        <v>0</v>
      </c>
      <c r="DN136" t="s">
        <v>236</v>
      </c>
      <c r="DO136">
        <v>0</v>
      </c>
    </row>
    <row r="137" spans="1:119">
      <c r="A137">
        <f>ROW(Source!A62)</f>
        <v>62</v>
      </c>
      <c r="B137">
        <v>85244098</v>
      </c>
      <c r="C137">
        <v>85246518</v>
      </c>
      <c r="D137">
        <v>82925816</v>
      </c>
      <c r="E137">
        <v>117</v>
      </c>
      <c r="F137">
        <v>1</v>
      </c>
      <c r="G137">
        <v>1</v>
      </c>
      <c r="H137">
        <v>1</v>
      </c>
      <c r="I137" t="s">
        <v>837</v>
      </c>
      <c r="J137" t="s">
        <v>236</v>
      </c>
      <c r="K137" t="s">
        <v>838</v>
      </c>
      <c r="L137">
        <v>1191</v>
      </c>
      <c r="N137">
        <v>1013</v>
      </c>
      <c r="O137" t="s">
        <v>28</v>
      </c>
      <c r="P137" t="s">
        <v>28</v>
      </c>
      <c r="Q137">
        <v>1</v>
      </c>
      <c r="W137">
        <v>0</v>
      </c>
      <c r="X137">
        <v>-907905829</v>
      </c>
      <c r="Y137">
        <f t="shared" ref="Y137:Y152" si="34">(AT137*ROUND((1.2*1.15),7))</f>
        <v>1.7526</v>
      </c>
      <c r="AA137">
        <v>0</v>
      </c>
      <c r="AB137">
        <v>0</v>
      </c>
      <c r="AC137">
        <v>0</v>
      </c>
      <c r="AD137">
        <v>708.8</v>
      </c>
      <c r="AE137">
        <v>0</v>
      </c>
      <c r="AF137">
        <v>0</v>
      </c>
      <c r="AG137">
        <v>0</v>
      </c>
      <c r="AH137">
        <v>708.8</v>
      </c>
      <c r="AI137">
        <v>1</v>
      </c>
      <c r="AJ137">
        <v>1</v>
      </c>
      <c r="AK137">
        <v>1</v>
      </c>
      <c r="AL137">
        <v>1</v>
      </c>
      <c r="AM137">
        <v>-2</v>
      </c>
      <c r="AN137">
        <v>0</v>
      </c>
      <c r="AO137">
        <v>0</v>
      </c>
      <c r="AP137">
        <v>1</v>
      </c>
      <c r="AQ137">
        <v>1</v>
      </c>
      <c r="AR137">
        <v>0</v>
      </c>
      <c r="AS137" t="s">
        <v>236</v>
      </c>
      <c r="AT137">
        <v>1.27</v>
      </c>
      <c r="AU137" t="s">
        <v>268</v>
      </c>
      <c r="AV137">
        <v>1</v>
      </c>
      <c r="AW137">
        <v>2</v>
      </c>
      <c r="AX137">
        <v>85246523</v>
      </c>
      <c r="AY137">
        <v>1</v>
      </c>
      <c r="AZ137">
        <v>0</v>
      </c>
      <c r="BA137">
        <v>137</v>
      </c>
      <c r="BB137">
        <v>1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900.176</v>
      </c>
      <c r="BN137">
        <v>1.27</v>
      </c>
      <c r="BO137">
        <v>0</v>
      </c>
      <c r="BP137">
        <v>1</v>
      </c>
      <c r="BQ137">
        <v>0</v>
      </c>
      <c r="BR137">
        <v>0</v>
      </c>
      <c r="BS137">
        <v>0</v>
      </c>
      <c r="BT137">
        <v>1242.24288</v>
      </c>
      <c r="BU137">
        <v>1.7526</v>
      </c>
      <c r="BV137">
        <v>0</v>
      </c>
      <c r="BW137">
        <v>1</v>
      </c>
      <c r="CU137">
        <f>ROUND(AT137*Source!I62*AH137*AL137,2)</f>
        <v>0</v>
      </c>
      <c r="CV137">
        <f>ROUND(Y137*Source!I62,7)</f>
        <v>0</v>
      </c>
      <c r="CW137">
        <v>0</v>
      </c>
      <c r="CX137">
        <f>ROUND(Y137*Source!I62,7)</f>
        <v>0</v>
      </c>
      <c r="CY137">
        <f>AD137</f>
        <v>708.8</v>
      </c>
      <c r="CZ137">
        <f>AH137</f>
        <v>708.8</v>
      </c>
      <c r="DA137">
        <f>AL137</f>
        <v>1</v>
      </c>
      <c r="DB137">
        <f t="shared" ref="DB137:DB152" si="35">ROUND((ROUND(AT137*CZ137,2)*ROUND((1.2*1.15),7)),6)</f>
        <v>1242.2484</v>
      </c>
      <c r="DC137">
        <f t="shared" ref="DC137:DC152" si="36">ROUND((ROUND(AT137*AG137,2)*ROUND((1.2*1.15),7)),6)</f>
        <v>0</v>
      </c>
      <c r="DD137" t="s">
        <v>236</v>
      </c>
      <c r="DE137" t="s">
        <v>236</v>
      </c>
      <c r="DF137">
        <f t="shared" si="33"/>
        <v>0</v>
      </c>
      <c r="DG137">
        <f t="shared" si="27"/>
        <v>0</v>
      </c>
      <c r="DH137">
        <f t="shared" si="31"/>
        <v>0</v>
      </c>
      <c r="DI137">
        <f t="shared" si="32"/>
        <v>0</v>
      </c>
      <c r="DJ137">
        <f>DI137</f>
        <v>0</v>
      </c>
      <c r="DK137">
        <v>1</v>
      </c>
      <c r="DL137" t="s">
        <v>236</v>
      </c>
      <c r="DM137">
        <v>0</v>
      </c>
      <c r="DN137" t="s">
        <v>236</v>
      </c>
      <c r="DO137">
        <v>0</v>
      </c>
    </row>
    <row r="138" spans="1:119">
      <c r="A138">
        <f>ROW(Source!A62)</f>
        <v>62</v>
      </c>
      <c r="B138">
        <v>85244098</v>
      </c>
      <c r="C138">
        <v>85246518</v>
      </c>
      <c r="D138">
        <v>82926016</v>
      </c>
      <c r="E138">
        <v>117</v>
      </c>
      <c r="F138">
        <v>1</v>
      </c>
      <c r="G138">
        <v>1</v>
      </c>
      <c r="H138">
        <v>1</v>
      </c>
      <c r="I138" t="s">
        <v>798</v>
      </c>
      <c r="J138" t="s">
        <v>236</v>
      </c>
      <c r="K138" t="s">
        <v>799</v>
      </c>
      <c r="L138">
        <v>1191</v>
      </c>
      <c r="N138">
        <v>1013</v>
      </c>
      <c r="O138" t="s">
        <v>28</v>
      </c>
      <c r="P138" t="s">
        <v>28</v>
      </c>
      <c r="Q138">
        <v>1</v>
      </c>
      <c r="W138">
        <v>0</v>
      </c>
      <c r="X138">
        <v>-1417349443</v>
      </c>
      <c r="Y138">
        <f t="shared" si="34"/>
        <v>0.5658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1</v>
      </c>
      <c r="AJ138">
        <v>1</v>
      </c>
      <c r="AK138">
        <v>1</v>
      </c>
      <c r="AL138">
        <v>1</v>
      </c>
      <c r="AM138">
        <v>-2</v>
      </c>
      <c r="AN138">
        <v>0</v>
      </c>
      <c r="AO138">
        <v>0</v>
      </c>
      <c r="AP138">
        <v>1</v>
      </c>
      <c r="AQ138">
        <v>1</v>
      </c>
      <c r="AR138">
        <v>0</v>
      </c>
      <c r="AS138" t="s">
        <v>236</v>
      </c>
      <c r="AT138">
        <v>0.41</v>
      </c>
      <c r="AU138" t="s">
        <v>268</v>
      </c>
      <c r="AV138">
        <v>2</v>
      </c>
      <c r="AW138">
        <v>2</v>
      </c>
      <c r="AX138">
        <v>85246524</v>
      </c>
      <c r="AY138">
        <v>1</v>
      </c>
      <c r="AZ138">
        <v>0</v>
      </c>
      <c r="BA138">
        <v>138</v>
      </c>
      <c r="BB138">
        <v>1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CV138">
        <v>0</v>
      </c>
      <c r="CW138">
        <v>0</v>
      </c>
      <c r="CX138">
        <f>ROUND(Y138*Source!I62,7)</f>
        <v>0</v>
      </c>
      <c r="CY138">
        <f>AD138</f>
        <v>0</v>
      </c>
      <c r="CZ138">
        <f>AH138</f>
        <v>0</v>
      </c>
      <c r="DA138">
        <f>AL138</f>
        <v>1</v>
      </c>
      <c r="DB138">
        <f t="shared" si="35"/>
        <v>0</v>
      </c>
      <c r="DC138">
        <f t="shared" si="36"/>
        <v>0</v>
      </c>
      <c r="DD138" t="s">
        <v>236</v>
      </c>
      <c r="DE138" t="s">
        <v>236</v>
      </c>
      <c r="DF138">
        <f t="shared" si="33"/>
        <v>0</v>
      </c>
      <c r="DG138">
        <f t="shared" si="27"/>
        <v>0</v>
      </c>
      <c r="DH138">
        <f t="shared" si="31"/>
        <v>0</v>
      </c>
      <c r="DI138">
        <f t="shared" si="32"/>
        <v>0</v>
      </c>
      <c r="DJ138">
        <f>DI138</f>
        <v>0</v>
      </c>
      <c r="DK138">
        <v>0</v>
      </c>
      <c r="DL138" t="s">
        <v>236</v>
      </c>
      <c r="DM138">
        <v>0</v>
      </c>
      <c r="DN138" t="s">
        <v>236</v>
      </c>
      <c r="DO138">
        <v>0</v>
      </c>
    </row>
    <row r="139" spans="1:119">
      <c r="A139">
        <f>ROW(Source!A62)</f>
        <v>62</v>
      </c>
      <c r="B139">
        <v>85244098</v>
      </c>
      <c r="C139">
        <v>85246518</v>
      </c>
      <c r="D139">
        <v>82932679</v>
      </c>
      <c r="E139">
        <v>1</v>
      </c>
      <c r="F139">
        <v>1</v>
      </c>
      <c r="G139">
        <v>1</v>
      </c>
      <c r="H139">
        <v>2</v>
      </c>
      <c r="I139" t="s">
        <v>124</v>
      </c>
      <c r="J139" t="s">
        <v>800</v>
      </c>
      <c r="K139" t="s">
        <v>125</v>
      </c>
      <c r="L139">
        <v>1368</v>
      </c>
      <c r="N139">
        <v>1011</v>
      </c>
      <c r="O139" t="s">
        <v>57</v>
      </c>
      <c r="P139" t="s">
        <v>57</v>
      </c>
      <c r="Q139">
        <v>1</v>
      </c>
      <c r="W139">
        <v>0</v>
      </c>
      <c r="X139">
        <v>-438045540</v>
      </c>
      <c r="Y139">
        <f t="shared" si="34"/>
        <v>0.483</v>
      </c>
      <c r="AA139">
        <v>0</v>
      </c>
      <c r="AB139">
        <v>506.23</v>
      </c>
      <c r="AC139">
        <v>811.79</v>
      </c>
      <c r="AD139">
        <v>0</v>
      </c>
      <c r="AE139">
        <v>0</v>
      </c>
      <c r="AF139">
        <v>346.73</v>
      </c>
      <c r="AG139">
        <v>811.79</v>
      </c>
      <c r="AH139">
        <v>0</v>
      </c>
      <c r="AI139">
        <v>1</v>
      </c>
      <c r="AJ139">
        <v>1.46</v>
      </c>
      <c r="AK139">
        <v>1</v>
      </c>
      <c r="AL139">
        <v>1</v>
      </c>
      <c r="AM139">
        <v>2</v>
      </c>
      <c r="AN139">
        <v>0</v>
      </c>
      <c r="AO139">
        <v>0</v>
      </c>
      <c r="AP139">
        <v>1</v>
      </c>
      <c r="AQ139">
        <v>1</v>
      </c>
      <c r="AR139">
        <v>0</v>
      </c>
      <c r="AS139" t="s">
        <v>236</v>
      </c>
      <c r="AT139">
        <v>0.35</v>
      </c>
      <c r="AU139" t="s">
        <v>268</v>
      </c>
      <c r="AV139">
        <v>1</v>
      </c>
      <c r="AW139">
        <v>2</v>
      </c>
      <c r="AX139">
        <v>85246525</v>
      </c>
      <c r="AY139">
        <v>1</v>
      </c>
      <c r="AZ139">
        <v>0</v>
      </c>
      <c r="BA139">
        <v>139</v>
      </c>
      <c r="BB139">
        <v>1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121.3555</v>
      </c>
      <c r="BL139">
        <v>284.1265</v>
      </c>
      <c r="BM139">
        <v>0</v>
      </c>
      <c r="BN139">
        <v>0</v>
      </c>
      <c r="BO139">
        <v>0.35</v>
      </c>
      <c r="BP139">
        <v>1</v>
      </c>
      <c r="BQ139">
        <v>0</v>
      </c>
      <c r="BR139">
        <v>167.47059</v>
      </c>
      <c r="BS139">
        <v>392.09457</v>
      </c>
      <c r="BT139">
        <v>0</v>
      </c>
      <c r="BU139">
        <v>0</v>
      </c>
      <c r="BV139">
        <v>0.483</v>
      </c>
      <c r="BW139">
        <v>1</v>
      </c>
      <c r="CV139">
        <v>0</v>
      </c>
      <c r="CW139">
        <f>ROUND(Y139*Source!I62*DO139,7)</f>
        <v>0</v>
      </c>
      <c r="CX139">
        <f>ROUND(Y139*Source!I62,7)</f>
        <v>0</v>
      </c>
      <c r="CY139">
        <f>AB139</f>
        <v>506.23</v>
      </c>
      <c r="CZ139">
        <f>AF139</f>
        <v>346.73</v>
      </c>
      <c r="DA139">
        <f>AJ139</f>
        <v>1.46</v>
      </c>
      <c r="DB139">
        <f t="shared" si="35"/>
        <v>167.4768</v>
      </c>
      <c r="DC139">
        <f t="shared" si="36"/>
        <v>392.0994</v>
      </c>
      <c r="DD139" t="s">
        <v>236</v>
      </c>
      <c r="DE139" t="s">
        <v>236</v>
      </c>
      <c r="DF139">
        <f t="shared" si="33"/>
        <v>0</v>
      </c>
      <c r="DG139">
        <f>ROUND(ROUND(AF139*AJ139,2)*CX139,2)</f>
        <v>0</v>
      </c>
      <c r="DH139">
        <f t="shared" si="31"/>
        <v>0</v>
      </c>
      <c r="DI139">
        <f t="shared" si="32"/>
        <v>0</v>
      </c>
      <c r="DJ139">
        <f>DG139+DH139</f>
        <v>0</v>
      </c>
      <c r="DK139">
        <v>0</v>
      </c>
      <c r="DL139" t="s">
        <v>81</v>
      </c>
      <c r="DM139">
        <v>4</v>
      </c>
      <c r="DN139" t="s">
        <v>28</v>
      </c>
      <c r="DO139">
        <v>1</v>
      </c>
    </row>
    <row r="140" spans="1:119">
      <c r="A140">
        <f>ROW(Source!A62)</f>
        <v>62</v>
      </c>
      <c r="B140">
        <v>85244098</v>
      </c>
      <c r="C140">
        <v>85246518</v>
      </c>
      <c r="D140">
        <v>82933400</v>
      </c>
      <c r="E140">
        <v>1</v>
      </c>
      <c r="F140">
        <v>1</v>
      </c>
      <c r="G140">
        <v>1</v>
      </c>
      <c r="H140">
        <v>2</v>
      </c>
      <c r="I140" t="s">
        <v>97</v>
      </c>
      <c r="J140" t="s">
        <v>801</v>
      </c>
      <c r="K140" t="s">
        <v>98</v>
      </c>
      <c r="L140">
        <v>1368</v>
      </c>
      <c r="N140">
        <v>1011</v>
      </c>
      <c r="O140" t="s">
        <v>57</v>
      </c>
      <c r="P140" t="s">
        <v>57</v>
      </c>
      <c r="Q140">
        <v>1</v>
      </c>
      <c r="W140">
        <v>0</v>
      </c>
      <c r="X140">
        <v>-849950259</v>
      </c>
      <c r="Y140">
        <f t="shared" si="34"/>
        <v>0.0828</v>
      </c>
      <c r="AA140">
        <v>0</v>
      </c>
      <c r="AB140">
        <v>641.7</v>
      </c>
      <c r="AC140">
        <v>811.79</v>
      </c>
      <c r="AD140">
        <v>0</v>
      </c>
      <c r="AE140">
        <v>0</v>
      </c>
      <c r="AF140">
        <v>641.7</v>
      </c>
      <c r="AG140">
        <v>811.79</v>
      </c>
      <c r="AH140">
        <v>0</v>
      </c>
      <c r="AI140">
        <v>1</v>
      </c>
      <c r="AJ140">
        <v>1</v>
      </c>
      <c r="AK140">
        <v>1</v>
      </c>
      <c r="AL140">
        <v>1</v>
      </c>
      <c r="AM140">
        <v>-2</v>
      </c>
      <c r="AN140">
        <v>0</v>
      </c>
      <c r="AO140">
        <v>0</v>
      </c>
      <c r="AP140">
        <v>1</v>
      </c>
      <c r="AQ140">
        <v>1</v>
      </c>
      <c r="AR140">
        <v>0</v>
      </c>
      <c r="AS140" t="s">
        <v>236</v>
      </c>
      <c r="AT140">
        <v>0.06</v>
      </c>
      <c r="AU140" t="s">
        <v>268</v>
      </c>
      <c r="AV140">
        <v>1</v>
      </c>
      <c r="AW140">
        <v>2</v>
      </c>
      <c r="AX140">
        <v>85246526</v>
      </c>
      <c r="AY140">
        <v>1</v>
      </c>
      <c r="AZ140">
        <v>0</v>
      </c>
      <c r="BA140">
        <v>140</v>
      </c>
      <c r="BB140">
        <v>1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38.502</v>
      </c>
      <c r="BL140">
        <v>48.7074</v>
      </c>
      <c r="BM140">
        <v>0</v>
      </c>
      <c r="BN140">
        <v>0</v>
      </c>
      <c r="BO140">
        <v>0.06</v>
      </c>
      <c r="BP140">
        <v>1</v>
      </c>
      <c r="BQ140">
        <v>0</v>
      </c>
      <c r="BR140">
        <v>53.13276</v>
      </c>
      <c r="BS140">
        <v>67.216212</v>
      </c>
      <c r="BT140">
        <v>0</v>
      </c>
      <c r="BU140">
        <v>0</v>
      </c>
      <c r="BV140">
        <v>0.0828</v>
      </c>
      <c r="BW140">
        <v>1</v>
      </c>
      <c r="CV140">
        <v>0</v>
      </c>
      <c r="CW140">
        <f>ROUND(Y140*Source!I62*DO140,7)</f>
        <v>0</v>
      </c>
      <c r="CX140">
        <f>ROUND(Y140*Source!I62,7)</f>
        <v>0</v>
      </c>
      <c r="CY140">
        <f>AB140</f>
        <v>641.7</v>
      </c>
      <c r="CZ140">
        <f>AF140</f>
        <v>641.7</v>
      </c>
      <c r="DA140">
        <f>AJ140</f>
        <v>1</v>
      </c>
      <c r="DB140">
        <f t="shared" si="35"/>
        <v>53.13</v>
      </c>
      <c r="DC140">
        <f t="shared" si="36"/>
        <v>67.2198</v>
      </c>
      <c r="DD140" t="s">
        <v>236</v>
      </c>
      <c r="DE140" t="s">
        <v>236</v>
      </c>
      <c r="DF140">
        <f t="shared" si="33"/>
        <v>0</v>
      </c>
      <c r="DG140">
        <f>ROUND(ROUND(AF140,2)*CX140,2)</f>
        <v>0</v>
      </c>
      <c r="DH140">
        <f t="shared" si="31"/>
        <v>0</v>
      </c>
      <c r="DI140">
        <f t="shared" si="32"/>
        <v>0</v>
      </c>
      <c r="DJ140">
        <f>DG140+DH140</f>
        <v>0</v>
      </c>
      <c r="DK140">
        <v>1</v>
      </c>
      <c r="DL140" t="s">
        <v>81</v>
      </c>
      <c r="DM140">
        <v>4</v>
      </c>
      <c r="DN140" t="s">
        <v>28</v>
      </c>
      <c r="DO140">
        <v>1</v>
      </c>
    </row>
    <row r="141" spans="1:119">
      <c r="A141">
        <f>ROW(Source!A63)</f>
        <v>63</v>
      </c>
      <c r="B141">
        <v>85244033</v>
      </c>
      <c r="C141">
        <v>85246518</v>
      </c>
      <c r="D141">
        <v>82925816</v>
      </c>
      <c r="E141">
        <v>117</v>
      </c>
      <c r="F141">
        <v>1</v>
      </c>
      <c r="G141">
        <v>1</v>
      </c>
      <c r="H141">
        <v>1</v>
      </c>
      <c r="I141" t="s">
        <v>837</v>
      </c>
      <c r="J141" t="s">
        <v>236</v>
      </c>
      <c r="K141" t="s">
        <v>838</v>
      </c>
      <c r="L141">
        <v>1191</v>
      </c>
      <c r="N141">
        <v>1013</v>
      </c>
      <c r="O141" t="s">
        <v>28</v>
      </c>
      <c r="P141" t="s">
        <v>28</v>
      </c>
      <c r="Q141">
        <v>1</v>
      </c>
      <c r="W141">
        <v>0</v>
      </c>
      <c r="X141">
        <v>-907905829</v>
      </c>
      <c r="Y141">
        <f t="shared" si="34"/>
        <v>1.7526</v>
      </c>
      <c r="AA141">
        <v>0</v>
      </c>
      <c r="AB141">
        <v>0</v>
      </c>
      <c r="AC141">
        <v>0</v>
      </c>
      <c r="AD141">
        <v>708.8</v>
      </c>
      <c r="AE141">
        <v>0</v>
      </c>
      <c r="AF141">
        <v>0</v>
      </c>
      <c r="AG141">
        <v>0</v>
      </c>
      <c r="AH141">
        <v>708.8</v>
      </c>
      <c r="AI141">
        <v>1</v>
      </c>
      <c r="AJ141">
        <v>1</v>
      </c>
      <c r="AK141">
        <v>1</v>
      </c>
      <c r="AL141">
        <v>1</v>
      </c>
      <c r="AM141">
        <v>-2</v>
      </c>
      <c r="AN141">
        <v>0</v>
      </c>
      <c r="AO141">
        <v>0</v>
      </c>
      <c r="AP141">
        <v>1</v>
      </c>
      <c r="AQ141">
        <v>1</v>
      </c>
      <c r="AR141">
        <v>0</v>
      </c>
      <c r="AS141" t="s">
        <v>236</v>
      </c>
      <c r="AT141">
        <v>1.27</v>
      </c>
      <c r="AU141" t="s">
        <v>268</v>
      </c>
      <c r="AV141">
        <v>1</v>
      </c>
      <c r="AW141">
        <v>2</v>
      </c>
      <c r="AX141">
        <v>85246523</v>
      </c>
      <c r="AY141">
        <v>1</v>
      </c>
      <c r="AZ141">
        <v>0</v>
      </c>
      <c r="BA141">
        <v>141</v>
      </c>
      <c r="BB141">
        <v>1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900.176</v>
      </c>
      <c r="BN141">
        <v>1.27</v>
      </c>
      <c r="BO141">
        <v>0</v>
      </c>
      <c r="BP141">
        <v>1</v>
      </c>
      <c r="BQ141">
        <v>0</v>
      </c>
      <c r="BR141">
        <v>0</v>
      </c>
      <c r="BS141">
        <v>0</v>
      </c>
      <c r="BT141">
        <v>1242.24288</v>
      </c>
      <c r="BU141">
        <v>1.7526</v>
      </c>
      <c r="BV141">
        <v>0</v>
      </c>
      <c r="BW141">
        <v>1</v>
      </c>
      <c r="CU141">
        <f>ROUND(AT141*Source!I63*AH141*AL141,2)</f>
        <v>0</v>
      </c>
      <c r="CV141">
        <f>ROUND(Y141*Source!I63,7)</f>
        <v>0</v>
      </c>
      <c r="CW141">
        <v>0</v>
      </c>
      <c r="CX141">
        <f>ROUND(Y141*Source!I63,7)</f>
        <v>0</v>
      </c>
      <c r="CY141">
        <f>AD141</f>
        <v>708.8</v>
      </c>
      <c r="CZ141">
        <f>AH141</f>
        <v>708.8</v>
      </c>
      <c r="DA141">
        <f>AL141</f>
        <v>1</v>
      </c>
      <c r="DB141">
        <f t="shared" si="35"/>
        <v>1242.2484</v>
      </c>
      <c r="DC141">
        <f t="shared" si="36"/>
        <v>0</v>
      </c>
      <c r="DD141" t="s">
        <v>236</v>
      </c>
      <c r="DE141" t="s">
        <v>236</v>
      </c>
      <c r="DF141">
        <f t="shared" si="33"/>
        <v>0</v>
      </c>
      <c r="DG141">
        <f>ROUND(ROUND(AF141,2)*CX141,2)</f>
        <v>0</v>
      </c>
      <c r="DH141">
        <f t="shared" si="31"/>
        <v>0</v>
      </c>
      <c r="DI141">
        <f t="shared" si="32"/>
        <v>0</v>
      </c>
      <c r="DJ141">
        <f>DI141</f>
        <v>0</v>
      </c>
      <c r="DK141">
        <v>1</v>
      </c>
      <c r="DL141" t="s">
        <v>236</v>
      </c>
      <c r="DM141">
        <v>0</v>
      </c>
      <c r="DN141" t="s">
        <v>236</v>
      </c>
      <c r="DO141">
        <v>0</v>
      </c>
    </row>
    <row r="142" spans="1:119">
      <c r="A142">
        <f>ROW(Source!A63)</f>
        <v>63</v>
      </c>
      <c r="B142">
        <v>85244033</v>
      </c>
      <c r="C142">
        <v>85246518</v>
      </c>
      <c r="D142">
        <v>82926016</v>
      </c>
      <c r="E142">
        <v>117</v>
      </c>
      <c r="F142">
        <v>1</v>
      </c>
      <c r="G142">
        <v>1</v>
      </c>
      <c r="H142">
        <v>1</v>
      </c>
      <c r="I142" t="s">
        <v>798</v>
      </c>
      <c r="J142" t="s">
        <v>236</v>
      </c>
      <c r="K142" t="s">
        <v>799</v>
      </c>
      <c r="L142">
        <v>1191</v>
      </c>
      <c r="N142">
        <v>1013</v>
      </c>
      <c r="O142" t="s">
        <v>28</v>
      </c>
      <c r="P142" t="s">
        <v>28</v>
      </c>
      <c r="Q142">
        <v>1</v>
      </c>
      <c r="W142">
        <v>0</v>
      </c>
      <c r="X142">
        <v>-1417349443</v>
      </c>
      <c r="Y142">
        <f t="shared" si="34"/>
        <v>0.5658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1</v>
      </c>
      <c r="AJ142">
        <v>1</v>
      </c>
      <c r="AK142">
        <v>1</v>
      </c>
      <c r="AL142">
        <v>1</v>
      </c>
      <c r="AM142">
        <v>-2</v>
      </c>
      <c r="AN142">
        <v>0</v>
      </c>
      <c r="AO142">
        <v>0</v>
      </c>
      <c r="AP142">
        <v>1</v>
      </c>
      <c r="AQ142">
        <v>1</v>
      </c>
      <c r="AR142">
        <v>0</v>
      </c>
      <c r="AS142" t="s">
        <v>236</v>
      </c>
      <c r="AT142">
        <v>0.41</v>
      </c>
      <c r="AU142" t="s">
        <v>268</v>
      </c>
      <c r="AV142">
        <v>2</v>
      </c>
      <c r="AW142">
        <v>2</v>
      </c>
      <c r="AX142">
        <v>85246524</v>
      </c>
      <c r="AY142">
        <v>1</v>
      </c>
      <c r="AZ142">
        <v>0</v>
      </c>
      <c r="BA142">
        <v>142</v>
      </c>
      <c r="BB142">
        <v>1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CV142">
        <v>0</v>
      </c>
      <c r="CW142">
        <v>0</v>
      </c>
      <c r="CX142">
        <f>ROUND(Y142*Source!I63,7)</f>
        <v>0</v>
      </c>
      <c r="CY142">
        <f>AD142</f>
        <v>0</v>
      </c>
      <c r="CZ142">
        <f>AH142</f>
        <v>0</v>
      </c>
      <c r="DA142">
        <f>AL142</f>
        <v>1</v>
      </c>
      <c r="DB142">
        <f t="shared" si="35"/>
        <v>0</v>
      </c>
      <c r="DC142">
        <f t="shared" si="36"/>
        <v>0</v>
      </c>
      <c r="DD142" t="s">
        <v>236</v>
      </c>
      <c r="DE142" t="s">
        <v>236</v>
      </c>
      <c r="DF142">
        <f t="shared" si="33"/>
        <v>0</v>
      </c>
      <c r="DG142">
        <f>ROUND(ROUND(AF142,2)*CX142,2)</f>
        <v>0</v>
      </c>
      <c r="DH142">
        <f t="shared" si="31"/>
        <v>0</v>
      </c>
      <c r="DI142">
        <f t="shared" si="32"/>
        <v>0</v>
      </c>
      <c r="DJ142">
        <f>DI142</f>
        <v>0</v>
      </c>
      <c r="DK142">
        <v>0</v>
      </c>
      <c r="DL142" t="s">
        <v>236</v>
      </c>
      <c r="DM142">
        <v>0</v>
      </c>
      <c r="DN142" t="s">
        <v>236</v>
      </c>
      <c r="DO142">
        <v>0</v>
      </c>
    </row>
    <row r="143" spans="1:119">
      <c r="A143">
        <f>ROW(Source!A63)</f>
        <v>63</v>
      </c>
      <c r="B143">
        <v>85244033</v>
      </c>
      <c r="C143">
        <v>85246518</v>
      </c>
      <c r="D143">
        <v>82932679</v>
      </c>
      <c r="E143">
        <v>1</v>
      </c>
      <c r="F143">
        <v>1</v>
      </c>
      <c r="G143">
        <v>1</v>
      </c>
      <c r="H143">
        <v>2</v>
      </c>
      <c r="I143" t="s">
        <v>124</v>
      </c>
      <c r="J143" t="s">
        <v>800</v>
      </c>
      <c r="K143" t="s">
        <v>125</v>
      </c>
      <c r="L143">
        <v>1368</v>
      </c>
      <c r="N143">
        <v>1011</v>
      </c>
      <c r="O143" t="s">
        <v>57</v>
      </c>
      <c r="P143" t="s">
        <v>57</v>
      </c>
      <c r="Q143">
        <v>1</v>
      </c>
      <c r="W143">
        <v>0</v>
      </c>
      <c r="X143">
        <v>-438045540</v>
      </c>
      <c r="Y143">
        <f t="shared" si="34"/>
        <v>0.483</v>
      </c>
      <c r="AA143">
        <v>0</v>
      </c>
      <c r="AB143">
        <v>506.23</v>
      </c>
      <c r="AC143">
        <v>811.79</v>
      </c>
      <c r="AD143">
        <v>0</v>
      </c>
      <c r="AE143">
        <v>0</v>
      </c>
      <c r="AF143">
        <v>346.73</v>
      </c>
      <c r="AG143">
        <v>811.79</v>
      </c>
      <c r="AH143">
        <v>0</v>
      </c>
      <c r="AI143">
        <v>1</v>
      </c>
      <c r="AJ143">
        <v>1.46</v>
      </c>
      <c r="AK143">
        <v>1</v>
      </c>
      <c r="AL143">
        <v>1</v>
      </c>
      <c r="AM143">
        <v>2</v>
      </c>
      <c r="AN143">
        <v>0</v>
      </c>
      <c r="AO143">
        <v>0</v>
      </c>
      <c r="AP143">
        <v>1</v>
      </c>
      <c r="AQ143">
        <v>1</v>
      </c>
      <c r="AR143">
        <v>0</v>
      </c>
      <c r="AS143" t="s">
        <v>236</v>
      </c>
      <c r="AT143">
        <v>0.35</v>
      </c>
      <c r="AU143" t="s">
        <v>268</v>
      </c>
      <c r="AV143">
        <v>1</v>
      </c>
      <c r="AW143">
        <v>2</v>
      </c>
      <c r="AX143">
        <v>85246525</v>
      </c>
      <c r="AY143">
        <v>1</v>
      </c>
      <c r="AZ143">
        <v>0</v>
      </c>
      <c r="BA143">
        <v>143</v>
      </c>
      <c r="BB143">
        <v>1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121.3555</v>
      </c>
      <c r="BL143">
        <v>284.1265</v>
      </c>
      <c r="BM143">
        <v>0</v>
      </c>
      <c r="BN143">
        <v>0</v>
      </c>
      <c r="BO143">
        <v>0.35</v>
      </c>
      <c r="BP143">
        <v>1</v>
      </c>
      <c r="BQ143">
        <v>0</v>
      </c>
      <c r="BR143">
        <v>167.47059</v>
      </c>
      <c r="BS143">
        <v>392.09457</v>
      </c>
      <c r="BT143">
        <v>0</v>
      </c>
      <c r="BU143">
        <v>0</v>
      </c>
      <c r="BV143">
        <v>0.483</v>
      </c>
      <c r="BW143">
        <v>1</v>
      </c>
      <c r="CV143">
        <v>0</v>
      </c>
      <c r="CW143">
        <f>ROUND(Y143*Source!I63*DO143,7)</f>
        <v>0</v>
      </c>
      <c r="CX143">
        <f>ROUND(Y143*Source!I63,7)</f>
        <v>0</v>
      </c>
      <c r="CY143">
        <f>AB143</f>
        <v>506.23</v>
      </c>
      <c r="CZ143">
        <f>AF143</f>
        <v>346.73</v>
      </c>
      <c r="DA143">
        <f>AJ143</f>
        <v>1.46</v>
      </c>
      <c r="DB143">
        <f t="shared" si="35"/>
        <v>167.4768</v>
      </c>
      <c r="DC143">
        <f t="shared" si="36"/>
        <v>392.0994</v>
      </c>
      <c r="DD143" t="s">
        <v>236</v>
      </c>
      <c r="DE143" t="s">
        <v>236</v>
      </c>
      <c r="DF143">
        <f t="shared" si="33"/>
        <v>0</v>
      </c>
      <c r="DG143">
        <f>ROUND(ROUND(AF143*AJ143,2)*CX143,2)</f>
        <v>0</v>
      </c>
      <c r="DH143">
        <f t="shared" si="31"/>
        <v>0</v>
      </c>
      <c r="DI143">
        <f t="shared" si="32"/>
        <v>0</v>
      </c>
      <c r="DJ143">
        <f>DG143+DH143</f>
        <v>0</v>
      </c>
      <c r="DK143">
        <v>0</v>
      </c>
      <c r="DL143" t="s">
        <v>81</v>
      </c>
      <c r="DM143">
        <v>4</v>
      </c>
      <c r="DN143" t="s">
        <v>28</v>
      </c>
      <c r="DO143">
        <v>1</v>
      </c>
    </row>
    <row r="144" spans="1:119">
      <c r="A144">
        <f>ROW(Source!A63)</f>
        <v>63</v>
      </c>
      <c r="B144">
        <v>85244033</v>
      </c>
      <c r="C144">
        <v>85246518</v>
      </c>
      <c r="D144">
        <v>82933400</v>
      </c>
      <c r="E144">
        <v>1</v>
      </c>
      <c r="F144">
        <v>1</v>
      </c>
      <c r="G144">
        <v>1</v>
      </c>
      <c r="H144">
        <v>2</v>
      </c>
      <c r="I144" t="s">
        <v>97</v>
      </c>
      <c r="J144" t="s">
        <v>801</v>
      </c>
      <c r="K144" t="s">
        <v>98</v>
      </c>
      <c r="L144">
        <v>1368</v>
      </c>
      <c r="N144">
        <v>1011</v>
      </c>
      <c r="O144" t="s">
        <v>57</v>
      </c>
      <c r="P144" t="s">
        <v>57</v>
      </c>
      <c r="Q144">
        <v>1</v>
      </c>
      <c r="W144">
        <v>0</v>
      </c>
      <c r="X144">
        <v>-849950259</v>
      </c>
      <c r="Y144">
        <f t="shared" si="34"/>
        <v>0.0828</v>
      </c>
      <c r="AA144">
        <v>0</v>
      </c>
      <c r="AB144">
        <v>641.7</v>
      </c>
      <c r="AC144">
        <v>811.79</v>
      </c>
      <c r="AD144">
        <v>0</v>
      </c>
      <c r="AE144">
        <v>0</v>
      </c>
      <c r="AF144">
        <v>641.7</v>
      </c>
      <c r="AG144">
        <v>811.79</v>
      </c>
      <c r="AH144">
        <v>0</v>
      </c>
      <c r="AI144">
        <v>1</v>
      </c>
      <c r="AJ144">
        <v>1</v>
      </c>
      <c r="AK144">
        <v>1</v>
      </c>
      <c r="AL144">
        <v>1</v>
      </c>
      <c r="AM144">
        <v>-2</v>
      </c>
      <c r="AN144">
        <v>0</v>
      </c>
      <c r="AO144">
        <v>0</v>
      </c>
      <c r="AP144">
        <v>1</v>
      </c>
      <c r="AQ144">
        <v>1</v>
      </c>
      <c r="AR144">
        <v>0</v>
      </c>
      <c r="AS144" t="s">
        <v>236</v>
      </c>
      <c r="AT144">
        <v>0.06</v>
      </c>
      <c r="AU144" t="s">
        <v>268</v>
      </c>
      <c r="AV144">
        <v>1</v>
      </c>
      <c r="AW144">
        <v>2</v>
      </c>
      <c r="AX144">
        <v>85246526</v>
      </c>
      <c r="AY144">
        <v>1</v>
      </c>
      <c r="AZ144">
        <v>0</v>
      </c>
      <c r="BA144">
        <v>144</v>
      </c>
      <c r="BB144">
        <v>1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38.502</v>
      </c>
      <c r="BL144">
        <v>48.7074</v>
      </c>
      <c r="BM144">
        <v>0</v>
      </c>
      <c r="BN144">
        <v>0</v>
      </c>
      <c r="BO144">
        <v>0.06</v>
      </c>
      <c r="BP144">
        <v>1</v>
      </c>
      <c r="BQ144">
        <v>0</v>
      </c>
      <c r="BR144">
        <v>53.13276</v>
      </c>
      <c r="BS144">
        <v>67.216212</v>
      </c>
      <c r="BT144">
        <v>0</v>
      </c>
      <c r="BU144">
        <v>0</v>
      </c>
      <c r="BV144">
        <v>0.0828</v>
      </c>
      <c r="BW144">
        <v>1</v>
      </c>
      <c r="CV144">
        <v>0</v>
      </c>
      <c r="CW144">
        <f>ROUND(Y144*Source!I63*DO144,7)</f>
        <v>0</v>
      </c>
      <c r="CX144">
        <f>ROUND(Y144*Source!I63,7)</f>
        <v>0</v>
      </c>
      <c r="CY144">
        <f>AB144</f>
        <v>641.7</v>
      </c>
      <c r="CZ144">
        <f>AF144</f>
        <v>641.7</v>
      </c>
      <c r="DA144">
        <f>AJ144</f>
        <v>1</v>
      </c>
      <c r="DB144">
        <f t="shared" si="35"/>
        <v>53.13</v>
      </c>
      <c r="DC144">
        <f t="shared" si="36"/>
        <v>67.2198</v>
      </c>
      <c r="DD144" t="s">
        <v>236</v>
      </c>
      <c r="DE144" t="s">
        <v>236</v>
      </c>
      <c r="DF144">
        <f t="shared" si="33"/>
        <v>0</v>
      </c>
      <c r="DG144">
        <f>ROUND(ROUND(AF144,2)*CX144,2)</f>
        <v>0</v>
      </c>
      <c r="DH144">
        <f t="shared" si="31"/>
        <v>0</v>
      </c>
      <c r="DI144">
        <f t="shared" si="32"/>
        <v>0</v>
      </c>
      <c r="DJ144">
        <f>DG144+DH144</f>
        <v>0</v>
      </c>
      <c r="DK144">
        <v>1</v>
      </c>
      <c r="DL144" t="s">
        <v>81</v>
      </c>
      <c r="DM144">
        <v>4</v>
      </c>
      <c r="DN144" t="s">
        <v>28</v>
      </c>
      <c r="DO144">
        <v>1</v>
      </c>
    </row>
    <row r="145" spans="1:119">
      <c r="A145">
        <f>ROW(Source!A64)</f>
        <v>64</v>
      </c>
      <c r="B145">
        <v>85244098</v>
      </c>
      <c r="C145">
        <v>85246527</v>
      </c>
      <c r="D145">
        <v>82925806</v>
      </c>
      <c r="E145">
        <v>117</v>
      </c>
      <c r="F145">
        <v>1</v>
      </c>
      <c r="G145">
        <v>1</v>
      </c>
      <c r="H145">
        <v>1</v>
      </c>
      <c r="I145" t="s">
        <v>839</v>
      </c>
      <c r="J145" t="s">
        <v>236</v>
      </c>
      <c r="K145" t="s">
        <v>840</v>
      </c>
      <c r="L145">
        <v>1191</v>
      </c>
      <c r="N145">
        <v>1013</v>
      </c>
      <c r="O145" t="s">
        <v>28</v>
      </c>
      <c r="P145" t="s">
        <v>28</v>
      </c>
      <c r="Q145">
        <v>1</v>
      </c>
      <c r="W145">
        <v>0</v>
      </c>
      <c r="X145">
        <v>1647542322</v>
      </c>
      <c r="Y145">
        <f t="shared" si="34"/>
        <v>0.207</v>
      </c>
      <c r="AA145">
        <v>0</v>
      </c>
      <c r="AB145">
        <v>0</v>
      </c>
      <c r="AC145">
        <v>0</v>
      </c>
      <c r="AD145">
        <v>696.68</v>
      </c>
      <c r="AE145">
        <v>0</v>
      </c>
      <c r="AF145">
        <v>0</v>
      </c>
      <c r="AG145">
        <v>0</v>
      </c>
      <c r="AH145">
        <v>696.68</v>
      </c>
      <c r="AI145">
        <v>1</v>
      </c>
      <c r="AJ145">
        <v>1</v>
      </c>
      <c r="AK145">
        <v>1</v>
      </c>
      <c r="AL145">
        <v>1</v>
      </c>
      <c r="AM145">
        <v>-2</v>
      </c>
      <c r="AN145">
        <v>0</v>
      </c>
      <c r="AO145">
        <v>0</v>
      </c>
      <c r="AP145">
        <v>1</v>
      </c>
      <c r="AQ145">
        <v>1</v>
      </c>
      <c r="AR145">
        <v>0</v>
      </c>
      <c r="AS145" t="s">
        <v>236</v>
      </c>
      <c r="AT145">
        <v>0.15</v>
      </c>
      <c r="AU145" t="s">
        <v>268</v>
      </c>
      <c r="AV145">
        <v>1</v>
      </c>
      <c r="AW145">
        <v>2</v>
      </c>
      <c r="AX145">
        <v>85246532</v>
      </c>
      <c r="AY145">
        <v>1</v>
      </c>
      <c r="AZ145">
        <v>0</v>
      </c>
      <c r="BA145">
        <v>145</v>
      </c>
      <c r="BB145">
        <v>1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104.502</v>
      </c>
      <c r="BN145">
        <v>0.15</v>
      </c>
      <c r="BO145">
        <v>0</v>
      </c>
      <c r="BP145">
        <v>1</v>
      </c>
      <c r="BQ145">
        <v>0</v>
      </c>
      <c r="BR145">
        <v>0</v>
      </c>
      <c r="BS145">
        <v>0</v>
      </c>
      <c r="BT145">
        <v>144.21276</v>
      </c>
      <c r="BU145">
        <v>0.207</v>
      </c>
      <c r="BV145">
        <v>0</v>
      </c>
      <c r="BW145">
        <v>1</v>
      </c>
      <c r="CU145">
        <f>ROUND(AT145*Source!I64*AH145*AL145,2)</f>
        <v>0</v>
      </c>
      <c r="CV145">
        <f>ROUND(Y145*Source!I64,7)</f>
        <v>0</v>
      </c>
      <c r="CW145">
        <v>0</v>
      </c>
      <c r="CX145">
        <f>ROUND(Y145*Source!I64,7)</f>
        <v>0</v>
      </c>
      <c r="CY145">
        <f>AD145</f>
        <v>696.68</v>
      </c>
      <c r="CZ145">
        <f>AH145</f>
        <v>696.68</v>
      </c>
      <c r="DA145">
        <f>AL145</f>
        <v>1</v>
      </c>
      <c r="DB145">
        <f t="shared" si="35"/>
        <v>144.21</v>
      </c>
      <c r="DC145">
        <f t="shared" si="36"/>
        <v>0</v>
      </c>
      <c r="DD145" t="s">
        <v>236</v>
      </c>
      <c r="DE145" t="s">
        <v>236</v>
      </c>
      <c r="DF145">
        <f t="shared" si="33"/>
        <v>0</v>
      </c>
      <c r="DG145">
        <f>ROUND(ROUND(AF145,2)*CX145,2)</f>
        <v>0</v>
      </c>
      <c r="DH145">
        <f t="shared" si="31"/>
        <v>0</v>
      </c>
      <c r="DI145">
        <f t="shared" si="32"/>
        <v>0</v>
      </c>
      <c r="DJ145">
        <f>DI145</f>
        <v>0</v>
      </c>
      <c r="DK145">
        <v>1</v>
      </c>
      <c r="DL145" t="s">
        <v>236</v>
      </c>
      <c r="DM145">
        <v>0</v>
      </c>
      <c r="DN145" t="s">
        <v>236</v>
      </c>
      <c r="DO145">
        <v>0</v>
      </c>
    </row>
    <row r="146" spans="1:119">
      <c r="A146">
        <f>ROW(Source!A64)</f>
        <v>64</v>
      </c>
      <c r="B146">
        <v>85244098</v>
      </c>
      <c r="C146">
        <v>85246527</v>
      </c>
      <c r="D146">
        <v>82926016</v>
      </c>
      <c r="E146">
        <v>117</v>
      </c>
      <c r="F146">
        <v>1</v>
      </c>
      <c r="G146">
        <v>1</v>
      </c>
      <c r="H146">
        <v>1</v>
      </c>
      <c r="I146" t="s">
        <v>798</v>
      </c>
      <c r="J146" t="s">
        <v>236</v>
      </c>
      <c r="K146" t="s">
        <v>799</v>
      </c>
      <c r="L146">
        <v>1191</v>
      </c>
      <c r="N146">
        <v>1013</v>
      </c>
      <c r="O146" t="s">
        <v>28</v>
      </c>
      <c r="P146" t="s">
        <v>28</v>
      </c>
      <c r="Q146">
        <v>1</v>
      </c>
      <c r="W146">
        <v>0</v>
      </c>
      <c r="X146">
        <v>-1417349443</v>
      </c>
      <c r="Y146">
        <f t="shared" si="34"/>
        <v>0.1104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1</v>
      </c>
      <c r="AJ146">
        <v>1</v>
      </c>
      <c r="AK146">
        <v>1</v>
      </c>
      <c r="AL146">
        <v>1</v>
      </c>
      <c r="AM146">
        <v>-2</v>
      </c>
      <c r="AN146">
        <v>0</v>
      </c>
      <c r="AO146">
        <v>0</v>
      </c>
      <c r="AP146">
        <v>1</v>
      </c>
      <c r="AQ146">
        <v>1</v>
      </c>
      <c r="AR146">
        <v>0</v>
      </c>
      <c r="AS146" t="s">
        <v>236</v>
      </c>
      <c r="AT146">
        <v>0.08</v>
      </c>
      <c r="AU146" t="s">
        <v>268</v>
      </c>
      <c r="AV146">
        <v>2</v>
      </c>
      <c r="AW146">
        <v>2</v>
      </c>
      <c r="AX146">
        <v>85246533</v>
      </c>
      <c r="AY146">
        <v>1</v>
      </c>
      <c r="AZ146">
        <v>0</v>
      </c>
      <c r="BA146">
        <v>146</v>
      </c>
      <c r="BB146">
        <v>1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CV146">
        <v>0</v>
      </c>
      <c r="CW146">
        <v>0</v>
      </c>
      <c r="CX146">
        <f>ROUND(Y146*Source!I64,7)</f>
        <v>0</v>
      </c>
      <c r="CY146">
        <f>AD146</f>
        <v>0</v>
      </c>
      <c r="CZ146">
        <f>AH146</f>
        <v>0</v>
      </c>
      <c r="DA146">
        <f>AL146</f>
        <v>1</v>
      </c>
      <c r="DB146">
        <f t="shared" si="35"/>
        <v>0</v>
      </c>
      <c r="DC146">
        <f t="shared" si="36"/>
        <v>0</v>
      </c>
      <c r="DD146" t="s">
        <v>236</v>
      </c>
      <c r="DE146" t="s">
        <v>236</v>
      </c>
      <c r="DF146">
        <f t="shared" si="33"/>
        <v>0</v>
      </c>
      <c r="DG146">
        <f>ROUND(ROUND(AF146,2)*CX146,2)</f>
        <v>0</v>
      </c>
      <c r="DH146">
        <f t="shared" si="31"/>
        <v>0</v>
      </c>
      <c r="DI146">
        <f t="shared" si="32"/>
        <v>0</v>
      </c>
      <c r="DJ146">
        <f>DI146</f>
        <v>0</v>
      </c>
      <c r="DK146">
        <v>0</v>
      </c>
      <c r="DL146" t="s">
        <v>236</v>
      </c>
      <c r="DM146">
        <v>0</v>
      </c>
      <c r="DN146" t="s">
        <v>236</v>
      </c>
      <c r="DO146">
        <v>0</v>
      </c>
    </row>
    <row r="147" spans="1:119">
      <c r="A147">
        <f>ROW(Source!A64)</f>
        <v>64</v>
      </c>
      <c r="B147">
        <v>85244098</v>
      </c>
      <c r="C147">
        <v>85246527</v>
      </c>
      <c r="D147">
        <v>82932679</v>
      </c>
      <c r="E147">
        <v>1</v>
      </c>
      <c r="F147">
        <v>1</v>
      </c>
      <c r="G147">
        <v>1</v>
      </c>
      <c r="H147">
        <v>2</v>
      </c>
      <c r="I147" t="s">
        <v>124</v>
      </c>
      <c r="J147" t="s">
        <v>800</v>
      </c>
      <c r="K147" t="s">
        <v>125</v>
      </c>
      <c r="L147">
        <v>1368</v>
      </c>
      <c r="N147">
        <v>1011</v>
      </c>
      <c r="O147" t="s">
        <v>57</v>
      </c>
      <c r="P147" t="s">
        <v>57</v>
      </c>
      <c r="Q147">
        <v>1</v>
      </c>
      <c r="W147">
        <v>0</v>
      </c>
      <c r="X147">
        <v>-438045540</v>
      </c>
      <c r="Y147">
        <f t="shared" si="34"/>
        <v>0.0966</v>
      </c>
      <c r="AA147">
        <v>0</v>
      </c>
      <c r="AB147">
        <v>506.23</v>
      </c>
      <c r="AC147">
        <v>811.79</v>
      </c>
      <c r="AD147">
        <v>0</v>
      </c>
      <c r="AE147">
        <v>0</v>
      </c>
      <c r="AF147">
        <v>346.73</v>
      </c>
      <c r="AG147">
        <v>811.79</v>
      </c>
      <c r="AH147">
        <v>0</v>
      </c>
      <c r="AI147">
        <v>1</v>
      </c>
      <c r="AJ147">
        <v>1.46</v>
      </c>
      <c r="AK147">
        <v>1</v>
      </c>
      <c r="AL147">
        <v>1</v>
      </c>
      <c r="AM147">
        <v>2</v>
      </c>
      <c r="AN147">
        <v>0</v>
      </c>
      <c r="AO147">
        <v>0</v>
      </c>
      <c r="AP147">
        <v>1</v>
      </c>
      <c r="AQ147">
        <v>1</v>
      </c>
      <c r="AR147">
        <v>0</v>
      </c>
      <c r="AS147" t="s">
        <v>236</v>
      </c>
      <c r="AT147">
        <v>0.07</v>
      </c>
      <c r="AU147" t="s">
        <v>268</v>
      </c>
      <c r="AV147">
        <v>1</v>
      </c>
      <c r="AW147">
        <v>2</v>
      </c>
      <c r="AX147">
        <v>85246534</v>
      </c>
      <c r="AY147">
        <v>1</v>
      </c>
      <c r="AZ147">
        <v>0</v>
      </c>
      <c r="BA147">
        <v>147</v>
      </c>
      <c r="BB147">
        <v>1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24.2711</v>
      </c>
      <c r="BL147">
        <v>56.8253</v>
      </c>
      <c r="BM147">
        <v>0</v>
      </c>
      <c r="BN147">
        <v>0</v>
      </c>
      <c r="BO147">
        <v>0.07</v>
      </c>
      <c r="BP147">
        <v>1</v>
      </c>
      <c r="BQ147">
        <v>0</v>
      </c>
      <c r="BR147">
        <v>33.494118</v>
      </c>
      <c r="BS147">
        <v>78.418914</v>
      </c>
      <c r="BT147">
        <v>0</v>
      </c>
      <c r="BU147">
        <v>0</v>
      </c>
      <c r="BV147">
        <v>0.0966</v>
      </c>
      <c r="BW147">
        <v>1</v>
      </c>
      <c r="CV147">
        <v>0</v>
      </c>
      <c r="CW147">
        <f>ROUND(Y147*Source!I64*DO147,7)</f>
        <v>0</v>
      </c>
      <c r="CX147">
        <f>ROUND(Y147*Source!I64,7)</f>
        <v>0</v>
      </c>
      <c r="CY147">
        <f>AB147</f>
        <v>506.23</v>
      </c>
      <c r="CZ147">
        <f>AF147</f>
        <v>346.73</v>
      </c>
      <c r="DA147">
        <f>AJ147</f>
        <v>1.46</v>
      </c>
      <c r="DB147">
        <f t="shared" si="35"/>
        <v>33.4926</v>
      </c>
      <c r="DC147">
        <f t="shared" si="36"/>
        <v>78.4254</v>
      </c>
      <c r="DD147" t="s">
        <v>236</v>
      </c>
      <c r="DE147" t="s">
        <v>236</v>
      </c>
      <c r="DF147">
        <f t="shared" si="33"/>
        <v>0</v>
      </c>
      <c r="DG147">
        <f>ROUND(ROUND(AF147*AJ147,2)*CX147,2)</f>
        <v>0</v>
      </c>
      <c r="DH147">
        <f t="shared" si="31"/>
        <v>0</v>
      </c>
      <c r="DI147">
        <f t="shared" si="32"/>
        <v>0</v>
      </c>
      <c r="DJ147">
        <f>DG147+DH147</f>
        <v>0</v>
      </c>
      <c r="DK147">
        <v>0</v>
      </c>
      <c r="DL147" t="s">
        <v>81</v>
      </c>
      <c r="DM147">
        <v>4</v>
      </c>
      <c r="DN147" t="s">
        <v>28</v>
      </c>
      <c r="DO147">
        <v>1</v>
      </c>
    </row>
    <row r="148" spans="1:119">
      <c r="A148">
        <f>ROW(Source!A64)</f>
        <v>64</v>
      </c>
      <c r="B148">
        <v>85244098</v>
      </c>
      <c r="C148">
        <v>85246527</v>
      </c>
      <c r="D148">
        <v>82933400</v>
      </c>
      <c r="E148">
        <v>1</v>
      </c>
      <c r="F148">
        <v>1</v>
      </c>
      <c r="G148">
        <v>1</v>
      </c>
      <c r="H148">
        <v>2</v>
      </c>
      <c r="I148" t="s">
        <v>97</v>
      </c>
      <c r="J148" t="s">
        <v>801</v>
      </c>
      <c r="K148" t="s">
        <v>98</v>
      </c>
      <c r="L148">
        <v>1368</v>
      </c>
      <c r="N148">
        <v>1011</v>
      </c>
      <c r="O148" t="s">
        <v>57</v>
      </c>
      <c r="P148" t="s">
        <v>57</v>
      </c>
      <c r="Q148">
        <v>1</v>
      </c>
      <c r="W148">
        <v>0</v>
      </c>
      <c r="X148">
        <v>-849950259</v>
      </c>
      <c r="Y148">
        <f t="shared" si="34"/>
        <v>0.0138</v>
      </c>
      <c r="AA148">
        <v>0</v>
      </c>
      <c r="AB148">
        <v>641.7</v>
      </c>
      <c r="AC148">
        <v>811.79</v>
      </c>
      <c r="AD148">
        <v>0</v>
      </c>
      <c r="AE148">
        <v>0</v>
      </c>
      <c r="AF148">
        <v>641.7</v>
      </c>
      <c r="AG148">
        <v>811.79</v>
      </c>
      <c r="AH148">
        <v>0</v>
      </c>
      <c r="AI148">
        <v>1</v>
      </c>
      <c r="AJ148">
        <v>1</v>
      </c>
      <c r="AK148">
        <v>1</v>
      </c>
      <c r="AL148">
        <v>1</v>
      </c>
      <c r="AM148">
        <v>-2</v>
      </c>
      <c r="AN148">
        <v>0</v>
      </c>
      <c r="AO148">
        <v>0</v>
      </c>
      <c r="AP148">
        <v>1</v>
      </c>
      <c r="AQ148">
        <v>1</v>
      </c>
      <c r="AR148">
        <v>0</v>
      </c>
      <c r="AS148" t="s">
        <v>236</v>
      </c>
      <c r="AT148">
        <v>0.01</v>
      </c>
      <c r="AU148" t="s">
        <v>268</v>
      </c>
      <c r="AV148">
        <v>1</v>
      </c>
      <c r="AW148">
        <v>2</v>
      </c>
      <c r="AX148">
        <v>85246535</v>
      </c>
      <c r="AY148">
        <v>1</v>
      </c>
      <c r="AZ148">
        <v>0</v>
      </c>
      <c r="BA148">
        <v>148</v>
      </c>
      <c r="BB148">
        <v>1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6.417</v>
      </c>
      <c r="BL148">
        <v>8.1179</v>
      </c>
      <c r="BM148">
        <v>0</v>
      </c>
      <c r="BN148">
        <v>0</v>
      </c>
      <c r="BO148">
        <v>0.01</v>
      </c>
      <c r="BP148">
        <v>1</v>
      </c>
      <c r="BQ148">
        <v>0</v>
      </c>
      <c r="BR148">
        <v>8.85546</v>
      </c>
      <c r="BS148">
        <v>11.202702</v>
      </c>
      <c r="BT148">
        <v>0</v>
      </c>
      <c r="BU148">
        <v>0</v>
      </c>
      <c r="BV148">
        <v>0.0138</v>
      </c>
      <c r="BW148">
        <v>1</v>
      </c>
      <c r="CV148">
        <v>0</v>
      </c>
      <c r="CW148">
        <f>ROUND(Y148*Source!I64*DO148,7)</f>
        <v>0</v>
      </c>
      <c r="CX148">
        <f>ROUND(Y148*Source!I64,7)</f>
        <v>0</v>
      </c>
      <c r="CY148">
        <f>AB148</f>
        <v>641.7</v>
      </c>
      <c r="CZ148">
        <f>AF148</f>
        <v>641.7</v>
      </c>
      <c r="DA148">
        <f>AJ148</f>
        <v>1</v>
      </c>
      <c r="DB148">
        <f t="shared" si="35"/>
        <v>8.8596</v>
      </c>
      <c r="DC148">
        <f t="shared" si="36"/>
        <v>11.2056</v>
      </c>
      <c r="DD148" t="s">
        <v>236</v>
      </c>
      <c r="DE148" t="s">
        <v>236</v>
      </c>
      <c r="DF148">
        <f t="shared" si="33"/>
        <v>0</v>
      </c>
      <c r="DG148">
        <f>ROUND(ROUND(AF148,2)*CX148,2)</f>
        <v>0</v>
      </c>
      <c r="DH148">
        <f t="shared" si="31"/>
        <v>0</v>
      </c>
      <c r="DI148">
        <f t="shared" si="32"/>
        <v>0</v>
      </c>
      <c r="DJ148">
        <f>DG148+DH148</f>
        <v>0</v>
      </c>
      <c r="DK148">
        <v>1</v>
      </c>
      <c r="DL148" t="s">
        <v>81</v>
      </c>
      <c r="DM148">
        <v>4</v>
      </c>
      <c r="DN148" t="s">
        <v>28</v>
      </c>
      <c r="DO148">
        <v>1</v>
      </c>
    </row>
    <row r="149" spans="1:119">
      <c r="A149">
        <f>ROW(Source!A65)</f>
        <v>65</v>
      </c>
      <c r="B149">
        <v>85244033</v>
      </c>
      <c r="C149">
        <v>85246527</v>
      </c>
      <c r="D149">
        <v>82925806</v>
      </c>
      <c r="E149">
        <v>117</v>
      </c>
      <c r="F149">
        <v>1</v>
      </c>
      <c r="G149">
        <v>1</v>
      </c>
      <c r="H149">
        <v>1</v>
      </c>
      <c r="I149" t="s">
        <v>839</v>
      </c>
      <c r="J149" t="s">
        <v>236</v>
      </c>
      <c r="K149" t="s">
        <v>840</v>
      </c>
      <c r="L149">
        <v>1191</v>
      </c>
      <c r="N149">
        <v>1013</v>
      </c>
      <c r="O149" t="s">
        <v>28</v>
      </c>
      <c r="P149" t="s">
        <v>28</v>
      </c>
      <c r="Q149">
        <v>1</v>
      </c>
      <c r="W149">
        <v>0</v>
      </c>
      <c r="X149">
        <v>1647542322</v>
      </c>
      <c r="Y149">
        <f t="shared" si="34"/>
        <v>0.207</v>
      </c>
      <c r="AA149">
        <v>0</v>
      </c>
      <c r="AB149">
        <v>0</v>
      </c>
      <c r="AC149">
        <v>0</v>
      </c>
      <c r="AD149">
        <v>696.68</v>
      </c>
      <c r="AE149">
        <v>0</v>
      </c>
      <c r="AF149">
        <v>0</v>
      </c>
      <c r="AG149">
        <v>0</v>
      </c>
      <c r="AH149">
        <v>696.68</v>
      </c>
      <c r="AI149">
        <v>1</v>
      </c>
      <c r="AJ149">
        <v>1</v>
      </c>
      <c r="AK149">
        <v>1</v>
      </c>
      <c r="AL149">
        <v>1</v>
      </c>
      <c r="AM149">
        <v>-2</v>
      </c>
      <c r="AN149">
        <v>0</v>
      </c>
      <c r="AO149">
        <v>0</v>
      </c>
      <c r="AP149">
        <v>1</v>
      </c>
      <c r="AQ149">
        <v>1</v>
      </c>
      <c r="AR149">
        <v>0</v>
      </c>
      <c r="AS149" t="s">
        <v>236</v>
      </c>
      <c r="AT149">
        <v>0.15</v>
      </c>
      <c r="AU149" t="s">
        <v>268</v>
      </c>
      <c r="AV149">
        <v>1</v>
      </c>
      <c r="AW149">
        <v>2</v>
      </c>
      <c r="AX149">
        <v>85246532</v>
      </c>
      <c r="AY149">
        <v>1</v>
      </c>
      <c r="AZ149">
        <v>0</v>
      </c>
      <c r="BA149">
        <v>149</v>
      </c>
      <c r="BB149">
        <v>1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104.502</v>
      </c>
      <c r="BN149">
        <v>0.15</v>
      </c>
      <c r="BO149">
        <v>0</v>
      </c>
      <c r="BP149">
        <v>1</v>
      </c>
      <c r="BQ149">
        <v>0</v>
      </c>
      <c r="BR149">
        <v>0</v>
      </c>
      <c r="BS149">
        <v>0</v>
      </c>
      <c r="BT149">
        <v>144.21276</v>
      </c>
      <c r="BU149">
        <v>0.207</v>
      </c>
      <c r="BV149">
        <v>0</v>
      </c>
      <c r="BW149">
        <v>1</v>
      </c>
      <c r="CU149">
        <f>ROUND(AT149*Source!I65*AH149*AL149,2)</f>
        <v>0</v>
      </c>
      <c r="CV149">
        <f>ROUND(Y149*Source!I65,7)</f>
        <v>0</v>
      </c>
      <c r="CW149">
        <v>0</v>
      </c>
      <c r="CX149">
        <f>ROUND(Y149*Source!I65,7)</f>
        <v>0</v>
      </c>
      <c r="CY149">
        <f>AD149</f>
        <v>696.68</v>
      </c>
      <c r="CZ149">
        <f>AH149</f>
        <v>696.68</v>
      </c>
      <c r="DA149">
        <f>AL149</f>
        <v>1</v>
      </c>
      <c r="DB149">
        <f t="shared" si="35"/>
        <v>144.21</v>
      </c>
      <c r="DC149">
        <f t="shared" si="36"/>
        <v>0</v>
      </c>
      <c r="DD149" t="s">
        <v>236</v>
      </c>
      <c r="DE149" t="s">
        <v>236</v>
      </c>
      <c r="DF149">
        <f t="shared" si="33"/>
        <v>0</v>
      </c>
      <c r="DG149">
        <f>ROUND(ROUND(AF149,2)*CX149,2)</f>
        <v>0</v>
      </c>
      <c r="DH149">
        <f t="shared" si="31"/>
        <v>0</v>
      </c>
      <c r="DI149">
        <f t="shared" si="32"/>
        <v>0</v>
      </c>
      <c r="DJ149">
        <f>DI149</f>
        <v>0</v>
      </c>
      <c r="DK149">
        <v>1</v>
      </c>
      <c r="DL149" t="s">
        <v>236</v>
      </c>
      <c r="DM149">
        <v>0</v>
      </c>
      <c r="DN149" t="s">
        <v>236</v>
      </c>
      <c r="DO149">
        <v>0</v>
      </c>
    </row>
    <row r="150" spans="1:119">
      <c r="A150">
        <f>ROW(Source!A65)</f>
        <v>65</v>
      </c>
      <c r="B150">
        <v>85244033</v>
      </c>
      <c r="C150">
        <v>85246527</v>
      </c>
      <c r="D150">
        <v>82926016</v>
      </c>
      <c r="E150">
        <v>117</v>
      </c>
      <c r="F150">
        <v>1</v>
      </c>
      <c r="G150">
        <v>1</v>
      </c>
      <c r="H150">
        <v>1</v>
      </c>
      <c r="I150" t="s">
        <v>798</v>
      </c>
      <c r="J150" t="s">
        <v>236</v>
      </c>
      <c r="K150" t="s">
        <v>799</v>
      </c>
      <c r="L150">
        <v>1191</v>
      </c>
      <c r="N150">
        <v>1013</v>
      </c>
      <c r="O150" t="s">
        <v>28</v>
      </c>
      <c r="P150" t="s">
        <v>28</v>
      </c>
      <c r="Q150">
        <v>1</v>
      </c>
      <c r="W150">
        <v>0</v>
      </c>
      <c r="X150">
        <v>-1417349443</v>
      </c>
      <c r="Y150">
        <f t="shared" si="34"/>
        <v>0.1104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1</v>
      </c>
      <c r="AJ150">
        <v>1</v>
      </c>
      <c r="AK150">
        <v>1</v>
      </c>
      <c r="AL150">
        <v>1</v>
      </c>
      <c r="AM150">
        <v>-2</v>
      </c>
      <c r="AN150">
        <v>0</v>
      </c>
      <c r="AO150">
        <v>0</v>
      </c>
      <c r="AP150">
        <v>1</v>
      </c>
      <c r="AQ150">
        <v>1</v>
      </c>
      <c r="AR150">
        <v>0</v>
      </c>
      <c r="AS150" t="s">
        <v>236</v>
      </c>
      <c r="AT150">
        <v>0.08</v>
      </c>
      <c r="AU150" t="s">
        <v>268</v>
      </c>
      <c r="AV150">
        <v>2</v>
      </c>
      <c r="AW150">
        <v>2</v>
      </c>
      <c r="AX150">
        <v>85246533</v>
      </c>
      <c r="AY150">
        <v>1</v>
      </c>
      <c r="AZ150">
        <v>0</v>
      </c>
      <c r="BA150">
        <v>150</v>
      </c>
      <c r="BB150">
        <v>1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CV150">
        <v>0</v>
      </c>
      <c r="CW150">
        <v>0</v>
      </c>
      <c r="CX150">
        <f>ROUND(Y150*Source!I65,7)</f>
        <v>0</v>
      </c>
      <c r="CY150">
        <f>AD150</f>
        <v>0</v>
      </c>
      <c r="CZ150">
        <f>AH150</f>
        <v>0</v>
      </c>
      <c r="DA150">
        <f>AL150</f>
        <v>1</v>
      </c>
      <c r="DB150">
        <f t="shared" si="35"/>
        <v>0</v>
      </c>
      <c r="DC150">
        <f t="shared" si="36"/>
        <v>0</v>
      </c>
      <c r="DD150" t="s">
        <v>236</v>
      </c>
      <c r="DE150" t="s">
        <v>236</v>
      </c>
      <c r="DF150">
        <f t="shared" si="33"/>
        <v>0</v>
      </c>
      <c r="DG150">
        <f>ROUND(ROUND(AF150,2)*CX150,2)</f>
        <v>0</v>
      </c>
      <c r="DH150">
        <f t="shared" si="31"/>
        <v>0</v>
      </c>
      <c r="DI150">
        <f t="shared" si="32"/>
        <v>0</v>
      </c>
      <c r="DJ150">
        <f>DI150</f>
        <v>0</v>
      </c>
      <c r="DK150">
        <v>0</v>
      </c>
      <c r="DL150" t="s">
        <v>236</v>
      </c>
      <c r="DM150">
        <v>0</v>
      </c>
      <c r="DN150" t="s">
        <v>236</v>
      </c>
      <c r="DO150">
        <v>0</v>
      </c>
    </row>
    <row r="151" spans="1:119">
      <c r="A151">
        <f>ROW(Source!A65)</f>
        <v>65</v>
      </c>
      <c r="B151">
        <v>85244033</v>
      </c>
      <c r="C151">
        <v>85246527</v>
      </c>
      <c r="D151">
        <v>82932679</v>
      </c>
      <c r="E151">
        <v>1</v>
      </c>
      <c r="F151">
        <v>1</v>
      </c>
      <c r="G151">
        <v>1</v>
      </c>
      <c r="H151">
        <v>2</v>
      </c>
      <c r="I151" t="s">
        <v>124</v>
      </c>
      <c r="J151" t="s">
        <v>800</v>
      </c>
      <c r="K151" t="s">
        <v>125</v>
      </c>
      <c r="L151">
        <v>1368</v>
      </c>
      <c r="N151">
        <v>1011</v>
      </c>
      <c r="O151" t="s">
        <v>57</v>
      </c>
      <c r="P151" t="s">
        <v>57</v>
      </c>
      <c r="Q151">
        <v>1</v>
      </c>
      <c r="W151">
        <v>0</v>
      </c>
      <c r="X151">
        <v>-438045540</v>
      </c>
      <c r="Y151">
        <f t="shared" si="34"/>
        <v>0.0966</v>
      </c>
      <c r="AA151">
        <v>0</v>
      </c>
      <c r="AB151">
        <v>506.23</v>
      </c>
      <c r="AC151">
        <v>811.79</v>
      </c>
      <c r="AD151">
        <v>0</v>
      </c>
      <c r="AE151">
        <v>0</v>
      </c>
      <c r="AF151">
        <v>346.73</v>
      </c>
      <c r="AG151">
        <v>811.79</v>
      </c>
      <c r="AH151">
        <v>0</v>
      </c>
      <c r="AI151">
        <v>1</v>
      </c>
      <c r="AJ151">
        <v>1.46</v>
      </c>
      <c r="AK151">
        <v>1</v>
      </c>
      <c r="AL151">
        <v>1</v>
      </c>
      <c r="AM151">
        <v>2</v>
      </c>
      <c r="AN151">
        <v>0</v>
      </c>
      <c r="AO151">
        <v>0</v>
      </c>
      <c r="AP151">
        <v>1</v>
      </c>
      <c r="AQ151">
        <v>1</v>
      </c>
      <c r="AR151">
        <v>0</v>
      </c>
      <c r="AS151" t="s">
        <v>236</v>
      </c>
      <c r="AT151">
        <v>0.07</v>
      </c>
      <c r="AU151" t="s">
        <v>268</v>
      </c>
      <c r="AV151">
        <v>1</v>
      </c>
      <c r="AW151">
        <v>2</v>
      </c>
      <c r="AX151">
        <v>85246534</v>
      </c>
      <c r="AY151">
        <v>1</v>
      </c>
      <c r="AZ151">
        <v>0</v>
      </c>
      <c r="BA151">
        <v>151</v>
      </c>
      <c r="BB151">
        <v>1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24.2711</v>
      </c>
      <c r="BL151">
        <v>56.8253</v>
      </c>
      <c r="BM151">
        <v>0</v>
      </c>
      <c r="BN151">
        <v>0</v>
      </c>
      <c r="BO151">
        <v>0.07</v>
      </c>
      <c r="BP151">
        <v>1</v>
      </c>
      <c r="BQ151">
        <v>0</v>
      </c>
      <c r="BR151">
        <v>33.494118</v>
      </c>
      <c r="BS151">
        <v>78.418914</v>
      </c>
      <c r="BT151">
        <v>0</v>
      </c>
      <c r="BU151">
        <v>0</v>
      </c>
      <c r="BV151">
        <v>0.0966</v>
      </c>
      <c r="BW151">
        <v>1</v>
      </c>
      <c r="CV151">
        <v>0</v>
      </c>
      <c r="CW151">
        <f>ROUND(Y151*Source!I65*DO151,7)</f>
        <v>0</v>
      </c>
      <c r="CX151">
        <f>ROUND(Y151*Source!I65,7)</f>
        <v>0</v>
      </c>
      <c r="CY151">
        <f>AB151</f>
        <v>506.23</v>
      </c>
      <c r="CZ151">
        <f>AF151</f>
        <v>346.73</v>
      </c>
      <c r="DA151">
        <f>AJ151</f>
        <v>1.46</v>
      </c>
      <c r="DB151">
        <f t="shared" si="35"/>
        <v>33.4926</v>
      </c>
      <c r="DC151">
        <f t="shared" si="36"/>
        <v>78.4254</v>
      </c>
      <c r="DD151" t="s">
        <v>236</v>
      </c>
      <c r="DE151" t="s">
        <v>236</v>
      </c>
      <c r="DF151">
        <f t="shared" si="33"/>
        <v>0</v>
      </c>
      <c r="DG151">
        <f>ROUND(ROUND(AF151*AJ151,2)*CX151,2)</f>
        <v>0</v>
      </c>
      <c r="DH151">
        <f t="shared" si="31"/>
        <v>0</v>
      </c>
      <c r="DI151">
        <f t="shared" si="32"/>
        <v>0</v>
      </c>
      <c r="DJ151">
        <f>DG151+DH151</f>
        <v>0</v>
      </c>
      <c r="DK151">
        <v>0</v>
      </c>
      <c r="DL151" t="s">
        <v>81</v>
      </c>
      <c r="DM151">
        <v>4</v>
      </c>
      <c r="DN151" t="s">
        <v>28</v>
      </c>
      <c r="DO151">
        <v>1</v>
      </c>
    </row>
    <row r="152" spans="1:119">
      <c r="A152">
        <f>ROW(Source!A65)</f>
        <v>65</v>
      </c>
      <c r="B152">
        <v>85244033</v>
      </c>
      <c r="C152">
        <v>85246527</v>
      </c>
      <c r="D152">
        <v>82933400</v>
      </c>
      <c r="E152">
        <v>1</v>
      </c>
      <c r="F152">
        <v>1</v>
      </c>
      <c r="G152">
        <v>1</v>
      </c>
      <c r="H152">
        <v>2</v>
      </c>
      <c r="I152" t="s">
        <v>97</v>
      </c>
      <c r="J152" t="s">
        <v>801</v>
      </c>
      <c r="K152" t="s">
        <v>98</v>
      </c>
      <c r="L152">
        <v>1368</v>
      </c>
      <c r="N152">
        <v>1011</v>
      </c>
      <c r="O152" t="s">
        <v>57</v>
      </c>
      <c r="P152" t="s">
        <v>57</v>
      </c>
      <c r="Q152">
        <v>1</v>
      </c>
      <c r="W152">
        <v>0</v>
      </c>
      <c r="X152">
        <v>-849950259</v>
      </c>
      <c r="Y152">
        <f t="shared" si="34"/>
        <v>0.0138</v>
      </c>
      <c r="AA152">
        <v>0</v>
      </c>
      <c r="AB152">
        <v>641.7</v>
      </c>
      <c r="AC152">
        <v>811.79</v>
      </c>
      <c r="AD152">
        <v>0</v>
      </c>
      <c r="AE152">
        <v>0</v>
      </c>
      <c r="AF152">
        <v>641.7</v>
      </c>
      <c r="AG152">
        <v>811.79</v>
      </c>
      <c r="AH152">
        <v>0</v>
      </c>
      <c r="AI152">
        <v>1</v>
      </c>
      <c r="AJ152">
        <v>1</v>
      </c>
      <c r="AK152">
        <v>1</v>
      </c>
      <c r="AL152">
        <v>1</v>
      </c>
      <c r="AM152">
        <v>-2</v>
      </c>
      <c r="AN152">
        <v>0</v>
      </c>
      <c r="AO152">
        <v>0</v>
      </c>
      <c r="AP152">
        <v>1</v>
      </c>
      <c r="AQ152">
        <v>1</v>
      </c>
      <c r="AR152">
        <v>0</v>
      </c>
      <c r="AS152" t="s">
        <v>236</v>
      </c>
      <c r="AT152">
        <v>0.01</v>
      </c>
      <c r="AU152" t="s">
        <v>268</v>
      </c>
      <c r="AV152">
        <v>1</v>
      </c>
      <c r="AW152">
        <v>2</v>
      </c>
      <c r="AX152">
        <v>85246535</v>
      </c>
      <c r="AY152">
        <v>1</v>
      </c>
      <c r="AZ152">
        <v>0</v>
      </c>
      <c r="BA152">
        <v>152</v>
      </c>
      <c r="BB152">
        <v>1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6.417</v>
      </c>
      <c r="BL152">
        <v>8.1179</v>
      </c>
      <c r="BM152">
        <v>0</v>
      </c>
      <c r="BN152">
        <v>0</v>
      </c>
      <c r="BO152">
        <v>0.01</v>
      </c>
      <c r="BP152">
        <v>1</v>
      </c>
      <c r="BQ152">
        <v>0</v>
      </c>
      <c r="BR152">
        <v>8.85546</v>
      </c>
      <c r="BS152">
        <v>11.202702</v>
      </c>
      <c r="BT152">
        <v>0</v>
      </c>
      <c r="BU152">
        <v>0</v>
      </c>
      <c r="BV152">
        <v>0.0138</v>
      </c>
      <c r="BW152">
        <v>1</v>
      </c>
      <c r="CV152">
        <v>0</v>
      </c>
      <c r="CW152">
        <f>ROUND(Y152*Source!I65*DO152,7)</f>
        <v>0</v>
      </c>
      <c r="CX152">
        <f>ROUND(Y152*Source!I65,7)</f>
        <v>0</v>
      </c>
      <c r="CY152">
        <f>AB152</f>
        <v>641.7</v>
      </c>
      <c r="CZ152">
        <f>AF152</f>
        <v>641.7</v>
      </c>
      <c r="DA152">
        <f>AJ152</f>
        <v>1</v>
      </c>
      <c r="DB152">
        <f t="shared" si="35"/>
        <v>8.8596</v>
      </c>
      <c r="DC152">
        <f t="shared" si="36"/>
        <v>11.2056</v>
      </c>
      <c r="DD152" t="s">
        <v>236</v>
      </c>
      <c r="DE152" t="s">
        <v>236</v>
      </c>
      <c r="DF152">
        <f t="shared" si="33"/>
        <v>0</v>
      </c>
      <c r="DG152">
        <f t="shared" ref="DG152:DG210" si="37">ROUND(ROUND(AF152,2)*CX152,2)</f>
        <v>0</v>
      </c>
      <c r="DH152">
        <f t="shared" si="31"/>
        <v>0</v>
      </c>
      <c r="DI152">
        <f t="shared" si="32"/>
        <v>0</v>
      </c>
      <c r="DJ152">
        <f>DG152+DH152</f>
        <v>0</v>
      </c>
      <c r="DK152">
        <v>1</v>
      </c>
      <c r="DL152" t="s">
        <v>81</v>
      </c>
      <c r="DM152">
        <v>4</v>
      </c>
      <c r="DN152" t="s">
        <v>28</v>
      </c>
      <c r="DO152">
        <v>1</v>
      </c>
    </row>
    <row r="153" spans="1:119">
      <c r="A153">
        <f>ROW(Source!A66)</f>
        <v>66</v>
      </c>
      <c r="B153">
        <v>85244098</v>
      </c>
      <c r="C153">
        <v>85246536</v>
      </c>
      <c r="D153">
        <v>82925804</v>
      </c>
      <c r="E153">
        <v>117</v>
      </c>
      <c r="F153">
        <v>1</v>
      </c>
      <c r="G153">
        <v>1</v>
      </c>
      <c r="H153">
        <v>1</v>
      </c>
      <c r="I153" t="s">
        <v>71</v>
      </c>
      <c r="J153" t="s">
        <v>236</v>
      </c>
      <c r="K153" t="s">
        <v>72</v>
      </c>
      <c r="L153">
        <v>1191</v>
      </c>
      <c r="N153">
        <v>1013</v>
      </c>
      <c r="O153" t="s">
        <v>28</v>
      </c>
      <c r="P153" t="s">
        <v>28</v>
      </c>
      <c r="Q153">
        <v>1</v>
      </c>
      <c r="W153">
        <v>0</v>
      </c>
      <c r="X153">
        <v>-1991603921</v>
      </c>
      <c r="Y153">
        <f t="shared" ref="Y153:Y158" si="38">AT153</f>
        <v>0.66</v>
      </c>
      <c r="AA153">
        <v>0</v>
      </c>
      <c r="AB153">
        <v>0</v>
      </c>
      <c r="AC153">
        <v>0</v>
      </c>
      <c r="AD153">
        <v>690.62</v>
      </c>
      <c r="AE153">
        <v>0</v>
      </c>
      <c r="AF153">
        <v>0</v>
      </c>
      <c r="AG153">
        <v>0</v>
      </c>
      <c r="AH153">
        <v>690.62</v>
      </c>
      <c r="AI153">
        <v>1</v>
      </c>
      <c r="AJ153">
        <v>1</v>
      </c>
      <c r="AK153">
        <v>1</v>
      </c>
      <c r="AL153">
        <v>1</v>
      </c>
      <c r="AM153">
        <v>-2</v>
      </c>
      <c r="AN153">
        <v>0</v>
      </c>
      <c r="AO153">
        <v>0</v>
      </c>
      <c r="AP153">
        <v>1</v>
      </c>
      <c r="AQ153">
        <v>1</v>
      </c>
      <c r="AR153">
        <v>0</v>
      </c>
      <c r="AS153" t="s">
        <v>236</v>
      </c>
      <c r="AT153">
        <v>0.66</v>
      </c>
      <c r="AU153" t="s">
        <v>236</v>
      </c>
      <c r="AV153">
        <v>1</v>
      </c>
      <c r="AW153">
        <v>2</v>
      </c>
      <c r="AX153">
        <v>85246540</v>
      </c>
      <c r="AY153">
        <v>1</v>
      </c>
      <c r="AZ153">
        <v>0</v>
      </c>
      <c r="BA153">
        <v>153</v>
      </c>
      <c r="BB153">
        <v>1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455.8092</v>
      </c>
      <c r="BN153">
        <v>0.66</v>
      </c>
      <c r="BO153">
        <v>0</v>
      </c>
      <c r="BP153">
        <v>1</v>
      </c>
      <c r="BQ153">
        <v>0</v>
      </c>
      <c r="BR153">
        <v>0</v>
      </c>
      <c r="BS153">
        <v>0</v>
      </c>
      <c r="BT153">
        <v>455.8092</v>
      </c>
      <c r="BU153">
        <v>0.66</v>
      </c>
      <c r="BV153">
        <v>0</v>
      </c>
      <c r="BW153">
        <v>1</v>
      </c>
      <c r="CU153">
        <f>ROUND(AT153*Source!I66*AH153*AL153,2)</f>
        <v>0</v>
      </c>
      <c r="CV153">
        <f>ROUND(Y153*Source!I66,7)</f>
        <v>0</v>
      </c>
      <c r="CW153">
        <v>0</v>
      </c>
      <c r="CX153">
        <f>ROUND(Y153*Source!I66,7)</f>
        <v>0</v>
      </c>
      <c r="CY153">
        <f>AD153</f>
        <v>690.62</v>
      </c>
      <c r="CZ153">
        <f>AH153</f>
        <v>690.62</v>
      </c>
      <c r="DA153">
        <f>AL153</f>
        <v>1</v>
      </c>
      <c r="DB153">
        <f t="shared" ref="DB153:DB158" si="39">ROUND(ROUND(AT153*CZ153,2),6)</f>
        <v>455.81</v>
      </c>
      <c r="DC153">
        <f t="shared" ref="DC153:DC158" si="40">ROUND(ROUND(AT153*AG153,2),6)</f>
        <v>0</v>
      </c>
      <c r="DD153" t="s">
        <v>236</v>
      </c>
      <c r="DE153" t="s">
        <v>236</v>
      </c>
      <c r="DF153">
        <f t="shared" si="33"/>
        <v>0</v>
      </c>
      <c r="DG153">
        <f t="shared" si="37"/>
        <v>0</v>
      </c>
      <c r="DH153">
        <f t="shared" si="31"/>
        <v>0</v>
      </c>
      <c r="DI153">
        <f t="shared" si="32"/>
        <v>0</v>
      </c>
      <c r="DJ153">
        <f>DI153</f>
        <v>0</v>
      </c>
      <c r="DK153">
        <v>1</v>
      </c>
      <c r="DL153" t="s">
        <v>236</v>
      </c>
      <c r="DM153">
        <v>0</v>
      </c>
      <c r="DN153" t="s">
        <v>236</v>
      </c>
      <c r="DO153">
        <v>0</v>
      </c>
    </row>
    <row r="154" spans="1:119">
      <c r="A154">
        <f>ROW(Source!A66)</f>
        <v>66</v>
      </c>
      <c r="B154">
        <v>85244098</v>
      </c>
      <c r="C154">
        <v>85246536</v>
      </c>
      <c r="D154">
        <v>82926016</v>
      </c>
      <c r="E154">
        <v>117</v>
      </c>
      <c r="F154">
        <v>1</v>
      </c>
      <c r="G154">
        <v>1</v>
      </c>
      <c r="H154">
        <v>1</v>
      </c>
      <c r="I154" t="s">
        <v>798</v>
      </c>
      <c r="J154" t="s">
        <v>236</v>
      </c>
      <c r="K154" t="s">
        <v>799</v>
      </c>
      <c r="L154">
        <v>1191</v>
      </c>
      <c r="N154">
        <v>1013</v>
      </c>
      <c r="O154" t="s">
        <v>28</v>
      </c>
      <c r="P154" t="s">
        <v>28</v>
      </c>
      <c r="Q154">
        <v>1</v>
      </c>
      <c r="W154">
        <v>0</v>
      </c>
      <c r="X154">
        <v>-1417349443</v>
      </c>
      <c r="Y154">
        <f t="shared" si="38"/>
        <v>0.03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1</v>
      </c>
      <c r="AJ154">
        <v>1</v>
      </c>
      <c r="AK154">
        <v>1</v>
      </c>
      <c r="AL154">
        <v>1</v>
      </c>
      <c r="AM154">
        <v>-2</v>
      </c>
      <c r="AN154">
        <v>0</v>
      </c>
      <c r="AO154">
        <v>0</v>
      </c>
      <c r="AP154">
        <v>1</v>
      </c>
      <c r="AQ154">
        <v>1</v>
      </c>
      <c r="AR154">
        <v>0</v>
      </c>
      <c r="AS154" t="s">
        <v>236</v>
      </c>
      <c r="AT154">
        <v>0.03</v>
      </c>
      <c r="AU154" t="s">
        <v>236</v>
      </c>
      <c r="AV154">
        <v>2</v>
      </c>
      <c r="AW154">
        <v>2</v>
      </c>
      <c r="AX154">
        <v>85246541</v>
      </c>
      <c r="AY154">
        <v>1</v>
      </c>
      <c r="AZ154">
        <v>0</v>
      </c>
      <c r="BA154">
        <v>154</v>
      </c>
      <c r="BB154">
        <v>1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CV154">
        <v>0</v>
      </c>
      <c r="CW154">
        <v>0</v>
      </c>
      <c r="CX154">
        <f>ROUND(Y154*Source!I66,7)</f>
        <v>0</v>
      </c>
      <c r="CY154">
        <f>AD154</f>
        <v>0</v>
      </c>
      <c r="CZ154">
        <f>AH154</f>
        <v>0</v>
      </c>
      <c r="DA154">
        <f>AL154</f>
        <v>1</v>
      </c>
      <c r="DB154">
        <f t="shared" si="39"/>
        <v>0</v>
      </c>
      <c r="DC154">
        <f t="shared" si="40"/>
        <v>0</v>
      </c>
      <c r="DD154" t="s">
        <v>236</v>
      </c>
      <c r="DE154" t="s">
        <v>236</v>
      </c>
      <c r="DF154">
        <f t="shared" si="33"/>
        <v>0</v>
      </c>
      <c r="DG154">
        <f t="shared" si="37"/>
        <v>0</v>
      </c>
      <c r="DH154">
        <f t="shared" si="31"/>
        <v>0</v>
      </c>
      <c r="DI154">
        <f t="shared" si="32"/>
        <v>0</v>
      </c>
      <c r="DJ154">
        <f>DI154</f>
        <v>0</v>
      </c>
      <c r="DK154">
        <v>0</v>
      </c>
      <c r="DL154" t="s">
        <v>236</v>
      </c>
      <c r="DM154">
        <v>0</v>
      </c>
      <c r="DN154" t="s">
        <v>236</v>
      </c>
      <c r="DO154">
        <v>0</v>
      </c>
    </row>
    <row r="155" spans="1:119">
      <c r="A155">
        <f>ROW(Source!A66)</f>
        <v>66</v>
      </c>
      <c r="B155">
        <v>85244098</v>
      </c>
      <c r="C155">
        <v>85246536</v>
      </c>
      <c r="D155">
        <v>82933400</v>
      </c>
      <c r="E155">
        <v>1</v>
      </c>
      <c r="F155">
        <v>1</v>
      </c>
      <c r="G155">
        <v>1</v>
      </c>
      <c r="H155">
        <v>2</v>
      </c>
      <c r="I155" t="s">
        <v>97</v>
      </c>
      <c r="J155" t="s">
        <v>801</v>
      </c>
      <c r="K155" t="s">
        <v>98</v>
      </c>
      <c r="L155">
        <v>1368</v>
      </c>
      <c r="N155">
        <v>1011</v>
      </c>
      <c r="O155" t="s">
        <v>57</v>
      </c>
      <c r="P155" t="s">
        <v>57</v>
      </c>
      <c r="Q155">
        <v>1</v>
      </c>
      <c r="W155">
        <v>0</v>
      </c>
      <c r="X155">
        <v>-849950259</v>
      </c>
      <c r="Y155">
        <f t="shared" si="38"/>
        <v>0.03</v>
      </c>
      <c r="AA155">
        <v>0</v>
      </c>
      <c r="AB155">
        <v>641.7</v>
      </c>
      <c r="AC155">
        <v>811.79</v>
      </c>
      <c r="AD155">
        <v>0</v>
      </c>
      <c r="AE155">
        <v>0</v>
      </c>
      <c r="AF155">
        <v>641.7</v>
      </c>
      <c r="AG155">
        <v>811.79</v>
      </c>
      <c r="AH155">
        <v>0</v>
      </c>
      <c r="AI155">
        <v>1</v>
      </c>
      <c r="AJ155">
        <v>1</v>
      </c>
      <c r="AK155">
        <v>1</v>
      </c>
      <c r="AL155">
        <v>1</v>
      </c>
      <c r="AM155">
        <v>-2</v>
      </c>
      <c r="AN155">
        <v>0</v>
      </c>
      <c r="AO155">
        <v>0</v>
      </c>
      <c r="AP155">
        <v>1</v>
      </c>
      <c r="AQ155">
        <v>1</v>
      </c>
      <c r="AR155">
        <v>0</v>
      </c>
      <c r="AS155" t="s">
        <v>236</v>
      </c>
      <c r="AT155">
        <v>0.03</v>
      </c>
      <c r="AU155" t="s">
        <v>236</v>
      </c>
      <c r="AV155">
        <v>1</v>
      </c>
      <c r="AW155">
        <v>2</v>
      </c>
      <c r="AX155">
        <v>85246542</v>
      </c>
      <c r="AY155">
        <v>1</v>
      </c>
      <c r="AZ155">
        <v>0</v>
      </c>
      <c r="BA155">
        <v>155</v>
      </c>
      <c r="BB155">
        <v>1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19.251</v>
      </c>
      <c r="BL155">
        <v>24.3537</v>
      </c>
      <c r="BM155">
        <v>0</v>
      </c>
      <c r="BN155">
        <v>0</v>
      </c>
      <c r="BO155">
        <v>0.03</v>
      </c>
      <c r="BP155">
        <v>1</v>
      </c>
      <c r="BQ155">
        <v>0</v>
      </c>
      <c r="BR155">
        <v>19.251</v>
      </c>
      <c r="BS155">
        <v>24.3537</v>
      </c>
      <c r="BT155">
        <v>0</v>
      </c>
      <c r="BU155">
        <v>0</v>
      </c>
      <c r="BV155">
        <v>0.03</v>
      </c>
      <c r="BW155">
        <v>1</v>
      </c>
      <c r="CV155">
        <v>0</v>
      </c>
      <c r="CW155">
        <f>ROUND(Y155*Source!I66*DO155,7)</f>
        <v>0</v>
      </c>
      <c r="CX155">
        <f>ROUND(Y155*Source!I66,7)</f>
        <v>0</v>
      </c>
      <c r="CY155">
        <f>AB155</f>
        <v>641.7</v>
      </c>
      <c r="CZ155">
        <f>AF155</f>
        <v>641.7</v>
      </c>
      <c r="DA155">
        <f>AJ155</f>
        <v>1</v>
      </c>
      <c r="DB155">
        <f t="shared" si="39"/>
        <v>19.25</v>
      </c>
      <c r="DC155">
        <f t="shared" si="40"/>
        <v>24.35</v>
      </c>
      <c r="DD155" t="s">
        <v>236</v>
      </c>
      <c r="DE155" t="s">
        <v>236</v>
      </c>
      <c r="DF155">
        <f t="shared" si="33"/>
        <v>0</v>
      </c>
      <c r="DG155">
        <f t="shared" si="37"/>
        <v>0</v>
      </c>
      <c r="DH155">
        <f t="shared" si="31"/>
        <v>0</v>
      </c>
      <c r="DI155">
        <f t="shared" si="32"/>
        <v>0</v>
      </c>
      <c r="DJ155">
        <f>DG155+DH155</f>
        <v>0</v>
      </c>
      <c r="DK155">
        <v>1</v>
      </c>
      <c r="DL155" t="s">
        <v>81</v>
      </c>
      <c r="DM155">
        <v>4</v>
      </c>
      <c r="DN155" t="s">
        <v>28</v>
      </c>
      <c r="DO155">
        <v>1</v>
      </c>
    </row>
    <row r="156" spans="1:119">
      <c r="A156">
        <f>ROW(Source!A67)</f>
        <v>67</v>
      </c>
      <c r="B156">
        <v>85244033</v>
      </c>
      <c r="C156">
        <v>85246536</v>
      </c>
      <c r="D156">
        <v>82925804</v>
      </c>
      <c r="E156">
        <v>117</v>
      </c>
      <c r="F156">
        <v>1</v>
      </c>
      <c r="G156">
        <v>1</v>
      </c>
      <c r="H156">
        <v>1</v>
      </c>
      <c r="I156" t="s">
        <v>71</v>
      </c>
      <c r="J156" t="s">
        <v>236</v>
      </c>
      <c r="K156" t="s">
        <v>72</v>
      </c>
      <c r="L156">
        <v>1191</v>
      </c>
      <c r="N156">
        <v>1013</v>
      </c>
      <c r="O156" t="s">
        <v>28</v>
      </c>
      <c r="P156" t="s">
        <v>28</v>
      </c>
      <c r="Q156">
        <v>1</v>
      </c>
      <c r="W156">
        <v>0</v>
      </c>
      <c r="X156">
        <v>-1991603921</v>
      </c>
      <c r="Y156">
        <f t="shared" si="38"/>
        <v>0.66</v>
      </c>
      <c r="AA156">
        <v>0</v>
      </c>
      <c r="AB156">
        <v>0</v>
      </c>
      <c r="AC156">
        <v>0</v>
      </c>
      <c r="AD156">
        <v>690.62</v>
      </c>
      <c r="AE156">
        <v>0</v>
      </c>
      <c r="AF156">
        <v>0</v>
      </c>
      <c r="AG156">
        <v>0</v>
      </c>
      <c r="AH156">
        <v>690.62</v>
      </c>
      <c r="AI156">
        <v>1</v>
      </c>
      <c r="AJ156">
        <v>1</v>
      </c>
      <c r="AK156">
        <v>1</v>
      </c>
      <c r="AL156">
        <v>1</v>
      </c>
      <c r="AM156">
        <v>-2</v>
      </c>
      <c r="AN156">
        <v>0</v>
      </c>
      <c r="AO156">
        <v>0</v>
      </c>
      <c r="AP156">
        <v>1</v>
      </c>
      <c r="AQ156">
        <v>1</v>
      </c>
      <c r="AR156">
        <v>0</v>
      </c>
      <c r="AS156" t="s">
        <v>236</v>
      </c>
      <c r="AT156">
        <v>0.66</v>
      </c>
      <c r="AU156" t="s">
        <v>236</v>
      </c>
      <c r="AV156">
        <v>1</v>
      </c>
      <c r="AW156">
        <v>2</v>
      </c>
      <c r="AX156">
        <v>85246540</v>
      </c>
      <c r="AY156">
        <v>1</v>
      </c>
      <c r="AZ156">
        <v>0</v>
      </c>
      <c r="BA156">
        <v>156</v>
      </c>
      <c r="BB156">
        <v>1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455.8092</v>
      </c>
      <c r="BN156">
        <v>0.66</v>
      </c>
      <c r="BO156">
        <v>0</v>
      </c>
      <c r="BP156">
        <v>1</v>
      </c>
      <c r="BQ156">
        <v>0</v>
      </c>
      <c r="BR156">
        <v>0</v>
      </c>
      <c r="BS156">
        <v>0</v>
      </c>
      <c r="BT156">
        <v>455.8092</v>
      </c>
      <c r="BU156">
        <v>0.66</v>
      </c>
      <c r="BV156">
        <v>0</v>
      </c>
      <c r="BW156">
        <v>1</v>
      </c>
      <c r="CU156">
        <f>ROUND(AT156*Source!I67*AH156*AL156,2)</f>
        <v>0</v>
      </c>
      <c r="CV156">
        <f>ROUND(Y156*Source!I67,7)</f>
        <v>0</v>
      </c>
      <c r="CW156">
        <v>0</v>
      </c>
      <c r="CX156">
        <f>ROUND(Y156*Source!I67,7)</f>
        <v>0</v>
      </c>
      <c r="CY156">
        <f>AD156</f>
        <v>690.62</v>
      </c>
      <c r="CZ156">
        <f>AH156</f>
        <v>690.62</v>
      </c>
      <c r="DA156">
        <f>AL156</f>
        <v>1</v>
      </c>
      <c r="DB156">
        <f t="shared" si="39"/>
        <v>455.81</v>
      </c>
      <c r="DC156">
        <f t="shared" si="40"/>
        <v>0</v>
      </c>
      <c r="DD156" t="s">
        <v>236</v>
      </c>
      <c r="DE156" t="s">
        <v>236</v>
      </c>
      <c r="DF156">
        <f t="shared" si="33"/>
        <v>0</v>
      </c>
      <c r="DG156">
        <f t="shared" si="37"/>
        <v>0</v>
      </c>
      <c r="DH156">
        <f t="shared" si="31"/>
        <v>0</v>
      </c>
      <c r="DI156">
        <f t="shared" si="32"/>
        <v>0</v>
      </c>
      <c r="DJ156">
        <f>DI156</f>
        <v>0</v>
      </c>
      <c r="DK156">
        <v>1</v>
      </c>
      <c r="DL156" t="s">
        <v>236</v>
      </c>
      <c r="DM156">
        <v>0</v>
      </c>
      <c r="DN156" t="s">
        <v>236</v>
      </c>
      <c r="DO156">
        <v>0</v>
      </c>
    </row>
    <row r="157" spans="1:119">
      <c r="A157">
        <f>ROW(Source!A67)</f>
        <v>67</v>
      </c>
      <c r="B157">
        <v>85244033</v>
      </c>
      <c r="C157">
        <v>85246536</v>
      </c>
      <c r="D157">
        <v>82926016</v>
      </c>
      <c r="E157">
        <v>117</v>
      </c>
      <c r="F157">
        <v>1</v>
      </c>
      <c r="G157">
        <v>1</v>
      </c>
      <c r="H157">
        <v>1</v>
      </c>
      <c r="I157" t="s">
        <v>798</v>
      </c>
      <c r="J157" t="s">
        <v>236</v>
      </c>
      <c r="K157" t="s">
        <v>799</v>
      </c>
      <c r="L157">
        <v>1191</v>
      </c>
      <c r="N157">
        <v>1013</v>
      </c>
      <c r="O157" t="s">
        <v>28</v>
      </c>
      <c r="P157" t="s">
        <v>28</v>
      </c>
      <c r="Q157">
        <v>1</v>
      </c>
      <c r="W157">
        <v>0</v>
      </c>
      <c r="X157">
        <v>-1417349443</v>
      </c>
      <c r="Y157">
        <f t="shared" si="38"/>
        <v>0.03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1</v>
      </c>
      <c r="AJ157">
        <v>1</v>
      </c>
      <c r="AK157">
        <v>1</v>
      </c>
      <c r="AL157">
        <v>1</v>
      </c>
      <c r="AM157">
        <v>-2</v>
      </c>
      <c r="AN157">
        <v>0</v>
      </c>
      <c r="AO157">
        <v>0</v>
      </c>
      <c r="AP157">
        <v>1</v>
      </c>
      <c r="AQ157">
        <v>1</v>
      </c>
      <c r="AR157">
        <v>0</v>
      </c>
      <c r="AS157" t="s">
        <v>236</v>
      </c>
      <c r="AT157">
        <v>0.03</v>
      </c>
      <c r="AU157" t="s">
        <v>236</v>
      </c>
      <c r="AV157">
        <v>2</v>
      </c>
      <c r="AW157">
        <v>2</v>
      </c>
      <c r="AX157">
        <v>85246541</v>
      </c>
      <c r="AY157">
        <v>1</v>
      </c>
      <c r="AZ157">
        <v>0</v>
      </c>
      <c r="BA157">
        <v>157</v>
      </c>
      <c r="BB157">
        <v>1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CV157">
        <v>0</v>
      </c>
      <c r="CW157">
        <v>0</v>
      </c>
      <c r="CX157">
        <f>ROUND(Y157*Source!I67,7)</f>
        <v>0</v>
      </c>
      <c r="CY157">
        <f>AD157</f>
        <v>0</v>
      </c>
      <c r="CZ157">
        <f>AH157</f>
        <v>0</v>
      </c>
      <c r="DA157">
        <f>AL157</f>
        <v>1</v>
      </c>
      <c r="DB157">
        <f t="shared" si="39"/>
        <v>0</v>
      </c>
      <c r="DC157">
        <f t="shared" si="40"/>
        <v>0</v>
      </c>
      <c r="DD157" t="s">
        <v>236</v>
      </c>
      <c r="DE157" t="s">
        <v>236</v>
      </c>
      <c r="DF157">
        <f t="shared" si="33"/>
        <v>0</v>
      </c>
      <c r="DG157">
        <f t="shared" si="37"/>
        <v>0</v>
      </c>
      <c r="DH157">
        <f t="shared" si="31"/>
        <v>0</v>
      </c>
      <c r="DI157">
        <f t="shared" si="32"/>
        <v>0</v>
      </c>
      <c r="DJ157">
        <f>DI157</f>
        <v>0</v>
      </c>
      <c r="DK157">
        <v>0</v>
      </c>
      <c r="DL157" t="s">
        <v>236</v>
      </c>
      <c r="DM157">
        <v>0</v>
      </c>
      <c r="DN157" t="s">
        <v>236</v>
      </c>
      <c r="DO157">
        <v>0</v>
      </c>
    </row>
    <row r="158" spans="1:119">
      <c r="A158">
        <f>ROW(Source!A67)</f>
        <v>67</v>
      </c>
      <c r="B158">
        <v>85244033</v>
      </c>
      <c r="C158">
        <v>85246536</v>
      </c>
      <c r="D158">
        <v>82933400</v>
      </c>
      <c r="E158">
        <v>1</v>
      </c>
      <c r="F158">
        <v>1</v>
      </c>
      <c r="G158">
        <v>1</v>
      </c>
      <c r="H158">
        <v>2</v>
      </c>
      <c r="I158" t="s">
        <v>97</v>
      </c>
      <c r="J158" t="s">
        <v>801</v>
      </c>
      <c r="K158" t="s">
        <v>98</v>
      </c>
      <c r="L158">
        <v>1368</v>
      </c>
      <c r="N158">
        <v>1011</v>
      </c>
      <c r="O158" t="s">
        <v>57</v>
      </c>
      <c r="P158" t="s">
        <v>57</v>
      </c>
      <c r="Q158">
        <v>1</v>
      </c>
      <c r="W158">
        <v>0</v>
      </c>
      <c r="X158">
        <v>-849950259</v>
      </c>
      <c r="Y158">
        <f t="shared" si="38"/>
        <v>0.03</v>
      </c>
      <c r="AA158">
        <v>0</v>
      </c>
      <c r="AB158">
        <v>641.7</v>
      </c>
      <c r="AC158">
        <v>811.79</v>
      </c>
      <c r="AD158">
        <v>0</v>
      </c>
      <c r="AE158">
        <v>0</v>
      </c>
      <c r="AF158">
        <v>641.7</v>
      </c>
      <c r="AG158">
        <v>811.79</v>
      </c>
      <c r="AH158">
        <v>0</v>
      </c>
      <c r="AI158">
        <v>1</v>
      </c>
      <c r="AJ158">
        <v>1</v>
      </c>
      <c r="AK158">
        <v>1</v>
      </c>
      <c r="AL158">
        <v>1</v>
      </c>
      <c r="AM158">
        <v>-2</v>
      </c>
      <c r="AN158">
        <v>0</v>
      </c>
      <c r="AO158">
        <v>0</v>
      </c>
      <c r="AP158">
        <v>1</v>
      </c>
      <c r="AQ158">
        <v>1</v>
      </c>
      <c r="AR158">
        <v>0</v>
      </c>
      <c r="AS158" t="s">
        <v>236</v>
      </c>
      <c r="AT158">
        <v>0.03</v>
      </c>
      <c r="AU158" t="s">
        <v>236</v>
      </c>
      <c r="AV158">
        <v>1</v>
      </c>
      <c r="AW158">
        <v>2</v>
      </c>
      <c r="AX158">
        <v>85246542</v>
      </c>
      <c r="AY158">
        <v>1</v>
      </c>
      <c r="AZ158">
        <v>0</v>
      </c>
      <c r="BA158">
        <v>158</v>
      </c>
      <c r="BB158">
        <v>1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19.251</v>
      </c>
      <c r="BL158">
        <v>24.3537</v>
      </c>
      <c r="BM158">
        <v>0</v>
      </c>
      <c r="BN158">
        <v>0</v>
      </c>
      <c r="BO158">
        <v>0.03</v>
      </c>
      <c r="BP158">
        <v>1</v>
      </c>
      <c r="BQ158">
        <v>0</v>
      </c>
      <c r="BR158">
        <v>19.251</v>
      </c>
      <c r="BS158">
        <v>24.3537</v>
      </c>
      <c r="BT158">
        <v>0</v>
      </c>
      <c r="BU158">
        <v>0</v>
      </c>
      <c r="BV158">
        <v>0.03</v>
      </c>
      <c r="BW158">
        <v>1</v>
      </c>
      <c r="CV158">
        <v>0</v>
      </c>
      <c r="CW158">
        <f>ROUND(Y158*Source!I67*DO158,7)</f>
        <v>0</v>
      </c>
      <c r="CX158">
        <f>ROUND(Y158*Source!I67,7)</f>
        <v>0</v>
      </c>
      <c r="CY158">
        <f>AB158</f>
        <v>641.7</v>
      </c>
      <c r="CZ158">
        <f>AF158</f>
        <v>641.7</v>
      </c>
      <c r="DA158">
        <f>AJ158</f>
        <v>1</v>
      </c>
      <c r="DB158">
        <f t="shared" si="39"/>
        <v>19.25</v>
      </c>
      <c r="DC158">
        <f t="shared" si="40"/>
        <v>24.35</v>
      </c>
      <c r="DD158" t="s">
        <v>236</v>
      </c>
      <c r="DE158" t="s">
        <v>236</v>
      </c>
      <c r="DF158">
        <f t="shared" si="33"/>
        <v>0</v>
      </c>
      <c r="DG158">
        <f t="shared" si="37"/>
        <v>0</v>
      </c>
      <c r="DH158">
        <f t="shared" si="31"/>
        <v>0</v>
      </c>
      <c r="DI158">
        <f t="shared" si="32"/>
        <v>0</v>
      </c>
      <c r="DJ158">
        <f>DG158+DH158</f>
        <v>0</v>
      </c>
      <c r="DK158">
        <v>1</v>
      </c>
      <c r="DL158" t="s">
        <v>81</v>
      </c>
      <c r="DM158">
        <v>4</v>
      </c>
      <c r="DN158" t="s">
        <v>28</v>
      </c>
      <c r="DO158">
        <v>1</v>
      </c>
    </row>
    <row r="159" spans="1:119">
      <c r="A159">
        <f>ROW(Source!A68)</f>
        <v>68</v>
      </c>
      <c r="B159">
        <v>85244098</v>
      </c>
      <c r="C159">
        <v>85246543</v>
      </c>
      <c r="D159">
        <v>82925804</v>
      </c>
      <c r="E159">
        <v>117</v>
      </c>
      <c r="F159">
        <v>1</v>
      </c>
      <c r="G159">
        <v>1</v>
      </c>
      <c r="H159">
        <v>1</v>
      </c>
      <c r="I159" t="s">
        <v>71</v>
      </c>
      <c r="J159" t="s">
        <v>236</v>
      </c>
      <c r="K159" t="s">
        <v>72</v>
      </c>
      <c r="L159">
        <v>1191</v>
      </c>
      <c r="N159">
        <v>1013</v>
      </c>
      <c r="O159" t="s">
        <v>28</v>
      </c>
      <c r="P159" t="s">
        <v>28</v>
      </c>
      <c r="Q159">
        <v>1</v>
      </c>
      <c r="W159">
        <v>0</v>
      </c>
      <c r="X159">
        <v>-1991603921</v>
      </c>
      <c r="Y159">
        <f t="shared" ref="Y159:Y164" si="41">(AT159*ROUND((1.2*1.15),7))</f>
        <v>1.4214</v>
      </c>
      <c r="AA159">
        <v>0</v>
      </c>
      <c r="AB159">
        <v>0</v>
      </c>
      <c r="AC159">
        <v>0</v>
      </c>
      <c r="AD159">
        <v>690.62</v>
      </c>
      <c r="AE159">
        <v>0</v>
      </c>
      <c r="AF159">
        <v>0</v>
      </c>
      <c r="AG159">
        <v>0</v>
      </c>
      <c r="AH159">
        <v>690.62</v>
      </c>
      <c r="AI159">
        <v>1</v>
      </c>
      <c r="AJ159">
        <v>1</v>
      </c>
      <c r="AK159">
        <v>1</v>
      </c>
      <c r="AL159">
        <v>1</v>
      </c>
      <c r="AM159">
        <v>-2</v>
      </c>
      <c r="AN159">
        <v>0</v>
      </c>
      <c r="AO159">
        <v>0</v>
      </c>
      <c r="AP159">
        <v>1</v>
      </c>
      <c r="AQ159">
        <v>1</v>
      </c>
      <c r="AR159">
        <v>0</v>
      </c>
      <c r="AS159" t="s">
        <v>236</v>
      </c>
      <c r="AT159">
        <v>1.03</v>
      </c>
      <c r="AU159" t="s">
        <v>268</v>
      </c>
      <c r="AV159">
        <v>1</v>
      </c>
      <c r="AW159">
        <v>2</v>
      </c>
      <c r="AX159">
        <v>85246547</v>
      </c>
      <c r="AY159">
        <v>1</v>
      </c>
      <c r="AZ159">
        <v>0</v>
      </c>
      <c r="BA159">
        <v>159</v>
      </c>
      <c r="BB159">
        <v>1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711.3386</v>
      </c>
      <c r="BN159">
        <v>1.03</v>
      </c>
      <c r="BO159">
        <v>0</v>
      </c>
      <c r="BP159">
        <v>1</v>
      </c>
      <c r="BQ159">
        <v>0</v>
      </c>
      <c r="BR159">
        <v>0</v>
      </c>
      <c r="BS159">
        <v>0</v>
      </c>
      <c r="BT159">
        <v>981.647268</v>
      </c>
      <c r="BU159">
        <v>1.4214</v>
      </c>
      <c r="BV159">
        <v>0</v>
      </c>
      <c r="BW159">
        <v>1</v>
      </c>
      <c r="CU159">
        <f>ROUND(AT159*Source!I68*AH159*AL159,2)</f>
        <v>0</v>
      </c>
      <c r="CV159">
        <f>ROUND(Y159*Source!I68,7)</f>
        <v>0</v>
      </c>
      <c r="CW159">
        <v>0</v>
      </c>
      <c r="CX159">
        <f>ROUND(Y159*Source!I68,7)</f>
        <v>0</v>
      </c>
      <c r="CY159">
        <f>AD159</f>
        <v>690.62</v>
      </c>
      <c r="CZ159">
        <f>AH159</f>
        <v>690.62</v>
      </c>
      <c r="DA159">
        <f>AL159</f>
        <v>1</v>
      </c>
      <c r="DB159">
        <f t="shared" ref="DB159:DB164" si="42">ROUND((ROUND(AT159*CZ159,2)*ROUND((1.2*1.15),7)),6)</f>
        <v>981.6492</v>
      </c>
      <c r="DC159">
        <f t="shared" ref="DC159:DC164" si="43">ROUND((ROUND(AT159*AG159,2)*ROUND((1.2*1.15),7)),6)</f>
        <v>0</v>
      </c>
      <c r="DD159" t="s">
        <v>236</v>
      </c>
      <c r="DE159" t="s">
        <v>236</v>
      </c>
      <c r="DF159">
        <f t="shared" si="33"/>
        <v>0</v>
      </c>
      <c r="DG159">
        <f t="shared" si="37"/>
        <v>0</v>
      </c>
      <c r="DH159">
        <f t="shared" si="31"/>
        <v>0</v>
      </c>
      <c r="DI159">
        <f t="shared" si="32"/>
        <v>0</v>
      </c>
      <c r="DJ159">
        <f>DI159</f>
        <v>0</v>
      </c>
      <c r="DK159">
        <v>1</v>
      </c>
      <c r="DL159" t="s">
        <v>236</v>
      </c>
      <c r="DM159">
        <v>0</v>
      </c>
      <c r="DN159" t="s">
        <v>236</v>
      </c>
      <c r="DO159">
        <v>0</v>
      </c>
    </row>
    <row r="160" spans="1:119">
      <c r="A160">
        <f>ROW(Source!A68)</f>
        <v>68</v>
      </c>
      <c r="B160">
        <v>85244098</v>
      </c>
      <c r="C160">
        <v>85246543</v>
      </c>
      <c r="D160">
        <v>82926016</v>
      </c>
      <c r="E160">
        <v>117</v>
      </c>
      <c r="F160">
        <v>1</v>
      </c>
      <c r="G160">
        <v>1</v>
      </c>
      <c r="H160">
        <v>1</v>
      </c>
      <c r="I160" t="s">
        <v>798</v>
      </c>
      <c r="J160" t="s">
        <v>236</v>
      </c>
      <c r="K160" t="s">
        <v>799</v>
      </c>
      <c r="L160">
        <v>1191</v>
      </c>
      <c r="N160">
        <v>1013</v>
      </c>
      <c r="O160" t="s">
        <v>28</v>
      </c>
      <c r="P160" t="s">
        <v>28</v>
      </c>
      <c r="Q160">
        <v>1</v>
      </c>
      <c r="W160">
        <v>0</v>
      </c>
      <c r="X160">
        <v>-1417349443</v>
      </c>
      <c r="Y160">
        <f t="shared" si="41"/>
        <v>0.069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1</v>
      </c>
      <c r="AJ160">
        <v>1</v>
      </c>
      <c r="AK160">
        <v>1</v>
      </c>
      <c r="AL160">
        <v>1</v>
      </c>
      <c r="AM160">
        <v>-2</v>
      </c>
      <c r="AN160">
        <v>0</v>
      </c>
      <c r="AO160">
        <v>0</v>
      </c>
      <c r="AP160">
        <v>1</v>
      </c>
      <c r="AQ160">
        <v>1</v>
      </c>
      <c r="AR160">
        <v>0</v>
      </c>
      <c r="AS160" t="s">
        <v>236</v>
      </c>
      <c r="AT160">
        <v>0.05</v>
      </c>
      <c r="AU160" t="s">
        <v>268</v>
      </c>
      <c r="AV160">
        <v>2</v>
      </c>
      <c r="AW160">
        <v>2</v>
      </c>
      <c r="AX160">
        <v>85246548</v>
      </c>
      <c r="AY160">
        <v>1</v>
      </c>
      <c r="AZ160">
        <v>0</v>
      </c>
      <c r="BA160">
        <v>160</v>
      </c>
      <c r="BB160">
        <v>1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CV160">
        <v>0</v>
      </c>
      <c r="CW160">
        <v>0</v>
      </c>
      <c r="CX160">
        <f>ROUND(Y160*Source!I68,7)</f>
        <v>0</v>
      </c>
      <c r="CY160">
        <f>AD160</f>
        <v>0</v>
      </c>
      <c r="CZ160">
        <f>AH160</f>
        <v>0</v>
      </c>
      <c r="DA160">
        <f>AL160</f>
        <v>1</v>
      </c>
      <c r="DB160">
        <f t="shared" si="42"/>
        <v>0</v>
      </c>
      <c r="DC160">
        <f t="shared" si="43"/>
        <v>0</v>
      </c>
      <c r="DD160" t="s">
        <v>236</v>
      </c>
      <c r="DE160" t="s">
        <v>236</v>
      </c>
      <c r="DF160">
        <f t="shared" si="33"/>
        <v>0</v>
      </c>
      <c r="DG160">
        <f t="shared" si="37"/>
        <v>0</v>
      </c>
      <c r="DH160">
        <f t="shared" si="31"/>
        <v>0</v>
      </c>
      <c r="DI160">
        <f t="shared" si="32"/>
        <v>0</v>
      </c>
      <c r="DJ160">
        <f>DI160</f>
        <v>0</v>
      </c>
      <c r="DK160">
        <v>0</v>
      </c>
      <c r="DL160" t="s">
        <v>236</v>
      </c>
      <c r="DM160">
        <v>0</v>
      </c>
      <c r="DN160" t="s">
        <v>236</v>
      </c>
      <c r="DO160">
        <v>0</v>
      </c>
    </row>
    <row r="161" spans="1:119">
      <c r="A161">
        <f>ROW(Source!A68)</f>
        <v>68</v>
      </c>
      <c r="B161">
        <v>85244098</v>
      </c>
      <c r="C161">
        <v>85246543</v>
      </c>
      <c r="D161">
        <v>82933400</v>
      </c>
      <c r="E161">
        <v>1</v>
      </c>
      <c r="F161">
        <v>1</v>
      </c>
      <c r="G161">
        <v>1</v>
      </c>
      <c r="H161">
        <v>2</v>
      </c>
      <c r="I161" t="s">
        <v>97</v>
      </c>
      <c r="J161" t="s">
        <v>801</v>
      </c>
      <c r="K161" t="s">
        <v>98</v>
      </c>
      <c r="L161">
        <v>1368</v>
      </c>
      <c r="N161">
        <v>1011</v>
      </c>
      <c r="O161" t="s">
        <v>57</v>
      </c>
      <c r="P161" t="s">
        <v>57</v>
      </c>
      <c r="Q161">
        <v>1</v>
      </c>
      <c r="W161">
        <v>0</v>
      </c>
      <c r="X161">
        <v>-849950259</v>
      </c>
      <c r="Y161">
        <f t="shared" si="41"/>
        <v>0.069</v>
      </c>
      <c r="AA161">
        <v>0</v>
      </c>
      <c r="AB161">
        <v>641.7</v>
      </c>
      <c r="AC161">
        <v>811.79</v>
      </c>
      <c r="AD161">
        <v>0</v>
      </c>
      <c r="AE161">
        <v>0</v>
      </c>
      <c r="AF161">
        <v>641.7</v>
      </c>
      <c r="AG161">
        <v>811.79</v>
      </c>
      <c r="AH161">
        <v>0</v>
      </c>
      <c r="AI161">
        <v>1</v>
      </c>
      <c r="AJ161">
        <v>1</v>
      </c>
      <c r="AK161">
        <v>1</v>
      </c>
      <c r="AL161">
        <v>1</v>
      </c>
      <c r="AM161">
        <v>-2</v>
      </c>
      <c r="AN161">
        <v>0</v>
      </c>
      <c r="AO161">
        <v>0</v>
      </c>
      <c r="AP161">
        <v>1</v>
      </c>
      <c r="AQ161">
        <v>1</v>
      </c>
      <c r="AR161">
        <v>0</v>
      </c>
      <c r="AS161" t="s">
        <v>236</v>
      </c>
      <c r="AT161">
        <v>0.05</v>
      </c>
      <c r="AU161" t="s">
        <v>268</v>
      </c>
      <c r="AV161">
        <v>1</v>
      </c>
      <c r="AW161">
        <v>2</v>
      </c>
      <c r="AX161">
        <v>85246549</v>
      </c>
      <c r="AY161">
        <v>1</v>
      </c>
      <c r="AZ161">
        <v>0</v>
      </c>
      <c r="BA161">
        <v>161</v>
      </c>
      <c r="BB161">
        <v>1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32.085</v>
      </c>
      <c r="BL161">
        <v>40.5895</v>
      </c>
      <c r="BM161">
        <v>0</v>
      </c>
      <c r="BN161">
        <v>0</v>
      </c>
      <c r="BO161">
        <v>0.05</v>
      </c>
      <c r="BP161">
        <v>1</v>
      </c>
      <c r="BQ161">
        <v>0</v>
      </c>
      <c r="BR161">
        <v>44.2773</v>
      </c>
      <c r="BS161">
        <v>56.01351</v>
      </c>
      <c r="BT161">
        <v>0</v>
      </c>
      <c r="BU161">
        <v>0</v>
      </c>
      <c r="BV161">
        <v>0.069</v>
      </c>
      <c r="BW161">
        <v>1</v>
      </c>
      <c r="CV161">
        <v>0</v>
      </c>
      <c r="CW161">
        <f>ROUND(Y161*Source!I68*DO161,7)</f>
        <v>0</v>
      </c>
      <c r="CX161">
        <f>ROUND(Y161*Source!I68,7)</f>
        <v>0</v>
      </c>
      <c r="CY161">
        <f>AB161</f>
        <v>641.7</v>
      </c>
      <c r="CZ161">
        <f>AF161</f>
        <v>641.7</v>
      </c>
      <c r="DA161">
        <f>AJ161</f>
        <v>1</v>
      </c>
      <c r="DB161">
        <f t="shared" si="42"/>
        <v>44.2842</v>
      </c>
      <c r="DC161">
        <f t="shared" si="43"/>
        <v>56.0142</v>
      </c>
      <c r="DD161" t="s">
        <v>236</v>
      </c>
      <c r="DE161" t="s">
        <v>236</v>
      </c>
      <c r="DF161">
        <f t="shared" si="33"/>
        <v>0</v>
      </c>
      <c r="DG161">
        <f t="shared" si="37"/>
        <v>0</v>
      </c>
      <c r="DH161">
        <f t="shared" si="31"/>
        <v>0</v>
      </c>
      <c r="DI161">
        <f t="shared" si="32"/>
        <v>0</v>
      </c>
      <c r="DJ161">
        <f>DG161+DH161</f>
        <v>0</v>
      </c>
      <c r="DK161">
        <v>1</v>
      </c>
      <c r="DL161" t="s">
        <v>81</v>
      </c>
      <c r="DM161">
        <v>4</v>
      </c>
      <c r="DN161" t="s">
        <v>28</v>
      </c>
      <c r="DO161">
        <v>1</v>
      </c>
    </row>
    <row r="162" spans="1:119">
      <c r="A162">
        <f>ROW(Source!A69)</f>
        <v>69</v>
      </c>
      <c r="B162">
        <v>85244033</v>
      </c>
      <c r="C162">
        <v>85246543</v>
      </c>
      <c r="D162">
        <v>82925804</v>
      </c>
      <c r="E162">
        <v>117</v>
      </c>
      <c r="F162">
        <v>1</v>
      </c>
      <c r="G162">
        <v>1</v>
      </c>
      <c r="H162">
        <v>1</v>
      </c>
      <c r="I162" t="s">
        <v>71</v>
      </c>
      <c r="J162" t="s">
        <v>236</v>
      </c>
      <c r="K162" t="s">
        <v>72</v>
      </c>
      <c r="L162">
        <v>1191</v>
      </c>
      <c r="N162">
        <v>1013</v>
      </c>
      <c r="O162" t="s">
        <v>28</v>
      </c>
      <c r="P162" t="s">
        <v>28</v>
      </c>
      <c r="Q162">
        <v>1</v>
      </c>
      <c r="W162">
        <v>0</v>
      </c>
      <c r="X162">
        <v>-1991603921</v>
      </c>
      <c r="Y162">
        <f t="shared" si="41"/>
        <v>1.4214</v>
      </c>
      <c r="AA162">
        <v>0</v>
      </c>
      <c r="AB162">
        <v>0</v>
      </c>
      <c r="AC162">
        <v>0</v>
      </c>
      <c r="AD162">
        <v>690.62</v>
      </c>
      <c r="AE162">
        <v>0</v>
      </c>
      <c r="AF162">
        <v>0</v>
      </c>
      <c r="AG162">
        <v>0</v>
      </c>
      <c r="AH162">
        <v>690.62</v>
      </c>
      <c r="AI162">
        <v>1</v>
      </c>
      <c r="AJ162">
        <v>1</v>
      </c>
      <c r="AK162">
        <v>1</v>
      </c>
      <c r="AL162">
        <v>1</v>
      </c>
      <c r="AM162">
        <v>-2</v>
      </c>
      <c r="AN162">
        <v>0</v>
      </c>
      <c r="AO162">
        <v>0</v>
      </c>
      <c r="AP162">
        <v>1</v>
      </c>
      <c r="AQ162">
        <v>1</v>
      </c>
      <c r="AR162">
        <v>0</v>
      </c>
      <c r="AS162" t="s">
        <v>236</v>
      </c>
      <c r="AT162">
        <v>1.03</v>
      </c>
      <c r="AU162" t="s">
        <v>268</v>
      </c>
      <c r="AV162">
        <v>1</v>
      </c>
      <c r="AW162">
        <v>2</v>
      </c>
      <c r="AX162">
        <v>85246547</v>
      </c>
      <c r="AY162">
        <v>1</v>
      </c>
      <c r="AZ162">
        <v>0</v>
      </c>
      <c r="BA162">
        <v>162</v>
      </c>
      <c r="BB162">
        <v>1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711.3386</v>
      </c>
      <c r="BN162">
        <v>1.03</v>
      </c>
      <c r="BO162">
        <v>0</v>
      </c>
      <c r="BP162">
        <v>1</v>
      </c>
      <c r="BQ162">
        <v>0</v>
      </c>
      <c r="BR162">
        <v>0</v>
      </c>
      <c r="BS162">
        <v>0</v>
      </c>
      <c r="BT162">
        <v>981.647268</v>
      </c>
      <c r="BU162">
        <v>1.4214</v>
      </c>
      <c r="BV162">
        <v>0</v>
      </c>
      <c r="BW162">
        <v>1</v>
      </c>
      <c r="CU162">
        <f>ROUND(AT162*Source!I69*AH162*AL162,2)</f>
        <v>0</v>
      </c>
      <c r="CV162">
        <f>ROUND(Y162*Source!I69,7)</f>
        <v>0</v>
      </c>
      <c r="CW162">
        <v>0</v>
      </c>
      <c r="CX162">
        <f>ROUND(Y162*Source!I69,7)</f>
        <v>0</v>
      </c>
      <c r="CY162">
        <f>AD162</f>
        <v>690.62</v>
      </c>
      <c r="CZ162">
        <f>AH162</f>
        <v>690.62</v>
      </c>
      <c r="DA162">
        <f>AL162</f>
        <v>1</v>
      </c>
      <c r="DB162">
        <f t="shared" si="42"/>
        <v>981.6492</v>
      </c>
      <c r="DC162">
        <f t="shared" si="43"/>
        <v>0</v>
      </c>
      <c r="DD162" t="s">
        <v>236</v>
      </c>
      <c r="DE162" t="s">
        <v>236</v>
      </c>
      <c r="DF162">
        <f t="shared" si="33"/>
        <v>0</v>
      </c>
      <c r="DG162">
        <f t="shared" si="37"/>
        <v>0</v>
      </c>
      <c r="DH162">
        <f t="shared" si="31"/>
        <v>0</v>
      </c>
      <c r="DI162">
        <f t="shared" si="32"/>
        <v>0</v>
      </c>
      <c r="DJ162">
        <f>DI162</f>
        <v>0</v>
      </c>
      <c r="DK162">
        <v>1</v>
      </c>
      <c r="DL162" t="s">
        <v>236</v>
      </c>
      <c r="DM162">
        <v>0</v>
      </c>
      <c r="DN162" t="s">
        <v>236</v>
      </c>
      <c r="DO162">
        <v>0</v>
      </c>
    </row>
    <row r="163" spans="1:119">
      <c r="A163">
        <f>ROW(Source!A69)</f>
        <v>69</v>
      </c>
      <c r="B163">
        <v>85244033</v>
      </c>
      <c r="C163">
        <v>85246543</v>
      </c>
      <c r="D163">
        <v>82926016</v>
      </c>
      <c r="E163">
        <v>117</v>
      </c>
      <c r="F163">
        <v>1</v>
      </c>
      <c r="G163">
        <v>1</v>
      </c>
      <c r="H163">
        <v>1</v>
      </c>
      <c r="I163" t="s">
        <v>798</v>
      </c>
      <c r="J163" t="s">
        <v>236</v>
      </c>
      <c r="K163" t="s">
        <v>799</v>
      </c>
      <c r="L163">
        <v>1191</v>
      </c>
      <c r="N163">
        <v>1013</v>
      </c>
      <c r="O163" t="s">
        <v>28</v>
      </c>
      <c r="P163" t="s">
        <v>28</v>
      </c>
      <c r="Q163">
        <v>1</v>
      </c>
      <c r="W163">
        <v>0</v>
      </c>
      <c r="X163">
        <v>-1417349443</v>
      </c>
      <c r="Y163">
        <f t="shared" si="41"/>
        <v>0.069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1</v>
      </c>
      <c r="AJ163">
        <v>1</v>
      </c>
      <c r="AK163">
        <v>1</v>
      </c>
      <c r="AL163">
        <v>1</v>
      </c>
      <c r="AM163">
        <v>-2</v>
      </c>
      <c r="AN163">
        <v>0</v>
      </c>
      <c r="AO163">
        <v>0</v>
      </c>
      <c r="AP163">
        <v>1</v>
      </c>
      <c r="AQ163">
        <v>1</v>
      </c>
      <c r="AR163">
        <v>0</v>
      </c>
      <c r="AS163" t="s">
        <v>236</v>
      </c>
      <c r="AT163">
        <v>0.05</v>
      </c>
      <c r="AU163" t="s">
        <v>268</v>
      </c>
      <c r="AV163">
        <v>2</v>
      </c>
      <c r="AW163">
        <v>2</v>
      </c>
      <c r="AX163">
        <v>85246548</v>
      </c>
      <c r="AY163">
        <v>1</v>
      </c>
      <c r="AZ163">
        <v>0</v>
      </c>
      <c r="BA163">
        <v>163</v>
      </c>
      <c r="BB163">
        <v>1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CV163">
        <v>0</v>
      </c>
      <c r="CW163">
        <v>0</v>
      </c>
      <c r="CX163">
        <f>ROUND(Y163*Source!I69,7)</f>
        <v>0</v>
      </c>
      <c r="CY163">
        <f>AD163</f>
        <v>0</v>
      </c>
      <c r="CZ163">
        <f>AH163</f>
        <v>0</v>
      </c>
      <c r="DA163">
        <f>AL163</f>
        <v>1</v>
      </c>
      <c r="DB163">
        <f t="shared" si="42"/>
        <v>0</v>
      </c>
      <c r="DC163">
        <f t="shared" si="43"/>
        <v>0</v>
      </c>
      <c r="DD163" t="s">
        <v>236</v>
      </c>
      <c r="DE163" t="s">
        <v>236</v>
      </c>
      <c r="DF163">
        <f t="shared" si="33"/>
        <v>0</v>
      </c>
      <c r="DG163">
        <f t="shared" si="37"/>
        <v>0</v>
      </c>
      <c r="DH163">
        <f t="shared" si="31"/>
        <v>0</v>
      </c>
      <c r="DI163">
        <f t="shared" si="32"/>
        <v>0</v>
      </c>
      <c r="DJ163">
        <f>DI163</f>
        <v>0</v>
      </c>
      <c r="DK163">
        <v>0</v>
      </c>
      <c r="DL163" t="s">
        <v>236</v>
      </c>
      <c r="DM163">
        <v>0</v>
      </c>
      <c r="DN163" t="s">
        <v>236</v>
      </c>
      <c r="DO163">
        <v>0</v>
      </c>
    </row>
    <row r="164" spans="1:119">
      <c r="A164">
        <f>ROW(Source!A69)</f>
        <v>69</v>
      </c>
      <c r="B164">
        <v>85244033</v>
      </c>
      <c r="C164">
        <v>85246543</v>
      </c>
      <c r="D164">
        <v>82933400</v>
      </c>
      <c r="E164">
        <v>1</v>
      </c>
      <c r="F164">
        <v>1</v>
      </c>
      <c r="G164">
        <v>1</v>
      </c>
      <c r="H164">
        <v>2</v>
      </c>
      <c r="I164" t="s">
        <v>97</v>
      </c>
      <c r="J164" t="s">
        <v>801</v>
      </c>
      <c r="K164" t="s">
        <v>98</v>
      </c>
      <c r="L164">
        <v>1368</v>
      </c>
      <c r="N164">
        <v>1011</v>
      </c>
      <c r="O164" t="s">
        <v>57</v>
      </c>
      <c r="P164" t="s">
        <v>57</v>
      </c>
      <c r="Q164">
        <v>1</v>
      </c>
      <c r="W164">
        <v>0</v>
      </c>
      <c r="X164">
        <v>-849950259</v>
      </c>
      <c r="Y164">
        <f t="shared" si="41"/>
        <v>0.069</v>
      </c>
      <c r="AA164">
        <v>0</v>
      </c>
      <c r="AB164">
        <v>641.7</v>
      </c>
      <c r="AC164">
        <v>811.79</v>
      </c>
      <c r="AD164">
        <v>0</v>
      </c>
      <c r="AE164">
        <v>0</v>
      </c>
      <c r="AF164">
        <v>641.7</v>
      </c>
      <c r="AG164">
        <v>811.79</v>
      </c>
      <c r="AH164">
        <v>0</v>
      </c>
      <c r="AI164">
        <v>1</v>
      </c>
      <c r="AJ164">
        <v>1</v>
      </c>
      <c r="AK164">
        <v>1</v>
      </c>
      <c r="AL164">
        <v>1</v>
      </c>
      <c r="AM164">
        <v>-2</v>
      </c>
      <c r="AN164">
        <v>0</v>
      </c>
      <c r="AO164">
        <v>0</v>
      </c>
      <c r="AP164">
        <v>1</v>
      </c>
      <c r="AQ164">
        <v>1</v>
      </c>
      <c r="AR164">
        <v>0</v>
      </c>
      <c r="AS164" t="s">
        <v>236</v>
      </c>
      <c r="AT164">
        <v>0.05</v>
      </c>
      <c r="AU164" t="s">
        <v>268</v>
      </c>
      <c r="AV164">
        <v>1</v>
      </c>
      <c r="AW164">
        <v>2</v>
      </c>
      <c r="AX164">
        <v>85246549</v>
      </c>
      <c r="AY164">
        <v>1</v>
      </c>
      <c r="AZ164">
        <v>0</v>
      </c>
      <c r="BA164">
        <v>164</v>
      </c>
      <c r="BB164">
        <v>1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32.085</v>
      </c>
      <c r="BL164">
        <v>40.5895</v>
      </c>
      <c r="BM164">
        <v>0</v>
      </c>
      <c r="BN164">
        <v>0</v>
      </c>
      <c r="BO164">
        <v>0.05</v>
      </c>
      <c r="BP164">
        <v>1</v>
      </c>
      <c r="BQ164">
        <v>0</v>
      </c>
      <c r="BR164">
        <v>44.2773</v>
      </c>
      <c r="BS164">
        <v>56.01351</v>
      </c>
      <c r="BT164">
        <v>0</v>
      </c>
      <c r="BU164">
        <v>0</v>
      </c>
      <c r="BV164">
        <v>0.069</v>
      </c>
      <c r="BW164">
        <v>1</v>
      </c>
      <c r="CV164">
        <v>0</v>
      </c>
      <c r="CW164">
        <f>ROUND(Y164*Source!I69*DO164,7)</f>
        <v>0</v>
      </c>
      <c r="CX164">
        <f>ROUND(Y164*Source!I69,7)</f>
        <v>0</v>
      </c>
      <c r="CY164">
        <f>AB164</f>
        <v>641.7</v>
      </c>
      <c r="CZ164">
        <f>AF164</f>
        <v>641.7</v>
      </c>
      <c r="DA164">
        <f>AJ164</f>
        <v>1</v>
      </c>
      <c r="DB164">
        <f t="shared" si="42"/>
        <v>44.2842</v>
      </c>
      <c r="DC164">
        <f t="shared" si="43"/>
        <v>56.0142</v>
      </c>
      <c r="DD164" t="s">
        <v>236</v>
      </c>
      <c r="DE164" t="s">
        <v>236</v>
      </c>
      <c r="DF164">
        <f t="shared" si="33"/>
        <v>0</v>
      </c>
      <c r="DG164">
        <f t="shared" si="37"/>
        <v>0</v>
      </c>
      <c r="DH164">
        <f t="shared" si="31"/>
        <v>0</v>
      </c>
      <c r="DI164">
        <f t="shared" si="32"/>
        <v>0</v>
      </c>
      <c r="DJ164">
        <f>DG164+DH164</f>
        <v>0</v>
      </c>
      <c r="DK164">
        <v>1</v>
      </c>
      <c r="DL164" t="s">
        <v>81</v>
      </c>
      <c r="DM164">
        <v>4</v>
      </c>
      <c r="DN164" t="s">
        <v>28</v>
      </c>
      <c r="DO164">
        <v>1</v>
      </c>
    </row>
    <row r="165" spans="1:119">
      <c r="A165">
        <f>ROW(Source!A70)</f>
        <v>70</v>
      </c>
      <c r="B165">
        <v>85244098</v>
      </c>
      <c r="C165">
        <v>85246550</v>
      </c>
      <c r="D165">
        <v>82925840</v>
      </c>
      <c r="E165">
        <v>117</v>
      </c>
      <c r="F165">
        <v>1</v>
      </c>
      <c r="G165">
        <v>1</v>
      </c>
      <c r="H165">
        <v>1</v>
      </c>
      <c r="I165" t="s">
        <v>841</v>
      </c>
      <c r="J165" t="s">
        <v>236</v>
      </c>
      <c r="K165" t="s">
        <v>842</v>
      </c>
      <c r="L165">
        <v>1191</v>
      </c>
      <c r="N165">
        <v>1013</v>
      </c>
      <c r="O165" t="s">
        <v>28</v>
      </c>
      <c r="P165" t="s">
        <v>28</v>
      </c>
      <c r="Q165">
        <v>1</v>
      </c>
      <c r="W165">
        <v>0</v>
      </c>
      <c r="X165">
        <v>44848675</v>
      </c>
      <c r="Y165">
        <f>(AT165*ROUND(((1.2*1.15)*0.7),7))</f>
        <v>3.03324</v>
      </c>
      <c r="AA165">
        <v>0</v>
      </c>
      <c r="AB165">
        <v>0</v>
      </c>
      <c r="AC165">
        <v>0</v>
      </c>
      <c r="AD165">
        <v>793.61</v>
      </c>
      <c r="AE165">
        <v>0</v>
      </c>
      <c r="AF165">
        <v>0</v>
      </c>
      <c r="AG165">
        <v>0</v>
      </c>
      <c r="AH165">
        <v>793.61</v>
      </c>
      <c r="AI165">
        <v>1</v>
      </c>
      <c r="AJ165">
        <v>1</v>
      </c>
      <c r="AK165">
        <v>1</v>
      </c>
      <c r="AL165">
        <v>1</v>
      </c>
      <c r="AM165">
        <v>-2</v>
      </c>
      <c r="AN165">
        <v>0</v>
      </c>
      <c r="AO165">
        <v>0</v>
      </c>
      <c r="AP165">
        <v>1</v>
      </c>
      <c r="AQ165">
        <v>1</v>
      </c>
      <c r="AR165">
        <v>0</v>
      </c>
      <c r="AS165" t="s">
        <v>236</v>
      </c>
      <c r="AT165">
        <v>3.14</v>
      </c>
      <c r="AU165" t="s">
        <v>350</v>
      </c>
      <c r="AV165">
        <v>1</v>
      </c>
      <c r="AW165">
        <v>2</v>
      </c>
      <c r="AX165">
        <v>85246558</v>
      </c>
      <c r="AY165">
        <v>1</v>
      </c>
      <c r="AZ165">
        <v>0</v>
      </c>
      <c r="BA165">
        <v>165</v>
      </c>
      <c r="BB165">
        <v>1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2491.9354</v>
      </c>
      <c r="BN165">
        <v>3.14</v>
      </c>
      <c r="BO165">
        <v>0</v>
      </c>
      <c r="BP165">
        <v>1</v>
      </c>
      <c r="BQ165">
        <v>0</v>
      </c>
      <c r="BR165">
        <v>0</v>
      </c>
      <c r="BS165">
        <v>0</v>
      </c>
      <c r="BT165">
        <v>2407.2095964</v>
      </c>
      <c r="BU165">
        <v>3.03324</v>
      </c>
      <c r="BV165">
        <v>0</v>
      </c>
      <c r="BW165">
        <v>1</v>
      </c>
      <c r="CU165">
        <f>ROUND(AT165*Source!I70*AH165*AL165,2)</f>
        <v>0</v>
      </c>
      <c r="CV165">
        <f>ROUND(Y165*Source!I70,7)</f>
        <v>0</v>
      </c>
      <c r="CW165">
        <v>0</v>
      </c>
      <c r="CX165">
        <f>ROUND(Y165*Source!I70,7)</f>
        <v>0</v>
      </c>
      <c r="CY165">
        <f>AD165</f>
        <v>793.61</v>
      </c>
      <c r="CZ165">
        <f>AH165</f>
        <v>793.61</v>
      </c>
      <c r="DA165">
        <f>AL165</f>
        <v>1</v>
      </c>
      <c r="DB165">
        <f>ROUND((ROUND(AT165*CZ165,2)*ROUND(((1.2*1.15)*0.7),7)),6)</f>
        <v>2407.21404</v>
      </c>
      <c r="DC165">
        <f>ROUND((ROUND(AT165*AG165,2)*ROUND(((1.2*1.15)*0.7),7)),6)</f>
        <v>0</v>
      </c>
      <c r="DD165" t="s">
        <v>236</v>
      </c>
      <c r="DE165" t="s">
        <v>236</v>
      </c>
      <c r="DF165">
        <f t="shared" si="33"/>
        <v>0</v>
      </c>
      <c r="DG165">
        <f t="shared" si="37"/>
        <v>0</v>
      </c>
      <c r="DH165">
        <f t="shared" si="31"/>
        <v>0</v>
      </c>
      <c r="DI165">
        <f t="shared" si="32"/>
        <v>0</v>
      </c>
      <c r="DJ165">
        <f>DI165</f>
        <v>0</v>
      </c>
      <c r="DK165">
        <v>1</v>
      </c>
      <c r="DL165" t="s">
        <v>236</v>
      </c>
      <c r="DM165">
        <v>0</v>
      </c>
      <c r="DN165" t="s">
        <v>236</v>
      </c>
      <c r="DO165">
        <v>0</v>
      </c>
    </row>
    <row r="166" spans="1:119">
      <c r="A166">
        <f>ROW(Source!A70)</f>
        <v>70</v>
      </c>
      <c r="B166">
        <v>85244098</v>
      </c>
      <c r="C166">
        <v>85246550</v>
      </c>
      <c r="D166">
        <v>83002778</v>
      </c>
      <c r="E166">
        <v>1</v>
      </c>
      <c r="F166">
        <v>1</v>
      </c>
      <c r="G166">
        <v>1</v>
      </c>
      <c r="H166">
        <v>3</v>
      </c>
      <c r="I166" t="s">
        <v>843</v>
      </c>
      <c r="J166" t="s">
        <v>844</v>
      </c>
      <c r="K166" t="s">
        <v>845</v>
      </c>
      <c r="L166">
        <v>1346</v>
      </c>
      <c r="N166">
        <v>1009</v>
      </c>
      <c r="O166" t="s">
        <v>102</v>
      </c>
      <c r="P166" t="s">
        <v>102</v>
      </c>
      <c r="Q166">
        <v>1</v>
      </c>
      <c r="W166">
        <v>0</v>
      </c>
      <c r="X166">
        <v>1957384514</v>
      </c>
      <c r="Y166">
        <f t="shared" ref="Y166:Y171" si="44">(AT166*ROUND(0,7))</f>
        <v>0</v>
      </c>
      <c r="AA166">
        <v>298.22</v>
      </c>
      <c r="AB166">
        <v>0</v>
      </c>
      <c r="AC166">
        <v>0</v>
      </c>
      <c r="AD166">
        <v>0</v>
      </c>
      <c r="AE166">
        <v>193.65</v>
      </c>
      <c r="AF166">
        <v>0</v>
      </c>
      <c r="AG166">
        <v>0</v>
      </c>
      <c r="AH166">
        <v>0</v>
      </c>
      <c r="AI166">
        <v>1.54</v>
      </c>
      <c r="AJ166">
        <v>1</v>
      </c>
      <c r="AK166">
        <v>1</v>
      </c>
      <c r="AL166">
        <v>1</v>
      </c>
      <c r="AM166">
        <v>2</v>
      </c>
      <c r="AN166">
        <v>0</v>
      </c>
      <c r="AO166">
        <v>0</v>
      </c>
      <c r="AP166">
        <v>1</v>
      </c>
      <c r="AQ166">
        <v>1</v>
      </c>
      <c r="AR166">
        <v>0</v>
      </c>
      <c r="AS166" t="s">
        <v>236</v>
      </c>
      <c r="AT166">
        <v>0.08</v>
      </c>
      <c r="AU166" t="s">
        <v>302</v>
      </c>
      <c r="AV166">
        <v>0</v>
      </c>
      <c r="AW166">
        <v>2</v>
      </c>
      <c r="AX166">
        <v>85246559</v>
      </c>
      <c r="AY166">
        <v>1</v>
      </c>
      <c r="AZ166">
        <v>0</v>
      </c>
      <c r="BA166">
        <v>166</v>
      </c>
      <c r="BB166">
        <v>1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15.492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1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CV166">
        <v>0</v>
      </c>
      <c r="CW166">
        <v>0</v>
      </c>
      <c r="CX166">
        <f>ROUND(Y166*Source!I70,7)</f>
        <v>0</v>
      </c>
      <c r="CY166">
        <f t="shared" ref="CY166:CY171" si="45">AA166</f>
        <v>298.22</v>
      </c>
      <c r="CZ166">
        <f t="shared" ref="CZ166:CZ171" si="46">AE166</f>
        <v>193.65</v>
      </c>
      <c r="DA166">
        <f t="shared" ref="DA166:DA171" si="47">AI166</f>
        <v>1.54</v>
      </c>
      <c r="DB166">
        <f t="shared" ref="DB166:DB171" si="48">ROUND((ROUND(AT166*CZ166,2)*ROUND(0,7)),6)</f>
        <v>0</v>
      </c>
      <c r="DC166">
        <f t="shared" ref="DC166:DC171" si="49">ROUND((ROUND(AT166*AG166,2)*ROUND(0,7)),6)</f>
        <v>0</v>
      </c>
      <c r="DD166" t="s">
        <v>236</v>
      </c>
      <c r="DE166" t="s">
        <v>236</v>
      </c>
      <c r="DF166">
        <f t="shared" ref="DF166:DF171" si="50">ROUND(ROUND(AE166*AI166,2)*CX166,2)</f>
        <v>0</v>
      </c>
      <c r="DG166">
        <f t="shared" si="37"/>
        <v>0</v>
      </c>
      <c r="DH166">
        <f t="shared" si="31"/>
        <v>0</v>
      </c>
      <c r="DI166">
        <f t="shared" si="32"/>
        <v>0</v>
      </c>
      <c r="DJ166">
        <f t="shared" ref="DJ166:DJ171" si="51">DF166</f>
        <v>0</v>
      </c>
      <c r="DK166">
        <v>0</v>
      </c>
      <c r="DL166" t="s">
        <v>236</v>
      </c>
      <c r="DM166">
        <v>0</v>
      </c>
      <c r="DN166" t="s">
        <v>236</v>
      </c>
      <c r="DO166">
        <v>0</v>
      </c>
    </row>
    <row r="167" spans="1:119">
      <c r="A167">
        <f>ROW(Source!A70)</f>
        <v>70</v>
      </c>
      <c r="B167">
        <v>85244098</v>
      </c>
      <c r="C167">
        <v>85246550</v>
      </c>
      <c r="D167">
        <v>83008875</v>
      </c>
      <c r="E167">
        <v>1</v>
      </c>
      <c r="F167">
        <v>1</v>
      </c>
      <c r="G167">
        <v>1</v>
      </c>
      <c r="H167">
        <v>3</v>
      </c>
      <c r="I167" t="s">
        <v>846</v>
      </c>
      <c r="J167" t="s">
        <v>847</v>
      </c>
      <c r="K167" t="s">
        <v>848</v>
      </c>
      <c r="L167">
        <v>1348</v>
      </c>
      <c r="N167">
        <v>1009</v>
      </c>
      <c r="O167" t="s">
        <v>154</v>
      </c>
      <c r="P167" t="s">
        <v>154</v>
      </c>
      <c r="Q167">
        <v>1000</v>
      </c>
      <c r="W167">
        <v>0</v>
      </c>
      <c r="X167">
        <v>550799360</v>
      </c>
      <c r="Y167">
        <f t="shared" si="44"/>
        <v>0</v>
      </c>
      <c r="AA167">
        <v>68825.01</v>
      </c>
      <c r="AB167">
        <v>0</v>
      </c>
      <c r="AC167">
        <v>0</v>
      </c>
      <c r="AD167">
        <v>0</v>
      </c>
      <c r="AE167">
        <v>73218.1</v>
      </c>
      <c r="AF167">
        <v>0</v>
      </c>
      <c r="AG167">
        <v>0</v>
      </c>
      <c r="AH167">
        <v>0</v>
      </c>
      <c r="AI167">
        <v>0.94</v>
      </c>
      <c r="AJ167">
        <v>1</v>
      </c>
      <c r="AK167">
        <v>1</v>
      </c>
      <c r="AL167">
        <v>1</v>
      </c>
      <c r="AM167">
        <v>2</v>
      </c>
      <c r="AN167">
        <v>0</v>
      </c>
      <c r="AO167">
        <v>0</v>
      </c>
      <c r="AP167">
        <v>1</v>
      </c>
      <c r="AQ167">
        <v>1</v>
      </c>
      <c r="AR167">
        <v>0</v>
      </c>
      <c r="AS167" t="s">
        <v>236</v>
      </c>
      <c r="AT167">
        <v>0.0003</v>
      </c>
      <c r="AU167" t="s">
        <v>302</v>
      </c>
      <c r="AV167">
        <v>0</v>
      </c>
      <c r="AW167">
        <v>2</v>
      </c>
      <c r="AX167">
        <v>85246560</v>
      </c>
      <c r="AY167">
        <v>1</v>
      </c>
      <c r="AZ167">
        <v>0</v>
      </c>
      <c r="BA167">
        <v>167</v>
      </c>
      <c r="BB167">
        <v>1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21.96543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1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CV167">
        <v>0</v>
      </c>
      <c r="CW167">
        <v>0</v>
      </c>
      <c r="CX167">
        <f>ROUND(Y167*Source!I70,7)</f>
        <v>0</v>
      </c>
      <c r="CY167">
        <f t="shared" si="45"/>
        <v>68825.01</v>
      </c>
      <c r="CZ167">
        <f t="shared" si="46"/>
        <v>73218.1</v>
      </c>
      <c r="DA167">
        <f t="shared" si="47"/>
        <v>0.94</v>
      </c>
      <c r="DB167">
        <f t="shared" si="48"/>
        <v>0</v>
      </c>
      <c r="DC167">
        <f t="shared" si="49"/>
        <v>0</v>
      </c>
      <c r="DD167" t="s">
        <v>236</v>
      </c>
      <c r="DE167" t="s">
        <v>236</v>
      </c>
      <c r="DF167">
        <f t="shared" si="50"/>
        <v>0</v>
      </c>
      <c r="DG167">
        <f t="shared" si="37"/>
        <v>0</v>
      </c>
      <c r="DH167">
        <f t="shared" si="31"/>
        <v>0</v>
      </c>
      <c r="DI167">
        <f t="shared" si="32"/>
        <v>0</v>
      </c>
      <c r="DJ167">
        <f t="shared" si="51"/>
        <v>0</v>
      </c>
      <c r="DK167">
        <v>0</v>
      </c>
      <c r="DL167" t="s">
        <v>236</v>
      </c>
      <c r="DM167">
        <v>0</v>
      </c>
      <c r="DN167" t="s">
        <v>236</v>
      </c>
      <c r="DO167">
        <v>0</v>
      </c>
    </row>
    <row r="168" spans="1:119">
      <c r="A168">
        <f>ROW(Source!A70)</f>
        <v>70</v>
      </c>
      <c r="B168">
        <v>85244098</v>
      </c>
      <c r="C168">
        <v>85246550</v>
      </c>
      <c r="D168">
        <v>83018862</v>
      </c>
      <c r="E168">
        <v>1</v>
      </c>
      <c r="F168">
        <v>1</v>
      </c>
      <c r="G168">
        <v>1</v>
      </c>
      <c r="H168">
        <v>3</v>
      </c>
      <c r="I168" t="s">
        <v>849</v>
      </c>
      <c r="J168" t="s">
        <v>850</v>
      </c>
      <c r="K168" t="s">
        <v>851</v>
      </c>
      <c r="L168">
        <v>1346</v>
      </c>
      <c r="N168">
        <v>1009</v>
      </c>
      <c r="O168" t="s">
        <v>102</v>
      </c>
      <c r="P168" t="s">
        <v>102</v>
      </c>
      <c r="Q168">
        <v>1</v>
      </c>
      <c r="W168">
        <v>0</v>
      </c>
      <c r="X168">
        <v>291254868</v>
      </c>
      <c r="Y168">
        <f t="shared" si="44"/>
        <v>0</v>
      </c>
      <c r="AA168">
        <v>115.03</v>
      </c>
      <c r="AB168">
        <v>0</v>
      </c>
      <c r="AC168">
        <v>0</v>
      </c>
      <c r="AD168">
        <v>0</v>
      </c>
      <c r="AE168">
        <v>79.88</v>
      </c>
      <c r="AF168">
        <v>0</v>
      </c>
      <c r="AG168">
        <v>0</v>
      </c>
      <c r="AH168">
        <v>0</v>
      </c>
      <c r="AI168">
        <v>1.44</v>
      </c>
      <c r="AJ168">
        <v>1</v>
      </c>
      <c r="AK168">
        <v>1</v>
      </c>
      <c r="AL168">
        <v>1</v>
      </c>
      <c r="AM168">
        <v>2</v>
      </c>
      <c r="AN168">
        <v>0</v>
      </c>
      <c r="AO168">
        <v>0</v>
      </c>
      <c r="AP168">
        <v>1</v>
      </c>
      <c r="AQ168">
        <v>1</v>
      </c>
      <c r="AR168">
        <v>0</v>
      </c>
      <c r="AS168" t="s">
        <v>236</v>
      </c>
      <c r="AT168">
        <v>0.08</v>
      </c>
      <c r="AU168" t="s">
        <v>302</v>
      </c>
      <c r="AV168">
        <v>0</v>
      </c>
      <c r="AW168">
        <v>2</v>
      </c>
      <c r="AX168">
        <v>85246561</v>
      </c>
      <c r="AY168">
        <v>1</v>
      </c>
      <c r="AZ168">
        <v>0</v>
      </c>
      <c r="BA168">
        <v>168</v>
      </c>
      <c r="BB168">
        <v>1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6.3904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1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CV168">
        <v>0</v>
      </c>
      <c r="CW168">
        <v>0</v>
      </c>
      <c r="CX168">
        <f>ROUND(Y168*Source!I70,7)</f>
        <v>0</v>
      </c>
      <c r="CY168">
        <f t="shared" si="45"/>
        <v>115.03</v>
      </c>
      <c r="CZ168">
        <f t="shared" si="46"/>
        <v>79.88</v>
      </c>
      <c r="DA168">
        <f t="shared" si="47"/>
        <v>1.44</v>
      </c>
      <c r="DB168">
        <f t="shared" si="48"/>
        <v>0</v>
      </c>
      <c r="DC168">
        <f t="shared" si="49"/>
        <v>0</v>
      </c>
      <c r="DD168" t="s">
        <v>236</v>
      </c>
      <c r="DE168" t="s">
        <v>236</v>
      </c>
      <c r="DF168">
        <f t="shared" si="50"/>
        <v>0</v>
      </c>
      <c r="DG168">
        <f t="shared" si="37"/>
        <v>0</v>
      </c>
      <c r="DH168">
        <f t="shared" si="31"/>
        <v>0</v>
      </c>
      <c r="DI168">
        <f t="shared" si="32"/>
        <v>0</v>
      </c>
      <c r="DJ168">
        <f t="shared" si="51"/>
        <v>0</v>
      </c>
      <c r="DK168">
        <v>0</v>
      </c>
      <c r="DL168" t="s">
        <v>236</v>
      </c>
      <c r="DM168">
        <v>0</v>
      </c>
      <c r="DN168" t="s">
        <v>236</v>
      </c>
      <c r="DO168">
        <v>0</v>
      </c>
    </row>
    <row r="169" spans="1:119">
      <c r="A169">
        <f>ROW(Source!A70)</f>
        <v>70</v>
      </c>
      <c r="B169">
        <v>85244098</v>
      </c>
      <c r="C169">
        <v>85246550</v>
      </c>
      <c r="D169">
        <v>83019095</v>
      </c>
      <c r="E169">
        <v>1</v>
      </c>
      <c r="F169">
        <v>1</v>
      </c>
      <c r="G169">
        <v>1</v>
      </c>
      <c r="H169">
        <v>3</v>
      </c>
      <c r="I169" t="s">
        <v>852</v>
      </c>
      <c r="J169" t="s">
        <v>853</v>
      </c>
      <c r="K169" t="s">
        <v>854</v>
      </c>
      <c r="L169">
        <v>1346</v>
      </c>
      <c r="N169">
        <v>1009</v>
      </c>
      <c r="O169" t="s">
        <v>102</v>
      </c>
      <c r="P169" t="s">
        <v>102</v>
      </c>
      <c r="Q169">
        <v>1</v>
      </c>
      <c r="W169">
        <v>0</v>
      </c>
      <c r="X169">
        <v>881673311</v>
      </c>
      <c r="Y169">
        <f t="shared" si="44"/>
        <v>0</v>
      </c>
      <c r="AA169">
        <v>79.22</v>
      </c>
      <c r="AB169">
        <v>0</v>
      </c>
      <c r="AC169">
        <v>0</v>
      </c>
      <c r="AD169">
        <v>0</v>
      </c>
      <c r="AE169">
        <v>46.06</v>
      </c>
      <c r="AF169">
        <v>0</v>
      </c>
      <c r="AG169">
        <v>0</v>
      </c>
      <c r="AH169">
        <v>0</v>
      </c>
      <c r="AI169">
        <v>1.72</v>
      </c>
      <c r="AJ169">
        <v>1</v>
      </c>
      <c r="AK169">
        <v>1</v>
      </c>
      <c r="AL169">
        <v>1</v>
      </c>
      <c r="AM169">
        <v>2</v>
      </c>
      <c r="AN169">
        <v>0</v>
      </c>
      <c r="AO169">
        <v>0</v>
      </c>
      <c r="AP169">
        <v>1</v>
      </c>
      <c r="AQ169">
        <v>1</v>
      </c>
      <c r="AR169">
        <v>0</v>
      </c>
      <c r="AS169" t="s">
        <v>236</v>
      </c>
      <c r="AT169">
        <v>0.5</v>
      </c>
      <c r="AU169" t="s">
        <v>302</v>
      </c>
      <c r="AV169">
        <v>0</v>
      </c>
      <c r="AW169">
        <v>2</v>
      </c>
      <c r="AX169">
        <v>85246562</v>
      </c>
      <c r="AY169">
        <v>1</v>
      </c>
      <c r="AZ169">
        <v>0</v>
      </c>
      <c r="BA169">
        <v>169</v>
      </c>
      <c r="BB169">
        <v>1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23.03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1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CV169">
        <v>0</v>
      </c>
      <c r="CW169">
        <v>0</v>
      </c>
      <c r="CX169">
        <f>ROUND(Y169*Source!I70,7)</f>
        <v>0</v>
      </c>
      <c r="CY169">
        <f t="shared" si="45"/>
        <v>79.22</v>
      </c>
      <c r="CZ169">
        <f t="shared" si="46"/>
        <v>46.06</v>
      </c>
      <c r="DA169">
        <f t="shared" si="47"/>
        <v>1.72</v>
      </c>
      <c r="DB169">
        <f t="shared" si="48"/>
        <v>0</v>
      </c>
      <c r="DC169">
        <f t="shared" si="49"/>
        <v>0</v>
      </c>
      <c r="DD169" t="s">
        <v>236</v>
      </c>
      <c r="DE169" t="s">
        <v>236</v>
      </c>
      <c r="DF169">
        <f t="shared" si="50"/>
        <v>0</v>
      </c>
      <c r="DG169">
        <f t="shared" si="37"/>
        <v>0</v>
      </c>
      <c r="DH169">
        <f t="shared" si="31"/>
        <v>0</v>
      </c>
      <c r="DI169">
        <f t="shared" si="32"/>
        <v>0</v>
      </c>
      <c r="DJ169">
        <f t="shared" si="51"/>
        <v>0</v>
      </c>
      <c r="DK169">
        <v>0</v>
      </c>
      <c r="DL169" t="s">
        <v>236</v>
      </c>
      <c r="DM169">
        <v>0</v>
      </c>
      <c r="DN169" t="s">
        <v>236</v>
      </c>
      <c r="DO169">
        <v>0</v>
      </c>
    </row>
    <row r="170" spans="1:119">
      <c r="A170">
        <f>ROW(Source!A70)</f>
        <v>70</v>
      </c>
      <c r="B170">
        <v>85244098</v>
      </c>
      <c r="C170">
        <v>85246550</v>
      </c>
      <c r="D170">
        <v>83019146</v>
      </c>
      <c r="E170">
        <v>1</v>
      </c>
      <c r="F170">
        <v>1</v>
      </c>
      <c r="G170">
        <v>1</v>
      </c>
      <c r="H170">
        <v>3</v>
      </c>
      <c r="I170" t="s">
        <v>855</v>
      </c>
      <c r="J170" t="s">
        <v>856</v>
      </c>
      <c r="K170" t="s">
        <v>857</v>
      </c>
      <c r="L170">
        <v>1348</v>
      </c>
      <c r="N170">
        <v>1009</v>
      </c>
      <c r="O170" t="s">
        <v>154</v>
      </c>
      <c r="P170" t="s">
        <v>154</v>
      </c>
      <c r="Q170">
        <v>1000</v>
      </c>
      <c r="W170">
        <v>0</v>
      </c>
      <c r="X170">
        <v>-1062720980</v>
      </c>
      <c r="Y170">
        <f t="shared" si="44"/>
        <v>0</v>
      </c>
      <c r="AA170">
        <v>78009.23</v>
      </c>
      <c r="AB170">
        <v>0</v>
      </c>
      <c r="AC170">
        <v>0</v>
      </c>
      <c r="AD170">
        <v>0</v>
      </c>
      <c r="AE170">
        <v>65007.69</v>
      </c>
      <c r="AF170">
        <v>0</v>
      </c>
      <c r="AG170">
        <v>0</v>
      </c>
      <c r="AH170">
        <v>0</v>
      </c>
      <c r="AI170">
        <v>1.2</v>
      </c>
      <c r="AJ170">
        <v>1</v>
      </c>
      <c r="AK170">
        <v>1</v>
      </c>
      <c r="AL170">
        <v>1</v>
      </c>
      <c r="AM170">
        <v>2</v>
      </c>
      <c r="AN170">
        <v>0</v>
      </c>
      <c r="AO170">
        <v>0</v>
      </c>
      <c r="AP170">
        <v>1</v>
      </c>
      <c r="AQ170">
        <v>1</v>
      </c>
      <c r="AR170">
        <v>0</v>
      </c>
      <c r="AS170" t="s">
        <v>236</v>
      </c>
      <c r="AT170">
        <v>0.00015</v>
      </c>
      <c r="AU170" t="s">
        <v>302</v>
      </c>
      <c r="AV170">
        <v>0</v>
      </c>
      <c r="AW170">
        <v>2</v>
      </c>
      <c r="AX170">
        <v>85246563</v>
      </c>
      <c r="AY170">
        <v>1</v>
      </c>
      <c r="AZ170">
        <v>0</v>
      </c>
      <c r="BA170">
        <v>170</v>
      </c>
      <c r="BB170">
        <v>1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9.7511535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1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CV170">
        <v>0</v>
      </c>
      <c r="CW170">
        <v>0</v>
      </c>
      <c r="CX170">
        <f>ROUND(Y170*Source!I70,7)</f>
        <v>0</v>
      </c>
      <c r="CY170">
        <f t="shared" si="45"/>
        <v>78009.23</v>
      </c>
      <c r="CZ170">
        <f t="shared" si="46"/>
        <v>65007.69</v>
      </c>
      <c r="DA170">
        <f t="shared" si="47"/>
        <v>1.2</v>
      </c>
      <c r="DB170">
        <f t="shared" si="48"/>
        <v>0</v>
      </c>
      <c r="DC170">
        <f t="shared" si="49"/>
        <v>0</v>
      </c>
      <c r="DD170" t="s">
        <v>236</v>
      </c>
      <c r="DE170" t="s">
        <v>236</v>
      </c>
      <c r="DF170">
        <f t="shared" si="50"/>
        <v>0</v>
      </c>
      <c r="DG170">
        <f t="shared" si="37"/>
        <v>0</v>
      </c>
      <c r="DH170">
        <f t="shared" si="31"/>
        <v>0</v>
      </c>
      <c r="DI170">
        <f t="shared" si="32"/>
        <v>0</v>
      </c>
      <c r="DJ170">
        <f t="shared" si="51"/>
        <v>0</v>
      </c>
      <c r="DK170">
        <v>0</v>
      </c>
      <c r="DL170" t="s">
        <v>236</v>
      </c>
      <c r="DM170">
        <v>0</v>
      </c>
      <c r="DN170" t="s">
        <v>236</v>
      </c>
      <c r="DO170">
        <v>0</v>
      </c>
    </row>
    <row r="171" spans="1:119">
      <c r="A171">
        <f>ROW(Source!A70)</f>
        <v>70</v>
      </c>
      <c r="B171">
        <v>85244098</v>
      </c>
      <c r="C171">
        <v>85246550</v>
      </c>
      <c r="D171">
        <v>83035152</v>
      </c>
      <c r="E171">
        <v>1</v>
      </c>
      <c r="F171">
        <v>1</v>
      </c>
      <c r="G171">
        <v>1</v>
      </c>
      <c r="H171">
        <v>3</v>
      </c>
      <c r="I171" t="s">
        <v>858</v>
      </c>
      <c r="J171" t="s">
        <v>859</v>
      </c>
      <c r="K171" t="s">
        <v>860</v>
      </c>
      <c r="L171">
        <v>1371</v>
      </c>
      <c r="N171">
        <v>1013</v>
      </c>
      <c r="O171" t="s">
        <v>265</v>
      </c>
      <c r="P171" t="s">
        <v>265</v>
      </c>
      <c r="Q171">
        <v>1</v>
      </c>
      <c r="W171">
        <v>0</v>
      </c>
      <c r="X171">
        <v>1937450845</v>
      </c>
      <c r="Y171">
        <f t="shared" si="44"/>
        <v>0</v>
      </c>
      <c r="AA171">
        <v>828.78</v>
      </c>
      <c r="AB171">
        <v>0</v>
      </c>
      <c r="AC171">
        <v>0</v>
      </c>
      <c r="AD171">
        <v>0</v>
      </c>
      <c r="AE171">
        <v>609.4</v>
      </c>
      <c r="AF171">
        <v>0</v>
      </c>
      <c r="AG171">
        <v>0</v>
      </c>
      <c r="AH171">
        <v>0</v>
      </c>
      <c r="AI171">
        <v>1.36</v>
      </c>
      <c r="AJ171">
        <v>1</v>
      </c>
      <c r="AK171">
        <v>1</v>
      </c>
      <c r="AL171">
        <v>1</v>
      </c>
      <c r="AM171">
        <v>2</v>
      </c>
      <c r="AN171">
        <v>0</v>
      </c>
      <c r="AO171">
        <v>0</v>
      </c>
      <c r="AP171">
        <v>1</v>
      </c>
      <c r="AQ171">
        <v>1</v>
      </c>
      <c r="AR171">
        <v>0</v>
      </c>
      <c r="AS171" t="s">
        <v>236</v>
      </c>
      <c r="AT171">
        <v>1</v>
      </c>
      <c r="AU171" t="s">
        <v>302</v>
      </c>
      <c r="AV171">
        <v>0</v>
      </c>
      <c r="AW171">
        <v>2</v>
      </c>
      <c r="AX171">
        <v>85246564</v>
      </c>
      <c r="AY171">
        <v>1</v>
      </c>
      <c r="AZ171">
        <v>0</v>
      </c>
      <c r="BA171">
        <v>171</v>
      </c>
      <c r="BB171">
        <v>1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609.4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1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CV171">
        <v>0</v>
      </c>
      <c r="CW171">
        <v>0</v>
      </c>
      <c r="CX171">
        <f>ROUND(Y171*Source!I70,7)</f>
        <v>0</v>
      </c>
      <c r="CY171">
        <f t="shared" si="45"/>
        <v>828.78</v>
      </c>
      <c r="CZ171">
        <f t="shared" si="46"/>
        <v>609.4</v>
      </c>
      <c r="DA171">
        <f t="shared" si="47"/>
        <v>1.36</v>
      </c>
      <c r="DB171">
        <f t="shared" si="48"/>
        <v>0</v>
      </c>
      <c r="DC171">
        <f t="shared" si="49"/>
        <v>0</v>
      </c>
      <c r="DD171" t="s">
        <v>236</v>
      </c>
      <c r="DE171" t="s">
        <v>236</v>
      </c>
      <c r="DF171">
        <f t="shared" si="50"/>
        <v>0</v>
      </c>
      <c r="DG171">
        <f t="shared" si="37"/>
        <v>0</v>
      </c>
      <c r="DH171">
        <f t="shared" si="31"/>
        <v>0</v>
      </c>
      <c r="DI171">
        <f t="shared" si="32"/>
        <v>0</v>
      </c>
      <c r="DJ171">
        <f t="shared" si="51"/>
        <v>0</v>
      </c>
      <c r="DK171">
        <v>0</v>
      </c>
      <c r="DL171" t="s">
        <v>236</v>
      </c>
      <c r="DM171">
        <v>0</v>
      </c>
      <c r="DN171" t="s">
        <v>236</v>
      </c>
      <c r="DO171">
        <v>0</v>
      </c>
    </row>
    <row r="172" spans="1:119">
      <c r="A172">
        <f>ROW(Source!A71)</f>
        <v>71</v>
      </c>
      <c r="B172">
        <v>85244033</v>
      </c>
      <c r="C172">
        <v>85246550</v>
      </c>
      <c r="D172">
        <v>82925840</v>
      </c>
      <c r="E172">
        <v>117</v>
      </c>
      <c r="F172">
        <v>1</v>
      </c>
      <c r="G172">
        <v>1</v>
      </c>
      <c r="H172">
        <v>1</v>
      </c>
      <c r="I172" t="s">
        <v>841</v>
      </c>
      <c r="J172" t="s">
        <v>236</v>
      </c>
      <c r="K172" t="s">
        <v>842</v>
      </c>
      <c r="L172">
        <v>1191</v>
      </c>
      <c r="N172">
        <v>1013</v>
      </c>
      <c r="O172" t="s">
        <v>28</v>
      </c>
      <c r="P172" t="s">
        <v>28</v>
      </c>
      <c r="Q172">
        <v>1</v>
      </c>
      <c r="W172">
        <v>0</v>
      </c>
      <c r="X172">
        <v>44848675</v>
      </c>
      <c r="Y172">
        <f>(AT172*ROUND(((1.2*1.15)*0.7),7))</f>
        <v>3.03324</v>
      </c>
      <c r="AA172">
        <v>0</v>
      </c>
      <c r="AB172">
        <v>0</v>
      </c>
      <c r="AC172">
        <v>0</v>
      </c>
      <c r="AD172">
        <v>793.61</v>
      </c>
      <c r="AE172">
        <v>0</v>
      </c>
      <c r="AF172">
        <v>0</v>
      </c>
      <c r="AG172">
        <v>0</v>
      </c>
      <c r="AH172">
        <v>793.61</v>
      </c>
      <c r="AI172">
        <v>1</v>
      </c>
      <c r="AJ172">
        <v>1</v>
      </c>
      <c r="AK172">
        <v>1</v>
      </c>
      <c r="AL172">
        <v>1</v>
      </c>
      <c r="AM172">
        <v>-2</v>
      </c>
      <c r="AN172">
        <v>0</v>
      </c>
      <c r="AO172">
        <v>0</v>
      </c>
      <c r="AP172">
        <v>1</v>
      </c>
      <c r="AQ172">
        <v>1</v>
      </c>
      <c r="AR172">
        <v>0</v>
      </c>
      <c r="AS172" t="s">
        <v>236</v>
      </c>
      <c r="AT172">
        <v>3.14</v>
      </c>
      <c r="AU172" t="s">
        <v>350</v>
      </c>
      <c r="AV172">
        <v>1</v>
      </c>
      <c r="AW172">
        <v>2</v>
      </c>
      <c r="AX172">
        <v>85246558</v>
      </c>
      <c r="AY172">
        <v>1</v>
      </c>
      <c r="AZ172">
        <v>0</v>
      </c>
      <c r="BA172">
        <v>172</v>
      </c>
      <c r="BB172">
        <v>1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2491.9354</v>
      </c>
      <c r="BN172">
        <v>3.14</v>
      </c>
      <c r="BO172">
        <v>0</v>
      </c>
      <c r="BP172">
        <v>1</v>
      </c>
      <c r="BQ172">
        <v>0</v>
      </c>
      <c r="BR172">
        <v>0</v>
      </c>
      <c r="BS172">
        <v>0</v>
      </c>
      <c r="BT172">
        <v>2407.2095964</v>
      </c>
      <c r="BU172">
        <v>3.03324</v>
      </c>
      <c r="BV172">
        <v>0</v>
      </c>
      <c r="BW172">
        <v>1</v>
      </c>
      <c r="CU172">
        <f>ROUND(AT172*Source!I71*AH172*AL172,2)</f>
        <v>0</v>
      </c>
      <c r="CV172">
        <f>ROUND(Y172*Source!I71,7)</f>
        <v>0</v>
      </c>
      <c r="CW172">
        <v>0</v>
      </c>
      <c r="CX172">
        <f>ROUND(Y172*Source!I71,7)</f>
        <v>0</v>
      </c>
      <c r="CY172">
        <f>AD172</f>
        <v>793.61</v>
      </c>
      <c r="CZ172">
        <f>AH172</f>
        <v>793.61</v>
      </c>
      <c r="DA172">
        <f>AL172</f>
        <v>1</v>
      </c>
      <c r="DB172">
        <f>ROUND((ROUND(AT172*CZ172,2)*ROUND(((1.2*1.15)*0.7),7)),6)</f>
        <v>2407.21404</v>
      </c>
      <c r="DC172">
        <f>ROUND((ROUND(AT172*AG172,2)*ROUND(((1.2*1.15)*0.7),7)),6)</f>
        <v>0</v>
      </c>
      <c r="DD172" t="s">
        <v>236</v>
      </c>
      <c r="DE172" t="s">
        <v>236</v>
      </c>
      <c r="DF172">
        <f>ROUND(ROUND(AE172,2)*CX172,2)</f>
        <v>0</v>
      </c>
      <c r="DG172">
        <f t="shared" si="37"/>
        <v>0</v>
      </c>
      <c r="DH172">
        <f t="shared" si="31"/>
        <v>0</v>
      </c>
      <c r="DI172">
        <f t="shared" si="32"/>
        <v>0</v>
      </c>
      <c r="DJ172">
        <f>DI172</f>
        <v>0</v>
      </c>
      <c r="DK172">
        <v>1</v>
      </c>
      <c r="DL172" t="s">
        <v>236</v>
      </c>
      <c r="DM172">
        <v>0</v>
      </c>
      <c r="DN172" t="s">
        <v>236</v>
      </c>
      <c r="DO172">
        <v>0</v>
      </c>
    </row>
    <row r="173" spans="1:119">
      <c r="A173">
        <f>ROW(Source!A71)</f>
        <v>71</v>
      </c>
      <c r="B173">
        <v>85244033</v>
      </c>
      <c r="C173">
        <v>85246550</v>
      </c>
      <c r="D173">
        <v>83002778</v>
      </c>
      <c r="E173">
        <v>1</v>
      </c>
      <c r="F173">
        <v>1</v>
      </c>
      <c r="G173">
        <v>1</v>
      </c>
      <c r="H173">
        <v>3</v>
      </c>
      <c r="I173" t="s">
        <v>843</v>
      </c>
      <c r="J173" t="s">
        <v>844</v>
      </c>
      <c r="K173" t="s">
        <v>845</v>
      </c>
      <c r="L173">
        <v>1346</v>
      </c>
      <c r="N173">
        <v>1009</v>
      </c>
      <c r="O173" t="s">
        <v>102</v>
      </c>
      <c r="P173" t="s">
        <v>102</v>
      </c>
      <c r="Q173">
        <v>1</v>
      </c>
      <c r="W173">
        <v>0</v>
      </c>
      <c r="X173">
        <v>1957384514</v>
      </c>
      <c r="Y173">
        <f t="shared" ref="Y173:Y178" si="52">(AT173*ROUND(0,7))</f>
        <v>0</v>
      </c>
      <c r="AA173">
        <v>298.22</v>
      </c>
      <c r="AB173">
        <v>0</v>
      </c>
      <c r="AC173">
        <v>0</v>
      </c>
      <c r="AD173">
        <v>0</v>
      </c>
      <c r="AE173">
        <v>193.65</v>
      </c>
      <c r="AF173">
        <v>0</v>
      </c>
      <c r="AG173">
        <v>0</v>
      </c>
      <c r="AH173">
        <v>0</v>
      </c>
      <c r="AI173">
        <v>1.54</v>
      </c>
      <c r="AJ173">
        <v>1</v>
      </c>
      <c r="AK173">
        <v>1</v>
      </c>
      <c r="AL173">
        <v>1</v>
      </c>
      <c r="AM173">
        <v>2</v>
      </c>
      <c r="AN173">
        <v>0</v>
      </c>
      <c r="AO173">
        <v>0</v>
      </c>
      <c r="AP173">
        <v>1</v>
      </c>
      <c r="AQ173">
        <v>1</v>
      </c>
      <c r="AR173">
        <v>0</v>
      </c>
      <c r="AS173" t="s">
        <v>236</v>
      </c>
      <c r="AT173">
        <v>0.08</v>
      </c>
      <c r="AU173" t="s">
        <v>302</v>
      </c>
      <c r="AV173">
        <v>0</v>
      </c>
      <c r="AW173">
        <v>2</v>
      </c>
      <c r="AX173">
        <v>85246559</v>
      </c>
      <c r="AY173">
        <v>1</v>
      </c>
      <c r="AZ173">
        <v>0</v>
      </c>
      <c r="BA173">
        <v>173</v>
      </c>
      <c r="BB173">
        <v>1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15.492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1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CV173">
        <v>0</v>
      </c>
      <c r="CW173">
        <v>0</v>
      </c>
      <c r="CX173">
        <f>ROUND(Y173*Source!I71,7)</f>
        <v>0</v>
      </c>
      <c r="CY173">
        <f t="shared" ref="CY173:CY178" si="53">AA173</f>
        <v>298.22</v>
      </c>
      <c r="CZ173">
        <f t="shared" ref="CZ173:CZ178" si="54">AE173</f>
        <v>193.65</v>
      </c>
      <c r="DA173">
        <f t="shared" ref="DA173:DA178" si="55">AI173</f>
        <v>1.54</v>
      </c>
      <c r="DB173">
        <f t="shared" ref="DB173:DB178" si="56">ROUND((ROUND(AT173*CZ173,2)*ROUND(0,7)),6)</f>
        <v>0</v>
      </c>
      <c r="DC173">
        <f t="shared" ref="DC173:DC178" si="57">ROUND((ROUND(AT173*AG173,2)*ROUND(0,7)),6)</f>
        <v>0</v>
      </c>
      <c r="DD173" t="s">
        <v>236</v>
      </c>
      <c r="DE173" t="s">
        <v>236</v>
      </c>
      <c r="DF173">
        <f t="shared" ref="DF173:DF178" si="58">ROUND(ROUND(AE173*AI173,2)*CX173,2)</f>
        <v>0</v>
      </c>
      <c r="DG173">
        <f t="shared" si="37"/>
        <v>0</v>
      </c>
      <c r="DH173">
        <f t="shared" si="31"/>
        <v>0</v>
      </c>
      <c r="DI173">
        <f t="shared" si="32"/>
        <v>0</v>
      </c>
      <c r="DJ173">
        <f t="shared" ref="DJ173:DJ178" si="59">DF173</f>
        <v>0</v>
      </c>
      <c r="DK173">
        <v>0</v>
      </c>
      <c r="DL173" t="s">
        <v>236</v>
      </c>
      <c r="DM173">
        <v>0</v>
      </c>
      <c r="DN173" t="s">
        <v>236</v>
      </c>
      <c r="DO173">
        <v>0</v>
      </c>
    </row>
    <row r="174" spans="1:119">
      <c r="A174">
        <f>ROW(Source!A71)</f>
        <v>71</v>
      </c>
      <c r="B174">
        <v>85244033</v>
      </c>
      <c r="C174">
        <v>85246550</v>
      </c>
      <c r="D174">
        <v>83008875</v>
      </c>
      <c r="E174">
        <v>1</v>
      </c>
      <c r="F174">
        <v>1</v>
      </c>
      <c r="G174">
        <v>1</v>
      </c>
      <c r="H174">
        <v>3</v>
      </c>
      <c r="I174" t="s">
        <v>846</v>
      </c>
      <c r="J174" t="s">
        <v>847</v>
      </c>
      <c r="K174" t="s">
        <v>848</v>
      </c>
      <c r="L174">
        <v>1348</v>
      </c>
      <c r="N174">
        <v>1009</v>
      </c>
      <c r="O174" t="s">
        <v>154</v>
      </c>
      <c r="P174" t="s">
        <v>154</v>
      </c>
      <c r="Q174">
        <v>1000</v>
      </c>
      <c r="W174">
        <v>0</v>
      </c>
      <c r="X174">
        <v>550799360</v>
      </c>
      <c r="Y174">
        <f t="shared" si="52"/>
        <v>0</v>
      </c>
      <c r="AA174">
        <v>68825.01</v>
      </c>
      <c r="AB174">
        <v>0</v>
      </c>
      <c r="AC174">
        <v>0</v>
      </c>
      <c r="AD174">
        <v>0</v>
      </c>
      <c r="AE174">
        <v>73218.1</v>
      </c>
      <c r="AF174">
        <v>0</v>
      </c>
      <c r="AG174">
        <v>0</v>
      </c>
      <c r="AH174">
        <v>0</v>
      </c>
      <c r="AI174">
        <v>0.94</v>
      </c>
      <c r="AJ174">
        <v>1</v>
      </c>
      <c r="AK174">
        <v>1</v>
      </c>
      <c r="AL174">
        <v>1</v>
      </c>
      <c r="AM174">
        <v>2</v>
      </c>
      <c r="AN174">
        <v>0</v>
      </c>
      <c r="AO174">
        <v>0</v>
      </c>
      <c r="AP174">
        <v>1</v>
      </c>
      <c r="AQ174">
        <v>1</v>
      </c>
      <c r="AR174">
        <v>0</v>
      </c>
      <c r="AS174" t="s">
        <v>236</v>
      </c>
      <c r="AT174">
        <v>0.0003</v>
      </c>
      <c r="AU174" t="s">
        <v>302</v>
      </c>
      <c r="AV174">
        <v>0</v>
      </c>
      <c r="AW174">
        <v>2</v>
      </c>
      <c r="AX174">
        <v>85246560</v>
      </c>
      <c r="AY174">
        <v>1</v>
      </c>
      <c r="AZ174">
        <v>0</v>
      </c>
      <c r="BA174">
        <v>174</v>
      </c>
      <c r="BB174">
        <v>1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21.96543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1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CV174">
        <v>0</v>
      </c>
      <c r="CW174">
        <v>0</v>
      </c>
      <c r="CX174">
        <f>ROUND(Y174*Source!I71,7)</f>
        <v>0</v>
      </c>
      <c r="CY174">
        <f t="shared" si="53"/>
        <v>68825.01</v>
      </c>
      <c r="CZ174">
        <f t="shared" si="54"/>
        <v>73218.1</v>
      </c>
      <c r="DA174">
        <f t="shared" si="55"/>
        <v>0.94</v>
      </c>
      <c r="DB174">
        <f t="shared" si="56"/>
        <v>0</v>
      </c>
      <c r="DC174">
        <f t="shared" si="57"/>
        <v>0</v>
      </c>
      <c r="DD174" t="s">
        <v>236</v>
      </c>
      <c r="DE174" t="s">
        <v>236</v>
      </c>
      <c r="DF174">
        <f t="shared" si="58"/>
        <v>0</v>
      </c>
      <c r="DG174">
        <f t="shared" si="37"/>
        <v>0</v>
      </c>
      <c r="DH174">
        <f t="shared" si="31"/>
        <v>0</v>
      </c>
      <c r="DI174">
        <f t="shared" si="32"/>
        <v>0</v>
      </c>
      <c r="DJ174">
        <f t="shared" si="59"/>
        <v>0</v>
      </c>
      <c r="DK174">
        <v>0</v>
      </c>
      <c r="DL174" t="s">
        <v>236</v>
      </c>
      <c r="DM174">
        <v>0</v>
      </c>
      <c r="DN174" t="s">
        <v>236</v>
      </c>
      <c r="DO174">
        <v>0</v>
      </c>
    </row>
    <row r="175" spans="1:119">
      <c r="A175">
        <f>ROW(Source!A71)</f>
        <v>71</v>
      </c>
      <c r="B175">
        <v>85244033</v>
      </c>
      <c r="C175">
        <v>85246550</v>
      </c>
      <c r="D175">
        <v>83018862</v>
      </c>
      <c r="E175">
        <v>1</v>
      </c>
      <c r="F175">
        <v>1</v>
      </c>
      <c r="G175">
        <v>1</v>
      </c>
      <c r="H175">
        <v>3</v>
      </c>
      <c r="I175" t="s">
        <v>849</v>
      </c>
      <c r="J175" t="s">
        <v>850</v>
      </c>
      <c r="K175" t="s">
        <v>851</v>
      </c>
      <c r="L175">
        <v>1346</v>
      </c>
      <c r="N175">
        <v>1009</v>
      </c>
      <c r="O175" t="s">
        <v>102</v>
      </c>
      <c r="P175" t="s">
        <v>102</v>
      </c>
      <c r="Q175">
        <v>1</v>
      </c>
      <c r="W175">
        <v>0</v>
      </c>
      <c r="X175">
        <v>291254868</v>
      </c>
      <c r="Y175">
        <f t="shared" si="52"/>
        <v>0</v>
      </c>
      <c r="AA175">
        <v>115.03</v>
      </c>
      <c r="AB175">
        <v>0</v>
      </c>
      <c r="AC175">
        <v>0</v>
      </c>
      <c r="AD175">
        <v>0</v>
      </c>
      <c r="AE175">
        <v>79.88</v>
      </c>
      <c r="AF175">
        <v>0</v>
      </c>
      <c r="AG175">
        <v>0</v>
      </c>
      <c r="AH175">
        <v>0</v>
      </c>
      <c r="AI175">
        <v>1.44</v>
      </c>
      <c r="AJ175">
        <v>1</v>
      </c>
      <c r="AK175">
        <v>1</v>
      </c>
      <c r="AL175">
        <v>1</v>
      </c>
      <c r="AM175">
        <v>2</v>
      </c>
      <c r="AN175">
        <v>0</v>
      </c>
      <c r="AO175">
        <v>0</v>
      </c>
      <c r="AP175">
        <v>1</v>
      </c>
      <c r="AQ175">
        <v>1</v>
      </c>
      <c r="AR175">
        <v>0</v>
      </c>
      <c r="AS175" t="s">
        <v>236</v>
      </c>
      <c r="AT175">
        <v>0.08</v>
      </c>
      <c r="AU175" t="s">
        <v>302</v>
      </c>
      <c r="AV175">
        <v>0</v>
      </c>
      <c r="AW175">
        <v>2</v>
      </c>
      <c r="AX175">
        <v>85246561</v>
      </c>
      <c r="AY175">
        <v>1</v>
      </c>
      <c r="AZ175">
        <v>0</v>
      </c>
      <c r="BA175">
        <v>175</v>
      </c>
      <c r="BB175">
        <v>1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6.3904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1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CV175">
        <v>0</v>
      </c>
      <c r="CW175">
        <v>0</v>
      </c>
      <c r="CX175">
        <f>ROUND(Y175*Source!I71,7)</f>
        <v>0</v>
      </c>
      <c r="CY175">
        <f t="shared" si="53"/>
        <v>115.03</v>
      </c>
      <c r="CZ175">
        <f t="shared" si="54"/>
        <v>79.88</v>
      </c>
      <c r="DA175">
        <f t="shared" si="55"/>
        <v>1.44</v>
      </c>
      <c r="DB175">
        <f t="shared" si="56"/>
        <v>0</v>
      </c>
      <c r="DC175">
        <f t="shared" si="57"/>
        <v>0</v>
      </c>
      <c r="DD175" t="s">
        <v>236</v>
      </c>
      <c r="DE175" t="s">
        <v>236</v>
      </c>
      <c r="DF175">
        <f t="shared" si="58"/>
        <v>0</v>
      </c>
      <c r="DG175">
        <f t="shared" si="37"/>
        <v>0</v>
      </c>
      <c r="DH175">
        <f t="shared" si="31"/>
        <v>0</v>
      </c>
      <c r="DI175">
        <f t="shared" si="32"/>
        <v>0</v>
      </c>
      <c r="DJ175">
        <f t="shared" si="59"/>
        <v>0</v>
      </c>
      <c r="DK175">
        <v>0</v>
      </c>
      <c r="DL175" t="s">
        <v>236</v>
      </c>
      <c r="DM175">
        <v>0</v>
      </c>
      <c r="DN175" t="s">
        <v>236</v>
      </c>
      <c r="DO175">
        <v>0</v>
      </c>
    </row>
    <row r="176" spans="1:119">
      <c r="A176">
        <f>ROW(Source!A71)</f>
        <v>71</v>
      </c>
      <c r="B176">
        <v>85244033</v>
      </c>
      <c r="C176">
        <v>85246550</v>
      </c>
      <c r="D176">
        <v>83019095</v>
      </c>
      <c r="E176">
        <v>1</v>
      </c>
      <c r="F176">
        <v>1</v>
      </c>
      <c r="G176">
        <v>1</v>
      </c>
      <c r="H176">
        <v>3</v>
      </c>
      <c r="I176" t="s">
        <v>852</v>
      </c>
      <c r="J176" t="s">
        <v>853</v>
      </c>
      <c r="K176" t="s">
        <v>854</v>
      </c>
      <c r="L176">
        <v>1346</v>
      </c>
      <c r="N176">
        <v>1009</v>
      </c>
      <c r="O176" t="s">
        <v>102</v>
      </c>
      <c r="P176" t="s">
        <v>102</v>
      </c>
      <c r="Q176">
        <v>1</v>
      </c>
      <c r="W176">
        <v>0</v>
      </c>
      <c r="X176">
        <v>881673311</v>
      </c>
      <c r="Y176">
        <f t="shared" si="52"/>
        <v>0</v>
      </c>
      <c r="AA176">
        <v>79.22</v>
      </c>
      <c r="AB176">
        <v>0</v>
      </c>
      <c r="AC176">
        <v>0</v>
      </c>
      <c r="AD176">
        <v>0</v>
      </c>
      <c r="AE176">
        <v>46.06</v>
      </c>
      <c r="AF176">
        <v>0</v>
      </c>
      <c r="AG176">
        <v>0</v>
      </c>
      <c r="AH176">
        <v>0</v>
      </c>
      <c r="AI176">
        <v>1.72</v>
      </c>
      <c r="AJ176">
        <v>1</v>
      </c>
      <c r="AK176">
        <v>1</v>
      </c>
      <c r="AL176">
        <v>1</v>
      </c>
      <c r="AM176">
        <v>2</v>
      </c>
      <c r="AN176">
        <v>0</v>
      </c>
      <c r="AO176">
        <v>0</v>
      </c>
      <c r="AP176">
        <v>1</v>
      </c>
      <c r="AQ176">
        <v>1</v>
      </c>
      <c r="AR176">
        <v>0</v>
      </c>
      <c r="AS176" t="s">
        <v>236</v>
      </c>
      <c r="AT176">
        <v>0.5</v>
      </c>
      <c r="AU176" t="s">
        <v>302</v>
      </c>
      <c r="AV176">
        <v>0</v>
      </c>
      <c r="AW176">
        <v>2</v>
      </c>
      <c r="AX176">
        <v>85246562</v>
      </c>
      <c r="AY176">
        <v>1</v>
      </c>
      <c r="AZ176">
        <v>0</v>
      </c>
      <c r="BA176">
        <v>176</v>
      </c>
      <c r="BB176">
        <v>1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23.03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1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CV176">
        <v>0</v>
      </c>
      <c r="CW176">
        <v>0</v>
      </c>
      <c r="CX176">
        <f>ROUND(Y176*Source!I71,7)</f>
        <v>0</v>
      </c>
      <c r="CY176">
        <f t="shared" si="53"/>
        <v>79.22</v>
      </c>
      <c r="CZ176">
        <f t="shared" si="54"/>
        <v>46.06</v>
      </c>
      <c r="DA176">
        <f t="shared" si="55"/>
        <v>1.72</v>
      </c>
      <c r="DB176">
        <f t="shared" si="56"/>
        <v>0</v>
      </c>
      <c r="DC176">
        <f t="shared" si="57"/>
        <v>0</v>
      </c>
      <c r="DD176" t="s">
        <v>236</v>
      </c>
      <c r="DE176" t="s">
        <v>236</v>
      </c>
      <c r="DF176">
        <f t="shared" si="58"/>
        <v>0</v>
      </c>
      <c r="DG176">
        <f t="shared" si="37"/>
        <v>0</v>
      </c>
      <c r="DH176">
        <f t="shared" si="31"/>
        <v>0</v>
      </c>
      <c r="DI176">
        <f t="shared" si="32"/>
        <v>0</v>
      </c>
      <c r="DJ176">
        <f t="shared" si="59"/>
        <v>0</v>
      </c>
      <c r="DK176">
        <v>0</v>
      </c>
      <c r="DL176" t="s">
        <v>236</v>
      </c>
      <c r="DM176">
        <v>0</v>
      </c>
      <c r="DN176" t="s">
        <v>236</v>
      </c>
      <c r="DO176">
        <v>0</v>
      </c>
    </row>
    <row r="177" spans="1:119">
      <c r="A177">
        <f>ROW(Source!A71)</f>
        <v>71</v>
      </c>
      <c r="B177">
        <v>85244033</v>
      </c>
      <c r="C177">
        <v>85246550</v>
      </c>
      <c r="D177">
        <v>83019146</v>
      </c>
      <c r="E177">
        <v>1</v>
      </c>
      <c r="F177">
        <v>1</v>
      </c>
      <c r="G177">
        <v>1</v>
      </c>
      <c r="H177">
        <v>3</v>
      </c>
      <c r="I177" t="s">
        <v>855</v>
      </c>
      <c r="J177" t="s">
        <v>856</v>
      </c>
      <c r="K177" t="s">
        <v>857</v>
      </c>
      <c r="L177">
        <v>1348</v>
      </c>
      <c r="N177">
        <v>1009</v>
      </c>
      <c r="O177" t="s">
        <v>154</v>
      </c>
      <c r="P177" t="s">
        <v>154</v>
      </c>
      <c r="Q177">
        <v>1000</v>
      </c>
      <c r="W177">
        <v>0</v>
      </c>
      <c r="X177">
        <v>-1062720980</v>
      </c>
      <c r="Y177">
        <f t="shared" si="52"/>
        <v>0</v>
      </c>
      <c r="AA177">
        <v>78009.23</v>
      </c>
      <c r="AB177">
        <v>0</v>
      </c>
      <c r="AC177">
        <v>0</v>
      </c>
      <c r="AD177">
        <v>0</v>
      </c>
      <c r="AE177">
        <v>65007.69</v>
      </c>
      <c r="AF177">
        <v>0</v>
      </c>
      <c r="AG177">
        <v>0</v>
      </c>
      <c r="AH177">
        <v>0</v>
      </c>
      <c r="AI177">
        <v>1.2</v>
      </c>
      <c r="AJ177">
        <v>1</v>
      </c>
      <c r="AK177">
        <v>1</v>
      </c>
      <c r="AL177">
        <v>1</v>
      </c>
      <c r="AM177">
        <v>2</v>
      </c>
      <c r="AN177">
        <v>0</v>
      </c>
      <c r="AO177">
        <v>0</v>
      </c>
      <c r="AP177">
        <v>1</v>
      </c>
      <c r="AQ177">
        <v>1</v>
      </c>
      <c r="AR177">
        <v>0</v>
      </c>
      <c r="AS177" t="s">
        <v>236</v>
      </c>
      <c r="AT177">
        <v>0.00015</v>
      </c>
      <c r="AU177" t="s">
        <v>302</v>
      </c>
      <c r="AV177">
        <v>0</v>
      </c>
      <c r="AW177">
        <v>2</v>
      </c>
      <c r="AX177">
        <v>85246563</v>
      </c>
      <c r="AY177">
        <v>1</v>
      </c>
      <c r="AZ177">
        <v>0</v>
      </c>
      <c r="BA177">
        <v>177</v>
      </c>
      <c r="BB177">
        <v>1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9.7511535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1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CV177">
        <v>0</v>
      </c>
      <c r="CW177">
        <v>0</v>
      </c>
      <c r="CX177">
        <f>ROUND(Y177*Source!I71,7)</f>
        <v>0</v>
      </c>
      <c r="CY177">
        <f t="shared" si="53"/>
        <v>78009.23</v>
      </c>
      <c r="CZ177">
        <f t="shared" si="54"/>
        <v>65007.69</v>
      </c>
      <c r="DA177">
        <f t="shared" si="55"/>
        <v>1.2</v>
      </c>
      <c r="DB177">
        <f t="shared" si="56"/>
        <v>0</v>
      </c>
      <c r="DC177">
        <f t="shared" si="57"/>
        <v>0</v>
      </c>
      <c r="DD177" t="s">
        <v>236</v>
      </c>
      <c r="DE177" t="s">
        <v>236</v>
      </c>
      <c r="DF177">
        <f t="shared" si="58"/>
        <v>0</v>
      </c>
      <c r="DG177">
        <f t="shared" si="37"/>
        <v>0</v>
      </c>
      <c r="DH177">
        <f t="shared" si="31"/>
        <v>0</v>
      </c>
      <c r="DI177">
        <f t="shared" si="32"/>
        <v>0</v>
      </c>
      <c r="DJ177">
        <f t="shared" si="59"/>
        <v>0</v>
      </c>
      <c r="DK177">
        <v>0</v>
      </c>
      <c r="DL177" t="s">
        <v>236</v>
      </c>
      <c r="DM177">
        <v>0</v>
      </c>
      <c r="DN177" t="s">
        <v>236</v>
      </c>
      <c r="DO177">
        <v>0</v>
      </c>
    </row>
    <row r="178" spans="1:119">
      <c r="A178">
        <f>ROW(Source!A71)</f>
        <v>71</v>
      </c>
      <c r="B178">
        <v>85244033</v>
      </c>
      <c r="C178">
        <v>85246550</v>
      </c>
      <c r="D178">
        <v>83035152</v>
      </c>
      <c r="E178">
        <v>1</v>
      </c>
      <c r="F178">
        <v>1</v>
      </c>
      <c r="G178">
        <v>1</v>
      </c>
      <c r="H178">
        <v>3</v>
      </c>
      <c r="I178" t="s">
        <v>858</v>
      </c>
      <c r="J178" t="s">
        <v>859</v>
      </c>
      <c r="K178" t="s">
        <v>860</v>
      </c>
      <c r="L178">
        <v>1371</v>
      </c>
      <c r="N178">
        <v>1013</v>
      </c>
      <c r="O178" t="s">
        <v>265</v>
      </c>
      <c r="P178" t="s">
        <v>265</v>
      </c>
      <c r="Q178">
        <v>1</v>
      </c>
      <c r="W178">
        <v>0</v>
      </c>
      <c r="X178">
        <v>1937450845</v>
      </c>
      <c r="Y178">
        <f t="shared" si="52"/>
        <v>0</v>
      </c>
      <c r="AA178">
        <v>828.78</v>
      </c>
      <c r="AB178">
        <v>0</v>
      </c>
      <c r="AC178">
        <v>0</v>
      </c>
      <c r="AD178">
        <v>0</v>
      </c>
      <c r="AE178">
        <v>609.4</v>
      </c>
      <c r="AF178">
        <v>0</v>
      </c>
      <c r="AG178">
        <v>0</v>
      </c>
      <c r="AH178">
        <v>0</v>
      </c>
      <c r="AI178">
        <v>1.36</v>
      </c>
      <c r="AJ178">
        <v>1</v>
      </c>
      <c r="AK178">
        <v>1</v>
      </c>
      <c r="AL178">
        <v>1</v>
      </c>
      <c r="AM178">
        <v>2</v>
      </c>
      <c r="AN178">
        <v>0</v>
      </c>
      <c r="AO178">
        <v>0</v>
      </c>
      <c r="AP178">
        <v>1</v>
      </c>
      <c r="AQ178">
        <v>1</v>
      </c>
      <c r="AR178">
        <v>0</v>
      </c>
      <c r="AS178" t="s">
        <v>236</v>
      </c>
      <c r="AT178">
        <v>1</v>
      </c>
      <c r="AU178" t="s">
        <v>302</v>
      </c>
      <c r="AV178">
        <v>0</v>
      </c>
      <c r="AW178">
        <v>2</v>
      </c>
      <c r="AX178">
        <v>85246564</v>
      </c>
      <c r="AY178">
        <v>1</v>
      </c>
      <c r="AZ178">
        <v>0</v>
      </c>
      <c r="BA178">
        <v>178</v>
      </c>
      <c r="BB178">
        <v>1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609.4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1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CV178">
        <v>0</v>
      </c>
      <c r="CW178">
        <v>0</v>
      </c>
      <c r="CX178">
        <f>ROUND(Y178*Source!I71,7)</f>
        <v>0</v>
      </c>
      <c r="CY178">
        <f t="shared" si="53"/>
        <v>828.78</v>
      </c>
      <c r="CZ178">
        <f t="shared" si="54"/>
        <v>609.4</v>
      </c>
      <c r="DA178">
        <f t="shared" si="55"/>
        <v>1.36</v>
      </c>
      <c r="DB178">
        <f t="shared" si="56"/>
        <v>0</v>
      </c>
      <c r="DC178">
        <f t="shared" si="57"/>
        <v>0</v>
      </c>
      <c r="DD178" t="s">
        <v>236</v>
      </c>
      <c r="DE178" t="s">
        <v>236</v>
      </c>
      <c r="DF178">
        <f t="shared" si="58"/>
        <v>0</v>
      </c>
      <c r="DG178">
        <f t="shared" si="37"/>
        <v>0</v>
      </c>
      <c r="DH178">
        <f t="shared" si="31"/>
        <v>0</v>
      </c>
      <c r="DI178">
        <f t="shared" si="32"/>
        <v>0</v>
      </c>
      <c r="DJ178">
        <f t="shared" si="59"/>
        <v>0</v>
      </c>
      <c r="DK178">
        <v>0</v>
      </c>
      <c r="DL178" t="s">
        <v>236</v>
      </c>
      <c r="DM178">
        <v>0</v>
      </c>
      <c r="DN178" t="s">
        <v>236</v>
      </c>
      <c r="DO178">
        <v>0</v>
      </c>
    </row>
    <row r="179" spans="1:119">
      <c r="A179">
        <f>ROW(Source!A72)</f>
        <v>72</v>
      </c>
      <c r="B179">
        <v>85244098</v>
      </c>
      <c r="C179">
        <v>85246565</v>
      </c>
      <c r="D179">
        <v>82925852</v>
      </c>
      <c r="E179">
        <v>117</v>
      </c>
      <c r="F179">
        <v>1</v>
      </c>
      <c r="G179">
        <v>1</v>
      </c>
      <c r="H179">
        <v>1</v>
      </c>
      <c r="I179" t="s">
        <v>861</v>
      </c>
      <c r="J179" t="s">
        <v>236</v>
      </c>
      <c r="K179" t="s">
        <v>862</v>
      </c>
      <c r="L179">
        <v>1191</v>
      </c>
      <c r="N179">
        <v>1013</v>
      </c>
      <c r="O179" t="s">
        <v>28</v>
      </c>
      <c r="P179" t="s">
        <v>28</v>
      </c>
      <c r="Q179">
        <v>1</v>
      </c>
      <c r="W179">
        <v>0</v>
      </c>
      <c r="X179">
        <v>1522950421</v>
      </c>
      <c r="Y179">
        <f>(AT179*ROUND(((1.2*1.15)*0.7),7))</f>
        <v>1.98996</v>
      </c>
      <c r="AA179">
        <v>0</v>
      </c>
      <c r="AB179">
        <v>0</v>
      </c>
      <c r="AC179">
        <v>0</v>
      </c>
      <c r="AD179">
        <v>836.02</v>
      </c>
      <c r="AE179">
        <v>0</v>
      </c>
      <c r="AF179">
        <v>0</v>
      </c>
      <c r="AG179">
        <v>0</v>
      </c>
      <c r="AH179">
        <v>836.02</v>
      </c>
      <c r="AI179">
        <v>1</v>
      </c>
      <c r="AJ179">
        <v>1</v>
      </c>
      <c r="AK179">
        <v>1</v>
      </c>
      <c r="AL179">
        <v>1</v>
      </c>
      <c r="AM179">
        <v>-2</v>
      </c>
      <c r="AN179">
        <v>0</v>
      </c>
      <c r="AO179">
        <v>0</v>
      </c>
      <c r="AP179">
        <v>1</v>
      </c>
      <c r="AQ179">
        <v>1</v>
      </c>
      <c r="AR179">
        <v>0</v>
      </c>
      <c r="AS179" t="s">
        <v>236</v>
      </c>
      <c r="AT179">
        <v>2.06</v>
      </c>
      <c r="AU179" t="s">
        <v>350</v>
      </c>
      <c r="AV179">
        <v>1</v>
      </c>
      <c r="AW179">
        <v>2</v>
      </c>
      <c r="AX179">
        <v>85246576</v>
      </c>
      <c r="AY179">
        <v>1</v>
      </c>
      <c r="AZ179">
        <v>0</v>
      </c>
      <c r="BA179">
        <v>179</v>
      </c>
      <c r="BB179">
        <v>1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1722.2012</v>
      </c>
      <c r="BN179">
        <v>2.06</v>
      </c>
      <c r="BO179">
        <v>0</v>
      </c>
      <c r="BP179">
        <v>1</v>
      </c>
      <c r="BQ179">
        <v>0</v>
      </c>
      <c r="BR179">
        <v>0</v>
      </c>
      <c r="BS179">
        <v>0</v>
      </c>
      <c r="BT179">
        <v>1663.6463592</v>
      </c>
      <c r="BU179">
        <v>1.98996</v>
      </c>
      <c r="BV179">
        <v>0</v>
      </c>
      <c r="BW179">
        <v>1</v>
      </c>
      <c r="CU179">
        <f>ROUND(AT179*Source!I72*AH179*AL179,2)</f>
        <v>0</v>
      </c>
      <c r="CV179">
        <f>ROUND(Y179*Source!I72,7)</f>
        <v>0</v>
      </c>
      <c r="CW179">
        <v>0</v>
      </c>
      <c r="CX179">
        <f>ROUND(Y179*Source!I72,7)</f>
        <v>0</v>
      </c>
      <c r="CY179">
        <f>AD179</f>
        <v>836.02</v>
      </c>
      <c r="CZ179">
        <f>AH179</f>
        <v>836.02</v>
      </c>
      <c r="DA179">
        <f>AL179</f>
        <v>1</v>
      </c>
      <c r="DB179">
        <f>ROUND((ROUND(AT179*CZ179,2)*ROUND(((1.2*1.15)*0.7),7)),6)</f>
        <v>1663.6452</v>
      </c>
      <c r="DC179">
        <f>ROUND((ROUND(AT179*AG179,2)*ROUND(((1.2*1.15)*0.7),7)),6)</f>
        <v>0</v>
      </c>
      <c r="DD179" t="s">
        <v>236</v>
      </c>
      <c r="DE179" t="s">
        <v>236</v>
      </c>
      <c r="DF179">
        <f>ROUND(ROUND(AE179,2)*CX179,2)</f>
        <v>0</v>
      </c>
      <c r="DG179">
        <f t="shared" si="37"/>
        <v>0</v>
      </c>
      <c r="DH179">
        <f t="shared" si="31"/>
        <v>0</v>
      </c>
      <c r="DI179">
        <f t="shared" si="32"/>
        <v>0</v>
      </c>
      <c r="DJ179">
        <f>DI179</f>
        <v>0</v>
      </c>
      <c r="DK179">
        <v>1</v>
      </c>
      <c r="DL179" t="s">
        <v>236</v>
      </c>
      <c r="DM179">
        <v>0</v>
      </c>
      <c r="DN179" t="s">
        <v>236</v>
      </c>
      <c r="DO179">
        <v>0</v>
      </c>
    </row>
    <row r="180" spans="1:119">
      <c r="A180">
        <f>ROW(Source!A72)</f>
        <v>72</v>
      </c>
      <c r="B180">
        <v>85244098</v>
      </c>
      <c r="C180">
        <v>85246565</v>
      </c>
      <c r="D180">
        <v>82926016</v>
      </c>
      <c r="E180">
        <v>117</v>
      </c>
      <c r="F180">
        <v>1</v>
      </c>
      <c r="G180">
        <v>1</v>
      </c>
      <c r="H180">
        <v>1</v>
      </c>
      <c r="I180" t="s">
        <v>798</v>
      </c>
      <c r="J180" t="s">
        <v>236</v>
      </c>
      <c r="K180" t="s">
        <v>799</v>
      </c>
      <c r="L180">
        <v>1191</v>
      </c>
      <c r="N180">
        <v>1013</v>
      </c>
      <c r="O180" t="s">
        <v>28</v>
      </c>
      <c r="P180" t="s">
        <v>28</v>
      </c>
      <c r="Q180">
        <v>1</v>
      </c>
      <c r="W180">
        <v>0</v>
      </c>
      <c r="X180">
        <v>-1417349443</v>
      </c>
      <c r="Y180">
        <f>(AT180*ROUND(((1.2*1.15)*0.7),7))</f>
        <v>0.17388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1</v>
      </c>
      <c r="AJ180">
        <v>1</v>
      </c>
      <c r="AK180">
        <v>1</v>
      </c>
      <c r="AL180">
        <v>1</v>
      </c>
      <c r="AM180">
        <v>-2</v>
      </c>
      <c r="AN180">
        <v>0</v>
      </c>
      <c r="AO180">
        <v>0</v>
      </c>
      <c r="AP180">
        <v>1</v>
      </c>
      <c r="AQ180">
        <v>1</v>
      </c>
      <c r="AR180">
        <v>0</v>
      </c>
      <c r="AS180" t="s">
        <v>236</v>
      </c>
      <c r="AT180">
        <v>0.18</v>
      </c>
      <c r="AU180" t="s">
        <v>350</v>
      </c>
      <c r="AV180">
        <v>2</v>
      </c>
      <c r="AW180">
        <v>2</v>
      </c>
      <c r="AX180">
        <v>85246577</v>
      </c>
      <c r="AY180">
        <v>1</v>
      </c>
      <c r="AZ180">
        <v>0</v>
      </c>
      <c r="BA180">
        <v>180</v>
      </c>
      <c r="BB180">
        <v>1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CV180">
        <v>0</v>
      </c>
      <c r="CW180">
        <v>0</v>
      </c>
      <c r="CX180">
        <f>ROUND(Y180*Source!I72,7)</f>
        <v>0</v>
      </c>
      <c r="CY180">
        <f>AD180</f>
        <v>0</v>
      </c>
      <c r="CZ180">
        <f>AH180</f>
        <v>0</v>
      </c>
      <c r="DA180">
        <f>AL180</f>
        <v>1</v>
      </c>
      <c r="DB180">
        <f>ROUND((ROUND(AT180*CZ180,2)*ROUND(((1.2*1.15)*0.7),7)),6)</f>
        <v>0</v>
      </c>
      <c r="DC180">
        <f>ROUND((ROUND(AT180*AG180,2)*ROUND(((1.2*1.15)*0.7),7)),6)</f>
        <v>0</v>
      </c>
      <c r="DD180" t="s">
        <v>236</v>
      </c>
      <c r="DE180" t="s">
        <v>236</v>
      </c>
      <c r="DF180">
        <f>ROUND(ROUND(AE180,2)*CX180,2)</f>
        <v>0</v>
      </c>
      <c r="DG180">
        <f t="shared" si="37"/>
        <v>0</v>
      </c>
      <c r="DH180">
        <f t="shared" si="31"/>
        <v>0</v>
      </c>
      <c r="DI180">
        <f t="shared" si="32"/>
        <v>0</v>
      </c>
      <c r="DJ180">
        <f>DI180</f>
        <v>0</v>
      </c>
      <c r="DK180">
        <v>0</v>
      </c>
      <c r="DL180" t="s">
        <v>236</v>
      </c>
      <c r="DM180">
        <v>0</v>
      </c>
      <c r="DN180" t="s">
        <v>236</v>
      </c>
      <c r="DO180">
        <v>0</v>
      </c>
    </row>
    <row r="181" spans="1:119">
      <c r="A181">
        <f>ROW(Source!A72)</f>
        <v>72</v>
      </c>
      <c r="B181">
        <v>85244098</v>
      </c>
      <c r="C181">
        <v>85246565</v>
      </c>
      <c r="D181">
        <v>82932505</v>
      </c>
      <c r="E181">
        <v>1</v>
      </c>
      <c r="F181">
        <v>1</v>
      </c>
      <c r="G181">
        <v>1</v>
      </c>
      <c r="H181">
        <v>2</v>
      </c>
      <c r="I181" t="s">
        <v>73</v>
      </c>
      <c r="J181" t="s">
        <v>807</v>
      </c>
      <c r="K181" t="s">
        <v>74</v>
      </c>
      <c r="L181">
        <v>1368</v>
      </c>
      <c r="N181">
        <v>1011</v>
      </c>
      <c r="O181" t="s">
        <v>57</v>
      </c>
      <c r="P181" t="s">
        <v>57</v>
      </c>
      <c r="Q181">
        <v>1</v>
      </c>
      <c r="W181">
        <v>0</v>
      </c>
      <c r="X181">
        <v>639918019</v>
      </c>
      <c r="Y181">
        <f>(AT181*ROUND(((1.2*1.15)*0.7),7))</f>
        <v>0.08694</v>
      </c>
      <c r="AA181">
        <v>0</v>
      </c>
      <c r="AB181">
        <v>1626.29</v>
      </c>
      <c r="AC181">
        <v>1090.46</v>
      </c>
      <c r="AD181">
        <v>0</v>
      </c>
      <c r="AE181">
        <v>0</v>
      </c>
      <c r="AF181">
        <v>1626.29</v>
      </c>
      <c r="AG181">
        <v>1090.46</v>
      </c>
      <c r="AH181">
        <v>0</v>
      </c>
      <c r="AI181">
        <v>1</v>
      </c>
      <c r="AJ181">
        <v>1</v>
      </c>
      <c r="AK181">
        <v>1</v>
      </c>
      <c r="AL181">
        <v>1</v>
      </c>
      <c r="AM181">
        <v>-2</v>
      </c>
      <c r="AN181">
        <v>0</v>
      </c>
      <c r="AO181">
        <v>0</v>
      </c>
      <c r="AP181">
        <v>1</v>
      </c>
      <c r="AQ181">
        <v>1</v>
      </c>
      <c r="AR181">
        <v>0</v>
      </c>
      <c r="AS181" t="s">
        <v>236</v>
      </c>
      <c r="AT181">
        <v>0.09</v>
      </c>
      <c r="AU181" t="s">
        <v>350</v>
      </c>
      <c r="AV181">
        <v>1</v>
      </c>
      <c r="AW181">
        <v>2</v>
      </c>
      <c r="AX181">
        <v>85246578</v>
      </c>
      <c r="AY181">
        <v>1</v>
      </c>
      <c r="AZ181">
        <v>0</v>
      </c>
      <c r="BA181">
        <v>181</v>
      </c>
      <c r="BB181">
        <v>1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146.3661</v>
      </c>
      <c r="BL181">
        <v>98.1414</v>
      </c>
      <c r="BM181">
        <v>0</v>
      </c>
      <c r="BN181">
        <v>0</v>
      </c>
      <c r="BO181">
        <v>0.09</v>
      </c>
      <c r="BP181">
        <v>1</v>
      </c>
      <c r="BQ181">
        <v>0</v>
      </c>
      <c r="BR181">
        <v>141.3896526</v>
      </c>
      <c r="BS181">
        <v>94.8045924</v>
      </c>
      <c r="BT181">
        <v>0</v>
      </c>
      <c r="BU181">
        <v>0</v>
      </c>
      <c r="BV181">
        <v>0.08694</v>
      </c>
      <c r="BW181">
        <v>1</v>
      </c>
      <c r="CV181">
        <v>0</v>
      </c>
      <c r="CW181">
        <f>ROUND(Y181*Source!I72*DO181,7)</f>
        <v>0</v>
      </c>
      <c r="CX181">
        <f>ROUND(Y181*Source!I72,7)</f>
        <v>0</v>
      </c>
      <c r="CY181">
        <f>AB181</f>
        <v>1626.29</v>
      </c>
      <c r="CZ181">
        <f>AF181</f>
        <v>1626.29</v>
      </c>
      <c r="DA181">
        <f>AJ181</f>
        <v>1</v>
      </c>
      <c r="DB181">
        <f>ROUND((ROUND(AT181*CZ181,2)*ROUND(((1.2*1.15)*0.7),7)),6)</f>
        <v>141.39342</v>
      </c>
      <c r="DC181">
        <f>ROUND((ROUND(AT181*AG181,2)*ROUND(((1.2*1.15)*0.7),7)),6)</f>
        <v>94.80324</v>
      </c>
      <c r="DD181" t="s">
        <v>236</v>
      </c>
      <c r="DE181" t="s">
        <v>236</v>
      </c>
      <c r="DF181">
        <f>ROUND(ROUND(AE181,2)*CX181,2)</f>
        <v>0</v>
      </c>
      <c r="DG181">
        <f t="shared" si="37"/>
        <v>0</v>
      </c>
      <c r="DH181">
        <f t="shared" si="31"/>
        <v>0</v>
      </c>
      <c r="DI181">
        <f t="shared" si="32"/>
        <v>0</v>
      </c>
      <c r="DJ181">
        <f>DG181+DH181</f>
        <v>0</v>
      </c>
      <c r="DK181">
        <v>1</v>
      </c>
      <c r="DL181" t="s">
        <v>75</v>
      </c>
      <c r="DM181">
        <v>6</v>
      </c>
      <c r="DN181" t="s">
        <v>28</v>
      </c>
      <c r="DO181">
        <v>1</v>
      </c>
    </row>
    <row r="182" spans="1:119">
      <c r="A182">
        <f>ROW(Source!A72)</f>
        <v>72</v>
      </c>
      <c r="B182">
        <v>85244098</v>
      </c>
      <c r="C182">
        <v>85246565</v>
      </c>
      <c r="D182">
        <v>82933400</v>
      </c>
      <c r="E182">
        <v>1</v>
      </c>
      <c r="F182">
        <v>1</v>
      </c>
      <c r="G182">
        <v>1</v>
      </c>
      <c r="H182">
        <v>2</v>
      </c>
      <c r="I182" t="s">
        <v>97</v>
      </c>
      <c r="J182" t="s">
        <v>801</v>
      </c>
      <c r="K182" t="s">
        <v>98</v>
      </c>
      <c r="L182">
        <v>1368</v>
      </c>
      <c r="N182">
        <v>1011</v>
      </c>
      <c r="O182" t="s">
        <v>57</v>
      </c>
      <c r="P182" t="s">
        <v>57</v>
      </c>
      <c r="Q182">
        <v>1</v>
      </c>
      <c r="W182">
        <v>0</v>
      </c>
      <c r="X182">
        <v>-849950259</v>
      </c>
      <c r="Y182">
        <f>(AT182*ROUND(((1.2*1.15)*0.7),7))</f>
        <v>0.08694</v>
      </c>
      <c r="AA182">
        <v>0</v>
      </c>
      <c r="AB182">
        <v>641.7</v>
      </c>
      <c r="AC182">
        <v>811.79</v>
      </c>
      <c r="AD182">
        <v>0</v>
      </c>
      <c r="AE182">
        <v>0</v>
      </c>
      <c r="AF182">
        <v>641.7</v>
      </c>
      <c r="AG182">
        <v>811.79</v>
      </c>
      <c r="AH182">
        <v>0</v>
      </c>
      <c r="AI182">
        <v>1</v>
      </c>
      <c r="AJ182">
        <v>1</v>
      </c>
      <c r="AK182">
        <v>1</v>
      </c>
      <c r="AL182">
        <v>1</v>
      </c>
      <c r="AM182">
        <v>-2</v>
      </c>
      <c r="AN182">
        <v>0</v>
      </c>
      <c r="AO182">
        <v>0</v>
      </c>
      <c r="AP182">
        <v>1</v>
      </c>
      <c r="AQ182">
        <v>1</v>
      </c>
      <c r="AR182">
        <v>0</v>
      </c>
      <c r="AS182" t="s">
        <v>236</v>
      </c>
      <c r="AT182">
        <v>0.09</v>
      </c>
      <c r="AU182" t="s">
        <v>350</v>
      </c>
      <c r="AV182">
        <v>1</v>
      </c>
      <c r="AW182">
        <v>2</v>
      </c>
      <c r="AX182">
        <v>85246579</v>
      </c>
      <c r="AY182">
        <v>1</v>
      </c>
      <c r="AZ182">
        <v>0</v>
      </c>
      <c r="BA182">
        <v>182</v>
      </c>
      <c r="BB182">
        <v>1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57.753</v>
      </c>
      <c r="BL182">
        <v>73.0611</v>
      </c>
      <c r="BM182">
        <v>0</v>
      </c>
      <c r="BN182">
        <v>0</v>
      </c>
      <c r="BO182">
        <v>0.09</v>
      </c>
      <c r="BP182">
        <v>1</v>
      </c>
      <c r="BQ182">
        <v>0</v>
      </c>
      <c r="BR182">
        <v>55.789398</v>
      </c>
      <c r="BS182">
        <v>70.5770226</v>
      </c>
      <c r="BT182">
        <v>0</v>
      </c>
      <c r="BU182">
        <v>0</v>
      </c>
      <c r="BV182">
        <v>0.08694</v>
      </c>
      <c r="BW182">
        <v>1</v>
      </c>
      <c r="CV182">
        <v>0</v>
      </c>
      <c r="CW182">
        <f>ROUND(Y182*Source!I72*DO182,7)</f>
        <v>0</v>
      </c>
      <c r="CX182">
        <f>ROUND(Y182*Source!I72,7)</f>
        <v>0</v>
      </c>
      <c r="CY182">
        <f>AB182</f>
        <v>641.7</v>
      </c>
      <c r="CZ182">
        <f>AF182</f>
        <v>641.7</v>
      </c>
      <c r="DA182">
        <f>AJ182</f>
        <v>1</v>
      </c>
      <c r="DB182">
        <f>ROUND((ROUND(AT182*CZ182,2)*ROUND(((1.2*1.15)*0.7),7)),6)</f>
        <v>55.7865</v>
      </c>
      <c r="DC182">
        <f>ROUND((ROUND(AT182*AG182,2)*ROUND(((1.2*1.15)*0.7),7)),6)</f>
        <v>70.57596</v>
      </c>
      <c r="DD182" t="s">
        <v>236</v>
      </c>
      <c r="DE182" t="s">
        <v>236</v>
      </c>
      <c r="DF182">
        <f>ROUND(ROUND(AE182,2)*CX182,2)</f>
        <v>0</v>
      </c>
      <c r="DG182">
        <f t="shared" si="37"/>
        <v>0</v>
      </c>
      <c r="DH182">
        <f t="shared" si="31"/>
        <v>0</v>
      </c>
      <c r="DI182">
        <f t="shared" si="32"/>
        <v>0</v>
      </c>
      <c r="DJ182">
        <f>DG182+DH182</f>
        <v>0</v>
      </c>
      <c r="DK182">
        <v>1</v>
      </c>
      <c r="DL182" t="s">
        <v>81</v>
      </c>
      <c r="DM182">
        <v>4</v>
      </c>
      <c r="DN182" t="s">
        <v>28</v>
      </c>
      <c r="DO182">
        <v>1</v>
      </c>
    </row>
    <row r="183" spans="1:119">
      <c r="A183">
        <f>ROW(Source!A72)</f>
        <v>72</v>
      </c>
      <c r="B183">
        <v>85244098</v>
      </c>
      <c r="C183">
        <v>85246565</v>
      </c>
      <c r="D183">
        <v>82933596</v>
      </c>
      <c r="E183">
        <v>1</v>
      </c>
      <c r="F183">
        <v>1</v>
      </c>
      <c r="G183">
        <v>1</v>
      </c>
      <c r="H183">
        <v>2</v>
      </c>
      <c r="I183" t="s">
        <v>821</v>
      </c>
      <c r="J183" t="s">
        <v>822</v>
      </c>
      <c r="K183" t="s">
        <v>823</v>
      </c>
      <c r="L183">
        <v>1368</v>
      </c>
      <c r="N183">
        <v>1011</v>
      </c>
      <c r="O183" t="s">
        <v>57</v>
      </c>
      <c r="P183" t="s">
        <v>57</v>
      </c>
      <c r="Q183">
        <v>1</v>
      </c>
      <c r="W183">
        <v>0</v>
      </c>
      <c r="X183">
        <v>303316554</v>
      </c>
      <c r="Y183">
        <f>(AT183*ROUND(((1.2*1.15)*0.7),7))</f>
        <v>0.63756</v>
      </c>
      <c r="AA183">
        <v>0</v>
      </c>
      <c r="AB183">
        <v>34.61</v>
      </c>
      <c r="AC183">
        <v>0</v>
      </c>
      <c r="AD183">
        <v>0</v>
      </c>
      <c r="AE183">
        <v>0</v>
      </c>
      <c r="AF183">
        <v>34.61</v>
      </c>
      <c r="AG183">
        <v>0</v>
      </c>
      <c r="AH183">
        <v>0</v>
      </c>
      <c r="AI183">
        <v>1</v>
      </c>
      <c r="AJ183">
        <v>1</v>
      </c>
      <c r="AK183">
        <v>1</v>
      </c>
      <c r="AL183">
        <v>1</v>
      </c>
      <c r="AM183">
        <v>-2</v>
      </c>
      <c r="AN183">
        <v>0</v>
      </c>
      <c r="AO183">
        <v>0</v>
      </c>
      <c r="AP183">
        <v>1</v>
      </c>
      <c r="AQ183">
        <v>1</v>
      </c>
      <c r="AR183">
        <v>0</v>
      </c>
      <c r="AS183" t="s">
        <v>236</v>
      </c>
      <c r="AT183">
        <v>0.66</v>
      </c>
      <c r="AU183" t="s">
        <v>350</v>
      </c>
      <c r="AV183">
        <v>1</v>
      </c>
      <c r="AW183">
        <v>2</v>
      </c>
      <c r="AX183">
        <v>85246580</v>
      </c>
      <c r="AY183">
        <v>1</v>
      </c>
      <c r="AZ183">
        <v>0</v>
      </c>
      <c r="BA183">
        <v>183</v>
      </c>
      <c r="BB183">
        <v>1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22.8426</v>
      </c>
      <c r="BL183">
        <v>0</v>
      </c>
      <c r="BM183">
        <v>0</v>
      </c>
      <c r="BN183">
        <v>0</v>
      </c>
      <c r="BO183">
        <v>0</v>
      </c>
      <c r="BP183">
        <v>1</v>
      </c>
      <c r="BQ183">
        <v>0</v>
      </c>
      <c r="BR183">
        <v>22.0659516</v>
      </c>
      <c r="BS183">
        <v>0</v>
      </c>
      <c r="BT183">
        <v>0</v>
      </c>
      <c r="BU183">
        <v>0</v>
      </c>
      <c r="BV183">
        <v>0</v>
      </c>
      <c r="BW183">
        <v>1</v>
      </c>
      <c r="CV183">
        <v>0</v>
      </c>
      <c r="CW183">
        <f>ROUND(Y183*Source!I72*DO183,7)</f>
        <v>0</v>
      </c>
      <c r="CX183">
        <f>ROUND(Y183*Source!I72,7)</f>
        <v>0</v>
      </c>
      <c r="CY183">
        <f>AB183</f>
        <v>34.61</v>
      </c>
      <c r="CZ183">
        <f>AF183</f>
        <v>34.61</v>
      </c>
      <c r="DA183">
        <f>AJ183</f>
        <v>1</v>
      </c>
      <c r="DB183">
        <f>ROUND((ROUND(AT183*CZ183,2)*ROUND(((1.2*1.15)*0.7),7)),6)</f>
        <v>22.06344</v>
      </c>
      <c r="DC183">
        <f>ROUND((ROUND(AT183*AG183,2)*ROUND(((1.2*1.15)*0.7),7)),6)</f>
        <v>0</v>
      </c>
      <c r="DD183" t="s">
        <v>236</v>
      </c>
      <c r="DE183" t="s">
        <v>236</v>
      </c>
      <c r="DF183">
        <f>ROUND(ROUND(AE183,2)*CX183,2)</f>
        <v>0</v>
      </c>
      <c r="DG183">
        <f t="shared" si="37"/>
        <v>0</v>
      </c>
      <c r="DH183">
        <f t="shared" si="31"/>
        <v>0</v>
      </c>
      <c r="DI183">
        <f t="shared" si="32"/>
        <v>0</v>
      </c>
      <c r="DJ183">
        <f>DG183+DH183</f>
        <v>0</v>
      </c>
      <c r="DK183">
        <v>1</v>
      </c>
      <c r="DL183" t="s">
        <v>236</v>
      </c>
      <c r="DM183">
        <v>0</v>
      </c>
      <c r="DN183" t="s">
        <v>236</v>
      </c>
      <c r="DO183">
        <v>0</v>
      </c>
    </row>
    <row r="184" spans="1:119">
      <c r="A184">
        <f>ROW(Source!A72)</f>
        <v>72</v>
      </c>
      <c r="B184">
        <v>85244098</v>
      </c>
      <c r="C184">
        <v>85246565</v>
      </c>
      <c r="D184">
        <v>83000909</v>
      </c>
      <c r="E184">
        <v>1</v>
      </c>
      <c r="F184">
        <v>1</v>
      </c>
      <c r="G184">
        <v>1</v>
      </c>
      <c r="H184">
        <v>3</v>
      </c>
      <c r="I184" t="s">
        <v>828</v>
      </c>
      <c r="J184" t="s">
        <v>829</v>
      </c>
      <c r="K184" t="s">
        <v>830</v>
      </c>
      <c r="L184">
        <v>1346</v>
      </c>
      <c r="N184">
        <v>1009</v>
      </c>
      <c r="O184" t="s">
        <v>102</v>
      </c>
      <c r="P184" t="s">
        <v>102</v>
      </c>
      <c r="Q184">
        <v>1</v>
      </c>
      <c r="W184">
        <v>0</v>
      </c>
      <c r="X184">
        <v>-163259778</v>
      </c>
      <c r="Y184">
        <f>(AT184*ROUND(0,7))</f>
        <v>0</v>
      </c>
      <c r="AA184">
        <v>121.39</v>
      </c>
      <c r="AB184">
        <v>0</v>
      </c>
      <c r="AC184">
        <v>0</v>
      </c>
      <c r="AD184">
        <v>0</v>
      </c>
      <c r="AE184">
        <v>155.63</v>
      </c>
      <c r="AF184">
        <v>0</v>
      </c>
      <c r="AG184">
        <v>0</v>
      </c>
      <c r="AH184">
        <v>0</v>
      </c>
      <c r="AI184">
        <v>0.78</v>
      </c>
      <c r="AJ184">
        <v>1</v>
      </c>
      <c r="AK184">
        <v>1</v>
      </c>
      <c r="AL184">
        <v>1</v>
      </c>
      <c r="AM184">
        <v>2</v>
      </c>
      <c r="AN184">
        <v>0</v>
      </c>
      <c r="AO184">
        <v>0</v>
      </c>
      <c r="AP184">
        <v>1</v>
      </c>
      <c r="AQ184">
        <v>1</v>
      </c>
      <c r="AR184">
        <v>0</v>
      </c>
      <c r="AS184" t="s">
        <v>236</v>
      </c>
      <c r="AT184">
        <v>0.15</v>
      </c>
      <c r="AU184" t="s">
        <v>302</v>
      </c>
      <c r="AV184">
        <v>0</v>
      </c>
      <c r="AW184">
        <v>2</v>
      </c>
      <c r="AX184">
        <v>85246581</v>
      </c>
      <c r="AY184">
        <v>1</v>
      </c>
      <c r="AZ184">
        <v>0</v>
      </c>
      <c r="BA184">
        <v>184</v>
      </c>
      <c r="BB184">
        <v>1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23.3445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1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CV184">
        <v>0</v>
      </c>
      <c r="CW184">
        <v>0</v>
      </c>
      <c r="CX184">
        <f>ROUND(Y184*Source!I72,7)</f>
        <v>0</v>
      </c>
      <c r="CY184">
        <f>AA184</f>
        <v>121.39</v>
      </c>
      <c r="CZ184">
        <f>AE184</f>
        <v>155.63</v>
      </c>
      <c r="DA184">
        <f>AI184</f>
        <v>0.78</v>
      </c>
      <c r="DB184">
        <f>ROUND((ROUND(AT184*CZ184,2)*ROUND(0,7)),6)</f>
        <v>0</v>
      </c>
      <c r="DC184">
        <f>ROUND((ROUND(AT184*AG184,2)*ROUND(0,7)),6)</f>
        <v>0</v>
      </c>
      <c r="DD184" t="s">
        <v>236</v>
      </c>
      <c r="DE184" t="s">
        <v>236</v>
      </c>
      <c r="DF184">
        <f>ROUND(ROUND(AE184*AI184,2)*CX184,2)</f>
        <v>0</v>
      </c>
      <c r="DG184">
        <f t="shared" si="37"/>
        <v>0</v>
      </c>
      <c r="DH184">
        <f t="shared" si="31"/>
        <v>0</v>
      </c>
      <c r="DI184">
        <f t="shared" si="32"/>
        <v>0</v>
      </c>
      <c r="DJ184">
        <f>DF184</f>
        <v>0</v>
      </c>
      <c r="DK184">
        <v>0</v>
      </c>
      <c r="DL184" t="s">
        <v>236</v>
      </c>
      <c r="DM184">
        <v>0</v>
      </c>
      <c r="DN184" t="s">
        <v>236</v>
      </c>
      <c r="DO184">
        <v>0</v>
      </c>
    </row>
    <row r="185" spans="1:119">
      <c r="A185">
        <f>ROW(Source!A72)</f>
        <v>72</v>
      </c>
      <c r="B185">
        <v>85244098</v>
      </c>
      <c r="C185">
        <v>85246565</v>
      </c>
      <c r="D185">
        <v>83001670</v>
      </c>
      <c r="E185">
        <v>1</v>
      </c>
      <c r="F185">
        <v>1</v>
      </c>
      <c r="G185">
        <v>1</v>
      </c>
      <c r="H185">
        <v>3</v>
      </c>
      <c r="I185" t="s">
        <v>834</v>
      </c>
      <c r="J185" t="s">
        <v>835</v>
      </c>
      <c r="K185" t="s">
        <v>836</v>
      </c>
      <c r="L185">
        <v>1346</v>
      </c>
      <c r="N185">
        <v>1009</v>
      </c>
      <c r="O185" t="s">
        <v>102</v>
      </c>
      <c r="P185" t="s">
        <v>102</v>
      </c>
      <c r="Q185">
        <v>1</v>
      </c>
      <c r="W185">
        <v>0</v>
      </c>
      <c r="X185">
        <v>-1131385474</v>
      </c>
      <c r="Y185">
        <f>(AT185*ROUND(0,7))</f>
        <v>0</v>
      </c>
      <c r="AA185">
        <v>188.92</v>
      </c>
      <c r="AB185">
        <v>0</v>
      </c>
      <c r="AC185">
        <v>0</v>
      </c>
      <c r="AD185">
        <v>0</v>
      </c>
      <c r="AE185">
        <v>174.93</v>
      </c>
      <c r="AF185">
        <v>0</v>
      </c>
      <c r="AG185">
        <v>0</v>
      </c>
      <c r="AH185">
        <v>0</v>
      </c>
      <c r="AI185">
        <v>1.08</v>
      </c>
      <c r="AJ185">
        <v>1</v>
      </c>
      <c r="AK185">
        <v>1</v>
      </c>
      <c r="AL185">
        <v>1</v>
      </c>
      <c r="AM185">
        <v>2</v>
      </c>
      <c r="AN185">
        <v>0</v>
      </c>
      <c r="AO185">
        <v>0</v>
      </c>
      <c r="AP185">
        <v>1</v>
      </c>
      <c r="AQ185">
        <v>1</v>
      </c>
      <c r="AR185">
        <v>0</v>
      </c>
      <c r="AS185" t="s">
        <v>236</v>
      </c>
      <c r="AT185">
        <v>0.17</v>
      </c>
      <c r="AU185" t="s">
        <v>302</v>
      </c>
      <c r="AV185">
        <v>0</v>
      </c>
      <c r="AW185">
        <v>2</v>
      </c>
      <c r="AX185">
        <v>85246582</v>
      </c>
      <c r="AY185">
        <v>1</v>
      </c>
      <c r="AZ185">
        <v>0</v>
      </c>
      <c r="BA185">
        <v>185</v>
      </c>
      <c r="BB185">
        <v>1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29.7381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1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CV185">
        <v>0</v>
      </c>
      <c r="CW185">
        <v>0</v>
      </c>
      <c r="CX185">
        <f>ROUND(Y185*Source!I72,7)</f>
        <v>0</v>
      </c>
      <c r="CY185">
        <f>AA185</f>
        <v>188.92</v>
      </c>
      <c r="CZ185">
        <f>AE185</f>
        <v>174.93</v>
      </c>
      <c r="DA185">
        <f>AI185</f>
        <v>1.08</v>
      </c>
      <c r="DB185">
        <f>ROUND((ROUND(AT185*CZ185,2)*ROUND(0,7)),6)</f>
        <v>0</v>
      </c>
      <c r="DC185">
        <f>ROUND((ROUND(AT185*AG185,2)*ROUND(0,7)),6)</f>
        <v>0</v>
      </c>
      <c r="DD185" t="s">
        <v>236</v>
      </c>
      <c r="DE185" t="s">
        <v>236</v>
      </c>
      <c r="DF185">
        <f>ROUND(ROUND(AE185*AI185,2)*CX185,2)</f>
        <v>0</v>
      </c>
      <c r="DG185">
        <f t="shared" si="37"/>
        <v>0</v>
      </c>
      <c r="DH185">
        <f t="shared" si="31"/>
        <v>0</v>
      </c>
      <c r="DI185">
        <f t="shared" si="32"/>
        <v>0</v>
      </c>
      <c r="DJ185">
        <f>DF185</f>
        <v>0</v>
      </c>
      <c r="DK185">
        <v>0</v>
      </c>
      <c r="DL185" t="s">
        <v>236</v>
      </c>
      <c r="DM185">
        <v>0</v>
      </c>
      <c r="DN185" t="s">
        <v>236</v>
      </c>
      <c r="DO185">
        <v>0</v>
      </c>
    </row>
    <row r="186" spans="1:119">
      <c r="A186">
        <f>ROW(Source!A72)</f>
        <v>72</v>
      </c>
      <c r="B186">
        <v>85244098</v>
      </c>
      <c r="C186">
        <v>85246565</v>
      </c>
      <c r="D186">
        <v>83006816</v>
      </c>
      <c r="E186">
        <v>1</v>
      </c>
      <c r="F186">
        <v>1</v>
      </c>
      <c r="G186">
        <v>1</v>
      </c>
      <c r="H186">
        <v>3</v>
      </c>
      <c r="I186" t="s">
        <v>863</v>
      </c>
      <c r="J186" t="s">
        <v>864</v>
      </c>
      <c r="K186" t="s">
        <v>865</v>
      </c>
      <c r="L186">
        <v>1348</v>
      </c>
      <c r="N186">
        <v>1009</v>
      </c>
      <c r="O186" t="s">
        <v>154</v>
      </c>
      <c r="P186" t="s">
        <v>154</v>
      </c>
      <c r="Q186">
        <v>1000</v>
      </c>
      <c r="W186">
        <v>0</v>
      </c>
      <c r="X186">
        <v>-854471770</v>
      </c>
      <c r="Y186">
        <f>(AT186*ROUND(0,7))</f>
        <v>0</v>
      </c>
      <c r="AA186">
        <v>135809.66</v>
      </c>
      <c r="AB186">
        <v>0</v>
      </c>
      <c r="AC186">
        <v>0</v>
      </c>
      <c r="AD186">
        <v>0</v>
      </c>
      <c r="AE186">
        <v>105278.81</v>
      </c>
      <c r="AF186">
        <v>0</v>
      </c>
      <c r="AG186">
        <v>0</v>
      </c>
      <c r="AH186">
        <v>0</v>
      </c>
      <c r="AI186">
        <v>1.29</v>
      </c>
      <c r="AJ186">
        <v>1</v>
      </c>
      <c r="AK186">
        <v>1</v>
      </c>
      <c r="AL186">
        <v>1</v>
      </c>
      <c r="AM186">
        <v>2</v>
      </c>
      <c r="AN186">
        <v>0</v>
      </c>
      <c r="AO186">
        <v>0</v>
      </c>
      <c r="AP186">
        <v>1</v>
      </c>
      <c r="AQ186">
        <v>1</v>
      </c>
      <c r="AR186">
        <v>0</v>
      </c>
      <c r="AS186" t="s">
        <v>236</v>
      </c>
      <c r="AT186">
        <v>0.015</v>
      </c>
      <c r="AU186" t="s">
        <v>302</v>
      </c>
      <c r="AV186">
        <v>0</v>
      </c>
      <c r="AW186">
        <v>2</v>
      </c>
      <c r="AX186">
        <v>85246583</v>
      </c>
      <c r="AY186">
        <v>1</v>
      </c>
      <c r="AZ186">
        <v>0</v>
      </c>
      <c r="BA186">
        <v>186</v>
      </c>
      <c r="BB186">
        <v>1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1579.18215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1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CV186">
        <v>0</v>
      </c>
      <c r="CW186">
        <v>0</v>
      </c>
      <c r="CX186">
        <f>ROUND(Y186*Source!I72,7)</f>
        <v>0</v>
      </c>
      <c r="CY186">
        <f>AA186</f>
        <v>135809.66</v>
      </c>
      <c r="CZ186">
        <f>AE186</f>
        <v>105278.81</v>
      </c>
      <c r="DA186">
        <f>AI186</f>
        <v>1.29</v>
      </c>
      <c r="DB186">
        <f>ROUND((ROUND(AT186*CZ186,2)*ROUND(0,7)),6)</f>
        <v>0</v>
      </c>
      <c r="DC186">
        <f>ROUND((ROUND(AT186*AG186,2)*ROUND(0,7)),6)</f>
        <v>0</v>
      </c>
      <c r="DD186" t="s">
        <v>236</v>
      </c>
      <c r="DE186" t="s">
        <v>236</v>
      </c>
      <c r="DF186">
        <f>ROUND(ROUND(AE186*AI186,2)*CX186,2)</f>
        <v>0</v>
      </c>
      <c r="DG186">
        <f t="shared" si="37"/>
        <v>0</v>
      </c>
      <c r="DH186">
        <f t="shared" si="31"/>
        <v>0</v>
      </c>
      <c r="DI186">
        <f t="shared" si="32"/>
        <v>0</v>
      </c>
      <c r="DJ186">
        <f>DF186</f>
        <v>0</v>
      </c>
      <c r="DK186">
        <v>0</v>
      </c>
      <c r="DL186" t="s">
        <v>236</v>
      </c>
      <c r="DM186">
        <v>0</v>
      </c>
      <c r="DN186" t="s">
        <v>236</v>
      </c>
      <c r="DO186">
        <v>0</v>
      </c>
    </row>
    <row r="187" spans="1:119">
      <c r="A187">
        <f>ROW(Source!A72)</f>
        <v>72</v>
      </c>
      <c r="B187">
        <v>85244098</v>
      </c>
      <c r="C187">
        <v>85246565</v>
      </c>
      <c r="D187">
        <v>83018862</v>
      </c>
      <c r="E187">
        <v>1</v>
      </c>
      <c r="F187">
        <v>1</v>
      </c>
      <c r="G187">
        <v>1</v>
      </c>
      <c r="H187">
        <v>3</v>
      </c>
      <c r="I187" t="s">
        <v>849</v>
      </c>
      <c r="J187" t="s">
        <v>850</v>
      </c>
      <c r="K187" t="s">
        <v>851</v>
      </c>
      <c r="L187">
        <v>1346</v>
      </c>
      <c r="N187">
        <v>1009</v>
      </c>
      <c r="O187" t="s">
        <v>102</v>
      </c>
      <c r="P187" t="s">
        <v>102</v>
      </c>
      <c r="Q187">
        <v>1</v>
      </c>
      <c r="W187">
        <v>0</v>
      </c>
      <c r="X187">
        <v>291254868</v>
      </c>
      <c r="Y187">
        <f>(AT187*ROUND(0,7))</f>
        <v>0</v>
      </c>
      <c r="AA187">
        <v>115.03</v>
      </c>
      <c r="AB187">
        <v>0</v>
      </c>
      <c r="AC187">
        <v>0</v>
      </c>
      <c r="AD187">
        <v>0</v>
      </c>
      <c r="AE187">
        <v>79.88</v>
      </c>
      <c r="AF187">
        <v>0</v>
      </c>
      <c r="AG187">
        <v>0</v>
      </c>
      <c r="AH187">
        <v>0</v>
      </c>
      <c r="AI187">
        <v>1.44</v>
      </c>
      <c r="AJ187">
        <v>1</v>
      </c>
      <c r="AK187">
        <v>1</v>
      </c>
      <c r="AL187">
        <v>1</v>
      </c>
      <c r="AM187">
        <v>2</v>
      </c>
      <c r="AN187">
        <v>0</v>
      </c>
      <c r="AO187">
        <v>0</v>
      </c>
      <c r="AP187">
        <v>1</v>
      </c>
      <c r="AQ187">
        <v>1</v>
      </c>
      <c r="AR187">
        <v>0</v>
      </c>
      <c r="AS187" t="s">
        <v>236</v>
      </c>
      <c r="AT187">
        <v>0.03</v>
      </c>
      <c r="AU187" t="s">
        <v>302</v>
      </c>
      <c r="AV187">
        <v>0</v>
      </c>
      <c r="AW187">
        <v>2</v>
      </c>
      <c r="AX187">
        <v>85246584</v>
      </c>
      <c r="AY187">
        <v>1</v>
      </c>
      <c r="AZ187">
        <v>0</v>
      </c>
      <c r="BA187">
        <v>187</v>
      </c>
      <c r="BB187">
        <v>1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2.3964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1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CV187">
        <v>0</v>
      </c>
      <c r="CW187">
        <v>0</v>
      </c>
      <c r="CX187">
        <f>ROUND(Y187*Source!I72,7)</f>
        <v>0</v>
      </c>
      <c r="CY187">
        <f>AA187</f>
        <v>115.03</v>
      </c>
      <c r="CZ187">
        <f>AE187</f>
        <v>79.88</v>
      </c>
      <c r="DA187">
        <f>AI187</f>
        <v>1.44</v>
      </c>
      <c r="DB187">
        <f>ROUND((ROUND(AT187*CZ187,2)*ROUND(0,7)),6)</f>
        <v>0</v>
      </c>
      <c r="DC187">
        <f>ROUND((ROUND(AT187*AG187,2)*ROUND(0,7)),6)</f>
        <v>0</v>
      </c>
      <c r="DD187" t="s">
        <v>236</v>
      </c>
      <c r="DE187" t="s">
        <v>236</v>
      </c>
      <c r="DF187">
        <f>ROUND(ROUND(AE187*AI187,2)*CX187,2)</f>
        <v>0</v>
      </c>
      <c r="DG187">
        <f t="shared" si="37"/>
        <v>0</v>
      </c>
      <c r="DH187">
        <f t="shared" si="31"/>
        <v>0</v>
      </c>
      <c r="DI187">
        <f t="shared" si="32"/>
        <v>0</v>
      </c>
      <c r="DJ187">
        <f>DF187</f>
        <v>0</v>
      </c>
      <c r="DK187">
        <v>0</v>
      </c>
      <c r="DL187" t="s">
        <v>236</v>
      </c>
      <c r="DM187">
        <v>0</v>
      </c>
      <c r="DN187" t="s">
        <v>236</v>
      </c>
      <c r="DO187">
        <v>0</v>
      </c>
    </row>
    <row r="188" spans="1:119">
      <c r="A188">
        <f>ROW(Source!A72)</f>
        <v>72</v>
      </c>
      <c r="B188">
        <v>85244098</v>
      </c>
      <c r="C188">
        <v>85246565</v>
      </c>
      <c r="D188">
        <v>82931850</v>
      </c>
      <c r="E188">
        <v>117</v>
      </c>
      <c r="F188">
        <v>1</v>
      </c>
      <c r="G188">
        <v>1</v>
      </c>
      <c r="H188">
        <v>3</v>
      </c>
      <c r="I188" t="s">
        <v>327</v>
      </c>
      <c r="J188" t="s">
        <v>236</v>
      </c>
      <c r="K188" t="s">
        <v>328</v>
      </c>
      <c r="L188">
        <v>3277935</v>
      </c>
      <c r="N188">
        <v>1013</v>
      </c>
      <c r="O188" t="s">
        <v>64</v>
      </c>
      <c r="P188" t="s">
        <v>64</v>
      </c>
      <c r="Q188">
        <v>1</v>
      </c>
      <c r="W188">
        <v>0</v>
      </c>
      <c r="X188">
        <v>274903907</v>
      </c>
      <c r="Y188">
        <f>AT188</f>
        <v>2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1</v>
      </c>
      <c r="AJ188">
        <v>1</v>
      </c>
      <c r="AK188">
        <v>1</v>
      </c>
      <c r="AL188">
        <v>1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 t="s">
        <v>236</v>
      </c>
      <c r="AT188">
        <v>2</v>
      </c>
      <c r="AU188" t="s">
        <v>236</v>
      </c>
      <c r="AV188">
        <v>0</v>
      </c>
      <c r="AW188">
        <v>2</v>
      </c>
      <c r="AX188">
        <v>85246585</v>
      </c>
      <c r="AY188">
        <v>1</v>
      </c>
      <c r="AZ188">
        <v>2048</v>
      </c>
      <c r="BA188">
        <v>188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CV188">
        <v>0</v>
      </c>
      <c r="CW188">
        <v>0</v>
      </c>
      <c r="CX188">
        <f>ROUND(Y188*Source!I72,7)</f>
        <v>0</v>
      </c>
      <c r="CY188">
        <f>AA188</f>
        <v>0</v>
      </c>
      <c r="CZ188">
        <f>AE188</f>
        <v>0</v>
      </c>
      <c r="DA188">
        <f>AI188</f>
        <v>1</v>
      </c>
      <c r="DB188">
        <f>ROUND(ROUND(AT188*CZ188,2),6)</f>
        <v>0</v>
      </c>
      <c r="DC188">
        <f>ROUND(ROUND(AT188*AG188,2),6)</f>
        <v>0</v>
      </c>
      <c r="DD188" t="s">
        <v>236</v>
      </c>
      <c r="DE188" t="s">
        <v>236</v>
      </c>
      <c r="DF188">
        <f t="shared" ref="DF188:DF193" si="60">ROUND(ROUND(AE188,2)*CX188,2)</f>
        <v>0</v>
      </c>
      <c r="DG188">
        <f t="shared" si="37"/>
        <v>0</v>
      </c>
      <c r="DH188">
        <f t="shared" si="31"/>
        <v>0</v>
      </c>
      <c r="DI188">
        <f t="shared" si="32"/>
        <v>0</v>
      </c>
      <c r="DJ188">
        <f>DF188</f>
        <v>0</v>
      </c>
      <c r="DK188">
        <v>0</v>
      </c>
      <c r="DL188" t="s">
        <v>236</v>
      </c>
      <c r="DM188">
        <v>0</v>
      </c>
      <c r="DN188" t="s">
        <v>236</v>
      </c>
      <c r="DO188">
        <v>0</v>
      </c>
    </row>
    <row r="189" spans="1:119">
      <c r="A189">
        <f>ROW(Source!A73)</f>
        <v>73</v>
      </c>
      <c r="B189">
        <v>85244033</v>
      </c>
      <c r="C189">
        <v>85246565</v>
      </c>
      <c r="D189">
        <v>82925852</v>
      </c>
      <c r="E189">
        <v>117</v>
      </c>
      <c r="F189">
        <v>1</v>
      </c>
      <c r="G189">
        <v>1</v>
      </c>
      <c r="H189">
        <v>1</v>
      </c>
      <c r="I189" t="s">
        <v>861</v>
      </c>
      <c r="J189" t="s">
        <v>236</v>
      </c>
      <c r="K189" t="s">
        <v>862</v>
      </c>
      <c r="L189">
        <v>1191</v>
      </c>
      <c r="N189">
        <v>1013</v>
      </c>
      <c r="O189" t="s">
        <v>28</v>
      </c>
      <c r="P189" t="s">
        <v>28</v>
      </c>
      <c r="Q189">
        <v>1</v>
      </c>
      <c r="W189">
        <v>0</v>
      </c>
      <c r="X189">
        <v>1522950421</v>
      </c>
      <c r="Y189">
        <f>(AT189*ROUND(((1.2*1.15)*0.7),7))</f>
        <v>1.98996</v>
      </c>
      <c r="AA189">
        <v>0</v>
      </c>
      <c r="AB189">
        <v>0</v>
      </c>
      <c r="AC189">
        <v>0</v>
      </c>
      <c r="AD189">
        <v>836.02</v>
      </c>
      <c r="AE189">
        <v>0</v>
      </c>
      <c r="AF189">
        <v>0</v>
      </c>
      <c r="AG189">
        <v>0</v>
      </c>
      <c r="AH189">
        <v>836.02</v>
      </c>
      <c r="AI189">
        <v>1</v>
      </c>
      <c r="AJ189">
        <v>1</v>
      </c>
      <c r="AK189">
        <v>1</v>
      </c>
      <c r="AL189">
        <v>1</v>
      </c>
      <c r="AM189">
        <v>-2</v>
      </c>
      <c r="AN189">
        <v>0</v>
      </c>
      <c r="AO189">
        <v>0</v>
      </c>
      <c r="AP189">
        <v>1</v>
      </c>
      <c r="AQ189">
        <v>1</v>
      </c>
      <c r="AR189">
        <v>0</v>
      </c>
      <c r="AS189" t="s">
        <v>236</v>
      </c>
      <c r="AT189">
        <v>2.06</v>
      </c>
      <c r="AU189" t="s">
        <v>350</v>
      </c>
      <c r="AV189">
        <v>1</v>
      </c>
      <c r="AW189">
        <v>2</v>
      </c>
      <c r="AX189">
        <v>85246576</v>
      </c>
      <c r="AY189">
        <v>1</v>
      </c>
      <c r="AZ189">
        <v>0</v>
      </c>
      <c r="BA189">
        <v>189</v>
      </c>
      <c r="BB189">
        <v>1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1722.2012</v>
      </c>
      <c r="BN189">
        <v>2.06</v>
      </c>
      <c r="BO189">
        <v>0</v>
      </c>
      <c r="BP189">
        <v>1</v>
      </c>
      <c r="BQ189">
        <v>0</v>
      </c>
      <c r="BR189">
        <v>0</v>
      </c>
      <c r="BS189">
        <v>0</v>
      </c>
      <c r="BT189">
        <v>1663.6463592</v>
      </c>
      <c r="BU189">
        <v>1.98996</v>
      </c>
      <c r="BV189">
        <v>0</v>
      </c>
      <c r="BW189">
        <v>1</v>
      </c>
      <c r="CU189">
        <f>ROUND(AT189*Source!I73*AH189*AL189,2)</f>
        <v>0</v>
      </c>
      <c r="CV189">
        <f>ROUND(Y189*Source!I73,7)</f>
        <v>0</v>
      </c>
      <c r="CW189">
        <v>0</v>
      </c>
      <c r="CX189">
        <f>ROUND(Y189*Source!I73,7)</f>
        <v>0</v>
      </c>
      <c r="CY189">
        <f>AD189</f>
        <v>836.02</v>
      </c>
      <c r="CZ189">
        <f>AH189</f>
        <v>836.02</v>
      </c>
      <c r="DA189">
        <f>AL189</f>
        <v>1</v>
      </c>
      <c r="DB189">
        <f>ROUND((ROUND(AT189*CZ189,2)*ROUND(((1.2*1.15)*0.7),7)),6)</f>
        <v>1663.6452</v>
      </c>
      <c r="DC189">
        <f>ROUND((ROUND(AT189*AG189,2)*ROUND(((1.2*1.15)*0.7),7)),6)</f>
        <v>0</v>
      </c>
      <c r="DD189" t="s">
        <v>236</v>
      </c>
      <c r="DE189" t="s">
        <v>236</v>
      </c>
      <c r="DF189">
        <f t="shared" si="60"/>
        <v>0</v>
      </c>
      <c r="DG189">
        <f t="shared" si="37"/>
        <v>0</v>
      </c>
      <c r="DH189">
        <f t="shared" si="31"/>
        <v>0</v>
      </c>
      <c r="DI189">
        <f t="shared" si="32"/>
        <v>0</v>
      </c>
      <c r="DJ189">
        <f>DI189</f>
        <v>0</v>
      </c>
      <c r="DK189">
        <v>1</v>
      </c>
      <c r="DL189" t="s">
        <v>236</v>
      </c>
      <c r="DM189">
        <v>0</v>
      </c>
      <c r="DN189" t="s">
        <v>236</v>
      </c>
      <c r="DO189">
        <v>0</v>
      </c>
    </row>
    <row r="190" spans="1:119">
      <c r="A190">
        <f>ROW(Source!A73)</f>
        <v>73</v>
      </c>
      <c r="B190">
        <v>85244033</v>
      </c>
      <c r="C190">
        <v>85246565</v>
      </c>
      <c r="D190">
        <v>82926016</v>
      </c>
      <c r="E190">
        <v>117</v>
      </c>
      <c r="F190">
        <v>1</v>
      </c>
      <c r="G190">
        <v>1</v>
      </c>
      <c r="H190">
        <v>1</v>
      </c>
      <c r="I190" t="s">
        <v>798</v>
      </c>
      <c r="J190" t="s">
        <v>236</v>
      </c>
      <c r="K190" t="s">
        <v>799</v>
      </c>
      <c r="L190">
        <v>1191</v>
      </c>
      <c r="N190">
        <v>1013</v>
      </c>
      <c r="O190" t="s">
        <v>28</v>
      </c>
      <c r="P190" t="s">
        <v>28</v>
      </c>
      <c r="Q190">
        <v>1</v>
      </c>
      <c r="W190">
        <v>0</v>
      </c>
      <c r="X190">
        <v>-1417349443</v>
      </c>
      <c r="Y190">
        <f>(AT190*ROUND(((1.2*1.15)*0.7),7))</f>
        <v>0.17388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1</v>
      </c>
      <c r="AJ190">
        <v>1</v>
      </c>
      <c r="AK190">
        <v>1</v>
      </c>
      <c r="AL190">
        <v>1</v>
      </c>
      <c r="AM190">
        <v>-2</v>
      </c>
      <c r="AN190">
        <v>0</v>
      </c>
      <c r="AO190">
        <v>0</v>
      </c>
      <c r="AP190">
        <v>1</v>
      </c>
      <c r="AQ190">
        <v>1</v>
      </c>
      <c r="AR190">
        <v>0</v>
      </c>
      <c r="AS190" t="s">
        <v>236</v>
      </c>
      <c r="AT190">
        <v>0.18</v>
      </c>
      <c r="AU190" t="s">
        <v>350</v>
      </c>
      <c r="AV190">
        <v>2</v>
      </c>
      <c r="AW190">
        <v>2</v>
      </c>
      <c r="AX190">
        <v>85246577</v>
      </c>
      <c r="AY190">
        <v>1</v>
      </c>
      <c r="AZ190">
        <v>0</v>
      </c>
      <c r="BA190">
        <v>190</v>
      </c>
      <c r="BB190">
        <v>1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CV190">
        <v>0</v>
      </c>
      <c r="CW190">
        <v>0</v>
      </c>
      <c r="CX190">
        <f>ROUND(Y190*Source!I73,7)</f>
        <v>0</v>
      </c>
      <c r="CY190">
        <f>AD190</f>
        <v>0</v>
      </c>
      <c r="CZ190">
        <f>AH190</f>
        <v>0</v>
      </c>
      <c r="DA190">
        <f>AL190</f>
        <v>1</v>
      </c>
      <c r="DB190">
        <f>ROUND((ROUND(AT190*CZ190,2)*ROUND(((1.2*1.15)*0.7),7)),6)</f>
        <v>0</v>
      </c>
      <c r="DC190">
        <f>ROUND((ROUND(AT190*AG190,2)*ROUND(((1.2*1.15)*0.7),7)),6)</f>
        <v>0</v>
      </c>
      <c r="DD190" t="s">
        <v>236</v>
      </c>
      <c r="DE190" t="s">
        <v>236</v>
      </c>
      <c r="DF190">
        <f t="shared" si="60"/>
        <v>0</v>
      </c>
      <c r="DG190">
        <f t="shared" si="37"/>
        <v>0</v>
      </c>
      <c r="DH190">
        <f t="shared" si="31"/>
        <v>0</v>
      </c>
      <c r="DI190">
        <f t="shared" si="32"/>
        <v>0</v>
      </c>
      <c r="DJ190">
        <f>DI190</f>
        <v>0</v>
      </c>
      <c r="DK190">
        <v>0</v>
      </c>
      <c r="DL190" t="s">
        <v>236</v>
      </c>
      <c r="DM190">
        <v>0</v>
      </c>
      <c r="DN190" t="s">
        <v>236</v>
      </c>
      <c r="DO190">
        <v>0</v>
      </c>
    </row>
    <row r="191" spans="1:119">
      <c r="A191">
        <f>ROW(Source!A73)</f>
        <v>73</v>
      </c>
      <c r="B191">
        <v>85244033</v>
      </c>
      <c r="C191">
        <v>85246565</v>
      </c>
      <c r="D191">
        <v>82932505</v>
      </c>
      <c r="E191">
        <v>1</v>
      </c>
      <c r="F191">
        <v>1</v>
      </c>
      <c r="G191">
        <v>1</v>
      </c>
      <c r="H191">
        <v>2</v>
      </c>
      <c r="I191" t="s">
        <v>73</v>
      </c>
      <c r="J191" t="s">
        <v>807</v>
      </c>
      <c r="K191" t="s">
        <v>74</v>
      </c>
      <c r="L191">
        <v>1368</v>
      </c>
      <c r="N191">
        <v>1011</v>
      </c>
      <c r="O191" t="s">
        <v>57</v>
      </c>
      <c r="P191" t="s">
        <v>57</v>
      </c>
      <c r="Q191">
        <v>1</v>
      </c>
      <c r="W191">
        <v>0</v>
      </c>
      <c r="X191">
        <v>639918019</v>
      </c>
      <c r="Y191">
        <f>(AT191*ROUND(((1.2*1.15)*0.7),7))</f>
        <v>0.08694</v>
      </c>
      <c r="AA191">
        <v>0</v>
      </c>
      <c r="AB191">
        <v>1626.29</v>
      </c>
      <c r="AC191">
        <v>1090.46</v>
      </c>
      <c r="AD191">
        <v>0</v>
      </c>
      <c r="AE191">
        <v>0</v>
      </c>
      <c r="AF191">
        <v>1626.29</v>
      </c>
      <c r="AG191">
        <v>1090.46</v>
      </c>
      <c r="AH191">
        <v>0</v>
      </c>
      <c r="AI191">
        <v>1</v>
      </c>
      <c r="AJ191">
        <v>1</v>
      </c>
      <c r="AK191">
        <v>1</v>
      </c>
      <c r="AL191">
        <v>1</v>
      </c>
      <c r="AM191">
        <v>-2</v>
      </c>
      <c r="AN191">
        <v>0</v>
      </c>
      <c r="AO191">
        <v>0</v>
      </c>
      <c r="AP191">
        <v>1</v>
      </c>
      <c r="AQ191">
        <v>1</v>
      </c>
      <c r="AR191">
        <v>0</v>
      </c>
      <c r="AS191" t="s">
        <v>236</v>
      </c>
      <c r="AT191">
        <v>0.09</v>
      </c>
      <c r="AU191" t="s">
        <v>350</v>
      </c>
      <c r="AV191">
        <v>1</v>
      </c>
      <c r="AW191">
        <v>2</v>
      </c>
      <c r="AX191">
        <v>85246578</v>
      </c>
      <c r="AY191">
        <v>1</v>
      </c>
      <c r="AZ191">
        <v>0</v>
      </c>
      <c r="BA191">
        <v>191</v>
      </c>
      <c r="BB191">
        <v>1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146.3661</v>
      </c>
      <c r="BL191">
        <v>98.1414</v>
      </c>
      <c r="BM191">
        <v>0</v>
      </c>
      <c r="BN191">
        <v>0</v>
      </c>
      <c r="BO191">
        <v>0.09</v>
      </c>
      <c r="BP191">
        <v>1</v>
      </c>
      <c r="BQ191">
        <v>0</v>
      </c>
      <c r="BR191">
        <v>141.3896526</v>
      </c>
      <c r="BS191">
        <v>94.8045924</v>
      </c>
      <c r="BT191">
        <v>0</v>
      </c>
      <c r="BU191">
        <v>0</v>
      </c>
      <c r="BV191">
        <v>0.08694</v>
      </c>
      <c r="BW191">
        <v>1</v>
      </c>
      <c r="CV191">
        <v>0</v>
      </c>
      <c r="CW191">
        <f>ROUND(Y191*Source!I73*DO191,7)</f>
        <v>0</v>
      </c>
      <c r="CX191">
        <f>ROUND(Y191*Source!I73,7)</f>
        <v>0</v>
      </c>
      <c r="CY191">
        <f>AB191</f>
        <v>1626.29</v>
      </c>
      <c r="CZ191">
        <f>AF191</f>
        <v>1626.29</v>
      </c>
      <c r="DA191">
        <f>AJ191</f>
        <v>1</v>
      </c>
      <c r="DB191">
        <f>ROUND((ROUND(AT191*CZ191,2)*ROUND(((1.2*1.15)*0.7),7)),6)</f>
        <v>141.39342</v>
      </c>
      <c r="DC191">
        <f>ROUND((ROUND(AT191*AG191,2)*ROUND(((1.2*1.15)*0.7),7)),6)</f>
        <v>94.80324</v>
      </c>
      <c r="DD191" t="s">
        <v>236</v>
      </c>
      <c r="DE191" t="s">
        <v>236</v>
      </c>
      <c r="DF191">
        <f t="shared" si="60"/>
        <v>0</v>
      </c>
      <c r="DG191">
        <f t="shared" si="37"/>
        <v>0</v>
      </c>
      <c r="DH191">
        <f t="shared" si="31"/>
        <v>0</v>
      </c>
      <c r="DI191">
        <f t="shared" si="32"/>
        <v>0</v>
      </c>
      <c r="DJ191">
        <f>DG191+DH191</f>
        <v>0</v>
      </c>
      <c r="DK191">
        <v>1</v>
      </c>
      <c r="DL191" t="s">
        <v>75</v>
      </c>
      <c r="DM191">
        <v>6</v>
      </c>
      <c r="DN191" t="s">
        <v>28</v>
      </c>
      <c r="DO191">
        <v>1</v>
      </c>
    </row>
    <row r="192" spans="1:119">
      <c r="A192">
        <f>ROW(Source!A73)</f>
        <v>73</v>
      </c>
      <c r="B192">
        <v>85244033</v>
      </c>
      <c r="C192">
        <v>85246565</v>
      </c>
      <c r="D192">
        <v>82933400</v>
      </c>
      <c r="E192">
        <v>1</v>
      </c>
      <c r="F192">
        <v>1</v>
      </c>
      <c r="G192">
        <v>1</v>
      </c>
      <c r="H192">
        <v>2</v>
      </c>
      <c r="I192" t="s">
        <v>97</v>
      </c>
      <c r="J192" t="s">
        <v>801</v>
      </c>
      <c r="K192" t="s">
        <v>98</v>
      </c>
      <c r="L192">
        <v>1368</v>
      </c>
      <c r="N192">
        <v>1011</v>
      </c>
      <c r="O192" t="s">
        <v>57</v>
      </c>
      <c r="P192" t="s">
        <v>57</v>
      </c>
      <c r="Q192">
        <v>1</v>
      </c>
      <c r="W192">
        <v>0</v>
      </c>
      <c r="X192">
        <v>-849950259</v>
      </c>
      <c r="Y192">
        <f>(AT192*ROUND(((1.2*1.15)*0.7),7))</f>
        <v>0.08694</v>
      </c>
      <c r="AA192">
        <v>0</v>
      </c>
      <c r="AB192">
        <v>641.7</v>
      </c>
      <c r="AC192">
        <v>811.79</v>
      </c>
      <c r="AD192">
        <v>0</v>
      </c>
      <c r="AE192">
        <v>0</v>
      </c>
      <c r="AF192">
        <v>641.7</v>
      </c>
      <c r="AG192">
        <v>811.79</v>
      </c>
      <c r="AH192">
        <v>0</v>
      </c>
      <c r="AI192">
        <v>1</v>
      </c>
      <c r="AJ192">
        <v>1</v>
      </c>
      <c r="AK192">
        <v>1</v>
      </c>
      <c r="AL192">
        <v>1</v>
      </c>
      <c r="AM192">
        <v>-2</v>
      </c>
      <c r="AN192">
        <v>0</v>
      </c>
      <c r="AO192">
        <v>0</v>
      </c>
      <c r="AP192">
        <v>1</v>
      </c>
      <c r="AQ192">
        <v>1</v>
      </c>
      <c r="AR192">
        <v>0</v>
      </c>
      <c r="AS192" t="s">
        <v>236</v>
      </c>
      <c r="AT192">
        <v>0.09</v>
      </c>
      <c r="AU192" t="s">
        <v>350</v>
      </c>
      <c r="AV192">
        <v>1</v>
      </c>
      <c r="AW192">
        <v>2</v>
      </c>
      <c r="AX192">
        <v>85246579</v>
      </c>
      <c r="AY192">
        <v>1</v>
      </c>
      <c r="AZ192">
        <v>0</v>
      </c>
      <c r="BA192">
        <v>192</v>
      </c>
      <c r="BB192">
        <v>1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57.753</v>
      </c>
      <c r="BL192">
        <v>73.0611</v>
      </c>
      <c r="BM192">
        <v>0</v>
      </c>
      <c r="BN192">
        <v>0</v>
      </c>
      <c r="BO192">
        <v>0.09</v>
      </c>
      <c r="BP192">
        <v>1</v>
      </c>
      <c r="BQ192">
        <v>0</v>
      </c>
      <c r="BR192">
        <v>55.789398</v>
      </c>
      <c r="BS192">
        <v>70.5770226</v>
      </c>
      <c r="BT192">
        <v>0</v>
      </c>
      <c r="BU192">
        <v>0</v>
      </c>
      <c r="BV192">
        <v>0.08694</v>
      </c>
      <c r="BW192">
        <v>1</v>
      </c>
      <c r="CV192">
        <v>0</v>
      </c>
      <c r="CW192">
        <f>ROUND(Y192*Source!I73*DO192,7)</f>
        <v>0</v>
      </c>
      <c r="CX192">
        <f>ROUND(Y192*Source!I73,7)</f>
        <v>0</v>
      </c>
      <c r="CY192">
        <f>AB192</f>
        <v>641.7</v>
      </c>
      <c r="CZ192">
        <f>AF192</f>
        <v>641.7</v>
      </c>
      <c r="DA192">
        <f>AJ192</f>
        <v>1</v>
      </c>
      <c r="DB192">
        <f>ROUND((ROUND(AT192*CZ192,2)*ROUND(((1.2*1.15)*0.7),7)),6)</f>
        <v>55.7865</v>
      </c>
      <c r="DC192">
        <f>ROUND((ROUND(AT192*AG192,2)*ROUND(((1.2*1.15)*0.7),7)),6)</f>
        <v>70.57596</v>
      </c>
      <c r="DD192" t="s">
        <v>236</v>
      </c>
      <c r="DE192" t="s">
        <v>236</v>
      </c>
      <c r="DF192">
        <f t="shared" si="60"/>
        <v>0</v>
      </c>
      <c r="DG192">
        <f t="shared" si="37"/>
        <v>0</v>
      </c>
      <c r="DH192">
        <f t="shared" si="31"/>
        <v>0</v>
      </c>
      <c r="DI192">
        <f t="shared" si="32"/>
        <v>0</v>
      </c>
      <c r="DJ192">
        <f>DG192+DH192</f>
        <v>0</v>
      </c>
      <c r="DK192">
        <v>1</v>
      </c>
      <c r="DL192" t="s">
        <v>81</v>
      </c>
      <c r="DM192">
        <v>4</v>
      </c>
      <c r="DN192" t="s">
        <v>28</v>
      </c>
      <c r="DO192">
        <v>1</v>
      </c>
    </row>
    <row r="193" spans="1:119">
      <c r="A193">
        <f>ROW(Source!A73)</f>
        <v>73</v>
      </c>
      <c r="B193">
        <v>85244033</v>
      </c>
      <c r="C193">
        <v>85246565</v>
      </c>
      <c r="D193">
        <v>82933596</v>
      </c>
      <c r="E193">
        <v>1</v>
      </c>
      <c r="F193">
        <v>1</v>
      </c>
      <c r="G193">
        <v>1</v>
      </c>
      <c r="H193">
        <v>2</v>
      </c>
      <c r="I193" t="s">
        <v>821</v>
      </c>
      <c r="J193" t="s">
        <v>822</v>
      </c>
      <c r="K193" t="s">
        <v>823</v>
      </c>
      <c r="L193">
        <v>1368</v>
      </c>
      <c r="N193">
        <v>1011</v>
      </c>
      <c r="O193" t="s">
        <v>57</v>
      </c>
      <c r="P193" t="s">
        <v>57</v>
      </c>
      <c r="Q193">
        <v>1</v>
      </c>
      <c r="W193">
        <v>0</v>
      </c>
      <c r="X193">
        <v>303316554</v>
      </c>
      <c r="Y193">
        <f>(AT193*ROUND(((1.2*1.15)*0.7),7))</f>
        <v>0.63756</v>
      </c>
      <c r="AA193">
        <v>0</v>
      </c>
      <c r="AB193">
        <v>34.61</v>
      </c>
      <c r="AC193">
        <v>0</v>
      </c>
      <c r="AD193">
        <v>0</v>
      </c>
      <c r="AE193">
        <v>0</v>
      </c>
      <c r="AF193">
        <v>34.61</v>
      </c>
      <c r="AG193">
        <v>0</v>
      </c>
      <c r="AH193">
        <v>0</v>
      </c>
      <c r="AI193">
        <v>1</v>
      </c>
      <c r="AJ193">
        <v>1</v>
      </c>
      <c r="AK193">
        <v>1</v>
      </c>
      <c r="AL193">
        <v>1</v>
      </c>
      <c r="AM193">
        <v>-2</v>
      </c>
      <c r="AN193">
        <v>0</v>
      </c>
      <c r="AO193">
        <v>0</v>
      </c>
      <c r="AP193">
        <v>1</v>
      </c>
      <c r="AQ193">
        <v>1</v>
      </c>
      <c r="AR193">
        <v>0</v>
      </c>
      <c r="AS193" t="s">
        <v>236</v>
      </c>
      <c r="AT193">
        <v>0.66</v>
      </c>
      <c r="AU193" t="s">
        <v>350</v>
      </c>
      <c r="AV193">
        <v>1</v>
      </c>
      <c r="AW193">
        <v>2</v>
      </c>
      <c r="AX193">
        <v>85246580</v>
      </c>
      <c r="AY193">
        <v>1</v>
      </c>
      <c r="AZ193">
        <v>0</v>
      </c>
      <c r="BA193">
        <v>193</v>
      </c>
      <c r="BB193">
        <v>1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22.8426</v>
      </c>
      <c r="BL193">
        <v>0</v>
      </c>
      <c r="BM193">
        <v>0</v>
      </c>
      <c r="BN193">
        <v>0</v>
      </c>
      <c r="BO193">
        <v>0</v>
      </c>
      <c r="BP193">
        <v>1</v>
      </c>
      <c r="BQ193">
        <v>0</v>
      </c>
      <c r="BR193">
        <v>22.0659516</v>
      </c>
      <c r="BS193">
        <v>0</v>
      </c>
      <c r="BT193">
        <v>0</v>
      </c>
      <c r="BU193">
        <v>0</v>
      </c>
      <c r="BV193">
        <v>0</v>
      </c>
      <c r="BW193">
        <v>1</v>
      </c>
      <c r="CV193">
        <v>0</v>
      </c>
      <c r="CW193">
        <f>ROUND(Y193*Source!I73*DO193,7)</f>
        <v>0</v>
      </c>
      <c r="CX193">
        <f>ROUND(Y193*Source!I73,7)</f>
        <v>0</v>
      </c>
      <c r="CY193">
        <f>AB193</f>
        <v>34.61</v>
      </c>
      <c r="CZ193">
        <f>AF193</f>
        <v>34.61</v>
      </c>
      <c r="DA193">
        <f>AJ193</f>
        <v>1</v>
      </c>
      <c r="DB193">
        <f>ROUND((ROUND(AT193*CZ193,2)*ROUND(((1.2*1.15)*0.7),7)),6)</f>
        <v>22.06344</v>
      </c>
      <c r="DC193">
        <f>ROUND((ROUND(AT193*AG193,2)*ROUND(((1.2*1.15)*0.7),7)),6)</f>
        <v>0</v>
      </c>
      <c r="DD193" t="s">
        <v>236</v>
      </c>
      <c r="DE193" t="s">
        <v>236</v>
      </c>
      <c r="DF193">
        <f t="shared" si="60"/>
        <v>0</v>
      </c>
      <c r="DG193">
        <f t="shared" si="37"/>
        <v>0</v>
      </c>
      <c r="DH193">
        <f t="shared" ref="DH193:DH256" si="61">ROUND(ROUND(AG193,2)*CX193,2)</f>
        <v>0</v>
      </c>
      <c r="DI193">
        <f t="shared" ref="DI193:DI256" si="62">ROUND(ROUND(AH193,2)*CX193,2)</f>
        <v>0</v>
      </c>
      <c r="DJ193">
        <f>DG193+DH193</f>
        <v>0</v>
      </c>
      <c r="DK193">
        <v>1</v>
      </c>
      <c r="DL193" t="s">
        <v>236</v>
      </c>
      <c r="DM193">
        <v>0</v>
      </c>
      <c r="DN193" t="s">
        <v>236</v>
      </c>
      <c r="DO193">
        <v>0</v>
      </c>
    </row>
    <row r="194" spans="1:119">
      <c r="A194">
        <f>ROW(Source!A73)</f>
        <v>73</v>
      </c>
      <c r="B194">
        <v>85244033</v>
      </c>
      <c r="C194">
        <v>85246565</v>
      </c>
      <c r="D194">
        <v>83000909</v>
      </c>
      <c r="E194">
        <v>1</v>
      </c>
      <c r="F194">
        <v>1</v>
      </c>
      <c r="G194">
        <v>1</v>
      </c>
      <c r="H194">
        <v>3</v>
      </c>
      <c r="I194" t="s">
        <v>828</v>
      </c>
      <c r="J194" t="s">
        <v>829</v>
      </c>
      <c r="K194" t="s">
        <v>830</v>
      </c>
      <c r="L194">
        <v>1346</v>
      </c>
      <c r="N194">
        <v>1009</v>
      </c>
      <c r="O194" t="s">
        <v>102</v>
      </c>
      <c r="P194" t="s">
        <v>102</v>
      </c>
      <c r="Q194">
        <v>1</v>
      </c>
      <c r="W194">
        <v>0</v>
      </c>
      <c r="X194">
        <v>-163259778</v>
      </c>
      <c r="Y194">
        <f>(AT194*ROUND(0,7))</f>
        <v>0</v>
      </c>
      <c r="AA194">
        <v>121.39</v>
      </c>
      <c r="AB194">
        <v>0</v>
      </c>
      <c r="AC194">
        <v>0</v>
      </c>
      <c r="AD194">
        <v>0</v>
      </c>
      <c r="AE194">
        <v>155.63</v>
      </c>
      <c r="AF194">
        <v>0</v>
      </c>
      <c r="AG194">
        <v>0</v>
      </c>
      <c r="AH194">
        <v>0</v>
      </c>
      <c r="AI194">
        <v>0.78</v>
      </c>
      <c r="AJ194">
        <v>1</v>
      </c>
      <c r="AK194">
        <v>1</v>
      </c>
      <c r="AL194">
        <v>1</v>
      </c>
      <c r="AM194">
        <v>2</v>
      </c>
      <c r="AN194">
        <v>0</v>
      </c>
      <c r="AO194">
        <v>0</v>
      </c>
      <c r="AP194">
        <v>1</v>
      </c>
      <c r="AQ194">
        <v>1</v>
      </c>
      <c r="AR194">
        <v>0</v>
      </c>
      <c r="AS194" t="s">
        <v>236</v>
      </c>
      <c r="AT194">
        <v>0.15</v>
      </c>
      <c r="AU194" t="s">
        <v>302</v>
      </c>
      <c r="AV194">
        <v>0</v>
      </c>
      <c r="AW194">
        <v>2</v>
      </c>
      <c r="AX194">
        <v>85246581</v>
      </c>
      <c r="AY194">
        <v>1</v>
      </c>
      <c r="AZ194">
        <v>0</v>
      </c>
      <c r="BA194">
        <v>194</v>
      </c>
      <c r="BB194">
        <v>1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23.3445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1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CV194">
        <v>0</v>
      </c>
      <c r="CW194">
        <v>0</v>
      </c>
      <c r="CX194">
        <f>ROUND(Y194*Source!I73,7)</f>
        <v>0</v>
      </c>
      <c r="CY194">
        <f>AA194</f>
        <v>121.39</v>
      </c>
      <c r="CZ194">
        <f>AE194</f>
        <v>155.63</v>
      </c>
      <c r="DA194">
        <f>AI194</f>
        <v>0.78</v>
      </c>
      <c r="DB194">
        <f>ROUND((ROUND(AT194*CZ194,2)*ROUND(0,7)),6)</f>
        <v>0</v>
      </c>
      <c r="DC194">
        <f>ROUND((ROUND(AT194*AG194,2)*ROUND(0,7)),6)</f>
        <v>0</v>
      </c>
      <c r="DD194" t="s">
        <v>236</v>
      </c>
      <c r="DE194" t="s">
        <v>236</v>
      </c>
      <c r="DF194">
        <f>ROUND(ROUND(AE194*AI194,2)*CX194,2)</f>
        <v>0</v>
      </c>
      <c r="DG194">
        <f t="shared" si="37"/>
        <v>0</v>
      </c>
      <c r="DH194">
        <f t="shared" si="61"/>
        <v>0</v>
      </c>
      <c r="DI194">
        <f t="shared" si="62"/>
        <v>0</v>
      </c>
      <c r="DJ194">
        <f>DF194</f>
        <v>0</v>
      </c>
      <c r="DK194">
        <v>0</v>
      </c>
      <c r="DL194" t="s">
        <v>236</v>
      </c>
      <c r="DM194">
        <v>0</v>
      </c>
      <c r="DN194" t="s">
        <v>236</v>
      </c>
      <c r="DO194">
        <v>0</v>
      </c>
    </row>
    <row r="195" spans="1:119">
      <c r="A195">
        <f>ROW(Source!A73)</f>
        <v>73</v>
      </c>
      <c r="B195">
        <v>85244033</v>
      </c>
      <c r="C195">
        <v>85246565</v>
      </c>
      <c r="D195">
        <v>83001670</v>
      </c>
      <c r="E195">
        <v>1</v>
      </c>
      <c r="F195">
        <v>1</v>
      </c>
      <c r="G195">
        <v>1</v>
      </c>
      <c r="H195">
        <v>3</v>
      </c>
      <c r="I195" t="s">
        <v>834</v>
      </c>
      <c r="J195" t="s">
        <v>835</v>
      </c>
      <c r="K195" t="s">
        <v>836</v>
      </c>
      <c r="L195">
        <v>1346</v>
      </c>
      <c r="N195">
        <v>1009</v>
      </c>
      <c r="O195" t="s">
        <v>102</v>
      </c>
      <c r="P195" t="s">
        <v>102</v>
      </c>
      <c r="Q195">
        <v>1</v>
      </c>
      <c r="W195">
        <v>0</v>
      </c>
      <c r="X195">
        <v>-1131385474</v>
      </c>
      <c r="Y195">
        <f>(AT195*ROUND(0,7))</f>
        <v>0</v>
      </c>
      <c r="AA195">
        <v>188.92</v>
      </c>
      <c r="AB195">
        <v>0</v>
      </c>
      <c r="AC195">
        <v>0</v>
      </c>
      <c r="AD195">
        <v>0</v>
      </c>
      <c r="AE195">
        <v>174.93</v>
      </c>
      <c r="AF195">
        <v>0</v>
      </c>
      <c r="AG195">
        <v>0</v>
      </c>
      <c r="AH195">
        <v>0</v>
      </c>
      <c r="AI195">
        <v>1.08</v>
      </c>
      <c r="AJ195">
        <v>1</v>
      </c>
      <c r="AK195">
        <v>1</v>
      </c>
      <c r="AL195">
        <v>1</v>
      </c>
      <c r="AM195">
        <v>2</v>
      </c>
      <c r="AN195">
        <v>0</v>
      </c>
      <c r="AO195">
        <v>0</v>
      </c>
      <c r="AP195">
        <v>1</v>
      </c>
      <c r="AQ195">
        <v>1</v>
      </c>
      <c r="AR195">
        <v>0</v>
      </c>
      <c r="AS195" t="s">
        <v>236</v>
      </c>
      <c r="AT195">
        <v>0.17</v>
      </c>
      <c r="AU195" t="s">
        <v>302</v>
      </c>
      <c r="AV195">
        <v>0</v>
      </c>
      <c r="AW195">
        <v>2</v>
      </c>
      <c r="AX195">
        <v>85246582</v>
      </c>
      <c r="AY195">
        <v>1</v>
      </c>
      <c r="AZ195">
        <v>0</v>
      </c>
      <c r="BA195">
        <v>195</v>
      </c>
      <c r="BB195">
        <v>1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29.7381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1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CV195">
        <v>0</v>
      </c>
      <c r="CW195">
        <v>0</v>
      </c>
      <c r="CX195">
        <f>ROUND(Y195*Source!I73,7)</f>
        <v>0</v>
      </c>
      <c r="CY195">
        <f>AA195</f>
        <v>188.92</v>
      </c>
      <c r="CZ195">
        <f>AE195</f>
        <v>174.93</v>
      </c>
      <c r="DA195">
        <f>AI195</f>
        <v>1.08</v>
      </c>
      <c r="DB195">
        <f>ROUND((ROUND(AT195*CZ195,2)*ROUND(0,7)),6)</f>
        <v>0</v>
      </c>
      <c r="DC195">
        <f>ROUND((ROUND(AT195*AG195,2)*ROUND(0,7)),6)</f>
        <v>0</v>
      </c>
      <c r="DD195" t="s">
        <v>236</v>
      </c>
      <c r="DE195" t="s">
        <v>236</v>
      </c>
      <c r="DF195">
        <f>ROUND(ROUND(AE195*AI195,2)*CX195,2)</f>
        <v>0</v>
      </c>
      <c r="DG195">
        <f t="shared" si="37"/>
        <v>0</v>
      </c>
      <c r="DH195">
        <f t="shared" si="61"/>
        <v>0</v>
      </c>
      <c r="DI195">
        <f t="shared" si="62"/>
        <v>0</v>
      </c>
      <c r="DJ195">
        <f>DF195</f>
        <v>0</v>
      </c>
      <c r="DK195">
        <v>0</v>
      </c>
      <c r="DL195" t="s">
        <v>236</v>
      </c>
      <c r="DM195">
        <v>0</v>
      </c>
      <c r="DN195" t="s">
        <v>236</v>
      </c>
      <c r="DO195">
        <v>0</v>
      </c>
    </row>
    <row r="196" spans="1:119">
      <c r="A196">
        <f>ROW(Source!A73)</f>
        <v>73</v>
      </c>
      <c r="B196">
        <v>85244033</v>
      </c>
      <c r="C196">
        <v>85246565</v>
      </c>
      <c r="D196">
        <v>83006816</v>
      </c>
      <c r="E196">
        <v>1</v>
      </c>
      <c r="F196">
        <v>1</v>
      </c>
      <c r="G196">
        <v>1</v>
      </c>
      <c r="H196">
        <v>3</v>
      </c>
      <c r="I196" t="s">
        <v>863</v>
      </c>
      <c r="J196" t="s">
        <v>864</v>
      </c>
      <c r="K196" t="s">
        <v>865</v>
      </c>
      <c r="L196">
        <v>1348</v>
      </c>
      <c r="N196">
        <v>1009</v>
      </c>
      <c r="O196" t="s">
        <v>154</v>
      </c>
      <c r="P196" t="s">
        <v>154</v>
      </c>
      <c r="Q196">
        <v>1000</v>
      </c>
      <c r="W196">
        <v>0</v>
      </c>
      <c r="X196">
        <v>-854471770</v>
      </c>
      <c r="Y196">
        <f>(AT196*ROUND(0,7))</f>
        <v>0</v>
      </c>
      <c r="AA196">
        <v>135809.66</v>
      </c>
      <c r="AB196">
        <v>0</v>
      </c>
      <c r="AC196">
        <v>0</v>
      </c>
      <c r="AD196">
        <v>0</v>
      </c>
      <c r="AE196">
        <v>105278.81</v>
      </c>
      <c r="AF196">
        <v>0</v>
      </c>
      <c r="AG196">
        <v>0</v>
      </c>
      <c r="AH196">
        <v>0</v>
      </c>
      <c r="AI196">
        <v>1.29</v>
      </c>
      <c r="AJ196">
        <v>1</v>
      </c>
      <c r="AK196">
        <v>1</v>
      </c>
      <c r="AL196">
        <v>1</v>
      </c>
      <c r="AM196">
        <v>2</v>
      </c>
      <c r="AN196">
        <v>0</v>
      </c>
      <c r="AO196">
        <v>0</v>
      </c>
      <c r="AP196">
        <v>1</v>
      </c>
      <c r="AQ196">
        <v>1</v>
      </c>
      <c r="AR196">
        <v>0</v>
      </c>
      <c r="AS196" t="s">
        <v>236</v>
      </c>
      <c r="AT196">
        <v>0.015</v>
      </c>
      <c r="AU196" t="s">
        <v>302</v>
      </c>
      <c r="AV196">
        <v>0</v>
      </c>
      <c r="AW196">
        <v>2</v>
      </c>
      <c r="AX196">
        <v>85246583</v>
      </c>
      <c r="AY196">
        <v>1</v>
      </c>
      <c r="AZ196">
        <v>0</v>
      </c>
      <c r="BA196">
        <v>196</v>
      </c>
      <c r="BB196">
        <v>1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1579.18215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1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CV196">
        <v>0</v>
      </c>
      <c r="CW196">
        <v>0</v>
      </c>
      <c r="CX196">
        <f>ROUND(Y196*Source!I73,7)</f>
        <v>0</v>
      </c>
      <c r="CY196">
        <f>AA196</f>
        <v>135809.66</v>
      </c>
      <c r="CZ196">
        <f>AE196</f>
        <v>105278.81</v>
      </c>
      <c r="DA196">
        <f>AI196</f>
        <v>1.29</v>
      </c>
      <c r="DB196">
        <f>ROUND((ROUND(AT196*CZ196,2)*ROUND(0,7)),6)</f>
        <v>0</v>
      </c>
      <c r="DC196">
        <f>ROUND((ROUND(AT196*AG196,2)*ROUND(0,7)),6)</f>
        <v>0</v>
      </c>
      <c r="DD196" t="s">
        <v>236</v>
      </c>
      <c r="DE196" t="s">
        <v>236</v>
      </c>
      <c r="DF196">
        <f>ROUND(ROUND(AE196*AI196,2)*CX196,2)</f>
        <v>0</v>
      </c>
      <c r="DG196">
        <f t="shared" si="37"/>
        <v>0</v>
      </c>
      <c r="DH196">
        <f t="shared" si="61"/>
        <v>0</v>
      </c>
      <c r="DI196">
        <f t="shared" si="62"/>
        <v>0</v>
      </c>
      <c r="DJ196">
        <f>DF196</f>
        <v>0</v>
      </c>
      <c r="DK196">
        <v>0</v>
      </c>
      <c r="DL196" t="s">
        <v>236</v>
      </c>
      <c r="DM196">
        <v>0</v>
      </c>
      <c r="DN196" t="s">
        <v>236</v>
      </c>
      <c r="DO196">
        <v>0</v>
      </c>
    </row>
    <row r="197" spans="1:119">
      <c r="A197">
        <f>ROW(Source!A73)</f>
        <v>73</v>
      </c>
      <c r="B197">
        <v>85244033</v>
      </c>
      <c r="C197">
        <v>85246565</v>
      </c>
      <c r="D197">
        <v>83018862</v>
      </c>
      <c r="E197">
        <v>1</v>
      </c>
      <c r="F197">
        <v>1</v>
      </c>
      <c r="G197">
        <v>1</v>
      </c>
      <c r="H197">
        <v>3</v>
      </c>
      <c r="I197" t="s">
        <v>849</v>
      </c>
      <c r="J197" t="s">
        <v>850</v>
      </c>
      <c r="K197" t="s">
        <v>851</v>
      </c>
      <c r="L197">
        <v>1346</v>
      </c>
      <c r="N197">
        <v>1009</v>
      </c>
      <c r="O197" t="s">
        <v>102</v>
      </c>
      <c r="P197" t="s">
        <v>102</v>
      </c>
      <c r="Q197">
        <v>1</v>
      </c>
      <c r="W197">
        <v>0</v>
      </c>
      <c r="X197">
        <v>291254868</v>
      </c>
      <c r="Y197">
        <f>(AT197*ROUND(0,7))</f>
        <v>0</v>
      </c>
      <c r="AA197">
        <v>115.03</v>
      </c>
      <c r="AB197">
        <v>0</v>
      </c>
      <c r="AC197">
        <v>0</v>
      </c>
      <c r="AD197">
        <v>0</v>
      </c>
      <c r="AE197">
        <v>79.88</v>
      </c>
      <c r="AF197">
        <v>0</v>
      </c>
      <c r="AG197">
        <v>0</v>
      </c>
      <c r="AH197">
        <v>0</v>
      </c>
      <c r="AI197">
        <v>1.44</v>
      </c>
      <c r="AJ197">
        <v>1</v>
      </c>
      <c r="AK197">
        <v>1</v>
      </c>
      <c r="AL197">
        <v>1</v>
      </c>
      <c r="AM197">
        <v>2</v>
      </c>
      <c r="AN197">
        <v>0</v>
      </c>
      <c r="AO197">
        <v>0</v>
      </c>
      <c r="AP197">
        <v>1</v>
      </c>
      <c r="AQ197">
        <v>1</v>
      </c>
      <c r="AR197">
        <v>0</v>
      </c>
      <c r="AS197" t="s">
        <v>236</v>
      </c>
      <c r="AT197">
        <v>0.03</v>
      </c>
      <c r="AU197" t="s">
        <v>302</v>
      </c>
      <c r="AV197">
        <v>0</v>
      </c>
      <c r="AW197">
        <v>2</v>
      </c>
      <c r="AX197">
        <v>85246584</v>
      </c>
      <c r="AY197">
        <v>1</v>
      </c>
      <c r="AZ197">
        <v>0</v>
      </c>
      <c r="BA197">
        <v>197</v>
      </c>
      <c r="BB197">
        <v>1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2.3964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1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CV197">
        <v>0</v>
      </c>
      <c r="CW197">
        <v>0</v>
      </c>
      <c r="CX197">
        <f>ROUND(Y197*Source!I73,7)</f>
        <v>0</v>
      </c>
      <c r="CY197">
        <f>AA197</f>
        <v>115.03</v>
      </c>
      <c r="CZ197">
        <f>AE197</f>
        <v>79.88</v>
      </c>
      <c r="DA197">
        <f>AI197</f>
        <v>1.44</v>
      </c>
      <c r="DB197">
        <f>ROUND((ROUND(AT197*CZ197,2)*ROUND(0,7)),6)</f>
        <v>0</v>
      </c>
      <c r="DC197">
        <f>ROUND((ROUND(AT197*AG197,2)*ROUND(0,7)),6)</f>
        <v>0</v>
      </c>
      <c r="DD197" t="s">
        <v>236</v>
      </c>
      <c r="DE197" t="s">
        <v>236</v>
      </c>
      <c r="DF197">
        <f>ROUND(ROUND(AE197*AI197,2)*CX197,2)</f>
        <v>0</v>
      </c>
      <c r="DG197">
        <f t="shared" si="37"/>
        <v>0</v>
      </c>
      <c r="DH197">
        <f t="shared" si="61"/>
        <v>0</v>
      </c>
      <c r="DI197">
        <f t="shared" si="62"/>
        <v>0</v>
      </c>
      <c r="DJ197">
        <f>DF197</f>
        <v>0</v>
      </c>
      <c r="DK197">
        <v>0</v>
      </c>
      <c r="DL197" t="s">
        <v>236</v>
      </c>
      <c r="DM197">
        <v>0</v>
      </c>
      <c r="DN197" t="s">
        <v>236</v>
      </c>
      <c r="DO197">
        <v>0</v>
      </c>
    </row>
    <row r="198" spans="1:119">
      <c r="A198">
        <f>ROW(Source!A73)</f>
        <v>73</v>
      </c>
      <c r="B198">
        <v>85244033</v>
      </c>
      <c r="C198">
        <v>85246565</v>
      </c>
      <c r="D198">
        <v>82931850</v>
      </c>
      <c r="E198">
        <v>117</v>
      </c>
      <c r="F198">
        <v>1</v>
      </c>
      <c r="G198">
        <v>1</v>
      </c>
      <c r="H198">
        <v>3</v>
      </c>
      <c r="I198" t="s">
        <v>327</v>
      </c>
      <c r="J198" t="s">
        <v>236</v>
      </c>
      <c r="K198" t="s">
        <v>328</v>
      </c>
      <c r="L198">
        <v>3277935</v>
      </c>
      <c r="N198">
        <v>1013</v>
      </c>
      <c r="O198" t="s">
        <v>64</v>
      </c>
      <c r="P198" t="s">
        <v>64</v>
      </c>
      <c r="Q198">
        <v>1</v>
      </c>
      <c r="W198">
        <v>0</v>
      </c>
      <c r="X198">
        <v>274903907</v>
      </c>
      <c r="Y198">
        <f>AT198</f>
        <v>2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1</v>
      </c>
      <c r="AJ198">
        <v>1</v>
      </c>
      <c r="AK198">
        <v>1</v>
      </c>
      <c r="AL198">
        <v>1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 t="s">
        <v>236</v>
      </c>
      <c r="AT198">
        <v>2</v>
      </c>
      <c r="AU198" t="s">
        <v>236</v>
      </c>
      <c r="AV198">
        <v>0</v>
      </c>
      <c r="AW198">
        <v>2</v>
      </c>
      <c r="AX198">
        <v>85246585</v>
      </c>
      <c r="AY198">
        <v>1</v>
      </c>
      <c r="AZ198">
        <v>2048</v>
      </c>
      <c r="BA198">
        <v>198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CV198">
        <v>0</v>
      </c>
      <c r="CW198">
        <v>0</v>
      </c>
      <c r="CX198">
        <f>ROUND(Y198*Source!I73,7)</f>
        <v>0</v>
      </c>
      <c r="CY198">
        <f>AA198</f>
        <v>0</v>
      </c>
      <c r="CZ198">
        <f>AE198</f>
        <v>0</v>
      </c>
      <c r="DA198">
        <f>AI198</f>
        <v>1</v>
      </c>
      <c r="DB198">
        <f>ROUND(ROUND(AT198*CZ198,2),6)</f>
        <v>0</v>
      </c>
      <c r="DC198">
        <f>ROUND(ROUND(AT198*AG198,2),6)</f>
        <v>0</v>
      </c>
      <c r="DD198" t="s">
        <v>236</v>
      </c>
      <c r="DE198" t="s">
        <v>236</v>
      </c>
      <c r="DF198">
        <f t="shared" ref="DF198:DF246" si="63">ROUND(ROUND(AE198,2)*CX198,2)</f>
        <v>0</v>
      </c>
      <c r="DG198">
        <f t="shared" si="37"/>
        <v>0</v>
      </c>
      <c r="DH198">
        <f t="shared" si="61"/>
        <v>0</v>
      </c>
      <c r="DI198">
        <f t="shared" si="62"/>
        <v>0</v>
      </c>
      <c r="DJ198">
        <f>DF198</f>
        <v>0</v>
      </c>
      <c r="DK198">
        <v>0</v>
      </c>
      <c r="DL198" t="s">
        <v>236</v>
      </c>
      <c r="DM198">
        <v>0</v>
      </c>
      <c r="DN198" t="s">
        <v>236</v>
      </c>
      <c r="DO198">
        <v>0</v>
      </c>
    </row>
    <row r="199" spans="1:119">
      <c r="A199">
        <f>ROW(Source!A111)</f>
        <v>111</v>
      </c>
      <c r="B199">
        <v>85244098</v>
      </c>
      <c r="C199">
        <v>85246587</v>
      </c>
      <c r="D199">
        <v>82925880</v>
      </c>
      <c r="E199">
        <v>117</v>
      </c>
      <c r="F199">
        <v>1</v>
      </c>
      <c r="G199">
        <v>1</v>
      </c>
      <c r="H199">
        <v>1</v>
      </c>
      <c r="I199" t="s">
        <v>51</v>
      </c>
      <c r="J199" t="s">
        <v>236</v>
      </c>
      <c r="K199" t="s">
        <v>52</v>
      </c>
      <c r="L199">
        <v>1191</v>
      </c>
      <c r="N199">
        <v>1013</v>
      </c>
      <c r="O199" t="s">
        <v>28</v>
      </c>
      <c r="P199" t="s">
        <v>28</v>
      </c>
      <c r="Q199">
        <v>1</v>
      </c>
      <c r="W199">
        <v>0</v>
      </c>
      <c r="X199">
        <v>73401693</v>
      </c>
      <c r="Y199">
        <f t="shared" ref="Y199:Y216" si="64">(AT199*ROUND((0.15+1),7))</f>
        <v>3.312</v>
      </c>
      <c r="AA199">
        <v>0</v>
      </c>
      <c r="AB199">
        <v>0</v>
      </c>
      <c r="AC199">
        <v>0</v>
      </c>
      <c r="AD199">
        <v>932.95</v>
      </c>
      <c r="AE199">
        <v>0</v>
      </c>
      <c r="AF199">
        <v>0</v>
      </c>
      <c r="AG199">
        <v>0</v>
      </c>
      <c r="AH199">
        <v>932.95</v>
      </c>
      <c r="AI199">
        <v>1</v>
      </c>
      <c r="AJ199">
        <v>1</v>
      </c>
      <c r="AK199">
        <v>1</v>
      </c>
      <c r="AL199">
        <v>1</v>
      </c>
      <c r="AM199">
        <v>-2</v>
      </c>
      <c r="AN199">
        <v>0</v>
      </c>
      <c r="AO199">
        <v>0</v>
      </c>
      <c r="AP199">
        <v>1</v>
      </c>
      <c r="AQ199">
        <v>1</v>
      </c>
      <c r="AR199">
        <v>0</v>
      </c>
      <c r="AS199" t="s">
        <v>236</v>
      </c>
      <c r="AT199">
        <v>2.88</v>
      </c>
      <c r="AU199" t="s">
        <v>422</v>
      </c>
      <c r="AV199">
        <v>1</v>
      </c>
      <c r="AW199">
        <v>2</v>
      </c>
      <c r="AX199">
        <v>85246591</v>
      </c>
      <c r="AY199">
        <v>1</v>
      </c>
      <c r="AZ199">
        <v>0</v>
      </c>
      <c r="BA199">
        <v>199</v>
      </c>
      <c r="BB199">
        <v>1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2686.896</v>
      </c>
      <c r="BN199">
        <v>2.88</v>
      </c>
      <c r="BO199">
        <v>0</v>
      </c>
      <c r="BP199">
        <v>1</v>
      </c>
      <c r="BQ199">
        <v>0</v>
      </c>
      <c r="BR199">
        <v>0</v>
      </c>
      <c r="BS199">
        <v>0</v>
      </c>
      <c r="BT199">
        <v>3089.9304</v>
      </c>
      <c r="BU199">
        <v>3.312</v>
      </c>
      <c r="BV199">
        <v>0</v>
      </c>
      <c r="BW199">
        <v>1</v>
      </c>
      <c r="CU199">
        <f>ROUND(AT199*Source!I111*AH199*AL199,2)</f>
        <v>8060.69</v>
      </c>
      <c r="CV199">
        <f>ROUND(Y199*Source!I111,7)</f>
        <v>9.936</v>
      </c>
      <c r="CW199">
        <v>0</v>
      </c>
      <c r="CX199">
        <f>ROUND(Y199*Source!I111,7)</f>
        <v>9.936</v>
      </c>
      <c r="CY199">
        <f>AD199</f>
        <v>932.95</v>
      </c>
      <c r="CZ199">
        <f>AH199</f>
        <v>932.95</v>
      </c>
      <c r="DA199">
        <f>AL199</f>
        <v>1</v>
      </c>
      <c r="DB199">
        <f t="shared" ref="DB199:DB216" si="65">ROUND((ROUND(AT199*CZ199,2)*ROUND((0.15+1),7)),6)</f>
        <v>3089.935</v>
      </c>
      <c r="DC199">
        <f t="shared" ref="DC199:DC216" si="66">ROUND((ROUND(AT199*AG199,2)*ROUND((0.15+1),7)),6)</f>
        <v>0</v>
      </c>
      <c r="DD199" t="s">
        <v>236</v>
      </c>
      <c r="DE199" t="s">
        <v>236</v>
      </c>
      <c r="DF199">
        <f t="shared" si="63"/>
        <v>0</v>
      </c>
      <c r="DG199">
        <f t="shared" si="37"/>
        <v>0</v>
      </c>
      <c r="DH199">
        <f t="shared" si="61"/>
        <v>0</v>
      </c>
      <c r="DI199">
        <f t="shared" si="62"/>
        <v>9269.79</v>
      </c>
      <c r="DJ199">
        <f>DI199</f>
        <v>9269.79</v>
      </c>
      <c r="DK199">
        <v>1</v>
      </c>
      <c r="DL199" t="s">
        <v>236</v>
      </c>
      <c r="DM199">
        <v>0</v>
      </c>
      <c r="DN199" t="s">
        <v>236</v>
      </c>
      <c r="DO199">
        <v>0</v>
      </c>
    </row>
    <row r="200" spans="1:119">
      <c r="A200">
        <f>ROW(Source!A111)</f>
        <v>111</v>
      </c>
      <c r="B200">
        <v>85244098</v>
      </c>
      <c r="C200">
        <v>85246587</v>
      </c>
      <c r="D200">
        <v>82926016</v>
      </c>
      <c r="E200">
        <v>117</v>
      </c>
      <c r="F200">
        <v>1</v>
      </c>
      <c r="G200">
        <v>1</v>
      </c>
      <c r="H200">
        <v>1</v>
      </c>
      <c r="I200" t="s">
        <v>798</v>
      </c>
      <c r="J200" t="s">
        <v>236</v>
      </c>
      <c r="K200" t="s">
        <v>799</v>
      </c>
      <c r="L200">
        <v>1191</v>
      </c>
      <c r="N200">
        <v>1013</v>
      </c>
      <c r="O200" t="s">
        <v>28</v>
      </c>
      <c r="P200" t="s">
        <v>28</v>
      </c>
      <c r="Q200">
        <v>1</v>
      </c>
      <c r="W200">
        <v>0</v>
      </c>
      <c r="X200">
        <v>-1417349443</v>
      </c>
      <c r="Y200">
        <f t="shared" si="64"/>
        <v>1.61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1</v>
      </c>
      <c r="AJ200">
        <v>1</v>
      </c>
      <c r="AK200">
        <v>1</v>
      </c>
      <c r="AL200">
        <v>1</v>
      </c>
      <c r="AM200">
        <v>-2</v>
      </c>
      <c r="AN200">
        <v>0</v>
      </c>
      <c r="AO200">
        <v>0</v>
      </c>
      <c r="AP200">
        <v>1</v>
      </c>
      <c r="AQ200">
        <v>1</v>
      </c>
      <c r="AR200">
        <v>0</v>
      </c>
      <c r="AS200" t="s">
        <v>236</v>
      </c>
      <c r="AT200">
        <v>1.4</v>
      </c>
      <c r="AU200" t="s">
        <v>422</v>
      </c>
      <c r="AV200">
        <v>2</v>
      </c>
      <c r="AW200">
        <v>2</v>
      </c>
      <c r="AX200">
        <v>85246592</v>
      </c>
      <c r="AY200">
        <v>1</v>
      </c>
      <c r="AZ200">
        <v>0</v>
      </c>
      <c r="BA200">
        <v>200</v>
      </c>
      <c r="BB200">
        <v>1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CV200">
        <v>0</v>
      </c>
      <c r="CW200">
        <v>0</v>
      </c>
      <c r="CX200">
        <f>ROUND(Y200*Source!I111,7)</f>
        <v>4.83</v>
      </c>
      <c r="CY200">
        <f>AD200</f>
        <v>0</v>
      </c>
      <c r="CZ200">
        <f>AH200</f>
        <v>0</v>
      </c>
      <c r="DA200">
        <f>AL200</f>
        <v>1</v>
      </c>
      <c r="DB200">
        <f t="shared" si="65"/>
        <v>0</v>
      </c>
      <c r="DC200">
        <f t="shared" si="66"/>
        <v>0</v>
      </c>
      <c r="DD200" t="s">
        <v>236</v>
      </c>
      <c r="DE200" t="s">
        <v>236</v>
      </c>
      <c r="DF200">
        <f t="shared" si="63"/>
        <v>0</v>
      </c>
      <c r="DG200">
        <f t="shared" si="37"/>
        <v>0</v>
      </c>
      <c r="DH200">
        <f t="shared" si="61"/>
        <v>0</v>
      </c>
      <c r="DI200">
        <f t="shared" si="62"/>
        <v>0</v>
      </c>
      <c r="DJ200">
        <f>DI200</f>
        <v>0</v>
      </c>
      <c r="DK200">
        <v>0</v>
      </c>
      <c r="DL200" t="s">
        <v>236</v>
      </c>
      <c r="DM200">
        <v>0</v>
      </c>
      <c r="DN200" t="s">
        <v>236</v>
      </c>
      <c r="DO200">
        <v>0</v>
      </c>
    </row>
    <row r="201" spans="1:119">
      <c r="A201">
        <f>ROW(Source!A111)</f>
        <v>111</v>
      </c>
      <c r="B201">
        <v>85244098</v>
      </c>
      <c r="C201">
        <v>85246587</v>
      </c>
      <c r="D201">
        <v>82932680</v>
      </c>
      <c r="E201">
        <v>1</v>
      </c>
      <c r="F201">
        <v>1</v>
      </c>
      <c r="G201">
        <v>1</v>
      </c>
      <c r="H201">
        <v>2</v>
      </c>
      <c r="I201" t="s">
        <v>55</v>
      </c>
      <c r="J201" t="s">
        <v>866</v>
      </c>
      <c r="K201" t="s">
        <v>56</v>
      </c>
      <c r="L201">
        <v>1368</v>
      </c>
      <c r="N201">
        <v>1011</v>
      </c>
      <c r="O201" t="s">
        <v>57</v>
      </c>
      <c r="P201" t="s">
        <v>57</v>
      </c>
      <c r="Q201">
        <v>1</v>
      </c>
      <c r="W201">
        <v>0</v>
      </c>
      <c r="X201">
        <v>1708269313</v>
      </c>
      <c r="Y201">
        <f t="shared" si="64"/>
        <v>1.61</v>
      </c>
      <c r="AA201">
        <v>0</v>
      </c>
      <c r="AB201">
        <v>930.99</v>
      </c>
      <c r="AC201">
        <v>932.95</v>
      </c>
      <c r="AD201">
        <v>0</v>
      </c>
      <c r="AE201">
        <v>0</v>
      </c>
      <c r="AF201">
        <v>930.99</v>
      </c>
      <c r="AG201">
        <v>932.95</v>
      </c>
      <c r="AH201">
        <v>0</v>
      </c>
      <c r="AI201">
        <v>1</v>
      </c>
      <c r="AJ201">
        <v>1</v>
      </c>
      <c r="AK201">
        <v>1</v>
      </c>
      <c r="AL201">
        <v>1</v>
      </c>
      <c r="AM201">
        <v>-2</v>
      </c>
      <c r="AN201">
        <v>0</v>
      </c>
      <c r="AO201">
        <v>0</v>
      </c>
      <c r="AP201">
        <v>1</v>
      </c>
      <c r="AQ201">
        <v>1</v>
      </c>
      <c r="AR201">
        <v>0</v>
      </c>
      <c r="AS201" t="s">
        <v>236</v>
      </c>
      <c r="AT201">
        <v>1.4</v>
      </c>
      <c r="AU201" t="s">
        <v>422</v>
      </c>
      <c r="AV201">
        <v>1</v>
      </c>
      <c r="AW201">
        <v>2</v>
      </c>
      <c r="AX201">
        <v>85246593</v>
      </c>
      <c r="AY201">
        <v>1</v>
      </c>
      <c r="AZ201">
        <v>0</v>
      </c>
      <c r="BA201">
        <v>201</v>
      </c>
      <c r="BB201">
        <v>1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1303.386</v>
      </c>
      <c r="BL201">
        <v>1306.13</v>
      </c>
      <c r="BM201">
        <v>0</v>
      </c>
      <c r="BN201">
        <v>0</v>
      </c>
      <c r="BO201">
        <v>1.4</v>
      </c>
      <c r="BP201">
        <v>1</v>
      </c>
      <c r="BQ201">
        <v>0</v>
      </c>
      <c r="BR201">
        <v>1498.8939</v>
      </c>
      <c r="BS201">
        <v>1502.0495</v>
      </c>
      <c r="BT201">
        <v>0</v>
      </c>
      <c r="BU201">
        <v>0</v>
      </c>
      <c r="BV201">
        <v>1.61</v>
      </c>
      <c r="BW201">
        <v>1</v>
      </c>
      <c r="CV201">
        <v>0</v>
      </c>
      <c r="CW201">
        <f>ROUND(Y201*Source!I111*DO201,7)</f>
        <v>4.83</v>
      </c>
      <c r="CX201">
        <f>ROUND(Y201*Source!I111,7)</f>
        <v>4.83</v>
      </c>
      <c r="CY201">
        <f>AB201</f>
        <v>930.99</v>
      </c>
      <c r="CZ201">
        <f>AF201</f>
        <v>930.99</v>
      </c>
      <c r="DA201">
        <f>AJ201</f>
        <v>1</v>
      </c>
      <c r="DB201">
        <f t="shared" si="65"/>
        <v>1498.8985</v>
      </c>
      <c r="DC201">
        <f t="shared" si="66"/>
        <v>1502.0495</v>
      </c>
      <c r="DD201" t="s">
        <v>236</v>
      </c>
      <c r="DE201" t="s">
        <v>236</v>
      </c>
      <c r="DF201">
        <f t="shared" si="63"/>
        <v>0</v>
      </c>
      <c r="DG201">
        <f t="shared" si="37"/>
        <v>4496.68</v>
      </c>
      <c r="DH201">
        <f t="shared" si="61"/>
        <v>4506.15</v>
      </c>
      <c r="DI201">
        <f t="shared" si="62"/>
        <v>0</v>
      </c>
      <c r="DJ201">
        <f>DG201+DH201</f>
        <v>9002.83</v>
      </c>
      <c r="DK201">
        <v>1</v>
      </c>
      <c r="DL201" t="s">
        <v>58</v>
      </c>
      <c r="DM201">
        <v>5</v>
      </c>
      <c r="DN201" t="s">
        <v>28</v>
      </c>
      <c r="DO201">
        <v>1</v>
      </c>
    </row>
    <row r="202" spans="1:119">
      <c r="A202">
        <f>ROW(Source!A112)</f>
        <v>112</v>
      </c>
      <c r="B202">
        <v>85244033</v>
      </c>
      <c r="C202">
        <v>85246587</v>
      </c>
      <c r="D202">
        <v>82925880</v>
      </c>
      <c r="E202">
        <v>117</v>
      </c>
      <c r="F202">
        <v>1</v>
      </c>
      <c r="G202">
        <v>1</v>
      </c>
      <c r="H202">
        <v>1</v>
      </c>
      <c r="I202" t="s">
        <v>51</v>
      </c>
      <c r="J202" t="s">
        <v>236</v>
      </c>
      <c r="K202" t="s">
        <v>52</v>
      </c>
      <c r="L202">
        <v>1191</v>
      </c>
      <c r="N202">
        <v>1013</v>
      </c>
      <c r="O202" t="s">
        <v>28</v>
      </c>
      <c r="P202" t="s">
        <v>28</v>
      </c>
      <c r="Q202">
        <v>1</v>
      </c>
      <c r="W202">
        <v>0</v>
      </c>
      <c r="X202">
        <v>73401693</v>
      </c>
      <c r="Y202">
        <f t="shared" si="64"/>
        <v>3.312</v>
      </c>
      <c r="AA202">
        <v>0</v>
      </c>
      <c r="AB202">
        <v>0</v>
      </c>
      <c r="AC202">
        <v>0</v>
      </c>
      <c r="AD202">
        <v>932.95</v>
      </c>
      <c r="AE202">
        <v>0</v>
      </c>
      <c r="AF202">
        <v>0</v>
      </c>
      <c r="AG202">
        <v>0</v>
      </c>
      <c r="AH202">
        <v>932.95</v>
      </c>
      <c r="AI202">
        <v>1</v>
      </c>
      <c r="AJ202">
        <v>1</v>
      </c>
      <c r="AK202">
        <v>1</v>
      </c>
      <c r="AL202">
        <v>1</v>
      </c>
      <c r="AM202">
        <v>-2</v>
      </c>
      <c r="AN202">
        <v>0</v>
      </c>
      <c r="AO202">
        <v>0</v>
      </c>
      <c r="AP202">
        <v>1</v>
      </c>
      <c r="AQ202">
        <v>1</v>
      </c>
      <c r="AR202">
        <v>0</v>
      </c>
      <c r="AS202" t="s">
        <v>236</v>
      </c>
      <c r="AT202">
        <v>2.88</v>
      </c>
      <c r="AU202" t="s">
        <v>422</v>
      </c>
      <c r="AV202">
        <v>1</v>
      </c>
      <c r="AW202">
        <v>2</v>
      </c>
      <c r="AX202">
        <v>85246591</v>
      </c>
      <c r="AY202">
        <v>1</v>
      </c>
      <c r="AZ202">
        <v>0</v>
      </c>
      <c r="BA202">
        <v>203</v>
      </c>
      <c r="BB202">
        <v>1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2686.896</v>
      </c>
      <c r="BN202">
        <v>2.88</v>
      </c>
      <c r="BO202">
        <v>0</v>
      </c>
      <c r="BP202">
        <v>1</v>
      </c>
      <c r="BQ202">
        <v>0</v>
      </c>
      <c r="BR202">
        <v>0</v>
      </c>
      <c r="BS202">
        <v>0</v>
      </c>
      <c r="BT202">
        <v>3089.9304</v>
      </c>
      <c r="BU202">
        <v>3.312</v>
      </c>
      <c r="BV202">
        <v>0</v>
      </c>
      <c r="BW202">
        <v>1</v>
      </c>
      <c r="CU202">
        <f>ROUND(AT202*Source!I112*AH202*AL202,2)</f>
        <v>8060.69</v>
      </c>
      <c r="CV202">
        <f>ROUND(Y202*Source!I112,7)</f>
        <v>9.936</v>
      </c>
      <c r="CW202">
        <v>0</v>
      </c>
      <c r="CX202">
        <f>ROUND(Y202*Source!I112,7)</f>
        <v>9.936</v>
      </c>
      <c r="CY202">
        <f>AD202</f>
        <v>932.95</v>
      </c>
      <c r="CZ202">
        <f>AH202</f>
        <v>932.95</v>
      </c>
      <c r="DA202">
        <f>AL202</f>
        <v>1</v>
      </c>
      <c r="DB202">
        <f t="shared" si="65"/>
        <v>3089.935</v>
      </c>
      <c r="DC202">
        <f t="shared" si="66"/>
        <v>0</v>
      </c>
      <c r="DD202" t="s">
        <v>236</v>
      </c>
      <c r="DE202" t="s">
        <v>236</v>
      </c>
      <c r="DF202">
        <f t="shared" si="63"/>
        <v>0</v>
      </c>
      <c r="DG202">
        <f t="shared" si="37"/>
        <v>0</v>
      </c>
      <c r="DH202">
        <f t="shared" si="61"/>
        <v>0</v>
      </c>
      <c r="DI202">
        <f t="shared" si="62"/>
        <v>9269.79</v>
      </c>
      <c r="DJ202">
        <f>DI202</f>
        <v>9269.79</v>
      </c>
      <c r="DK202">
        <v>1</v>
      </c>
      <c r="DL202" t="s">
        <v>236</v>
      </c>
      <c r="DM202">
        <v>0</v>
      </c>
      <c r="DN202" t="s">
        <v>236</v>
      </c>
      <c r="DO202">
        <v>0</v>
      </c>
    </row>
    <row r="203" spans="1:119">
      <c r="A203">
        <f>ROW(Source!A112)</f>
        <v>112</v>
      </c>
      <c r="B203">
        <v>85244033</v>
      </c>
      <c r="C203">
        <v>85246587</v>
      </c>
      <c r="D203">
        <v>82926016</v>
      </c>
      <c r="E203">
        <v>117</v>
      </c>
      <c r="F203">
        <v>1</v>
      </c>
      <c r="G203">
        <v>1</v>
      </c>
      <c r="H203">
        <v>1</v>
      </c>
      <c r="I203" t="s">
        <v>798</v>
      </c>
      <c r="J203" t="s">
        <v>236</v>
      </c>
      <c r="K203" t="s">
        <v>799</v>
      </c>
      <c r="L203">
        <v>1191</v>
      </c>
      <c r="N203">
        <v>1013</v>
      </c>
      <c r="O203" t="s">
        <v>28</v>
      </c>
      <c r="P203" t="s">
        <v>28</v>
      </c>
      <c r="Q203">
        <v>1</v>
      </c>
      <c r="W203">
        <v>0</v>
      </c>
      <c r="X203">
        <v>-1417349443</v>
      </c>
      <c r="Y203">
        <f t="shared" si="64"/>
        <v>1.61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1</v>
      </c>
      <c r="AJ203">
        <v>1</v>
      </c>
      <c r="AK203">
        <v>1</v>
      </c>
      <c r="AL203">
        <v>1</v>
      </c>
      <c r="AM203">
        <v>-2</v>
      </c>
      <c r="AN203">
        <v>0</v>
      </c>
      <c r="AO203">
        <v>0</v>
      </c>
      <c r="AP203">
        <v>1</v>
      </c>
      <c r="AQ203">
        <v>1</v>
      </c>
      <c r="AR203">
        <v>0</v>
      </c>
      <c r="AS203" t="s">
        <v>236</v>
      </c>
      <c r="AT203">
        <v>1.4</v>
      </c>
      <c r="AU203" t="s">
        <v>422</v>
      </c>
      <c r="AV203">
        <v>2</v>
      </c>
      <c r="AW203">
        <v>2</v>
      </c>
      <c r="AX203">
        <v>85246592</v>
      </c>
      <c r="AY203">
        <v>1</v>
      </c>
      <c r="AZ203">
        <v>0</v>
      </c>
      <c r="BA203">
        <v>204</v>
      </c>
      <c r="BB203">
        <v>1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CV203">
        <v>0</v>
      </c>
      <c r="CW203">
        <v>0</v>
      </c>
      <c r="CX203">
        <f>ROUND(Y203*Source!I112,7)</f>
        <v>4.83</v>
      </c>
      <c r="CY203">
        <f>AD203</f>
        <v>0</v>
      </c>
      <c r="CZ203">
        <f>AH203</f>
        <v>0</v>
      </c>
      <c r="DA203">
        <f>AL203</f>
        <v>1</v>
      </c>
      <c r="DB203">
        <f t="shared" si="65"/>
        <v>0</v>
      </c>
      <c r="DC203">
        <f t="shared" si="66"/>
        <v>0</v>
      </c>
      <c r="DD203" t="s">
        <v>236</v>
      </c>
      <c r="DE203" t="s">
        <v>236</v>
      </c>
      <c r="DF203">
        <f t="shared" si="63"/>
        <v>0</v>
      </c>
      <c r="DG203">
        <f t="shared" si="37"/>
        <v>0</v>
      </c>
      <c r="DH203">
        <f t="shared" si="61"/>
        <v>0</v>
      </c>
      <c r="DI203">
        <f t="shared" si="62"/>
        <v>0</v>
      </c>
      <c r="DJ203">
        <f>DI203</f>
        <v>0</v>
      </c>
      <c r="DK203">
        <v>0</v>
      </c>
      <c r="DL203" t="s">
        <v>236</v>
      </c>
      <c r="DM203">
        <v>0</v>
      </c>
      <c r="DN203" t="s">
        <v>236</v>
      </c>
      <c r="DO203">
        <v>0</v>
      </c>
    </row>
    <row r="204" spans="1:119">
      <c r="A204">
        <f>ROW(Source!A112)</f>
        <v>112</v>
      </c>
      <c r="B204">
        <v>85244033</v>
      </c>
      <c r="C204">
        <v>85246587</v>
      </c>
      <c r="D204">
        <v>82932680</v>
      </c>
      <c r="E204">
        <v>1</v>
      </c>
      <c r="F204">
        <v>1</v>
      </c>
      <c r="G204">
        <v>1</v>
      </c>
      <c r="H204">
        <v>2</v>
      </c>
      <c r="I204" t="s">
        <v>55</v>
      </c>
      <c r="J204" t="s">
        <v>866</v>
      </c>
      <c r="K204" t="s">
        <v>56</v>
      </c>
      <c r="L204">
        <v>1368</v>
      </c>
      <c r="N204">
        <v>1011</v>
      </c>
      <c r="O204" t="s">
        <v>57</v>
      </c>
      <c r="P204" t="s">
        <v>57</v>
      </c>
      <c r="Q204">
        <v>1</v>
      </c>
      <c r="W204">
        <v>0</v>
      </c>
      <c r="X204">
        <v>1708269313</v>
      </c>
      <c r="Y204">
        <f t="shared" si="64"/>
        <v>1.61</v>
      </c>
      <c r="AA204">
        <v>0</v>
      </c>
      <c r="AB204">
        <v>930.99</v>
      </c>
      <c r="AC204">
        <v>932.95</v>
      </c>
      <c r="AD204">
        <v>0</v>
      </c>
      <c r="AE204">
        <v>0</v>
      </c>
      <c r="AF204">
        <v>930.99</v>
      </c>
      <c r="AG204">
        <v>932.95</v>
      </c>
      <c r="AH204">
        <v>0</v>
      </c>
      <c r="AI204">
        <v>1</v>
      </c>
      <c r="AJ204">
        <v>1</v>
      </c>
      <c r="AK204">
        <v>1</v>
      </c>
      <c r="AL204">
        <v>1</v>
      </c>
      <c r="AM204">
        <v>-2</v>
      </c>
      <c r="AN204">
        <v>0</v>
      </c>
      <c r="AO204">
        <v>0</v>
      </c>
      <c r="AP204">
        <v>1</v>
      </c>
      <c r="AQ204">
        <v>1</v>
      </c>
      <c r="AR204">
        <v>0</v>
      </c>
      <c r="AS204" t="s">
        <v>236</v>
      </c>
      <c r="AT204">
        <v>1.4</v>
      </c>
      <c r="AU204" t="s">
        <v>422</v>
      </c>
      <c r="AV204">
        <v>1</v>
      </c>
      <c r="AW204">
        <v>2</v>
      </c>
      <c r="AX204">
        <v>85246593</v>
      </c>
      <c r="AY204">
        <v>1</v>
      </c>
      <c r="AZ204">
        <v>0</v>
      </c>
      <c r="BA204">
        <v>205</v>
      </c>
      <c r="BB204">
        <v>1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1303.386</v>
      </c>
      <c r="BL204">
        <v>1306.13</v>
      </c>
      <c r="BM204">
        <v>0</v>
      </c>
      <c r="BN204">
        <v>0</v>
      </c>
      <c r="BO204">
        <v>1.4</v>
      </c>
      <c r="BP204">
        <v>1</v>
      </c>
      <c r="BQ204">
        <v>0</v>
      </c>
      <c r="BR204">
        <v>1498.8939</v>
      </c>
      <c r="BS204">
        <v>1502.0495</v>
      </c>
      <c r="BT204">
        <v>0</v>
      </c>
      <c r="BU204">
        <v>0</v>
      </c>
      <c r="BV204">
        <v>1.61</v>
      </c>
      <c r="BW204">
        <v>1</v>
      </c>
      <c r="CV204">
        <v>0</v>
      </c>
      <c r="CW204">
        <f>ROUND(Y204*Source!I112*DO204,7)</f>
        <v>4.83</v>
      </c>
      <c r="CX204">
        <f>ROUND(Y204*Source!I112,7)</f>
        <v>4.83</v>
      </c>
      <c r="CY204">
        <f>AB204</f>
        <v>930.99</v>
      </c>
      <c r="CZ204">
        <f>AF204</f>
        <v>930.99</v>
      </c>
      <c r="DA204">
        <f>AJ204</f>
        <v>1</v>
      </c>
      <c r="DB204">
        <f t="shared" si="65"/>
        <v>1498.8985</v>
      </c>
      <c r="DC204">
        <f t="shared" si="66"/>
        <v>1502.0495</v>
      </c>
      <c r="DD204" t="s">
        <v>236</v>
      </c>
      <c r="DE204" t="s">
        <v>236</v>
      </c>
      <c r="DF204">
        <f t="shared" si="63"/>
        <v>0</v>
      </c>
      <c r="DG204">
        <f t="shared" si="37"/>
        <v>4496.68</v>
      </c>
      <c r="DH204">
        <f t="shared" si="61"/>
        <v>4506.15</v>
      </c>
      <c r="DI204">
        <f t="shared" si="62"/>
        <v>0</v>
      </c>
      <c r="DJ204">
        <f>DG204+DH204</f>
        <v>9002.83</v>
      </c>
      <c r="DK204">
        <v>1</v>
      </c>
      <c r="DL204" t="s">
        <v>58</v>
      </c>
      <c r="DM204">
        <v>5</v>
      </c>
      <c r="DN204" t="s">
        <v>28</v>
      </c>
      <c r="DO204">
        <v>1</v>
      </c>
    </row>
    <row r="205" spans="1:119">
      <c r="A205">
        <f>ROW(Source!A113)</f>
        <v>113</v>
      </c>
      <c r="B205">
        <v>85244098</v>
      </c>
      <c r="C205">
        <v>85246595</v>
      </c>
      <c r="D205">
        <v>82925822</v>
      </c>
      <c r="E205">
        <v>117</v>
      </c>
      <c r="F205">
        <v>1</v>
      </c>
      <c r="G205">
        <v>1</v>
      </c>
      <c r="H205">
        <v>1</v>
      </c>
      <c r="I205" t="s">
        <v>796</v>
      </c>
      <c r="J205" t="s">
        <v>236</v>
      </c>
      <c r="K205" t="s">
        <v>797</v>
      </c>
      <c r="L205">
        <v>1191</v>
      </c>
      <c r="N205">
        <v>1013</v>
      </c>
      <c r="O205" t="s">
        <v>28</v>
      </c>
      <c r="P205" t="s">
        <v>28</v>
      </c>
      <c r="Q205">
        <v>1</v>
      </c>
      <c r="W205">
        <v>0</v>
      </c>
      <c r="X205">
        <v>-1833565283</v>
      </c>
      <c r="Y205">
        <f t="shared" si="64"/>
        <v>5.0945</v>
      </c>
      <c r="AA205">
        <v>0</v>
      </c>
      <c r="AB205">
        <v>0</v>
      </c>
      <c r="AC205">
        <v>0</v>
      </c>
      <c r="AD205">
        <v>720.91</v>
      </c>
      <c r="AE205">
        <v>0</v>
      </c>
      <c r="AF205">
        <v>0</v>
      </c>
      <c r="AG205">
        <v>0</v>
      </c>
      <c r="AH205">
        <v>720.91</v>
      </c>
      <c r="AI205">
        <v>1</v>
      </c>
      <c r="AJ205">
        <v>1</v>
      </c>
      <c r="AK205">
        <v>1</v>
      </c>
      <c r="AL205">
        <v>1</v>
      </c>
      <c r="AM205">
        <v>-2</v>
      </c>
      <c r="AN205">
        <v>0</v>
      </c>
      <c r="AO205">
        <v>0</v>
      </c>
      <c r="AP205">
        <v>1</v>
      </c>
      <c r="AQ205">
        <v>1</v>
      </c>
      <c r="AR205">
        <v>0</v>
      </c>
      <c r="AS205" t="s">
        <v>236</v>
      </c>
      <c r="AT205">
        <v>4.43</v>
      </c>
      <c r="AU205" t="s">
        <v>422</v>
      </c>
      <c r="AV205">
        <v>1</v>
      </c>
      <c r="AW205">
        <v>2</v>
      </c>
      <c r="AX205">
        <v>85246597</v>
      </c>
      <c r="AY205">
        <v>1</v>
      </c>
      <c r="AZ205">
        <v>0</v>
      </c>
      <c r="BA205">
        <v>207</v>
      </c>
      <c r="BB205">
        <v>1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3193.6313</v>
      </c>
      <c r="BN205">
        <v>4.43</v>
      </c>
      <c r="BO205">
        <v>0</v>
      </c>
      <c r="BP205">
        <v>1</v>
      </c>
      <c r="BQ205">
        <v>0</v>
      </c>
      <c r="BR205">
        <v>0</v>
      </c>
      <c r="BS205">
        <v>0</v>
      </c>
      <c r="BT205">
        <v>3672.675995</v>
      </c>
      <c r="BU205">
        <v>5.0945</v>
      </c>
      <c r="BV205">
        <v>0</v>
      </c>
      <c r="BW205">
        <v>1</v>
      </c>
      <c r="CU205">
        <f>ROUND(AT205*Source!I113*AH205*AL205,2)</f>
        <v>0</v>
      </c>
      <c r="CV205">
        <f>ROUND(Y205*Source!I113,7)</f>
        <v>0</v>
      </c>
      <c r="CW205">
        <v>0</v>
      </c>
      <c r="CX205">
        <f>ROUND(Y205*Source!I113,7)</f>
        <v>0</v>
      </c>
      <c r="CY205">
        <f>AD205</f>
        <v>720.91</v>
      </c>
      <c r="CZ205">
        <f>AH205</f>
        <v>720.91</v>
      </c>
      <c r="DA205">
        <f>AL205</f>
        <v>1</v>
      </c>
      <c r="DB205">
        <f t="shared" si="65"/>
        <v>3672.6745</v>
      </c>
      <c r="DC205">
        <f t="shared" si="66"/>
        <v>0</v>
      </c>
      <c r="DD205" t="s">
        <v>236</v>
      </c>
      <c r="DE205" t="s">
        <v>236</v>
      </c>
      <c r="DF205">
        <f t="shared" si="63"/>
        <v>0</v>
      </c>
      <c r="DG205">
        <f t="shared" si="37"/>
        <v>0</v>
      </c>
      <c r="DH205">
        <f t="shared" si="61"/>
        <v>0</v>
      </c>
      <c r="DI205">
        <f t="shared" si="62"/>
        <v>0</v>
      </c>
      <c r="DJ205">
        <f>DI205</f>
        <v>0</v>
      </c>
      <c r="DK205">
        <v>1</v>
      </c>
      <c r="DL205" t="s">
        <v>236</v>
      </c>
      <c r="DM205">
        <v>0</v>
      </c>
      <c r="DN205" t="s">
        <v>236</v>
      </c>
      <c r="DO205">
        <v>0</v>
      </c>
    </row>
    <row r="206" spans="1:119">
      <c r="A206">
        <f>ROW(Source!A114)</f>
        <v>114</v>
      </c>
      <c r="B206">
        <v>85244033</v>
      </c>
      <c r="C206">
        <v>85246595</v>
      </c>
      <c r="D206">
        <v>82925822</v>
      </c>
      <c r="E206">
        <v>117</v>
      </c>
      <c r="F206">
        <v>1</v>
      </c>
      <c r="G206">
        <v>1</v>
      </c>
      <c r="H206">
        <v>1</v>
      </c>
      <c r="I206" t="s">
        <v>796</v>
      </c>
      <c r="J206" t="s">
        <v>236</v>
      </c>
      <c r="K206" t="s">
        <v>797</v>
      </c>
      <c r="L206">
        <v>1191</v>
      </c>
      <c r="N206">
        <v>1013</v>
      </c>
      <c r="O206" t="s">
        <v>28</v>
      </c>
      <c r="P206" t="s">
        <v>28</v>
      </c>
      <c r="Q206">
        <v>1</v>
      </c>
      <c r="W206">
        <v>0</v>
      </c>
      <c r="X206">
        <v>-1833565283</v>
      </c>
      <c r="Y206">
        <f t="shared" si="64"/>
        <v>5.0945</v>
      </c>
      <c r="AA206">
        <v>0</v>
      </c>
      <c r="AB206">
        <v>0</v>
      </c>
      <c r="AC206">
        <v>0</v>
      </c>
      <c r="AD206">
        <v>720.91</v>
      </c>
      <c r="AE206">
        <v>0</v>
      </c>
      <c r="AF206">
        <v>0</v>
      </c>
      <c r="AG206">
        <v>0</v>
      </c>
      <c r="AH206">
        <v>720.91</v>
      </c>
      <c r="AI206">
        <v>1</v>
      </c>
      <c r="AJ206">
        <v>1</v>
      </c>
      <c r="AK206">
        <v>1</v>
      </c>
      <c r="AL206">
        <v>1</v>
      </c>
      <c r="AM206">
        <v>-2</v>
      </c>
      <c r="AN206">
        <v>0</v>
      </c>
      <c r="AO206">
        <v>0</v>
      </c>
      <c r="AP206">
        <v>1</v>
      </c>
      <c r="AQ206">
        <v>1</v>
      </c>
      <c r="AR206">
        <v>0</v>
      </c>
      <c r="AS206" t="s">
        <v>236</v>
      </c>
      <c r="AT206">
        <v>4.43</v>
      </c>
      <c r="AU206" t="s">
        <v>422</v>
      </c>
      <c r="AV206">
        <v>1</v>
      </c>
      <c r="AW206">
        <v>2</v>
      </c>
      <c r="AX206">
        <v>85246597</v>
      </c>
      <c r="AY206">
        <v>1</v>
      </c>
      <c r="AZ206">
        <v>0</v>
      </c>
      <c r="BA206">
        <v>208</v>
      </c>
      <c r="BB206">
        <v>1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3193.6313</v>
      </c>
      <c r="BN206">
        <v>4.43</v>
      </c>
      <c r="BO206">
        <v>0</v>
      </c>
      <c r="BP206">
        <v>1</v>
      </c>
      <c r="BQ206">
        <v>0</v>
      </c>
      <c r="BR206">
        <v>0</v>
      </c>
      <c r="BS206">
        <v>0</v>
      </c>
      <c r="BT206">
        <v>3672.675995</v>
      </c>
      <c r="BU206">
        <v>5.0945</v>
      </c>
      <c r="BV206">
        <v>0</v>
      </c>
      <c r="BW206">
        <v>1</v>
      </c>
      <c r="CU206">
        <f>ROUND(AT206*Source!I114*AH206*AL206,2)</f>
        <v>0</v>
      </c>
      <c r="CV206">
        <f>ROUND(Y206*Source!I114,7)</f>
        <v>0</v>
      </c>
      <c r="CW206">
        <v>0</v>
      </c>
      <c r="CX206">
        <f>ROUND(Y206*Source!I114,7)</f>
        <v>0</v>
      </c>
      <c r="CY206">
        <f>AD206</f>
        <v>720.91</v>
      </c>
      <c r="CZ206">
        <f>AH206</f>
        <v>720.91</v>
      </c>
      <c r="DA206">
        <f>AL206</f>
        <v>1</v>
      </c>
      <c r="DB206">
        <f t="shared" si="65"/>
        <v>3672.6745</v>
      </c>
      <c r="DC206">
        <f t="shared" si="66"/>
        <v>0</v>
      </c>
      <c r="DD206" t="s">
        <v>236</v>
      </c>
      <c r="DE206" t="s">
        <v>236</v>
      </c>
      <c r="DF206">
        <f t="shared" si="63"/>
        <v>0</v>
      </c>
      <c r="DG206">
        <f t="shared" si="37"/>
        <v>0</v>
      </c>
      <c r="DH206">
        <f t="shared" si="61"/>
        <v>0</v>
      </c>
      <c r="DI206">
        <f t="shared" si="62"/>
        <v>0</v>
      </c>
      <c r="DJ206">
        <f>DI206</f>
        <v>0</v>
      </c>
      <c r="DK206">
        <v>1</v>
      </c>
      <c r="DL206" t="s">
        <v>236</v>
      </c>
      <c r="DM206">
        <v>0</v>
      </c>
      <c r="DN206" t="s">
        <v>236</v>
      </c>
      <c r="DO206">
        <v>0</v>
      </c>
    </row>
    <row r="207" spans="1:119">
      <c r="A207">
        <f>ROW(Source!A115)</f>
        <v>115</v>
      </c>
      <c r="B207">
        <v>85244098</v>
      </c>
      <c r="C207">
        <v>85246598</v>
      </c>
      <c r="D207">
        <v>82925804</v>
      </c>
      <c r="E207">
        <v>117</v>
      </c>
      <c r="F207">
        <v>1</v>
      </c>
      <c r="G207">
        <v>1</v>
      </c>
      <c r="H207">
        <v>1</v>
      </c>
      <c r="I207" t="s">
        <v>71</v>
      </c>
      <c r="J207" t="s">
        <v>236</v>
      </c>
      <c r="K207" t="s">
        <v>72</v>
      </c>
      <c r="L207">
        <v>1191</v>
      </c>
      <c r="N207">
        <v>1013</v>
      </c>
      <c r="O207" t="s">
        <v>28</v>
      </c>
      <c r="P207" t="s">
        <v>28</v>
      </c>
      <c r="Q207">
        <v>1</v>
      </c>
      <c r="W207">
        <v>0</v>
      </c>
      <c r="X207">
        <v>-1991603921</v>
      </c>
      <c r="Y207">
        <f t="shared" si="64"/>
        <v>0.506</v>
      </c>
      <c r="AA207">
        <v>0</v>
      </c>
      <c r="AB207">
        <v>0</v>
      </c>
      <c r="AC207">
        <v>0</v>
      </c>
      <c r="AD207">
        <v>690.62</v>
      </c>
      <c r="AE207">
        <v>0</v>
      </c>
      <c r="AF207">
        <v>0</v>
      </c>
      <c r="AG207">
        <v>0</v>
      </c>
      <c r="AH207">
        <v>690.62</v>
      </c>
      <c r="AI207">
        <v>1</v>
      </c>
      <c r="AJ207">
        <v>1</v>
      </c>
      <c r="AK207">
        <v>1</v>
      </c>
      <c r="AL207">
        <v>1</v>
      </c>
      <c r="AM207">
        <v>-2</v>
      </c>
      <c r="AN207">
        <v>0</v>
      </c>
      <c r="AO207">
        <v>0</v>
      </c>
      <c r="AP207">
        <v>1</v>
      </c>
      <c r="AQ207">
        <v>1</v>
      </c>
      <c r="AR207">
        <v>0</v>
      </c>
      <c r="AS207" t="s">
        <v>236</v>
      </c>
      <c r="AT207">
        <v>0.44</v>
      </c>
      <c r="AU207" t="s">
        <v>422</v>
      </c>
      <c r="AV207">
        <v>1</v>
      </c>
      <c r="AW207">
        <v>2</v>
      </c>
      <c r="AX207">
        <v>85246604</v>
      </c>
      <c r="AY207">
        <v>1</v>
      </c>
      <c r="AZ207">
        <v>0</v>
      </c>
      <c r="BA207">
        <v>209</v>
      </c>
      <c r="BB207">
        <v>1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303.8728</v>
      </c>
      <c r="BN207">
        <v>0.44</v>
      </c>
      <c r="BO207">
        <v>0</v>
      </c>
      <c r="BP207">
        <v>1</v>
      </c>
      <c r="BQ207">
        <v>0</v>
      </c>
      <c r="BR207">
        <v>0</v>
      </c>
      <c r="BS207">
        <v>0</v>
      </c>
      <c r="BT207">
        <v>349.45372</v>
      </c>
      <c r="BU207">
        <v>0.506</v>
      </c>
      <c r="BV207">
        <v>0</v>
      </c>
      <c r="BW207">
        <v>1</v>
      </c>
      <c r="CU207">
        <f>ROUND(AT207*Source!I115*AH207*AL207,2)</f>
        <v>1823.24</v>
      </c>
      <c r="CV207">
        <f>ROUND(Y207*Source!I115,7)</f>
        <v>3.036</v>
      </c>
      <c r="CW207">
        <v>0</v>
      </c>
      <c r="CX207">
        <f>ROUND(Y207*Source!I115,7)</f>
        <v>3.036</v>
      </c>
      <c r="CY207">
        <f>AD207</f>
        <v>690.62</v>
      </c>
      <c r="CZ207">
        <f>AH207</f>
        <v>690.62</v>
      </c>
      <c r="DA207">
        <f>AL207</f>
        <v>1</v>
      </c>
      <c r="DB207">
        <f t="shared" si="65"/>
        <v>349.4505</v>
      </c>
      <c r="DC207">
        <f t="shared" si="66"/>
        <v>0</v>
      </c>
      <c r="DD207" t="s">
        <v>236</v>
      </c>
      <c r="DE207" t="s">
        <v>236</v>
      </c>
      <c r="DF207">
        <f t="shared" si="63"/>
        <v>0</v>
      </c>
      <c r="DG207">
        <f t="shared" si="37"/>
        <v>0</v>
      </c>
      <c r="DH207">
        <f t="shared" si="61"/>
        <v>0</v>
      </c>
      <c r="DI207">
        <f t="shared" si="62"/>
        <v>2096.72</v>
      </c>
      <c r="DJ207">
        <f>DI207</f>
        <v>2096.72</v>
      </c>
      <c r="DK207">
        <v>1</v>
      </c>
      <c r="DL207" t="s">
        <v>236</v>
      </c>
      <c r="DM207">
        <v>0</v>
      </c>
      <c r="DN207" t="s">
        <v>236</v>
      </c>
      <c r="DO207">
        <v>0</v>
      </c>
    </row>
    <row r="208" spans="1:119">
      <c r="A208">
        <f>ROW(Source!A115)</f>
        <v>115</v>
      </c>
      <c r="B208">
        <v>85244098</v>
      </c>
      <c r="C208">
        <v>85246598</v>
      </c>
      <c r="D208">
        <v>82926016</v>
      </c>
      <c r="E208">
        <v>117</v>
      </c>
      <c r="F208">
        <v>1</v>
      </c>
      <c r="G208">
        <v>1</v>
      </c>
      <c r="H208">
        <v>1</v>
      </c>
      <c r="I208" t="s">
        <v>798</v>
      </c>
      <c r="J208" t="s">
        <v>236</v>
      </c>
      <c r="K208" t="s">
        <v>799</v>
      </c>
      <c r="L208">
        <v>1191</v>
      </c>
      <c r="N208">
        <v>1013</v>
      </c>
      <c r="O208" t="s">
        <v>28</v>
      </c>
      <c r="P208" t="s">
        <v>28</v>
      </c>
      <c r="Q208">
        <v>1</v>
      </c>
      <c r="W208">
        <v>0</v>
      </c>
      <c r="X208">
        <v>-1417349443</v>
      </c>
      <c r="Y208">
        <f t="shared" si="64"/>
        <v>0.552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1</v>
      </c>
      <c r="AJ208">
        <v>1</v>
      </c>
      <c r="AK208">
        <v>1</v>
      </c>
      <c r="AL208">
        <v>1</v>
      </c>
      <c r="AM208">
        <v>-2</v>
      </c>
      <c r="AN208">
        <v>0</v>
      </c>
      <c r="AO208">
        <v>0</v>
      </c>
      <c r="AP208">
        <v>1</v>
      </c>
      <c r="AQ208">
        <v>1</v>
      </c>
      <c r="AR208">
        <v>0</v>
      </c>
      <c r="AS208" t="s">
        <v>236</v>
      </c>
      <c r="AT208">
        <v>0.48</v>
      </c>
      <c r="AU208" t="s">
        <v>422</v>
      </c>
      <c r="AV208">
        <v>2</v>
      </c>
      <c r="AW208">
        <v>2</v>
      </c>
      <c r="AX208">
        <v>85246605</v>
      </c>
      <c r="AY208">
        <v>1</v>
      </c>
      <c r="AZ208">
        <v>0</v>
      </c>
      <c r="BA208">
        <v>210</v>
      </c>
      <c r="BB208">
        <v>1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CV208">
        <v>0</v>
      </c>
      <c r="CW208">
        <v>0</v>
      </c>
      <c r="CX208">
        <f>ROUND(Y208*Source!I115,7)</f>
        <v>3.312</v>
      </c>
      <c r="CY208">
        <f>AD208</f>
        <v>0</v>
      </c>
      <c r="CZ208">
        <f>AH208</f>
        <v>0</v>
      </c>
      <c r="DA208">
        <f>AL208</f>
        <v>1</v>
      </c>
      <c r="DB208">
        <f t="shared" si="65"/>
        <v>0</v>
      </c>
      <c r="DC208">
        <f t="shared" si="66"/>
        <v>0</v>
      </c>
      <c r="DD208" t="s">
        <v>236</v>
      </c>
      <c r="DE208" t="s">
        <v>236</v>
      </c>
      <c r="DF208">
        <f t="shared" si="63"/>
        <v>0</v>
      </c>
      <c r="DG208">
        <f t="shared" si="37"/>
        <v>0</v>
      </c>
      <c r="DH208">
        <f t="shared" si="61"/>
        <v>0</v>
      </c>
      <c r="DI208">
        <f t="shared" si="62"/>
        <v>0</v>
      </c>
      <c r="DJ208">
        <f>DI208</f>
        <v>0</v>
      </c>
      <c r="DK208">
        <v>0</v>
      </c>
      <c r="DL208" t="s">
        <v>236</v>
      </c>
      <c r="DM208">
        <v>0</v>
      </c>
      <c r="DN208" t="s">
        <v>236</v>
      </c>
      <c r="DO208">
        <v>0</v>
      </c>
    </row>
    <row r="209" spans="1:119">
      <c r="A209">
        <f>ROW(Source!A115)</f>
        <v>115</v>
      </c>
      <c r="B209">
        <v>85244098</v>
      </c>
      <c r="C209">
        <v>85246598</v>
      </c>
      <c r="D209">
        <v>82932505</v>
      </c>
      <c r="E209">
        <v>1</v>
      </c>
      <c r="F209">
        <v>1</v>
      </c>
      <c r="G209">
        <v>1</v>
      </c>
      <c r="H209">
        <v>2</v>
      </c>
      <c r="I209" t="s">
        <v>73</v>
      </c>
      <c r="J209" t="s">
        <v>807</v>
      </c>
      <c r="K209" t="s">
        <v>74</v>
      </c>
      <c r="L209">
        <v>1368</v>
      </c>
      <c r="N209">
        <v>1011</v>
      </c>
      <c r="O209" t="s">
        <v>57</v>
      </c>
      <c r="P209" t="s">
        <v>57</v>
      </c>
      <c r="Q209">
        <v>1</v>
      </c>
      <c r="W209">
        <v>0</v>
      </c>
      <c r="X209">
        <v>639918019</v>
      </c>
      <c r="Y209">
        <f t="shared" si="64"/>
        <v>0.276</v>
      </c>
      <c r="AA209">
        <v>0</v>
      </c>
      <c r="AB209">
        <v>1626.29</v>
      </c>
      <c r="AC209">
        <v>1090.46</v>
      </c>
      <c r="AD209">
        <v>0</v>
      </c>
      <c r="AE209">
        <v>0</v>
      </c>
      <c r="AF209">
        <v>1626.29</v>
      </c>
      <c r="AG209">
        <v>1090.46</v>
      </c>
      <c r="AH209">
        <v>0</v>
      </c>
      <c r="AI209">
        <v>1</v>
      </c>
      <c r="AJ209">
        <v>1</v>
      </c>
      <c r="AK209">
        <v>1</v>
      </c>
      <c r="AL209">
        <v>1</v>
      </c>
      <c r="AM209">
        <v>-2</v>
      </c>
      <c r="AN209">
        <v>0</v>
      </c>
      <c r="AO209">
        <v>0</v>
      </c>
      <c r="AP209">
        <v>1</v>
      </c>
      <c r="AQ209">
        <v>1</v>
      </c>
      <c r="AR209">
        <v>0</v>
      </c>
      <c r="AS209" t="s">
        <v>236</v>
      </c>
      <c r="AT209">
        <v>0.24</v>
      </c>
      <c r="AU209" t="s">
        <v>422</v>
      </c>
      <c r="AV209">
        <v>1</v>
      </c>
      <c r="AW209">
        <v>2</v>
      </c>
      <c r="AX209">
        <v>85246606</v>
      </c>
      <c r="AY209">
        <v>1</v>
      </c>
      <c r="AZ209">
        <v>0</v>
      </c>
      <c r="BA209">
        <v>211</v>
      </c>
      <c r="BB209">
        <v>1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390.3096</v>
      </c>
      <c r="BL209">
        <v>261.7104</v>
      </c>
      <c r="BM209">
        <v>0</v>
      </c>
      <c r="BN209">
        <v>0</v>
      </c>
      <c r="BO209">
        <v>0.24</v>
      </c>
      <c r="BP209">
        <v>1</v>
      </c>
      <c r="BQ209">
        <v>0</v>
      </c>
      <c r="BR209">
        <v>448.85604</v>
      </c>
      <c r="BS209">
        <v>300.96696</v>
      </c>
      <c r="BT209">
        <v>0</v>
      </c>
      <c r="BU209">
        <v>0</v>
      </c>
      <c r="BV209">
        <v>0.276</v>
      </c>
      <c r="BW209">
        <v>1</v>
      </c>
      <c r="CV209">
        <v>0</v>
      </c>
      <c r="CW209">
        <f>ROUND(Y209*Source!I115*DO209,7)</f>
        <v>1.656</v>
      </c>
      <c r="CX209">
        <f>ROUND(Y209*Source!I115,7)</f>
        <v>1.656</v>
      </c>
      <c r="CY209">
        <f>AB209</f>
        <v>1626.29</v>
      </c>
      <c r="CZ209">
        <f>AF209</f>
        <v>1626.29</v>
      </c>
      <c r="DA209">
        <f>AJ209</f>
        <v>1</v>
      </c>
      <c r="DB209">
        <f t="shared" si="65"/>
        <v>448.8565</v>
      </c>
      <c r="DC209">
        <f t="shared" si="66"/>
        <v>300.9665</v>
      </c>
      <c r="DD209" t="s">
        <v>236</v>
      </c>
      <c r="DE209" t="s">
        <v>236</v>
      </c>
      <c r="DF209">
        <f t="shared" si="63"/>
        <v>0</v>
      </c>
      <c r="DG209">
        <f t="shared" si="37"/>
        <v>2693.14</v>
      </c>
      <c r="DH209">
        <f t="shared" si="61"/>
        <v>1805.8</v>
      </c>
      <c r="DI209">
        <f t="shared" si="62"/>
        <v>0</v>
      </c>
      <c r="DJ209">
        <f>DG209+DH209</f>
        <v>4498.94</v>
      </c>
      <c r="DK209">
        <v>1</v>
      </c>
      <c r="DL209" t="s">
        <v>75</v>
      </c>
      <c r="DM209">
        <v>6</v>
      </c>
      <c r="DN209" t="s">
        <v>28</v>
      </c>
      <c r="DO209">
        <v>1</v>
      </c>
    </row>
    <row r="210" spans="1:119">
      <c r="A210">
        <f>ROW(Source!A115)</f>
        <v>115</v>
      </c>
      <c r="B210">
        <v>85244098</v>
      </c>
      <c r="C210">
        <v>85246598</v>
      </c>
      <c r="D210">
        <v>82933465</v>
      </c>
      <c r="E210">
        <v>1</v>
      </c>
      <c r="F210">
        <v>1</v>
      </c>
      <c r="G210">
        <v>1</v>
      </c>
      <c r="H210">
        <v>2</v>
      </c>
      <c r="I210" t="s">
        <v>77</v>
      </c>
      <c r="J210" t="s">
        <v>805</v>
      </c>
      <c r="K210" t="s">
        <v>78</v>
      </c>
      <c r="L210">
        <v>1368</v>
      </c>
      <c r="N210">
        <v>1011</v>
      </c>
      <c r="O210" t="s">
        <v>57</v>
      </c>
      <c r="P210" t="s">
        <v>57</v>
      </c>
      <c r="Q210">
        <v>1</v>
      </c>
      <c r="W210">
        <v>0</v>
      </c>
      <c r="X210">
        <v>1256142057</v>
      </c>
      <c r="Y210">
        <f t="shared" si="64"/>
        <v>0.276</v>
      </c>
      <c r="AA210">
        <v>0</v>
      </c>
      <c r="AB210">
        <v>13.86</v>
      </c>
      <c r="AC210">
        <v>0</v>
      </c>
      <c r="AD210">
        <v>0</v>
      </c>
      <c r="AE210">
        <v>0</v>
      </c>
      <c r="AF210">
        <v>13.86</v>
      </c>
      <c r="AG210">
        <v>0</v>
      </c>
      <c r="AH210">
        <v>0</v>
      </c>
      <c r="AI210">
        <v>1</v>
      </c>
      <c r="AJ210">
        <v>1</v>
      </c>
      <c r="AK210">
        <v>1</v>
      </c>
      <c r="AL210">
        <v>1</v>
      </c>
      <c r="AM210">
        <v>-2</v>
      </c>
      <c r="AN210">
        <v>0</v>
      </c>
      <c r="AO210">
        <v>0</v>
      </c>
      <c r="AP210">
        <v>1</v>
      </c>
      <c r="AQ210">
        <v>1</v>
      </c>
      <c r="AR210">
        <v>0</v>
      </c>
      <c r="AS210" t="s">
        <v>236</v>
      </c>
      <c r="AT210">
        <v>0.24</v>
      </c>
      <c r="AU210" t="s">
        <v>422</v>
      </c>
      <c r="AV210">
        <v>1</v>
      </c>
      <c r="AW210">
        <v>2</v>
      </c>
      <c r="AX210">
        <v>85246607</v>
      </c>
      <c r="AY210">
        <v>1</v>
      </c>
      <c r="AZ210">
        <v>0</v>
      </c>
      <c r="BA210">
        <v>212</v>
      </c>
      <c r="BB210">
        <v>1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3.3264</v>
      </c>
      <c r="BL210">
        <v>0</v>
      </c>
      <c r="BM210">
        <v>0</v>
      </c>
      <c r="BN210">
        <v>0</v>
      </c>
      <c r="BO210">
        <v>0</v>
      </c>
      <c r="BP210">
        <v>1</v>
      </c>
      <c r="BQ210">
        <v>0</v>
      </c>
      <c r="BR210">
        <v>3.82536</v>
      </c>
      <c r="BS210">
        <v>0</v>
      </c>
      <c r="BT210">
        <v>0</v>
      </c>
      <c r="BU210">
        <v>0</v>
      </c>
      <c r="BV210">
        <v>0</v>
      </c>
      <c r="BW210">
        <v>1</v>
      </c>
      <c r="CV210">
        <v>0</v>
      </c>
      <c r="CW210">
        <f>ROUND(Y210*Source!I115*DO210,7)</f>
        <v>0</v>
      </c>
      <c r="CX210">
        <f>ROUND(Y210*Source!I115,7)</f>
        <v>1.656</v>
      </c>
      <c r="CY210">
        <f>AB210</f>
        <v>13.86</v>
      </c>
      <c r="CZ210">
        <f>AF210</f>
        <v>13.86</v>
      </c>
      <c r="DA210">
        <f>AJ210</f>
        <v>1</v>
      </c>
      <c r="DB210">
        <f t="shared" si="65"/>
        <v>3.8295</v>
      </c>
      <c r="DC210">
        <f t="shared" si="66"/>
        <v>0</v>
      </c>
      <c r="DD210" t="s">
        <v>236</v>
      </c>
      <c r="DE210" t="s">
        <v>236</v>
      </c>
      <c r="DF210">
        <f t="shared" si="63"/>
        <v>0</v>
      </c>
      <c r="DG210">
        <f t="shared" si="37"/>
        <v>22.95</v>
      </c>
      <c r="DH210">
        <f t="shared" si="61"/>
        <v>0</v>
      </c>
      <c r="DI210">
        <f t="shared" si="62"/>
        <v>0</v>
      </c>
      <c r="DJ210">
        <f>DG210+DH210</f>
        <v>22.95</v>
      </c>
      <c r="DK210">
        <v>1</v>
      </c>
      <c r="DL210" t="s">
        <v>236</v>
      </c>
      <c r="DM210">
        <v>0</v>
      </c>
      <c r="DN210" t="s">
        <v>236</v>
      </c>
      <c r="DO210">
        <v>0</v>
      </c>
    </row>
    <row r="211" spans="1:119">
      <c r="A211">
        <f>ROW(Source!A115)</f>
        <v>115</v>
      </c>
      <c r="B211">
        <v>85244098</v>
      </c>
      <c r="C211">
        <v>85246598</v>
      </c>
      <c r="D211">
        <v>82933483</v>
      </c>
      <c r="E211">
        <v>1</v>
      </c>
      <c r="F211">
        <v>1</v>
      </c>
      <c r="G211">
        <v>1</v>
      </c>
      <c r="H211">
        <v>2</v>
      </c>
      <c r="I211" t="s">
        <v>79</v>
      </c>
      <c r="J211" t="s">
        <v>806</v>
      </c>
      <c r="K211" t="s">
        <v>80</v>
      </c>
      <c r="L211">
        <v>1368</v>
      </c>
      <c r="N211">
        <v>1011</v>
      </c>
      <c r="O211" t="s">
        <v>57</v>
      </c>
      <c r="P211" t="s">
        <v>57</v>
      </c>
      <c r="Q211">
        <v>1</v>
      </c>
      <c r="W211">
        <v>0</v>
      </c>
      <c r="X211">
        <v>1638899965</v>
      </c>
      <c r="Y211">
        <f t="shared" si="64"/>
        <v>0.276</v>
      </c>
      <c r="AA211">
        <v>0</v>
      </c>
      <c r="AB211">
        <v>634.32</v>
      </c>
      <c r="AC211">
        <v>811.79</v>
      </c>
      <c r="AD211">
        <v>0</v>
      </c>
      <c r="AE211">
        <v>0</v>
      </c>
      <c r="AF211">
        <v>487.94</v>
      </c>
      <c r="AG211">
        <v>811.79</v>
      </c>
      <c r="AH211">
        <v>0</v>
      </c>
      <c r="AI211">
        <v>1</v>
      </c>
      <c r="AJ211">
        <v>1.3</v>
      </c>
      <c r="AK211">
        <v>1</v>
      </c>
      <c r="AL211">
        <v>1</v>
      </c>
      <c r="AM211">
        <v>2</v>
      </c>
      <c r="AN211">
        <v>0</v>
      </c>
      <c r="AO211">
        <v>0</v>
      </c>
      <c r="AP211">
        <v>1</v>
      </c>
      <c r="AQ211">
        <v>1</v>
      </c>
      <c r="AR211">
        <v>0</v>
      </c>
      <c r="AS211" t="s">
        <v>236</v>
      </c>
      <c r="AT211">
        <v>0.24</v>
      </c>
      <c r="AU211" t="s">
        <v>422</v>
      </c>
      <c r="AV211">
        <v>1</v>
      </c>
      <c r="AW211">
        <v>2</v>
      </c>
      <c r="AX211">
        <v>85246608</v>
      </c>
      <c r="AY211">
        <v>1</v>
      </c>
      <c r="AZ211">
        <v>0</v>
      </c>
      <c r="BA211">
        <v>213</v>
      </c>
      <c r="BB211">
        <v>1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117.1056</v>
      </c>
      <c r="BL211">
        <v>194.8296</v>
      </c>
      <c r="BM211">
        <v>0</v>
      </c>
      <c r="BN211">
        <v>0</v>
      </c>
      <c r="BO211">
        <v>0.24</v>
      </c>
      <c r="BP211">
        <v>1</v>
      </c>
      <c r="BQ211">
        <v>0</v>
      </c>
      <c r="BR211">
        <v>134.67144</v>
      </c>
      <c r="BS211">
        <v>224.05404</v>
      </c>
      <c r="BT211">
        <v>0</v>
      </c>
      <c r="BU211">
        <v>0</v>
      </c>
      <c r="BV211">
        <v>0.276</v>
      </c>
      <c r="BW211">
        <v>1</v>
      </c>
      <c r="CV211">
        <v>0</v>
      </c>
      <c r="CW211">
        <f>ROUND(Y211*Source!I115*DO211,7)</f>
        <v>1.656</v>
      </c>
      <c r="CX211">
        <f>ROUND(Y211*Source!I115,7)</f>
        <v>1.656</v>
      </c>
      <c r="CY211">
        <f>AB211</f>
        <v>634.32</v>
      </c>
      <c r="CZ211">
        <f>AF211</f>
        <v>487.94</v>
      </c>
      <c r="DA211">
        <f>AJ211</f>
        <v>1.3</v>
      </c>
      <c r="DB211">
        <f t="shared" si="65"/>
        <v>134.6765</v>
      </c>
      <c r="DC211">
        <f t="shared" si="66"/>
        <v>224.0545</v>
      </c>
      <c r="DD211" t="s">
        <v>236</v>
      </c>
      <c r="DE211" t="s">
        <v>236</v>
      </c>
      <c r="DF211">
        <f t="shared" si="63"/>
        <v>0</v>
      </c>
      <c r="DG211">
        <f>ROUND(ROUND(AF211*AJ211,2)*CX211,2)</f>
        <v>1050.43</v>
      </c>
      <c r="DH211">
        <f t="shared" si="61"/>
        <v>1344.32</v>
      </c>
      <c r="DI211">
        <f t="shared" si="62"/>
        <v>0</v>
      </c>
      <c r="DJ211">
        <f>DG211+DH211</f>
        <v>2394.75</v>
      </c>
      <c r="DK211">
        <v>0</v>
      </c>
      <c r="DL211" t="s">
        <v>81</v>
      </c>
      <c r="DM211">
        <v>4</v>
      </c>
      <c r="DN211" t="s">
        <v>28</v>
      </c>
      <c r="DO211">
        <v>1</v>
      </c>
    </row>
    <row r="212" spans="1:119">
      <c r="A212">
        <f>ROW(Source!A116)</f>
        <v>116</v>
      </c>
      <c r="B212">
        <v>85244033</v>
      </c>
      <c r="C212">
        <v>85246598</v>
      </c>
      <c r="D212">
        <v>82925804</v>
      </c>
      <c r="E212">
        <v>117</v>
      </c>
      <c r="F212">
        <v>1</v>
      </c>
      <c r="G212">
        <v>1</v>
      </c>
      <c r="H212">
        <v>1</v>
      </c>
      <c r="I212" t="s">
        <v>71</v>
      </c>
      <c r="J212" t="s">
        <v>236</v>
      </c>
      <c r="K212" t="s">
        <v>72</v>
      </c>
      <c r="L212">
        <v>1191</v>
      </c>
      <c r="N212">
        <v>1013</v>
      </c>
      <c r="O212" t="s">
        <v>28</v>
      </c>
      <c r="P212" t="s">
        <v>28</v>
      </c>
      <c r="Q212">
        <v>1</v>
      </c>
      <c r="W212">
        <v>0</v>
      </c>
      <c r="X212">
        <v>-1991603921</v>
      </c>
      <c r="Y212">
        <f t="shared" si="64"/>
        <v>0.506</v>
      </c>
      <c r="AA212">
        <v>0</v>
      </c>
      <c r="AB212">
        <v>0</v>
      </c>
      <c r="AC212">
        <v>0</v>
      </c>
      <c r="AD212">
        <v>690.62</v>
      </c>
      <c r="AE212">
        <v>0</v>
      </c>
      <c r="AF212">
        <v>0</v>
      </c>
      <c r="AG212">
        <v>0</v>
      </c>
      <c r="AH212">
        <v>690.62</v>
      </c>
      <c r="AI212">
        <v>1</v>
      </c>
      <c r="AJ212">
        <v>1</v>
      </c>
      <c r="AK212">
        <v>1</v>
      </c>
      <c r="AL212">
        <v>1</v>
      </c>
      <c r="AM212">
        <v>-2</v>
      </c>
      <c r="AN212">
        <v>0</v>
      </c>
      <c r="AO212">
        <v>0</v>
      </c>
      <c r="AP212">
        <v>1</v>
      </c>
      <c r="AQ212">
        <v>1</v>
      </c>
      <c r="AR212">
        <v>0</v>
      </c>
      <c r="AS212" t="s">
        <v>236</v>
      </c>
      <c r="AT212">
        <v>0.44</v>
      </c>
      <c r="AU212" t="s">
        <v>422</v>
      </c>
      <c r="AV212">
        <v>1</v>
      </c>
      <c r="AW212">
        <v>2</v>
      </c>
      <c r="AX212">
        <v>85246604</v>
      </c>
      <c r="AY212">
        <v>1</v>
      </c>
      <c r="AZ212">
        <v>0</v>
      </c>
      <c r="BA212">
        <v>214</v>
      </c>
      <c r="BB212">
        <v>1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303.8728</v>
      </c>
      <c r="BN212">
        <v>0.44</v>
      </c>
      <c r="BO212">
        <v>0</v>
      </c>
      <c r="BP212">
        <v>1</v>
      </c>
      <c r="BQ212">
        <v>0</v>
      </c>
      <c r="BR212">
        <v>0</v>
      </c>
      <c r="BS212">
        <v>0</v>
      </c>
      <c r="BT212">
        <v>349.45372</v>
      </c>
      <c r="BU212">
        <v>0.506</v>
      </c>
      <c r="BV212">
        <v>0</v>
      </c>
      <c r="BW212">
        <v>1</v>
      </c>
      <c r="CU212">
        <f>ROUND(AT212*Source!I116*AH212*AL212,2)</f>
        <v>1823.24</v>
      </c>
      <c r="CV212">
        <f>ROUND(Y212*Source!I116,7)</f>
        <v>3.036</v>
      </c>
      <c r="CW212">
        <v>0</v>
      </c>
      <c r="CX212">
        <f>ROUND(Y212*Source!I116,7)</f>
        <v>3.036</v>
      </c>
      <c r="CY212">
        <f>AD212</f>
        <v>690.62</v>
      </c>
      <c r="CZ212">
        <f>AH212</f>
        <v>690.62</v>
      </c>
      <c r="DA212">
        <f>AL212</f>
        <v>1</v>
      </c>
      <c r="DB212">
        <f t="shared" si="65"/>
        <v>349.4505</v>
      </c>
      <c r="DC212">
        <f t="shared" si="66"/>
        <v>0</v>
      </c>
      <c r="DD212" t="s">
        <v>236</v>
      </c>
      <c r="DE212" t="s">
        <v>236</v>
      </c>
      <c r="DF212">
        <f t="shared" si="63"/>
        <v>0</v>
      </c>
      <c r="DG212">
        <f>ROUND(ROUND(AF212,2)*CX212,2)</f>
        <v>0</v>
      </c>
      <c r="DH212">
        <f t="shared" si="61"/>
        <v>0</v>
      </c>
      <c r="DI212">
        <f t="shared" si="62"/>
        <v>2096.72</v>
      </c>
      <c r="DJ212">
        <f>DI212</f>
        <v>2096.72</v>
      </c>
      <c r="DK212">
        <v>1</v>
      </c>
      <c r="DL212" t="s">
        <v>236</v>
      </c>
      <c r="DM212">
        <v>0</v>
      </c>
      <c r="DN212" t="s">
        <v>236</v>
      </c>
      <c r="DO212">
        <v>0</v>
      </c>
    </row>
    <row r="213" spans="1:119">
      <c r="A213">
        <f>ROW(Source!A116)</f>
        <v>116</v>
      </c>
      <c r="B213">
        <v>85244033</v>
      </c>
      <c r="C213">
        <v>85246598</v>
      </c>
      <c r="D213">
        <v>82926016</v>
      </c>
      <c r="E213">
        <v>117</v>
      </c>
      <c r="F213">
        <v>1</v>
      </c>
      <c r="G213">
        <v>1</v>
      </c>
      <c r="H213">
        <v>1</v>
      </c>
      <c r="I213" t="s">
        <v>798</v>
      </c>
      <c r="J213" t="s">
        <v>236</v>
      </c>
      <c r="K213" t="s">
        <v>799</v>
      </c>
      <c r="L213">
        <v>1191</v>
      </c>
      <c r="N213">
        <v>1013</v>
      </c>
      <c r="O213" t="s">
        <v>28</v>
      </c>
      <c r="P213" t="s">
        <v>28</v>
      </c>
      <c r="Q213">
        <v>1</v>
      </c>
      <c r="W213">
        <v>0</v>
      </c>
      <c r="X213">
        <v>-1417349443</v>
      </c>
      <c r="Y213">
        <f t="shared" si="64"/>
        <v>0.552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1</v>
      </c>
      <c r="AJ213">
        <v>1</v>
      </c>
      <c r="AK213">
        <v>1</v>
      </c>
      <c r="AL213">
        <v>1</v>
      </c>
      <c r="AM213">
        <v>-2</v>
      </c>
      <c r="AN213">
        <v>0</v>
      </c>
      <c r="AO213">
        <v>0</v>
      </c>
      <c r="AP213">
        <v>1</v>
      </c>
      <c r="AQ213">
        <v>1</v>
      </c>
      <c r="AR213">
        <v>0</v>
      </c>
      <c r="AS213" t="s">
        <v>236</v>
      </c>
      <c r="AT213">
        <v>0.48</v>
      </c>
      <c r="AU213" t="s">
        <v>422</v>
      </c>
      <c r="AV213">
        <v>2</v>
      </c>
      <c r="AW213">
        <v>2</v>
      </c>
      <c r="AX213">
        <v>85246605</v>
      </c>
      <c r="AY213">
        <v>1</v>
      </c>
      <c r="AZ213">
        <v>0</v>
      </c>
      <c r="BA213">
        <v>215</v>
      </c>
      <c r="BB213">
        <v>1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CV213">
        <v>0</v>
      </c>
      <c r="CW213">
        <v>0</v>
      </c>
      <c r="CX213">
        <f>ROUND(Y213*Source!I116,7)</f>
        <v>3.312</v>
      </c>
      <c r="CY213">
        <f>AD213</f>
        <v>0</v>
      </c>
      <c r="CZ213">
        <f>AH213</f>
        <v>0</v>
      </c>
      <c r="DA213">
        <f>AL213</f>
        <v>1</v>
      </c>
      <c r="DB213">
        <f t="shared" si="65"/>
        <v>0</v>
      </c>
      <c r="DC213">
        <f t="shared" si="66"/>
        <v>0</v>
      </c>
      <c r="DD213" t="s">
        <v>236</v>
      </c>
      <c r="DE213" t="s">
        <v>236</v>
      </c>
      <c r="DF213">
        <f t="shared" si="63"/>
        <v>0</v>
      </c>
      <c r="DG213">
        <f>ROUND(ROUND(AF213,2)*CX213,2)</f>
        <v>0</v>
      </c>
      <c r="DH213">
        <f t="shared" si="61"/>
        <v>0</v>
      </c>
      <c r="DI213">
        <f t="shared" si="62"/>
        <v>0</v>
      </c>
      <c r="DJ213">
        <f>DI213</f>
        <v>0</v>
      </c>
      <c r="DK213">
        <v>0</v>
      </c>
      <c r="DL213" t="s">
        <v>236</v>
      </c>
      <c r="DM213">
        <v>0</v>
      </c>
      <c r="DN213" t="s">
        <v>236</v>
      </c>
      <c r="DO213">
        <v>0</v>
      </c>
    </row>
    <row r="214" spans="1:119">
      <c r="A214">
        <f>ROW(Source!A116)</f>
        <v>116</v>
      </c>
      <c r="B214">
        <v>85244033</v>
      </c>
      <c r="C214">
        <v>85246598</v>
      </c>
      <c r="D214">
        <v>82932505</v>
      </c>
      <c r="E214">
        <v>1</v>
      </c>
      <c r="F214">
        <v>1</v>
      </c>
      <c r="G214">
        <v>1</v>
      </c>
      <c r="H214">
        <v>2</v>
      </c>
      <c r="I214" t="s">
        <v>73</v>
      </c>
      <c r="J214" t="s">
        <v>807</v>
      </c>
      <c r="K214" t="s">
        <v>74</v>
      </c>
      <c r="L214">
        <v>1368</v>
      </c>
      <c r="N214">
        <v>1011</v>
      </c>
      <c r="O214" t="s">
        <v>57</v>
      </c>
      <c r="P214" t="s">
        <v>57</v>
      </c>
      <c r="Q214">
        <v>1</v>
      </c>
      <c r="W214">
        <v>0</v>
      </c>
      <c r="X214">
        <v>639918019</v>
      </c>
      <c r="Y214">
        <f t="shared" si="64"/>
        <v>0.276</v>
      </c>
      <c r="AA214">
        <v>0</v>
      </c>
      <c r="AB214">
        <v>1626.29</v>
      </c>
      <c r="AC214">
        <v>1090.46</v>
      </c>
      <c r="AD214">
        <v>0</v>
      </c>
      <c r="AE214">
        <v>0</v>
      </c>
      <c r="AF214">
        <v>1626.29</v>
      </c>
      <c r="AG214">
        <v>1090.46</v>
      </c>
      <c r="AH214">
        <v>0</v>
      </c>
      <c r="AI214">
        <v>1</v>
      </c>
      <c r="AJ214">
        <v>1</v>
      </c>
      <c r="AK214">
        <v>1</v>
      </c>
      <c r="AL214">
        <v>1</v>
      </c>
      <c r="AM214">
        <v>-2</v>
      </c>
      <c r="AN214">
        <v>0</v>
      </c>
      <c r="AO214">
        <v>0</v>
      </c>
      <c r="AP214">
        <v>1</v>
      </c>
      <c r="AQ214">
        <v>1</v>
      </c>
      <c r="AR214">
        <v>0</v>
      </c>
      <c r="AS214" t="s">
        <v>236</v>
      </c>
      <c r="AT214">
        <v>0.24</v>
      </c>
      <c r="AU214" t="s">
        <v>422</v>
      </c>
      <c r="AV214">
        <v>1</v>
      </c>
      <c r="AW214">
        <v>2</v>
      </c>
      <c r="AX214">
        <v>85246606</v>
      </c>
      <c r="AY214">
        <v>1</v>
      </c>
      <c r="AZ214">
        <v>0</v>
      </c>
      <c r="BA214">
        <v>216</v>
      </c>
      <c r="BB214">
        <v>1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390.3096</v>
      </c>
      <c r="BL214">
        <v>261.7104</v>
      </c>
      <c r="BM214">
        <v>0</v>
      </c>
      <c r="BN214">
        <v>0</v>
      </c>
      <c r="BO214">
        <v>0.24</v>
      </c>
      <c r="BP214">
        <v>1</v>
      </c>
      <c r="BQ214">
        <v>0</v>
      </c>
      <c r="BR214">
        <v>448.85604</v>
      </c>
      <c r="BS214">
        <v>300.96696</v>
      </c>
      <c r="BT214">
        <v>0</v>
      </c>
      <c r="BU214">
        <v>0</v>
      </c>
      <c r="BV214">
        <v>0.276</v>
      </c>
      <c r="BW214">
        <v>1</v>
      </c>
      <c r="CV214">
        <v>0</v>
      </c>
      <c r="CW214">
        <f>ROUND(Y214*Source!I116*DO214,7)</f>
        <v>1.656</v>
      </c>
      <c r="CX214">
        <f>ROUND(Y214*Source!I116,7)</f>
        <v>1.656</v>
      </c>
      <c r="CY214">
        <f>AB214</f>
        <v>1626.29</v>
      </c>
      <c r="CZ214">
        <f>AF214</f>
        <v>1626.29</v>
      </c>
      <c r="DA214">
        <f>AJ214</f>
        <v>1</v>
      </c>
      <c r="DB214">
        <f t="shared" si="65"/>
        <v>448.8565</v>
      </c>
      <c r="DC214">
        <f t="shared" si="66"/>
        <v>300.9665</v>
      </c>
      <c r="DD214" t="s">
        <v>236</v>
      </c>
      <c r="DE214" t="s">
        <v>236</v>
      </c>
      <c r="DF214">
        <f t="shared" si="63"/>
        <v>0</v>
      </c>
      <c r="DG214">
        <f>ROUND(ROUND(AF214,2)*CX214,2)</f>
        <v>2693.14</v>
      </c>
      <c r="DH214">
        <f t="shared" si="61"/>
        <v>1805.8</v>
      </c>
      <c r="DI214">
        <f t="shared" si="62"/>
        <v>0</v>
      </c>
      <c r="DJ214">
        <f>DG214+DH214</f>
        <v>4498.94</v>
      </c>
      <c r="DK214">
        <v>1</v>
      </c>
      <c r="DL214" t="s">
        <v>75</v>
      </c>
      <c r="DM214">
        <v>6</v>
      </c>
      <c r="DN214" t="s">
        <v>28</v>
      </c>
      <c r="DO214">
        <v>1</v>
      </c>
    </row>
    <row r="215" spans="1:119">
      <c r="A215">
        <f>ROW(Source!A116)</f>
        <v>116</v>
      </c>
      <c r="B215">
        <v>85244033</v>
      </c>
      <c r="C215">
        <v>85246598</v>
      </c>
      <c r="D215">
        <v>82933465</v>
      </c>
      <c r="E215">
        <v>1</v>
      </c>
      <c r="F215">
        <v>1</v>
      </c>
      <c r="G215">
        <v>1</v>
      </c>
      <c r="H215">
        <v>2</v>
      </c>
      <c r="I215" t="s">
        <v>77</v>
      </c>
      <c r="J215" t="s">
        <v>805</v>
      </c>
      <c r="K215" t="s">
        <v>78</v>
      </c>
      <c r="L215">
        <v>1368</v>
      </c>
      <c r="N215">
        <v>1011</v>
      </c>
      <c r="O215" t="s">
        <v>57</v>
      </c>
      <c r="P215" t="s">
        <v>57</v>
      </c>
      <c r="Q215">
        <v>1</v>
      </c>
      <c r="W215">
        <v>0</v>
      </c>
      <c r="X215">
        <v>1256142057</v>
      </c>
      <c r="Y215">
        <f t="shared" si="64"/>
        <v>0.276</v>
      </c>
      <c r="AA215">
        <v>0</v>
      </c>
      <c r="AB215">
        <v>13.86</v>
      </c>
      <c r="AC215">
        <v>0</v>
      </c>
      <c r="AD215">
        <v>0</v>
      </c>
      <c r="AE215">
        <v>0</v>
      </c>
      <c r="AF215">
        <v>13.86</v>
      </c>
      <c r="AG215">
        <v>0</v>
      </c>
      <c r="AH215">
        <v>0</v>
      </c>
      <c r="AI215">
        <v>1</v>
      </c>
      <c r="AJ215">
        <v>1</v>
      </c>
      <c r="AK215">
        <v>1</v>
      </c>
      <c r="AL215">
        <v>1</v>
      </c>
      <c r="AM215">
        <v>-2</v>
      </c>
      <c r="AN215">
        <v>0</v>
      </c>
      <c r="AO215">
        <v>0</v>
      </c>
      <c r="AP215">
        <v>1</v>
      </c>
      <c r="AQ215">
        <v>1</v>
      </c>
      <c r="AR215">
        <v>0</v>
      </c>
      <c r="AS215" t="s">
        <v>236</v>
      </c>
      <c r="AT215">
        <v>0.24</v>
      </c>
      <c r="AU215" t="s">
        <v>422</v>
      </c>
      <c r="AV215">
        <v>1</v>
      </c>
      <c r="AW215">
        <v>2</v>
      </c>
      <c r="AX215">
        <v>85246607</v>
      </c>
      <c r="AY215">
        <v>1</v>
      </c>
      <c r="AZ215">
        <v>0</v>
      </c>
      <c r="BA215">
        <v>217</v>
      </c>
      <c r="BB215">
        <v>1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3.3264</v>
      </c>
      <c r="BL215">
        <v>0</v>
      </c>
      <c r="BM215">
        <v>0</v>
      </c>
      <c r="BN215">
        <v>0</v>
      </c>
      <c r="BO215">
        <v>0</v>
      </c>
      <c r="BP215">
        <v>1</v>
      </c>
      <c r="BQ215">
        <v>0</v>
      </c>
      <c r="BR215">
        <v>3.82536</v>
      </c>
      <c r="BS215">
        <v>0</v>
      </c>
      <c r="BT215">
        <v>0</v>
      </c>
      <c r="BU215">
        <v>0</v>
      </c>
      <c r="BV215">
        <v>0</v>
      </c>
      <c r="BW215">
        <v>1</v>
      </c>
      <c r="CV215">
        <v>0</v>
      </c>
      <c r="CW215">
        <f>ROUND(Y215*Source!I116*DO215,7)</f>
        <v>0</v>
      </c>
      <c r="CX215">
        <f>ROUND(Y215*Source!I116,7)</f>
        <v>1.656</v>
      </c>
      <c r="CY215">
        <f>AB215</f>
        <v>13.86</v>
      </c>
      <c r="CZ215">
        <f>AF215</f>
        <v>13.86</v>
      </c>
      <c r="DA215">
        <f>AJ215</f>
        <v>1</v>
      </c>
      <c r="DB215">
        <f t="shared" si="65"/>
        <v>3.8295</v>
      </c>
      <c r="DC215">
        <f t="shared" si="66"/>
        <v>0</v>
      </c>
      <c r="DD215" t="s">
        <v>236</v>
      </c>
      <c r="DE215" t="s">
        <v>236</v>
      </c>
      <c r="DF215">
        <f t="shared" si="63"/>
        <v>0</v>
      </c>
      <c r="DG215">
        <f>ROUND(ROUND(AF215,2)*CX215,2)</f>
        <v>22.95</v>
      </c>
      <c r="DH215">
        <f t="shared" si="61"/>
        <v>0</v>
      </c>
      <c r="DI215">
        <f t="shared" si="62"/>
        <v>0</v>
      </c>
      <c r="DJ215">
        <f>DG215+DH215</f>
        <v>22.95</v>
      </c>
      <c r="DK215">
        <v>1</v>
      </c>
      <c r="DL215" t="s">
        <v>236</v>
      </c>
      <c r="DM215">
        <v>0</v>
      </c>
      <c r="DN215" t="s">
        <v>236</v>
      </c>
      <c r="DO215">
        <v>0</v>
      </c>
    </row>
    <row r="216" spans="1:119">
      <c r="A216">
        <f>ROW(Source!A116)</f>
        <v>116</v>
      </c>
      <c r="B216">
        <v>85244033</v>
      </c>
      <c r="C216">
        <v>85246598</v>
      </c>
      <c r="D216">
        <v>82933483</v>
      </c>
      <c r="E216">
        <v>1</v>
      </c>
      <c r="F216">
        <v>1</v>
      </c>
      <c r="G216">
        <v>1</v>
      </c>
      <c r="H216">
        <v>2</v>
      </c>
      <c r="I216" t="s">
        <v>79</v>
      </c>
      <c r="J216" t="s">
        <v>806</v>
      </c>
      <c r="K216" t="s">
        <v>80</v>
      </c>
      <c r="L216">
        <v>1368</v>
      </c>
      <c r="N216">
        <v>1011</v>
      </c>
      <c r="O216" t="s">
        <v>57</v>
      </c>
      <c r="P216" t="s">
        <v>57</v>
      </c>
      <c r="Q216">
        <v>1</v>
      </c>
      <c r="W216">
        <v>0</v>
      </c>
      <c r="X216">
        <v>1638899965</v>
      </c>
      <c r="Y216">
        <f t="shared" si="64"/>
        <v>0.276</v>
      </c>
      <c r="AA216">
        <v>0</v>
      </c>
      <c r="AB216">
        <v>634.32</v>
      </c>
      <c r="AC216">
        <v>811.79</v>
      </c>
      <c r="AD216">
        <v>0</v>
      </c>
      <c r="AE216">
        <v>0</v>
      </c>
      <c r="AF216">
        <v>487.94</v>
      </c>
      <c r="AG216">
        <v>811.79</v>
      </c>
      <c r="AH216">
        <v>0</v>
      </c>
      <c r="AI216">
        <v>1</v>
      </c>
      <c r="AJ216">
        <v>1.3</v>
      </c>
      <c r="AK216">
        <v>1</v>
      </c>
      <c r="AL216">
        <v>1</v>
      </c>
      <c r="AM216">
        <v>2</v>
      </c>
      <c r="AN216">
        <v>0</v>
      </c>
      <c r="AO216">
        <v>0</v>
      </c>
      <c r="AP216">
        <v>1</v>
      </c>
      <c r="AQ216">
        <v>1</v>
      </c>
      <c r="AR216">
        <v>0</v>
      </c>
      <c r="AS216" t="s">
        <v>236</v>
      </c>
      <c r="AT216">
        <v>0.24</v>
      </c>
      <c r="AU216" t="s">
        <v>422</v>
      </c>
      <c r="AV216">
        <v>1</v>
      </c>
      <c r="AW216">
        <v>2</v>
      </c>
      <c r="AX216">
        <v>85246608</v>
      </c>
      <c r="AY216">
        <v>1</v>
      </c>
      <c r="AZ216">
        <v>0</v>
      </c>
      <c r="BA216">
        <v>218</v>
      </c>
      <c r="BB216">
        <v>1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117.1056</v>
      </c>
      <c r="BL216">
        <v>194.8296</v>
      </c>
      <c r="BM216">
        <v>0</v>
      </c>
      <c r="BN216">
        <v>0</v>
      </c>
      <c r="BO216">
        <v>0.24</v>
      </c>
      <c r="BP216">
        <v>1</v>
      </c>
      <c r="BQ216">
        <v>0</v>
      </c>
      <c r="BR216">
        <v>134.67144</v>
      </c>
      <c r="BS216">
        <v>224.05404</v>
      </c>
      <c r="BT216">
        <v>0</v>
      </c>
      <c r="BU216">
        <v>0</v>
      </c>
      <c r="BV216">
        <v>0.276</v>
      </c>
      <c r="BW216">
        <v>1</v>
      </c>
      <c r="CV216">
        <v>0</v>
      </c>
      <c r="CW216">
        <f>ROUND(Y216*Source!I116*DO216,7)</f>
        <v>1.656</v>
      </c>
      <c r="CX216">
        <f>ROUND(Y216*Source!I116,7)</f>
        <v>1.656</v>
      </c>
      <c r="CY216">
        <f>AB216</f>
        <v>634.32</v>
      </c>
      <c r="CZ216">
        <f>AF216</f>
        <v>487.94</v>
      </c>
      <c r="DA216">
        <f>AJ216</f>
        <v>1.3</v>
      </c>
      <c r="DB216">
        <f t="shared" si="65"/>
        <v>134.6765</v>
      </c>
      <c r="DC216">
        <f t="shared" si="66"/>
        <v>224.0545</v>
      </c>
      <c r="DD216" t="s">
        <v>236</v>
      </c>
      <c r="DE216" t="s">
        <v>236</v>
      </c>
      <c r="DF216">
        <f t="shared" si="63"/>
        <v>0</v>
      </c>
      <c r="DG216">
        <f>ROUND(ROUND(AF216*AJ216,2)*CX216,2)</f>
        <v>1050.43</v>
      </c>
      <c r="DH216">
        <f t="shared" si="61"/>
        <v>1344.32</v>
      </c>
      <c r="DI216">
        <f t="shared" si="62"/>
        <v>0</v>
      </c>
      <c r="DJ216">
        <f>DG216+DH216</f>
        <v>2394.75</v>
      </c>
      <c r="DK216">
        <v>0</v>
      </c>
      <c r="DL216" t="s">
        <v>81</v>
      </c>
      <c r="DM216">
        <v>4</v>
      </c>
      <c r="DN216" t="s">
        <v>28</v>
      </c>
      <c r="DO216">
        <v>1</v>
      </c>
    </row>
    <row r="217" spans="1:119">
      <c r="A217">
        <f>ROW(Source!A117)</f>
        <v>117</v>
      </c>
      <c r="B217">
        <v>85244098</v>
      </c>
      <c r="C217">
        <v>85246609</v>
      </c>
      <c r="D217">
        <v>82925804</v>
      </c>
      <c r="E217">
        <v>117</v>
      </c>
      <c r="F217">
        <v>1</v>
      </c>
      <c r="G217">
        <v>1</v>
      </c>
      <c r="H217">
        <v>1</v>
      </c>
      <c r="I217" t="s">
        <v>71</v>
      </c>
      <c r="J217" t="s">
        <v>236</v>
      </c>
      <c r="K217" t="s">
        <v>72</v>
      </c>
      <c r="L217">
        <v>1191</v>
      </c>
      <c r="N217">
        <v>1013</v>
      </c>
      <c r="O217" t="s">
        <v>28</v>
      </c>
      <c r="P217" t="s">
        <v>28</v>
      </c>
      <c r="Q217">
        <v>1</v>
      </c>
      <c r="W217">
        <v>0</v>
      </c>
      <c r="X217">
        <v>-1991603921</v>
      </c>
      <c r="Y217">
        <f t="shared" ref="Y217:Y226" si="67">AT217</f>
        <v>0.41</v>
      </c>
      <c r="AA217">
        <v>0</v>
      </c>
      <c r="AB217">
        <v>0</v>
      </c>
      <c r="AC217">
        <v>0</v>
      </c>
      <c r="AD217">
        <v>690.62</v>
      </c>
      <c r="AE217">
        <v>0</v>
      </c>
      <c r="AF217">
        <v>0</v>
      </c>
      <c r="AG217">
        <v>0</v>
      </c>
      <c r="AH217">
        <v>690.62</v>
      </c>
      <c r="AI217">
        <v>1</v>
      </c>
      <c r="AJ217">
        <v>1</v>
      </c>
      <c r="AK217">
        <v>1</v>
      </c>
      <c r="AL217">
        <v>1</v>
      </c>
      <c r="AM217">
        <v>-2</v>
      </c>
      <c r="AN217">
        <v>0</v>
      </c>
      <c r="AO217">
        <v>0</v>
      </c>
      <c r="AP217">
        <v>1</v>
      </c>
      <c r="AQ217">
        <v>1</v>
      </c>
      <c r="AR217">
        <v>0</v>
      </c>
      <c r="AS217" t="s">
        <v>236</v>
      </c>
      <c r="AT217">
        <v>0.41</v>
      </c>
      <c r="AU217" t="s">
        <v>236</v>
      </c>
      <c r="AV217">
        <v>1</v>
      </c>
      <c r="AW217">
        <v>2</v>
      </c>
      <c r="AX217">
        <v>85246615</v>
      </c>
      <c r="AY217">
        <v>1</v>
      </c>
      <c r="AZ217">
        <v>0</v>
      </c>
      <c r="BA217">
        <v>219</v>
      </c>
      <c r="BB217">
        <v>1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283.1542</v>
      </c>
      <c r="BN217">
        <v>0.41</v>
      </c>
      <c r="BO217">
        <v>0</v>
      </c>
      <c r="BP217">
        <v>1</v>
      </c>
      <c r="BQ217">
        <v>0</v>
      </c>
      <c r="BR217">
        <v>0</v>
      </c>
      <c r="BS217">
        <v>0</v>
      </c>
      <c r="BT217">
        <v>283.1542</v>
      </c>
      <c r="BU217">
        <v>0.41</v>
      </c>
      <c r="BV217">
        <v>0</v>
      </c>
      <c r="BW217">
        <v>1</v>
      </c>
      <c r="CU217">
        <f>ROUND(AT217*Source!I117*AH217*AL217,2)</f>
        <v>0</v>
      </c>
      <c r="CV217">
        <f>ROUND(Y217*Source!I117,7)</f>
        <v>0</v>
      </c>
      <c r="CW217">
        <v>0</v>
      </c>
      <c r="CX217">
        <f>ROUND(Y217*Source!I117,7)</f>
        <v>0</v>
      </c>
      <c r="CY217">
        <f>AD217</f>
        <v>690.62</v>
      </c>
      <c r="CZ217">
        <f>AH217</f>
        <v>690.62</v>
      </c>
      <c r="DA217">
        <f>AL217</f>
        <v>1</v>
      </c>
      <c r="DB217">
        <f t="shared" ref="DB217:DB226" si="68">ROUND(ROUND(AT217*CZ217,2),6)</f>
        <v>283.15</v>
      </c>
      <c r="DC217">
        <f t="shared" ref="DC217:DC226" si="69">ROUND(ROUND(AT217*AG217,2),6)</f>
        <v>0</v>
      </c>
      <c r="DD217" t="s">
        <v>236</v>
      </c>
      <c r="DE217" t="s">
        <v>236</v>
      </c>
      <c r="DF217">
        <f t="shared" si="63"/>
        <v>0</v>
      </c>
      <c r="DG217">
        <f>ROUND(ROUND(AF217,2)*CX217,2)</f>
        <v>0</v>
      </c>
      <c r="DH217">
        <f t="shared" si="61"/>
        <v>0</v>
      </c>
      <c r="DI217">
        <f t="shared" si="62"/>
        <v>0</v>
      </c>
      <c r="DJ217">
        <f>DI217</f>
        <v>0</v>
      </c>
      <c r="DK217">
        <v>1</v>
      </c>
      <c r="DL217" t="s">
        <v>236</v>
      </c>
      <c r="DM217">
        <v>0</v>
      </c>
      <c r="DN217" t="s">
        <v>236</v>
      </c>
      <c r="DO217">
        <v>0</v>
      </c>
    </row>
    <row r="218" spans="1:119">
      <c r="A218">
        <f>ROW(Source!A117)</f>
        <v>117</v>
      </c>
      <c r="B218">
        <v>85244098</v>
      </c>
      <c r="C218">
        <v>85246609</v>
      </c>
      <c r="D218">
        <v>82926016</v>
      </c>
      <c r="E218">
        <v>117</v>
      </c>
      <c r="F218">
        <v>1</v>
      </c>
      <c r="G218">
        <v>1</v>
      </c>
      <c r="H218">
        <v>1</v>
      </c>
      <c r="I218" t="s">
        <v>798</v>
      </c>
      <c r="J218" t="s">
        <v>236</v>
      </c>
      <c r="K218" t="s">
        <v>799</v>
      </c>
      <c r="L218">
        <v>1191</v>
      </c>
      <c r="N218">
        <v>1013</v>
      </c>
      <c r="O218" t="s">
        <v>28</v>
      </c>
      <c r="P218" t="s">
        <v>28</v>
      </c>
      <c r="Q218">
        <v>1</v>
      </c>
      <c r="W218">
        <v>0</v>
      </c>
      <c r="X218">
        <v>-1417349443</v>
      </c>
      <c r="Y218">
        <f t="shared" si="67"/>
        <v>0.44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1</v>
      </c>
      <c r="AJ218">
        <v>1</v>
      </c>
      <c r="AK218">
        <v>1</v>
      </c>
      <c r="AL218">
        <v>1</v>
      </c>
      <c r="AM218">
        <v>-2</v>
      </c>
      <c r="AN218">
        <v>0</v>
      </c>
      <c r="AO218">
        <v>0</v>
      </c>
      <c r="AP218">
        <v>1</v>
      </c>
      <c r="AQ218">
        <v>1</v>
      </c>
      <c r="AR218">
        <v>0</v>
      </c>
      <c r="AS218" t="s">
        <v>236</v>
      </c>
      <c r="AT218">
        <v>0.44</v>
      </c>
      <c r="AU218" t="s">
        <v>236</v>
      </c>
      <c r="AV218">
        <v>2</v>
      </c>
      <c r="AW218">
        <v>2</v>
      </c>
      <c r="AX218">
        <v>85246616</v>
      </c>
      <c r="AY218">
        <v>1</v>
      </c>
      <c r="AZ218">
        <v>0</v>
      </c>
      <c r="BA218">
        <v>220</v>
      </c>
      <c r="BB218">
        <v>1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CV218">
        <v>0</v>
      </c>
      <c r="CW218">
        <v>0</v>
      </c>
      <c r="CX218">
        <f>ROUND(Y218*Source!I117,7)</f>
        <v>0</v>
      </c>
      <c r="CY218">
        <f>AD218</f>
        <v>0</v>
      </c>
      <c r="CZ218">
        <f>AH218</f>
        <v>0</v>
      </c>
      <c r="DA218">
        <f>AL218</f>
        <v>1</v>
      </c>
      <c r="DB218">
        <f t="shared" si="68"/>
        <v>0</v>
      </c>
      <c r="DC218">
        <f t="shared" si="69"/>
        <v>0</v>
      </c>
      <c r="DD218" t="s">
        <v>236</v>
      </c>
      <c r="DE218" t="s">
        <v>236</v>
      </c>
      <c r="DF218">
        <f t="shared" si="63"/>
        <v>0</v>
      </c>
      <c r="DG218">
        <f>ROUND(ROUND(AF218,2)*CX218,2)</f>
        <v>0</v>
      </c>
      <c r="DH218">
        <f t="shared" si="61"/>
        <v>0</v>
      </c>
      <c r="DI218">
        <f t="shared" si="62"/>
        <v>0</v>
      </c>
      <c r="DJ218">
        <f>DI218</f>
        <v>0</v>
      </c>
      <c r="DK218">
        <v>0</v>
      </c>
      <c r="DL218" t="s">
        <v>236</v>
      </c>
      <c r="DM218">
        <v>0</v>
      </c>
      <c r="DN218" t="s">
        <v>236</v>
      </c>
      <c r="DO218">
        <v>0</v>
      </c>
    </row>
    <row r="219" spans="1:119">
      <c r="A219">
        <f>ROW(Source!A117)</f>
        <v>117</v>
      </c>
      <c r="B219">
        <v>85244098</v>
      </c>
      <c r="C219">
        <v>85246609</v>
      </c>
      <c r="D219">
        <v>82932505</v>
      </c>
      <c r="E219">
        <v>1</v>
      </c>
      <c r="F219">
        <v>1</v>
      </c>
      <c r="G219">
        <v>1</v>
      </c>
      <c r="H219">
        <v>2</v>
      </c>
      <c r="I219" t="s">
        <v>73</v>
      </c>
      <c r="J219" t="s">
        <v>807</v>
      </c>
      <c r="K219" t="s">
        <v>74</v>
      </c>
      <c r="L219">
        <v>1368</v>
      </c>
      <c r="N219">
        <v>1011</v>
      </c>
      <c r="O219" t="s">
        <v>57</v>
      </c>
      <c r="P219" t="s">
        <v>57</v>
      </c>
      <c r="Q219">
        <v>1</v>
      </c>
      <c r="W219">
        <v>0</v>
      </c>
      <c r="X219">
        <v>639918019</v>
      </c>
      <c r="Y219">
        <f t="shared" si="67"/>
        <v>0.22</v>
      </c>
      <c r="AA219">
        <v>0</v>
      </c>
      <c r="AB219">
        <v>1626.29</v>
      </c>
      <c r="AC219">
        <v>1090.46</v>
      </c>
      <c r="AD219">
        <v>0</v>
      </c>
      <c r="AE219">
        <v>0</v>
      </c>
      <c r="AF219">
        <v>1626.29</v>
      </c>
      <c r="AG219">
        <v>1090.46</v>
      </c>
      <c r="AH219">
        <v>0</v>
      </c>
      <c r="AI219">
        <v>1</v>
      </c>
      <c r="AJ219">
        <v>1</v>
      </c>
      <c r="AK219">
        <v>1</v>
      </c>
      <c r="AL219">
        <v>1</v>
      </c>
      <c r="AM219">
        <v>-2</v>
      </c>
      <c r="AN219">
        <v>0</v>
      </c>
      <c r="AO219">
        <v>0</v>
      </c>
      <c r="AP219">
        <v>1</v>
      </c>
      <c r="AQ219">
        <v>1</v>
      </c>
      <c r="AR219">
        <v>0</v>
      </c>
      <c r="AS219" t="s">
        <v>236</v>
      </c>
      <c r="AT219">
        <v>0.22</v>
      </c>
      <c r="AU219" t="s">
        <v>236</v>
      </c>
      <c r="AV219">
        <v>1</v>
      </c>
      <c r="AW219">
        <v>2</v>
      </c>
      <c r="AX219">
        <v>85246617</v>
      </c>
      <c r="AY219">
        <v>1</v>
      </c>
      <c r="AZ219">
        <v>0</v>
      </c>
      <c r="BA219">
        <v>221</v>
      </c>
      <c r="BB219">
        <v>1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357.7838</v>
      </c>
      <c r="BL219">
        <v>239.9012</v>
      </c>
      <c r="BM219">
        <v>0</v>
      </c>
      <c r="BN219">
        <v>0</v>
      </c>
      <c r="BO219">
        <v>0.22</v>
      </c>
      <c r="BP219">
        <v>1</v>
      </c>
      <c r="BQ219">
        <v>0</v>
      </c>
      <c r="BR219">
        <v>357.7838</v>
      </c>
      <c r="BS219">
        <v>239.9012</v>
      </c>
      <c r="BT219">
        <v>0</v>
      </c>
      <c r="BU219">
        <v>0</v>
      </c>
      <c r="BV219">
        <v>0.22</v>
      </c>
      <c r="BW219">
        <v>1</v>
      </c>
      <c r="CV219">
        <v>0</v>
      </c>
      <c r="CW219">
        <f>ROUND(Y219*Source!I117*DO219,7)</f>
        <v>0</v>
      </c>
      <c r="CX219">
        <f>ROUND(Y219*Source!I117,7)</f>
        <v>0</v>
      </c>
      <c r="CY219">
        <f>AB219</f>
        <v>1626.29</v>
      </c>
      <c r="CZ219">
        <f>AF219</f>
        <v>1626.29</v>
      </c>
      <c r="DA219">
        <f>AJ219</f>
        <v>1</v>
      </c>
      <c r="DB219">
        <f t="shared" si="68"/>
        <v>357.78</v>
      </c>
      <c r="DC219">
        <f t="shared" si="69"/>
        <v>239.9</v>
      </c>
      <c r="DD219" t="s">
        <v>236</v>
      </c>
      <c r="DE219" t="s">
        <v>236</v>
      </c>
      <c r="DF219">
        <f t="shared" si="63"/>
        <v>0</v>
      </c>
      <c r="DG219">
        <f>ROUND(ROUND(AF219,2)*CX219,2)</f>
        <v>0</v>
      </c>
      <c r="DH219">
        <f t="shared" si="61"/>
        <v>0</v>
      </c>
      <c r="DI219">
        <f t="shared" si="62"/>
        <v>0</v>
      </c>
      <c r="DJ219">
        <f>DG219+DH219</f>
        <v>0</v>
      </c>
      <c r="DK219">
        <v>1</v>
      </c>
      <c r="DL219" t="s">
        <v>75</v>
      </c>
      <c r="DM219">
        <v>6</v>
      </c>
      <c r="DN219" t="s">
        <v>28</v>
      </c>
      <c r="DO219">
        <v>1</v>
      </c>
    </row>
    <row r="220" spans="1:119">
      <c r="A220">
        <f>ROW(Source!A117)</f>
        <v>117</v>
      </c>
      <c r="B220">
        <v>85244098</v>
      </c>
      <c r="C220">
        <v>85246609</v>
      </c>
      <c r="D220">
        <v>82933465</v>
      </c>
      <c r="E220">
        <v>1</v>
      </c>
      <c r="F220">
        <v>1</v>
      </c>
      <c r="G220">
        <v>1</v>
      </c>
      <c r="H220">
        <v>2</v>
      </c>
      <c r="I220" t="s">
        <v>77</v>
      </c>
      <c r="J220" t="s">
        <v>805</v>
      </c>
      <c r="K220" t="s">
        <v>78</v>
      </c>
      <c r="L220">
        <v>1368</v>
      </c>
      <c r="N220">
        <v>1011</v>
      </c>
      <c r="O220" t="s">
        <v>57</v>
      </c>
      <c r="P220" t="s">
        <v>57</v>
      </c>
      <c r="Q220">
        <v>1</v>
      </c>
      <c r="W220">
        <v>0</v>
      </c>
      <c r="X220">
        <v>1256142057</v>
      </c>
      <c r="Y220">
        <f t="shared" si="67"/>
        <v>0.22</v>
      </c>
      <c r="AA220">
        <v>0</v>
      </c>
      <c r="AB220">
        <v>13.86</v>
      </c>
      <c r="AC220">
        <v>0</v>
      </c>
      <c r="AD220">
        <v>0</v>
      </c>
      <c r="AE220">
        <v>0</v>
      </c>
      <c r="AF220">
        <v>13.86</v>
      </c>
      <c r="AG220">
        <v>0</v>
      </c>
      <c r="AH220">
        <v>0</v>
      </c>
      <c r="AI220">
        <v>1</v>
      </c>
      <c r="AJ220">
        <v>1</v>
      </c>
      <c r="AK220">
        <v>1</v>
      </c>
      <c r="AL220">
        <v>1</v>
      </c>
      <c r="AM220">
        <v>-2</v>
      </c>
      <c r="AN220">
        <v>0</v>
      </c>
      <c r="AO220">
        <v>0</v>
      </c>
      <c r="AP220">
        <v>1</v>
      </c>
      <c r="AQ220">
        <v>1</v>
      </c>
      <c r="AR220">
        <v>0</v>
      </c>
      <c r="AS220" t="s">
        <v>236</v>
      </c>
      <c r="AT220">
        <v>0.22</v>
      </c>
      <c r="AU220" t="s">
        <v>236</v>
      </c>
      <c r="AV220">
        <v>1</v>
      </c>
      <c r="AW220">
        <v>2</v>
      </c>
      <c r="AX220">
        <v>85246618</v>
      </c>
      <c r="AY220">
        <v>1</v>
      </c>
      <c r="AZ220">
        <v>0</v>
      </c>
      <c r="BA220">
        <v>222</v>
      </c>
      <c r="BB220">
        <v>1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3.0492</v>
      </c>
      <c r="BL220">
        <v>0</v>
      </c>
      <c r="BM220">
        <v>0</v>
      </c>
      <c r="BN220">
        <v>0</v>
      </c>
      <c r="BO220">
        <v>0</v>
      </c>
      <c r="BP220">
        <v>1</v>
      </c>
      <c r="BQ220">
        <v>0</v>
      </c>
      <c r="BR220">
        <v>3.0492</v>
      </c>
      <c r="BS220">
        <v>0</v>
      </c>
      <c r="BT220">
        <v>0</v>
      </c>
      <c r="BU220">
        <v>0</v>
      </c>
      <c r="BV220">
        <v>0</v>
      </c>
      <c r="BW220">
        <v>1</v>
      </c>
      <c r="CV220">
        <v>0</v>
      </c>
      <c r="CW220">
        <f>ROUND(Y220*Source!I117*DO220,7)</f>
        <v>0</v>
      </c>
      <c r="CX220">
        <f>ROUND(Y220*Source!I117,7)</f>
        <v>0</v>
      </c>
      <c r="CY220">
        <f>AB220</f>
        <v>13.86</v>
      </c>
      <c r="CZ220">
        <f>AF220</f>
        <v>13.86</v>
      </c>
      <c r="DA220">
        <f>AJ220</f>
        <v>1</v>
      </c>
      <c r="DB220">
        <f t="shared" si="68"/>
        <v>3.05</v>
      </c>
      <c r="DC220">
        <f t="shared" si="69"/>
        <v>0</v>
      </c>
      <c r="DD220" t="s">
        <v>236</v>
      </c>
      <c r="DE220" t="s">
        <v>236</v>
      </c>
      <c r="DF220">
        <f t="shared" si="63"/>
        <v>0</v>
      </c>
      <c r="DG220">
        <f>ROUND(ROUND(AF220,2)*CX220,2)</f>
        <v>0</v>
      </c>
      <c r="DH220">
        <f t="shared" si="61"/>
        <v>0</v>
      </c>
      <c r="DI220">
        <f t="shared" si="62"/>
        <v>0</v>
      </c>
      <c r="DJ220">
        <f>DG220+DH220</f>
        <v>0</v>
      </c>
      <c r="DK220">
        <v>1</v>
      </c>
      <c r="DL220" t="s">
        <v>236</v>
      </c>
      <c r="DM220">
        <v>0</v>
      </c>
      <c r="DN220" t="s">
        <v>236</v>
      </c>
      <c r="DO220">
        <v>0</v>
      </c>
    </row>
    <row r="221" spans="1:119">
      <c r="A221">
        <f>ROW(Source!A117)</f>
        <v>117</v>
      </c>
      <c r="B221">
        <v>85244098</v>
      </c>
      <c r="C221">
        <v>85246609</v>
      </c>
      <c r="D221">
        <v>82933483</v>
      </c>
      <c r="E221">
        <v>1</v>
      </c>
      <c r="F221">
        <v>1</v>
      </c>
      <c r="G221">
        <v>1</v>
      </c>
      <c r="H221">
        <v>2</v>
      </c>
      <c r="I221" t="s">
        <v>79</v>
      </c>
      <c r="J221" t="s">
        <v>806</v>
      </c>
      <c r="K221" t="s">
        <v>80</v>
      </c>
      <c r="L221">
        <v>1368</v>
      </c>
      <c r="N221">
        <v>1011</v>
      </c>
      <c r="O221" t="s">
        <v>57</v>
      </c>
      <c r="P221" t="s">
        <v>57</v>
      </c>
      <c r="Q221">
        <v>1</v>
      </c>
      <c r="W221">
        <v>0</v>
      </c>
      <c r="X221">
        <v>1638899965</v>
      </c>
      <c r="Y221">
        <f t="shared" si="67"/>
        <v>0.22</v>
      </c>
      <c r="AA221">
        <v>0</v>
      </c>
      <c r="AB221">
        <v>634.32</v>
      </c>
      <c r="AC221">
        <v>811.79</v>
      </c>
      <c r="AD221">
        <v>0</v>
      </c>
      <c r="AE221">
        <v>0</v>
      </c>
      <c r="AF221">
        <v>487.94</v>
      </c>
      <c r="AG221">
        <v>811.79</v>
      </c>
      <c r="AH221">
        <v>0</v>
      </c>
      <c r="AI221">
        <v>1</v>
      </c>
      <c r="AJ221">
        <v>1.3</v>
      </c>
      <c r="AK221">
        <v>1</v>
      </c>
      <c r="AL221">
        <v>1</v>
      </c>
      <c r="AM221">
        <v>2</v>
      </c>
      <c r="AN221">
        <v>0</v>
      </c>
      <c r="AO221">
        <v>0</v>
      </c>
      <c r="AP221">
        <v>1</v>
      </c>
      <c r="AQ221">
        <v>1</v>
      </c>
      <c r="AR221">
        <v>0</v>
      </c>
      <c r="AS221" t="s">
        <v>236</v>
      </c>
      <c r="AT221">
        <v>0.22</v>
      </c>
      <c r="AU221" t="s">
        <v>236</v>
      </c>
      <c r="AV221">
        <v>1</v>
      </c>
      <c r="AW221">
        <v>2</v>
      </c>
      <c r="AX221">
        <v>85246619</v>
      </c>
      <c r="AY221">
        <v>1</v>
      </c>
      <c r="AZ221">
        <v>0</v>
      </c>
      <c r="BA221">
        <v>223</v>
      </c>
      <c r="BB221">
        <v>1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107.3468</v>
      </c>
      <c r="BL221">
        <v>178.5938</v>
      </c>
      <c r="BM221">
        <v>0</v>
      </c>
      <c r="BN221">
        <v>0</v>
      </c>
      <c r="BO221">
        <v>0.22</v>
      </c>
      <c r="BP221">
        <v>1</v>
      </c>
      <c r="BQ221">
        <v>0</v>
      </c>
      <c r="BR221">
        <v>107.3468</v>
      </c>
      <c r="BS221">
        <v>178.5938</v>
      </c>
      <c r="BT221">
        <v>0</v>
      </c>
      <c r="BU221">
        <v>0</v>
      </c>
      <c r="BV221">
        <v>0.22</v>
      </c>
      <c r="BW221">
        <v>1</v>
      </c>
      <c r="CV221">
        <v>0</v>
      </c>
      <c r="CW221">
        <f>ROUND(Y221*Source!I117*DO221,7)</f>
        <v>0</v>
      </c>
      <c r="CX221">
        <f>ROUND(Y221*Source!I117,7)</f>
        <v>0</v>
      </c>
      <c r="CY221">
        <f>AB221</f>
        <v>634.32</v>
      </c>
      <c r="CZ221">
        <f>AF221</f>
        <v>487.94</v>
      </c>
      <c r="DA221">
        <f>AJ221</f>
        <v>1.3</v>
      </c>
      <c r="DB221">
        <f t="shared" si="68"/>
        <v>107.35</v>
      </c>
      <c r="DC221">
        <f t="shared" si="69"/>
        <v>178.59</v>
      </c>
      <c r="DD221" t="s">
        <v>236</v>
      </c>
      <c r="DE221" t="s">
        <v>236</v>
      </c>
      <c r="DF221">
        <f t="shared" si="63"/>
        <v>0</v>
      </c>
      <c r="DG221">
        <f>ROUND(ROUND(AF221*AJ221,2)*CX221,2)</f>
        <v>0</v>
      </c>
      <c r="DH221">
        <f t="shared" si="61"/>
        <v>0</v>
      </c>
      <c r="DI221">
        <f t="shared" si="62"/>
        <v>0</v>
      </c>
      <c r="DJ221">
        <f>DG221+DH221</f>
        <v>0</v>
      </c>
      <c r="DK221">
        <v>0</v>
      </c>
      <c r="DL221" t="s">
        <v>81</v>
      </c>
      <c r="DM221">
        <v>4</v>
      </c>
      <c r="DN221" t="s">
        <v>28</v>
      </c>
      <c r="DO221">
        <v>1</v>
      </c>
    </row>
    <row r="222" spans="1:119">
      <c r="A222">
        <f>ROW(Source!A118)</f>
        <v>118</v>
      </c>
      <c r="B222">
        <v>85244033</v>
      </c>
      <c r="C222">
        <v>85246609</v>
      </c>
      <c r="D222">
        <v>82925804</v>
      </c>
      <c r="E222">
        <v>117</v>
      </c>
      <c r="F222">
        <v>1</v>
      </c>
      <c r="G222">
        <v>1</v>
      </c>
      <c r="H222">
        <v>1</v>
      </c>
      <c r="I222" t="s">
        <v>71</v>
      </c>
      <c r="J222" t="s">
        <v>236</v>
      </c>
      <c r="K222" t="s">
        <v>72</v>
      </c>
      <c r="L222">
        <v>1191</v>
      </c>
      <c r="N222">
        <v>1013</v>
      </c>
      <c r="O222" t="s">
        <v>28</v>
      </c>
      <c r="P222" t="s">
        <v>28</v>
      </c>
      <c r="Q222">
        <v>1</v>
      </c>
      <c r="W222">
        <v>0</v>
      </c>
      <c r="X222">
        <v>-1991603921</v>
      </c>
      <c r="Y222">
        <f t="shared" si="67"/>
        <v>0.41</v>
      </c>
      <c r="AA222">
        <v>0</v>
      </c>
      <c r="AB222">
        <v>0</v>
      </c>
      <c r="AC222">
        <v>0</v>
      </c>
      <c r="AD222">
        <v>690.62</v>
      </c>
      <c r="AE222">
        <v>0</v>
      </c>
      <c r="AF222">
        <v>0</v>
      </c>
      <c r="AG222">
        <v>0</v>
      </c>
      <c r="AH222">
        <v>690.62</v>
      </c>
      <c r="AI222">
        <v>1</v>
      </c>
      <c r="AJ222">
        <v>1</v>
      </c>
      <c r="AK222">
        <v>1</v>
      </c>
      <c r="AL222">
        <v>1</v>
      </c>
      <c r="AM222">
        <v>-2</v>
      </c>
      <c r="AN222">
        <v>0</v>
      </c>
      <c r="AO222">
        <v>0</v>
      </c>
      <c r="AP222">
        <v>1</v>
      </c>
      <c r="AQ222">
        <v>1</v>
      </c>
      <c r="AR222">
        <v>0</v>
      </c>
      <c r="AS222" t="s">
        <v>236</v>
      </c>
      <c r="AT222">
        <v>0.41</v>
      </c>
      <c r="AU222" t="s">
        <v>236</v>
      </c>
      <c r="AV222">
        <v>1</v>
      </c>
      <c r="AW222">
        <v>2</v>
      </c>
      <c r="AX222">
        <v>85246615</v>
      </c>
      <c r="AY222">
        <v>1</v>
      </c>
      <c r="AZ222">
        <v>0</v>
      </c>
      <c r="BA222">
        <v>224</v>
      </c>
      <c r="BB222">
        <v>1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283.1542</v>
      </c>
      <c r="BN222">
        <v>0.41</v>
      </c>
      <c r="BO222">
        <v>0</v>
      </c>
      <c r="BP222">
        <v>1</v>
      </c>
      <c r="BQ222">
        <v>0</v>
      </c>
      <c r="BR222">
        <v>0</v>
      </c>
      <c r="BS222">
        <v>0</v>
      </c>
      <c r="BT222">
        <v>283.1542</v>
      </c>
      <c r="BU222">
        <v>0.41</v>
      </c>
      <c r="BV222">
        <v>0</v>
      </c>
      <c r="BW222">
        <v>1</v>
      </c>
      <c r="CU222">
        <f>ROUND(AT222*Source!I118*AH222*AL222,2)</f>
        <v>0</v>
      </c>
      <c r="CV222">
        <f>ROUND(Y222*Source!I118,7)</f>
        <v>0</v>
      </c>
      <c r="CW222">
        <v>0</v>
      </c>
      <c r="CX222">
        <f>ROUND(Y222*Source!I118,7)</f>
        <v>0</v>
      </c>
      <c r="CY222">
        <f>AD222</f>
        <v>690.62</v>
      </c>
      <c r="CZ222">
        <f>AH222</f>
        <v>690.62</v>
      </c>
      <c r="DA222">
        <f>AL222</f>
        <v>1</v>
      </c>
      <c r="DB222">
        <f t="shared" si="68"/>
        <v>283.15</v>
      </c>
      <c r="DC222">
        <f t="shared" si="69"/>
        <v>0</v>
      </c>
      <c r="DD222" t="s">
        <v>236</v>
      </c>
      <c r="DE222" t="s">
        <v>236</v>
      </c>
      <c r="DF222">
        <f t="shared" si="63"/>
        <v>0</v>
      </c>
      <c r="DG222">
        <f>ROUND(ROUND(AF222,2)*CX222,2)</f>
        <v>0</v>
      </c>
      <c r="DH222">
        <f t="shared" si="61"/>
        <v>0</v>
      </c>
      <c r="DI222">
        <f t="shared" si="62"/>
        <v>0</v>
      </c>
      <c r="DJ222">
        <f>DI222</f>
        <v>0</v>
      </c>
      <c r="DK222">
        <v>1</v>
      </c>
      <c r="DL222" t="s">
        <v>236</v>
      </c>
      <c r="DM222">
        <v>0</v>
      </c>
      <c r="DN222" t="s">
        <v>236</v>
      </c>
      <c r="DO222">
        <v>0</v>
      </c>
    </row>
    <row r="223" spans="1:119">
      <c r="A223">
        <f>ROW(Source!A118)</f>
        <v>118</v>
      </c>
      <c r="B223">
        <v>85244033</v>
      </c>
      <c r="C223">
        <v>85246609</v>
      </c>
      <c r="D223">
        <v>82926016</v>
      </c>
      <c r="E223">
        <v>117</v>
      </c>
      <c r="F223">
        <v>1</v>
      </c>
      <c r="G223">
        <v>1</v>
      </c>
      <c r="H223">
        <v>1</v>
      </c>
      <c r="I223" t="s">
        <v>798</v>
      </c>
      <c r="J223" t="s">
        <v>236</v>
      </c>
      <c r="K223" t="s">
        <v>799</v>
      </c>
      <c r="L223">
        <v>1191</v>
      </c>
      <c r="N223">
        <v>1013</v>
      </c>
      <c r="O223" t="s">
        <v>28</v>
      </c>
      <c r="P223" t="s">
        <v>28</v>
      </c>
      <c r="Q223">
        <v>1</v>
      </c>
      <c r="W223">
        <v>0</v>
      </c>
      <c r="X223">
        <v>-1417349443</v>
      </c>
      <c r="Y223">
        <f t="shared" si="67"/>
        <v>0.44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1</v>
      </c>
      <c r="AJ223">
        <v>1</v>
      </c>
      <c r="AK223">
        <v>1</v>
      </c>
      <c r="AL223">
        <v>1</v>
      </c>
      <c r="AM223">
        <v>-2</v>
      </c>
      <c r="AN223">
        <v>0</v>
      </c>
      <c r="AO223">
        <v>0</v>
      </c>
      <c r="AP223">
        <v>1</v>
      </c>
      <c r="AQ223">
        <v>1</v>
      </c>
      <c r="AR223">
        <v>0</v>
      </c>
      <c r="AS223" t="s">
        <v>236</v>
      </c>
      <c r="AT223">
        <v>0.44</v>
      </c>
      <c r="AU223" t="s">
        <v>236</v>
      </c>
      <c r="AV223">
        <v>2</v>
      </c>
      <c r="AW223">
        <v>2</v>
      </c>
      <c r="AX223">
        <v>85246616</v>
      </c>
      <c r="AY223">
        <v>1</v>
      </c>
      <c r="AZ223">
        <v>0</v>
      </c>
      <c r="BA223">
        <v>225</v>
      </c>
      <c r="BB223">
        <v>1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CV223">
        <v>0</v>
      </c>
      <c r="CW223">
        <v>0</v>
      </c>
      <c r="CX223">
        <f>ROUND(Y223*Source!I118,7)</f>
        <v>0</v>
      </c>
      <c r="CY223">
        <f>AD223</f>
        <v>0</v>
      </c>
      <c r="CZ223">
        <f>AH223</f>
        <v>0</v>
      </c>
      <c r="DA223">
        <f>AL223</f>
        <v>1</v>
      </c>
      <c r="DB223">
        <f t="shared" si="68"/>
        <v>0</v>
      </c>
      <c r="DC223">
        <f t="shared" si="69"/>
        <v>0</v>
      </c>
      <c r="DD223" t="s">
        <v>236</v>
      </c>
      <c r="DE223" t="s">
        <v>236</v>
      </c>
      <c r="DF223">
        <f t="shared" si="63"/>
        <v>0</v>
      </c>
      <c r="DG223">
        <f>ROUND(ROUND(AF223,2)*CX223,2)</f>
        <v>0</v>
      </c>
      <c r="DH223">
        <f t="shared" si="61"/>
        <v>0</v>
      </c>
      <c r="DI223">
        <f t="shared" si="62"/>
        <v>0</v>
      </c>
      <c r="DJ223">
        <f>DI223</f>
        <v>0</v>
      </c>
      <c r="DK223">
        <v>0</v>
      </c>
      <c r="DL223" t="s">
        <v>236</v>
      </c>
      <c r="DM223">
        <v>0</v>
      </c>
      <c r="DN223" t="s">
        <v>236</v>
      </c>
      <c r="DO223">
        <v>0</v>
      </c>
    </row>
    <row r="224" spans="1:119">
      <c r="A224">
        <f>ROW(Source!A118)</f>
        <v>118</v>
      </c>
      <c r="B224">
        <v>85244033</v>
      </c>
      <c r="C224">
        <v>85246609</v>
      </c>
      <c r="D224">
        <v>82932505</v>
      </c>
      <c r="E224">
        <v>1</v>
      </c>
      <c r="F224">
        <v>1</v>
      </c>
      <c r="G224">
        <v>1</v>
      </c>
      <c r="H224">
        <v>2</v>
      </c>
      <c r="I224" t="s">
        <v>73</v>
      </c>
      <c r="J224" t="s">
        <v>807</v>
      </c>
      <c r="K224" t="s">
        <v>74</v>
      </c>
      <c r="L224">
        <v>1368</v>
      </c>
      <c r="N224">
        <v>1011</v>
      </c>
      <c r="O224" t="s">
        <v>57</v>
      </c>
      <c r="P224" t="s">
        <v>57</v>
      </c>
      <c r="Q224">
        <v>1</v>
      </c>
      <c r="W224">
        <v>0</v>
      </c>
      <c r="X224">
        <v>639918019</v>
      </c>
      <c r="Y224">
        <f t="shared" si="67"/>
        <v>0.22</v>
      </c>
      <c r="AA224">
        <v>0</v>
      </c>
      <c r="AB224">
        <v>1626.29</v>
      </c>
      <c r="AC224">
        <v>1090.46</v>
      </c>
      <c r="AD224">
        <v>0</v>
      </c>
      <c r="AE224">
        <v>0</v>
      </c>
      <c r="AF224">
        <v>1626.29</v>
      </c>
      <c r="AG224">
        <v>1090.46</v>
      </c>
      <c r="AH224">
        <v>0</v>
      </c>
      <c r="AI224">
        <v>1</v>
      </c>
      <c r="AJ224">
        <v>1</v>
      </c>
      <c r="AK224">
        <v>1</v>
      </c>
      <c r="AL224">
        <v>1</v>
      </c>
      <c r="AM224">
        <v>-2</v>
      </c>
      <c r="AN224">
        <v>0</v>
      </c>
      <c r="AO224">
        <v>0</v>
      </c>
      <c r="AP224">
        <v>1</v>
      </c>
      <c r="AQ224">
        <v>1</v>
      </c>
      <c r="AR224">
        <v>0</v>
      </c>
      <c r="AS224" t="s">
        <v>236</v>
      </c>
      <c r="AT224">
        <v>0.22</v>
      </c>
      <c r="AU224" t="s">
        <v>236</v>
      </c>
      <c r="AV224">
        <v>1</v>
      </c>
      <c r="AW224">
        <v>2</v>
      </c>
      <c r="AX224">
        <v>85246617</v>
      </c>
      <c r="AY224">
        <v>1</v>
      </c>
      <c r="AZ224">
        <v>0</v>
      </c>
      <c r="BA224">
        <v>226</v>
      </c>
      <c r="BB224">
        <v>1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357.7838</v>
      </c>
      <c r="BL224">
        <v>239.9012</v>
      </c>
      <c r="BM224">
        <v>0</v>
      </c>
      <c r="BN224">
        <v>0</v>
      </c>
      <c r="BO224">
        <v>0.22</v>
      </c>
      <c r="BP224">
        <v>1</v>
      </c>
      <c r="BQ224">
        <v>0</v>
      </c>
      <c r="BR224">
        <v>357.7838</v>
      </c>
      <c r="BS224">
        <v>239.9012</v>
      </c>
      <c r="BT224">
        <v>0</v>
      </c>
      <c r="BU224">
        <v>0</v>
      </c>
      <c r="BV224">
        <v>0.22</v>
      </c>
      <c r="BW224">
        <v>1</v>
      </c>
      <c r="CV224">
        <v>0</v>
      </c>
      <c r="CW224">
        <f>ROUND(Y224*Source!I118*DO224,7)</f>
        <v>0</v>
      </c>
      <c r="CX224">
        <f>ROUND(Y224*Source!I118,7)</f>
        <v>0</v>
      </c>
      <c r="CY224">
        <f>AB224</f>
        <v>1626.29</v>
      </c>
      <c r="CZ224">
        <f>AF224</f>
        <v>1626.29</v>
      </c>
      <c r="DA224">
        <f>AJ224</f>
        <v>1</v>
      </c>
      <c r="DB224">
        <f t="shared" si="68"/>
        <v>357.78</v>
      </c>
      <c r="DC224">
        <f t="shared" si="69"/>
        <v>239.9</v>
      </c>
      <c r="DD224" t="s">
        <v>236</v>
      </c>
      <c r="DE224" t="s">
        <v>236</v>
      </c>
      <c r="DF224">
        <f t="shared" si="63"/>
        <v>0</v>
      </c>
      <c r="DG224">
        <f>ROUND(ROUND(AF224,2)*CX224,2)</f>
        <v>0</v>
      </c>
      <c r="DH224">
        <f t="shared" si="61"/>
        <v>0</v>
      </c>
      <c r="DI224">
        <f t="shared" si="62"/>
        <v>0</v>
      </c>
      <c r="DJ224">
        <f>DG224+DH224</f>
        <v>0</v>
      </c>
      <c r="DK224">
        <v>1</v>
      </c>
      <c r="DL224" t="s">
        <v>75</v>
      </c>
      <c r="DM224">
        <v>6</v>
      </c>
      <c r="DN224" t="s">
        <v>28</v>
      </c>
      <c r="DO224">
        <v>1</v>
      </c>
    </row>
    <row r="225" spans="1:119">
      <c r="A225">
        <f>ROW(Source!A118)</f>
        <v>118</v>
      </c>
      <c r="B225">
        <v>85244033</v>
      </c>
      <c r="C225">
        <v>85246609</v>
      </c>
      <c r="D225">
        <v>82933465</v>
      </c>
      <c r="E225">
        <v>1</v>
      </c>
      <c r="F225">
        <v>1</v>
      </c>
      <c r="G225">
        <v>1</v>
      </c>
      <c r="H225">
        <v>2</v>
      </c>
      <c r="I225" t="s">
        <v>77</v>
      </c>
      <c r="J225" t="s">
        <v>805</v>
      </c>
      <c r="K225" t="s">
        <v>78</v>
      </c>
      <c r="L225">
        <v>1368</v>
      </c>
      <c r="N225">
        <v>1011</v>
      </c>
      <c r="O225" t="s">
        <v>57</v>
      </c>
      <c r="P225" t="s">
        <v>57</v>
      </c>
      <c r="Q225">
        <v>1</v>
      </c>
      <c r="W225">
        <v>0</v>
      </c>
      <c r="X225">
        <v>1256142057</v>
      </c>
      <c r="Y225">
        <f t="shared" si="67"/>
        <v>0.22</v>
      </c>
      <c r="AA225">
        <v>0</v>
      </c>
      <c r="AB225">
        <v>13.86</v>
      </c>
      <c r="AC225">
        <v>0</v>
      </c>
      <c r="AD225">
        <v>0</v>
      </c>
      <c r="AE225">
        <v>0</v>
      </c>
      <c r="AF225">
        <v>13.86</v>
      </c>
      <c r="AG225">
        <v>0</v>
      </c>
      <c r="AH225">
        <v>0</v>
      </c>
      <c r="AI225">
        <v>1</v>
      </c>
      <c r="AJ225">
        <v>1</v>
      </c>
      <c r="AK225">
        <v>1</v>
      </c>
      <c r="AL225">
        <v>1</v>
      </c>
      <c r="AM225">
        <v>-2</v>
      </c>
      <c r="AN225">
        <v>0</v>
      </c>
      <c r="AO225">
        <v>0</v>
      </c>
      <c r="AP225">
        <v>1</v>
      </c>
      <c r="AQ225">
        <v>1</v>
      </c>
      <c r="AR225">
        <v>0</v>
      </c>
      <c r="AS225" t="s">
        <v>236</v>
      </c>
      <c r="AT225">
        <v>0.22</v>
      </c>
      <c r="AU225" t="s">
        <v>236</v>
      </c>
      <c r="AV225">
        <v>1</v>
      </c>
      <c r="AW225">
        <v>2</v>
      </c>
      <c r="AX225">
        <v>85246618</v>
      </c>
      <c r="AY225">
        <v>1</v>
      </c>
      <c r="AZ225">
        <v>0</v>
      </c>
      <c r="BA225">
        <v>227</v>
      </c>
      <c r="BB225">
        <v>1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3.0492</v>
      </c>
      <c r="BL225">
        <v>0</v>
      </c>
      <c r="BM225">
        <v>0</v>
      </c>
      <c r="BN225">
        <v>0</v>
      </c>
      <c r="BO225">
        <v>0</v>
      </c>
      <c r="BP225">
        <v>1</v>
      </c>
      <c r="BQ225">
        <v>0</v>
      </c>
      <c r="BR225">
        <v>3.0492</v>
      </c>
      <c r="BS225">
        <v>0</v>
      </c>
      <c r="BT225">
        <v>0</v>
      </c>
      <c r="BU225">
        <v>0</v>
      </c>
      <c r="BV225">
        <v>0</v>
      </c>
      <c r="BW225">
        <v>1</v>
      </c>
      <c r="CV225">
        <v>0</v>
      </c>
      <c r="CW225">
        <f>ROUND(Y225*Source!I118*DO225,7)</f>
        <v>0</v>
      </c>
      <c r="CX225">
        <f>ROUND(Y225*Source!I118,7)</f>
        <v>0</v>
      </c>
      <c r="CY225">
        <f>AB225</f>
        <v>13.86</v>
      </c>
      <c r="CZ225">
        <f>AF225</f>
        <v>13.86</v>
      </c>
      <c r="DA225">
        <f>AJ225</f>
        <v>1</v>
      </c>
      <c r="DB225">
        <f t="shared" si="68"/>
        <v>3.05</v>
      </c>
      <c r="DC225">
        <f t="shared" si="69"/>
        <v>0</v>
      </c>
      <c r="DD225" t="s">
        <v>236</v>
      </c>
      <c r="DE225" t="s">
        <v>236</v>
      </c>
      <c r="DF225">
        <f t="shared" si="63"/>
        <v>0</v>
      </c>
      <c r="DG225">
        <f>ROUND(ROUND(AF225,2)*CX225,2)</f>
        <v>0</v>
      </c>
      <c r="DH225">
        <f t="shared" si="61"/>
        <v>0</v>
      </c>
      <c r="DI225">
        <f t="shared" si="62"/>
        <v>0</v>
      </c>
      <c r="DJ225">
        <f>DG225+DH225</f>
        <v>0</v>
      </c>
      <c r="DK225">
        <v>1</v>
      </c>
      <c r="DL225" t="s">
        <v>236</v>
      </c>
      <c r="DM225">
        <v>0</v>
      </c>
      <c r="DN225" t="s">
        <v>236</v>
      </c>
      <c r="DO225">
        <v>0</v>
      </c>
    </row>
    <row r="226" spans="1:119">
      <c r="A226">
        <f>ROW(Source!A118)</f>
        <v>118</v>
      </c>
      <c r="B226">
        <v>85244033</v>
      </c>
      <c r="C226">
        <v>85246609</v>
      </c>
      <c r="D226">
        <v>82933483</v>
      </c>
      <c r="E226">
        <v>1</v>
      </c>
      <c r="F226">
        <v>1</v>
      </c>
      <c r="G226">
        <v>1</v>
      </c>
      <c r="H226">
        <v>2</v>
      </c>
      <c r="I226" t="s">
        <v>79</v>
      </c>
      <c r="J226" t="s">
        <v>806</v>
      </c>
      <c r="K226" t="s">
        <v>80</v>
      </c>
      <c r="L226">
        <v>1368</v>
      </c>
      <c r="N226">
        <v>1011</v>
      </c>
      <c r="O226" t="s">
        <v>57</v>
      </c>
      <c r="P226" t="s">
        <v>57</v>
      </c>
      <c r="Q226">
        <v>1</v>
      </c>
      <c r="W226">
        <v>0</v>
      </c>
      <c r="X226">
        <v>1638899965</v>
      </c>
      <c r="Y226">
        <f t="shared" si="67"/>
        <v>0.22</v>
      </c>
      <c r="AA226">
        <v>0</v>
      </c>
      <c r="AB226">
        <v>634.32</v>
      </c>
      <c r="AC226">
        <v>811.79</v>
      </c>
      <c r="AD226">
        <v>0</v>
      </c>
      <c r="AE226">
        <v>0</v>
      </c>
      <c r="AF226">
        <v>487.94</v>
      </c>
      <c r="AG226">
        <v>811.79</v>
      </c>
      <c r="AH226">
        <v>0</v>
      </c>
      <c r="AI226">
        <v>1</v>
      </c>
      <c r="AJ226">
        <v>1.3</v>
      </c>
      <c r="AK226">
        <v>1</v>
      </c>
      <c r="AL226">
        <v>1</v>
      </c>
      <c r="AM226">
        <v>2</v>
      </c>
      <c r="AN226">
        <v>0</v>
      </c>
      <c r="AO226">
        <v>0</v>
      </c>
      <c r="AP226">
        <v>1</v>
      </c>
      <c r="AQ226">
        <v>1</v>
      </c>
      <c r="AR226">
        <v>0</v>
      </c>
      <c r="AS226" t="s">
        <v>236</v>
      </c>
      <c r="AT226">
        <v>0.22</v>
      </c>
      <c r="AU226" t="s">
        <v>236</v>
      </c>
      <c r="AV226">
        <v>1</v>
      </c>
      <c r="AW226">
        <v>2</v>
      </c>
      <c r="AX226">
        <v>85246619</v>
      </c>
      <c r="AY226">
        <v>1</v>
      </c>
      <c r="AZ226">
        <v>0</v>
      </c>
      <c r="BA226">
        <v>228</v>
      </c>
      <c r="BB226">
        <v>1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107.3468</v>
      </c>
      <c r="BL226">
        <v>178.5938</v>
      </c>
      <c r="BM226">
        <v>0</v>
      </c>
      <c r="BN226">
        <v>0</v>
      </c>
      <c r="BO226">
        <v>0.22</v>
      </c>
      <c r="BP226">
        <v>1</v>
      </c>
      <c r="BQ226">
        <v>0</v>
      </c>
      <c r="BR226">
        <v>107.3468</v>
      </c>
      <c r="BS226">
        <v>178.5938</v>
      </c>
      <c r="BT226">
        <v>0</v>
      </c>
      <c r="BU226">
        <v>0</v>
      </c>
      <c r="BV226">
        <v>0.22</v>
      </c>
      <c r="BW226">
        <v>1</v>
      </c>
      <c r="CV226">
        <v>0</v>
      </c>
      <c r="CW226">
        <f>ROUND(Y226*Source!I118*DO226,7)</f>
        <v>0</v>
      </c>
      <c r="CX226">
        <f>ROUND(Y226*Source!I118,7)</f>
        <v>0</v>
      </c>
      <c r="CY226">
        <f>AB226</f>
        <v>634.32</v>
      </c>
      <c r="CZ226">
        <f>AF226</f>
        <v>487.94</v>
      </c>
      <c r="DA226">
        <f>AJ226</f>
        <v>1.3</v>
      </c>
      <c r="DB226">
        <f t="shared" si="68"/>
        <v>107.35</v>
      </c>
      <c r="DC226">
        <f t="shared" si="69"/>
        <v>178.59</v>
      </c>
      <c r="DD226" t="s">
        <v>236</v>
      </c>
      <c r="DE226" t="s">
        <v>236</v>
      </c>
      <c r="DF226">
        <f t="shared" si="63"/>
        <v>0</v>
      </c>
      <c r="DG226">
        <f>ROUND(ROUND(AF226*AJ226,2)*CX226,2)</f>
        <v>0</v>
      </c>
      <c r="DH226">
        <f t="shared" si="61"/>
        <v>0</v>
      </c>
      <c r="DI226">
        <f t="shared" si="62"/>
        <v>0</v>
      </c>
      <c r="DJ226">
        <f>DG226+DH226</f>
        <v>0</v>
      </c>
      <c r="DK226">
        <v>0</v>
      </c>
      <c r="DL226" t="s">
        <v>81</v>
      </c>
      <c r="DM226">
        <v>4</v>
      </c>
      <c r="DN226" t="s">
        <v>28</v>
      </c>
      <c r="DO226">
        <v>1</v>
      </c>
    </row>
    <row r="227" spans="1:119">
      <c r="A227">
        <f>ROW(Source!A119)</f>
        <v>119</v>
      </c>
      <c r="B227">
        <v>85244098</v>
      </c>
      <c r="C227">
        <v>85246620</v>
      </c>
      <c r="D227">
        <v>82925804</v>
      </c>
      <c r="E227">
        <v>117</v>
      </c>
      <c r="F227">
        <v>1</v>
      </c>
      <c r="G227">
        <v>1</v>
      </c>
      <c r="H227">
        <v>1</v>
      </c>
      <c r="I227" t="s">
        <v>71</v>
      </c>
      <c r="J227" t="s">
        <v>236</v>
      </c>
      <c r="K227" t="s">
        <v>72</v>
      </c>
      <c r="L227">
        <v>1191</v>
      </c>
      <c r="N227">
        <v>1013</v>
      </c>
      <c r="O227" t="s">
        <v>28</v>
      </c>
      <c r="P227" t="s">
        <v>28</v>
      </c>
      <c r="Q227">
        <v>1</v>
      </c>
      <c r="W227">
        <v>0</v>
      </c>
      <c r="X227">
        <v>-1991603921</v>
      </c>
      <c r="Y227">
        <f t="shared" ref="Y227:Y242" si="70">(AT227*ROUND((0.15+1),7))</f>
        <v>0.2875</v>
      </c>
      <c r="AA227">
        <v>0</v>
      </c>
      <c r="AB227">
        <v>0</v>
      </c>
      <c r="AC227">
        <v>0</v>
      </c>
      <c r="AD227">
        <v>690.62</v>
      </c>
      <c r="AE227">
        <v>0</v>
      </c>
      <c r="AF227">
        <v>0</v>
      </c>
      <c r="AG227">
        <v>0</v>
      </c>
      <c r="AH227">
        <v>690.62</v>
      </c>
      <c r="AI227">
        <v>1</v>
      </c>
      <c r="AJ227">
        <v>1</v>
      </c>
      <c r="AK227">
        <v>1</v>
      </c>
      <c r="AL227">
        <v>1</v>
      </c>
      <c r="AM227">
        <v>-2</v>
      </c>
      <c r="AN227">
        <v>0</v>
      </c>
      <c r="AO227">
        <v>0</v>
      </c>
      <c r="AP227">
        <v>1</v>
      </c>
      <c r="AQ227">
        <v>1</v>
      </c>
      <c r="AR227">
        <v>0</v>
      </c>
      <c r="AS227" t="s">
        <v>236</v>
      </c>
      <c r="AT227">
        <v>0.25</v>
      </c>
      <c r="AU227" t="s">
        <v>422</v>
      </c>
      <c r="AV227">
        <v>1</v>
      </c>
      <c r="AW227">
        <v>2</v>
      </c>
      <c r="AX227">
        <v>85246625</v>
      </c>
      <c r="AY227">
        <v>1</v>
      </c>
      <c r="AZ227">
        <v>0</v>
      </c>
      <c r="BA227">
        <v>229</v>
      </c>
      <c r="BB227">
        <v>1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172.655</v>
      </c>
      <c r="BN227">
        <v>0.25</v>
      </c>
      <c r="BO227">
        <v>0</v>
      </c>
      <c r="BP227">
        <v>1</v>
      </c>
      <c r="BQ227">
        <v>0</v>
      </c>
      <c r="BR227">
        <v>0</v>
      </c>
      <c r="BS227">
        <v>0</v>
      </c>
      <c r="BT227">
        <v>198.55325</v>
      </c>
      <c r="BU227">
        <v>0.2875</v>
      </c>
      <c r="BV227">
        <v>0</v>
      </c>
      <c r="BW227">
        <v>1</v>
      </c>
      <c r="CU227">
        <f>ROUND(AT227*Source!I119*AH227*AL227,2)</f>
        <v>172.66</v>
      </c>
      <c r="CV227">
        <f>ROUND(Y227*Source!I119,7)</f>
        <v>0.2875</v>
      </c>
      <c r="CW227">
        <v>0</v>
      </c>
      <c r="CX227">
        <f>ROUND(Y227*Source!I119,7)</f>
        <v>0.2875</v>
      </c>
      <c r="CY227">
        <f>AD227</f>
        <v>690.62</v>
      </c>
      <c r="CZ227">
        <f>AH227</f>
        <v>690.62</v>
      </c>
      <c r="DA227">
        <f>AL227</f>
        <v>1</v>
      </c>
      <c r="DB227">
        <f t="shared" ref="DB227:DB242" si="71">ROUND((ROUND(AT227*CZ227,2)*ROUND((0.15+1),7)),6)</f>
        <v>198.559</v>
      </c>
      <c r="DC227">
        <f t="shared" ref="DC227:DC242" si="72">ROUND((ROUND(AT227*AG227,2)*ROUND((0.15+1),7)),6)</f>
        <v>0</v>
      </c>
      <c r="DD227" t="s">
        <v>236</v>
      </c>
      <c r="DE227" t="s">
        <v>236</v>
      </c>
      <c r="DF227">
        <f t="shared" si="63"/>
        <v>0</v>
      </c>
      <c r="DG227">
        <f>ROUND(ROUND(AF227,2)*CX227,2)</f>
        <v>0</v>
      </c>
      <c r="DH227">
        <f t="shared" si="61"/>
        <v>0</v>
      </c>
      <c r="DI227">
        <f t="shared" si="62"/>
        <v>198.55</v>
      </c>
      <c r="DJ227">
        <f>DI227</f>
        <v>198.55</v>
      </c>
      <c r="DK227">
        <v>1</v>
      </c>
      <c r="DL227" t="s">
        <v>236</v>
      </c>
      <c r="DM227">
        <v>0</v>
      </c>
      <c r="DN227" t="s">
        <v>236</v>
      </c>
      <c r="DO227">
        <v>0</v>
      </c>
    </row>
    <row r="228" spans="1:119">
      <c r="A228">
        <f>ROW(Source!A119)</f>
        <v>119</v>
      </c>
      <c r="B228">
        <v>85244098</v>
      </c>
      <c r="C228">
        <v>85246620</v>
      </c>
      <c r="D228">
        <v>82926016</v>
      </c>
      <c r="E228">
        <v>117</v>
      </c>
      <c r="F228">
        <v>1</v>
      </c>
      <c r="G228">
        <v>1</v>
      </c>
      <c r="H228">
        <v>1</v>
      </c>
      <c r="I228" t="s">
        <v>798</v>
      </c>
      <c r="J228" t="s">
        <v>236</v>
      </c>
      <c r="K228" t="s">
        <v>799</v>
      </c>
      <c r="L228">
        <v>1191</v>
      </c>
      <c r="N228">
        <v>1013</v>
      </c>
      <c r="O228" t="s">
        <v>28</v>
      </c>
      <c r="P228" t="s">
        <v>28</v>
      </c>
      <c r="Q228">
        <v>1</v>
      </c>
      <c r="W228">
        <v>0</v>
      </c>
      <c r="X228">
        <v>-1417349443</v>
      </c>
      <c r="Y228">
        <f t="shared" si="70"/>
        <v>0.161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1</v>
      </c>
      <c r="AJ228">
        <v>1</v>
      </c>
      <c r="AK228">
        <v>1</v>
      </c>
      <c r="AL228">
        <v>1</v>
      </c>
      <c r="AM228">
        <v>-2</v>
      </c>
      <c r="AN228">
        <v>0</v>
      </c>
      <c r="AO228">
        <v>0</v>
      </c>
      <c r="AP228">
        <v>1</v>
      </c>
      <c r="AQ228">
        <v>1</v>
      </c>
      <c r="AR228">
        <v>0</v>
      </c>
      <c r="AS228" t="s">
        <v>236</v>
      </c>
      <c r="AT228">
        <v>0.14</v>
      </c>
      <c r="AU228" t="s">
        <v>422</v>
      </c>
      <c r="AV228">
        <v>2</v>
      </c>
      <c r="AW228">
        <v>2</v>
      </c>
      <c r="AX228">
        <v>85246626</v>
      </c>
      <c r="AY228">
        <v>1</v>
      </c>
      <c r="AZ228">
        <v>0</v>
      </c>
      <c r="BA228">
        <v>230</v>
      </c>
      <c r="BB228">
        <v>1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CV228">
        <v>0</v>
      </c>
      <c r="CW228">
        <v>0</v>
      </c>
      <c r="CX228">
        <f>ROUND(Y228*Source!I119,7)</f>
        <v>0.161</v>
      </c>
      <c r="CY228">
        <f>AD228</f>
        <v>0</v>
      </c>
      <c r="CZ228">
        <f>AH228</f>
        <v>0</v>
      </c>
      <c r="DA228">
        <f>AL228</f>
        <v>1</v>
      </c>
      <c r="DB228">
        <f t="shared" si="71"/>
        <v>0</v>
      </c>
      <c r="DC228">
        <f t="shared" si="72"/>
        <v>0</v>
      </c>
      <c r="DD228" t="s">
        <v>236</v>
      </c>
      <c r="DE228" t="s">
        <v>236</v>
      </c>
      <c r="DF228">
        <f t="shared" si="63"/>
        <v>0</v>
      </c>
      <c r="DG228">
        <f>ROUND(ROUND(AF228,2)*CX228,2)</f>
        <v>0</v>
      </c>
      <c r="DH228">
        <f t="shared" si="61"/>
        <v>0</v>
      </c>
      <c r="DI228">
        <f t="shared" si="62"/>
        <v>0</v>
      </c>
      <c r="DJ228">
        <f>DI228</f>
        <v>0</v>
      </c>
      <c r="DK228">
        <v>0</v>
      </c>
      <c r="DL228" t="s">
        <v>236</v>
      </c>
      <c r="DM228">
        <v>0</v>
      </c>
      <c r="DN228" t="s">
        <v>236</v>
      </c>
      <c r="DO228">
        <v>0</v>
      </c>
    </row>
    <row r="229" spans="1:119">
      <c r="A229">
        <f>ROW(Source!A119)</f>
        <v>119</v>
      </c>
      <c r="B229">
        <v>85244098</v>
      </c>
      <c r="C229">
        <v>85246620</v>
      </c>
      <c r="D229">
        <v>82933465</v>
      </c>
      <c r="E229">
        <v>1</v>
      </c>
      <c r="F229">
        <v>1</v>
      </c>
      <c r="G229">
        <v>1</v>
      </c>
      <c r="H229">
        <v>2</v>
      </c>
      <c r="I229" t="s">
        <v>77</v>
      </c>
      <c r="J229" t="s">
        <v>805</v>
      </c>
      <c r="K229" t="s">
        <v>78</v>
      </c>
      <c r="L229">
        <v>1368</v>
      </c>
      <c r="N229">
        <v>1011</v>
      </c>
      <c r="O229" t="s">
        <v>57</v>
      </c>
      <c r="P229" t="s">
        <v>57</v>
      </c>
      <c r="Q229">
        <v>1</v>
      </c>
      <c r="W229">
        <v>0</v>
      </c>
      <c r="X229">
        <v>1256142057</v>
      </c>
      <c r="Y229">
        <f t="shared" si="70"/>
        <v>0.161</v>
      </c>
      <c r="AA229">
        <v>0</v>
      </c>
      <c r="AB229">
        <v>13.86</v>
      </c>
      <c r="AC229">
        <v>0</v>
      </c>
      <c r="AD229">
        <v>0</v>
      </c>
      <c r="AE229">
        <v>0</v>
      </c>
      <c r="AF229">
        <v>13.86</v>
      </c>
      <c r="AG229">
        <v>0</v>
      </c>
      <c r="AH229">
        <v>0</v>
      </c>
      <c r="AI229">
        <v>1</v>
      </c>
      <c r="AJ229">
        <v>1</v>
      </c>
      <c r="AK229">
        <v>1</v>
      </c>
      <c r="AL229">
        <v>1</v>
      </c>
      <c r="AM229">
        <v>-2</v>
      </c>
      <c r="AN229">
        <v>0</v>
      </c>
      <c r="AO229">
        <v>0</v>
      </c>
      <c r="AP229">
        <v>1</v>
      </c>
      <c r="AQ229">
        <v>1</v>
      </c>
      <c r="AR229">
        <v>0</v>
      </c>
      <c r="AS229" t="s">
        <v>236</v>
      </c>
      <c r="AT229">
        <v>0.14</v>
      </c>
      <c r="AU229" t="s">
        <v>422</v>
      </c>
      <c r="AV229">
        <v>1</v>
      </c>
      <c r="AW229">
        <v>2</v>
      </c>
      <c r="AX229">
        <v>85246627</v>
      </c>
      <c r="AY229">
        <v>1</v>
      </c>
      <c r="AZ229">
        <v>0</v>
      </c>
      <c r="BA229">
        <v>231</v>
      </c>
      <c r="BB229">
        <v>1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1.9404</v>
      </c>
      <c r="BL229">
        <v>0</v>
      </c>
      <c r="BM229">
        <v>0</v>
      </c>
      <c r="BN229">
        <v>0</v>
      </c>
      <c r="BO229">
        <v>0</v>
      </c>
      <c r="BP229">
        <v>1</v>
      </c>
      <c r="BQ229">
        <v>0</v>
      </c>
      <c r="BR229">
        <v>2.23146</v>
      </c>
      <c r="BS229">
        <v>0</v>
      </c>
      <c r="BT229">
        <v>0</v>
      </c>
      <c r="BU229">
        <v>0</v>
      </c>
      <c r="BV229">
        <v>0</v>
      </c>
      <c r="BW229">
        <v>1</v>
      </c>
      <c r="CV229">
        <v>0</v>
      </c>
      <c r="CW229">
        <f>ROUND(Y229*Source!I119*DO229,7)</f>
        <v>0</v>
      </c>
      <c r="CX229">
        <f>ROUND(Y229*Source!I119,7)</f>
        <v>0.161</v>
      </c>
      <c r="CY229">
        <f>AB229</f>
        <v>13.86</v>
      </c>
      <c r="CZ229">
        <f>AF229</f>
        <v>13.86</v>
      </c>
      <c r="DA229">
        <f>AJ229</f>
        <v>1</v>
      </c>
      <c r="DB229">
        <f t="shared" si="71"/>
        <v>2.231</v>
      </c>
      <c r="DC229">
        <f t="shared" si="72"/>
        <v>0</v>
      </c>
      <c r="DD229" t="s">
        <v>236</v>
      </c>
      <c r="DE229" t="s">
        <v>236</v>
      </c>
      <c r="DF229">
        <f t="shared" si="63"/>
        <v>0</v>
      </c>
      <c r="DG229">
        <f>ROUND(ROUND(AF229,2)*CX229,2)</f>
        <v>2.23</v>
      </c>
      <c r="DH229">
        <f t="shared" si="61"/>
        <v>0</v>
      </c>
      <c r="DI229">
        <f t="shared" si="62"/>
        <v>0</v>
      </c>
      <c r="DJ229">
        <f>DG229+DH229</f>
        <v>2.23</v>
      </c>
      <c r="DK229">
        <v>1</v>
      </c>
      <c r="DL229" t="s">
        <v>236</v>
      </c>
      <c r="DM229">
        <v>0</v>
      </c>
      <c r="DN229" t="s">
        <v>236</v>
      </c>
      <c r="DO229">
        <v>0</v>
      </c>
    </row>
    <row r="230" spans="1:119">
      <c r="A230">
        <f>ROW(Source!A119)</f>
        <v>119</v>
      </c>
      <c r="B230">
        <v>85244098</v>
      </c>
      <c r="C230">
        <v>85246620</v>
      </c>
      <c r="D230">
        <v>82933483</v>
      </c>
      <c r="E230">
        <v>1</v>
      </c>
      <c r="F230">
        <v>1</v>
      </c>
      <c r="G230">
        <v>1</v>
      </c>
      <c r="H230">
        <v>2</v>
      </c>
      <c r="I230" t="s">
        <v>79</v>
      </c>
      <c r="J230" t="s">
        <v>806</v>
      </c>
      <c r="K230" t="s">
        <v>80</v>
      </c>
      <c r="L230">
        <v>1368</v>
      </c>
      <c r="N230">
        <v>1011</v>
      </c>
      <c r="O230" t="s">
        <v>57</v>
      </c>
      <c r="P230" t="s">
        <v>57</v>
      </c>
      <c r="Q230">
        <v>1</v>
      </c>
      <c r="W230">
        <v>0</v>
      </c>
      <c r="X230">
        <v>1638899965</v>
      </c>
      <c r="Y230">
        <f t="shared" si="70"/>
        <v>0.161</v>
      </c>
      <c r="AA230">
        <v>0</v>
      </c>
      <c r="AB230">
        <v>634.32</v>
      </c>
      <c r="AC230">
        <v>811.79</v>
      </c>
      <c r="AD230">
        <v>0</v>
      </c>
      <c r="AE230">
        <v>0</v>
      </c>
      <c r="AF230">
        <v>487.94</v>
      </c>
      <c r="AG230">
        <v>811.79</v>
      </c>
      <c r="AH230">
        <v>0</v>
      </c>
      <c r="AI230">
        <v>1</v>
      </c>
      <c r="AJ230">
        <v>1.3</v>
      </c>
      <c r="AK230">
        <v>1</v>
      </c>
      <c r="AL230">
        <v>1</v>
      </c>
      <c r="AM230">
        <v>2</v>
      </c>
      <c r="AN230">
        <v>0</v>
      </c>
      <c r="AO230">
        <v>0</v>
      </c>
      <c r="AP230">
        <v>1</v>
      </c>
      <c r="AQ230">
        <v>1</v>
      </c>
      <c r="AR230">
        <v>0</v>
      </c>
      <c r="AS230" t="s">
        <v>236</v>
      </c>
      <c r="AT230">
        <v>0.14</v>
      </c>
      <c r="AU230" t="s">
        <v>422</v>
      </c>
      <c r="AV230">
        <v>1</v>
      </c>
      <c r="AW230">
        <v>2</v>
      </c>
      <c r="AX230">
        <v>85246628</v>
      </c>
      <c r="AY230">
        <v>1</v>
      </c>
      <c r="AZ230">
        <v>0</v>
      </c>
      <c r="BA230">
        <v>232</v>
      </c>
      <c r="BB230">
        <v>1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68.3116</v>
      </c>
      <c r="BL230">
        <v>113.6506</v>
      </c>
      <c r="BM230">
        <v>0</v>
      </c>
      <c r="BN230">
        <v>0</v>
      </c>
      <c r="BO230">
        <v>0.14</v>
      </c>
      <c r="BP230">
        <v>1</v>
      </c>
      <c r="BQ230">
        <v>0</v>
      </c>
      <c r="BR230">
        <v>78.55834</v>
      </c>
      <c r="BS230">
        <v>130.69819</v>
      </c>
      <c r="BT230">
        <v>0</v>
      </c>
      <c r="BU230">
        <v>0</v>
      </c>
      <c r="BV230">
        <v>0.161</v>
      </c>
      <c r="BW230">
        <v>1</v>
      </c>
      <c r="CV230">
        <v>0</v>
      </c>
      <c r="CW230">
        <f>ROUND(Y230*Source!I119*DO230,7)</f>
        <v>0.161</v>
      </c>
      <c r="CX230">
        <f>ROUND(Y230*Source!I119,7)</f>
        <v>0.161</v>
      </c>
      <c r="CY230">
        <f>AB230</f>
        <v>634.32</v>
      </c>
      <c r="CZ230">
        <f>AF230</f>
        <v>487.94</v>
      </c>
      <c r="DA230">
        <f>AJ230</f>
        <v>1.3</v>
      </c>
      <c r="DB230">
        <f t="shared" si="71"/>
        <v>78.5565</v>
      </c>
      <c r="DC230">
        <f t="shared" si="72"/>
        <v>130.6975</v>
      </c>
      <c r="DD230" t="s">
        <v>236</v>
      </c>
      <c r="DE230" t="s">
        <v>236</v>
      </c>
      <c r="DF230">
        <f t="shared" si="63"/>
        <v>0</v>
      </c>
      <c r="DG230">
        <f>ROUND(ROUND(AF230*AJ230,2)*CX230,2)</f>
        <v>102.13</v>
      </c>
      <c r="DH230">
        <f t="shared" si="61"/>
        <v>130.7</v>
      </c>
      <c r="DI230">
        <f t="shared" si="62"/>
        <v>0</v>
      </c>
      <c r="DJ230">
        <f>DG230+DH230</f>
        <v>232.83</v>
      </c>
      <c r="DK230">
        <v>0</v>
      </c>
      <c r="DL230" t="s">
        <v>81</v>
      </c>
      <c r="DM230">
        <v>4</v>
      </c>
      <c r="DN230" t="s">
        <v>28</v>
      </c>
      <c r="DO230">
        <v>1</v>
      </c>
    </row>
    <row r="231" spans="1:119">
      <c r="A231">
        <f>ROW(Source!A120)</f>
        <v>120</v>
      </c>
      <c r="B231">
        <v>85244033</v>
      </c>
      <c r="C231">
        <v>85246620</v>
      </c>
      <c r="D231">
        <v>82925804</v>
      </c>
      <c r="E231">
        <v>117</v>
      </c>
      <c r="F231">
        <v>1</v>
      </c>
      <c r="G231">
        <v>1</v>
      </c>
      <c r="H231">
        <v>1</v>
      </c>
      <c r="I231" t="s">
        <v>71</v>
      </c>
      <c r="J231" t="s">
        <v>236</v>
      </c>
      <c r="K231" t="s">
        <v>72</v>
      </c>
      <c r="L231">
        <v>1191</v>
      </c>
      <c r="N231">
        <v>1013</v>
      </c>
      <c r="O231" t="s">
        <v>28</v>
      </c>
      <c r="P231" t="s">
        <v>28</v>
      </c>
      <c r="Q231">
        <v>1</v>
      </c>
      <c r="W231">
        <v>0</v>
      </c>
      <c r="X231">
        <v>-1991603921</v>
      </c>
      <c r="Y231">
        <f t="shared" si="70"/>
        <v>0.2875</v>
      </c>
      <c r="AA231">
        <v>0</v>
      </c>
      <c r="AB231">
        <v>0</v>
      </c>
      <c r="AC231">
        <v>0</v>
      </c>
      <c r="AD231">
        <v>690.62</v>
      </c>
      <c r="AE231">
        <v>0</v>
      </c>
      <c r="AF231">
        <v>0</v>
      </c>
      <c r="AG231">
        <v>0</v>
      </c>
      <c r="AH231">
        <v>690.62</v>
      </c>
      <c r="AI231">
        <v>1</v>
      </c>
      <c r="AJ231">
        <v>1</v>
      </c>
      <c r="AK231">
        <v>1</v>
      </c>
      <c r="AL231">
        <v>1</v>
      </c>
      <c r="AM231">
        <v>-2</v>
      </c>
      <c r="AN231">
        <v>0</v>
      </c>
      <c r="AO231">
        <v>0</v>
      </c>
      <c r="AP231">
        <v>1</v>
      </c>
      <c r="AQ231">
        <v>1</v>
      </c>
      <c r="AR231">
        <v>0</v>
      </c>
      <c r="AS231" t="s">
        <v>236</v>
      </c>
      <c r="AT231">
        <v>0.25</v>
      </c>
      <c r="AU231" t="s">
        <v>422</v>
      </c>
      <c r="AV231">
        <v>1</v>
      </c>
      <c r="AW231">
        <v>2</v>
      </c>
      <c r="AX231">
        <v>85246625</v>
      </c>
      <c r="AY231">
        <v>1</v>
      </c>
      <c r="AZ231">
        <v>0</v>
      </c>
      <c r="BA231">
        <v>233</v>
      </c>
      <c r="BB231">
        <v>1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172.655</v>
      </c>
      <c r="BN231">
        <v>0.25</v>
      </c>
      <c r="BO231">
        <v>0</v>
      </c>
      <c r="BP231">
        <v>1</v>
      </c>
      <c r="BQ231">
        <v>0</v>
      </c>
      <c r="BR231">
        <v>0</v>
      </c>
      <c r="BS231">
        <v>0</v>
      </c>
      <c r="BT231">
        <v>198.55325</v>
      </c>
      <c r="BU231">
        <v>0.2875</v>
      </c>
      <c r="BV231">
        <v>0</v>
      </c>
      <c r="BW231">
        <v>1</v>
      </c>
      <c r="CU231">
        <f>ROUND(AT231*Source!I120*AH231*AL231,2)</f>
        <v>172.66</v>
      </c>
      <c r="CV231">
        <f>ROUND(Y231*Source!I120,7)</f>
        <v>0.2875</v>
      </c>
      <c r="CW231">
        <v>0</v>
      </c>
      <c r="CX231">
        <f>ROUND(Y231*Source!I120,7)</f>
        <v>0.2875</v>
      </c>
      <c r="CY231">
        <f>AD231</f>
        <v>690.62</v>
      </c>
      <c r="CZ231">
        <f>AH231</f>
        <v>690.62</v>
      </c>
      <c r="DA231">
        <f>AL231</f>
        <v>1</v>
      </c>
      <c r="DB231">
        <f t="shared" si="71"/>
        <v>198.559</v>
      </c>
      <c r="DC231">
        <f t="shared" si="72"/>
        <v>0</v>
      </c>
      <c r="DD231" t="s">
        <v>236</v>
      </c>
      <c r="DE231" t="s">
        <v>236</v>
      </c>
      <c r="DF231">
        <f t="shared" si="63"/>
        <v>0</v>
      </c>
      <c r="DG231">
        <f>ROUND(ROUND(AF231,2)*CX231,2)</f>
        <v>0</v>
      </c>
      <c r="DH231">
        <f t="shared" si="61"/>
        <v>0</v>
      </c>
      <c r="DI231">
        <f t="shared" si="62"/>
        <v>198.55</v>
      </c>
      <c r="DJ231">
        <f>DI231</f>
        <v>198.55</v>
      </c>
      <c r="DK231">
        <v>1</v>
      </c>
      <c r="DL231" t="s">
        <v>236</v>
      </c>
      <c r="DM231">
        <v>0</v>
      </c>
      <c r="DN231" t="s">
        <v>236</v>
      </c>
      <c r="DO231">
        <v>0</v>
      </c>
    </row>
    <row r="232" spans="1:119">
      <c r="A232">
        <f>ROW(Source!A120)</f>
        <v>120</v>
      </c>
      <c r="B232">
        <v>85244033</v>
      </c>
      <c r="C232">
        <v>85246620</v>
      </c>
      <c r="D232">
        <v>82926016</v>
      </c>
      <c r="E232">
        <v>117</v>
      </c>
      <c r="F232">
        <v>1</v>
      </c>
      <c r="G232">
        <v>1</v>
      </c>
      <c r="H232">
        <v>1</v>
      </c>
      <c r="I232" t="s">
        <v>798</v>
      </c>
      <c r="J232" t="s">
        <v>236</v>
      </c>
      <c r="K232" t="s">
        <v>799</v>
      </c>
      <c r="L232">
        <v>1191</v>
      </c>
      <c r="N232">
        <v>1013</v>
      </c>
      <c r="O232" t="s">
        <v>28</v>
      </c>
      <c r="P232" t="s">
        <v>28</v>
      </c>
      <c r="Q232">
        <v>1</v>
      </c>
      <c r="W232">
        <v>0</v>
      </c>
      <c r="X232">
        <v>-1417349443</v>
      </c>
      <c r="Y232">
        <f t="shared" si="70"/>
        <v>0.161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1</v>
      </c>
      <c r="AJ232">
        <v>1</v>
      </c>
      <c r="AK232">
        <v>1</v>
      </c>
      <c r="AL232">
        <v>1</v>
      </c>
      <c r="AM232">
        <v>-2</v>
      </c>
      <c r="AN232">
        <v>0</v>
      </c>
      <c r="AO232">
        <v>0</v>
      </c>
      <c r="AP232">
        <v>1</v>
      </c>
      <c r="AQ232">
        <v>1</v>
      </c>
      <c r="AR232">
        <v>0</v>
      </c>
      <c r="AS232" t="s">
        <v>236</v>
      </c>
      <c r="AT232">
        <v>0.14</v>
      </c>
      <c r="AU232" t="s">
        <v>422</v>
      </c>
      <c r="AV232">
        <v>2</v>
      </c>
      <c r="AW232">
        <v>2</v>
      </c>
      <c r="AX232">
        <v>85246626</v>
      </c>
      <c r="AY232">
        <v>1</v>
      </c>
      <c r="AZ232">
        <v>0</v>
      </c>
      <c r="BA232">
        <v>234</v>
      </c>
      <c r="BB232">
        <v>1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CV232">
        <v>0</v>
      </c>
      <c r="CW232">
        <v>0</v>
      </c>
      <c r="CX232">
        <f>ROUND(Y232*Source!I120,7)</f>
        <v>0.161</v>
      </c>
      <c r="CY232">
        <f>AD232</f>
        <v>0</v>
      </c>
      <c r="CZ232">
        <f>AH232</f>
        <v>0</v>
      </c>
      <c r="DA232">
        <f>AL232</f>
        <v>1</v>
      </c>
      <c r="DB232">
        <f t="shared" si="71"/>
        <v>0</v>
      </c>
      <c r="DC232">
        <f t="shared" si="72"/>
        <v>0</v>
      </c>
      <c r="DD232" t="s">
        <v>236</v>
      </c>
      <c r="DE232" t="s">
        <v>236</v>
      </c>
      <c r="DF232">
        <f t="shared" si="63"/>
        <v>0</v>
      </c>
      <c r="DG232">
        <f>ROUND(ROUND(AF232,2)*CX232,2)</f>
        <v>0</v>
      </c>
      <c r="DH232">
        <f t="shared" si="61"/>
        <v>0</v>
      </c>
      <c r="DI232">
        <f t="shared" si="62"/>
        <v>0</v>
      </c>
      <c r="DJ232">
        <f>DI232</f>
        <v>0</v>
      </c>
      <c r="DK232">
        <v>0</v>
      </c>
      <c r="DL232" t="s">
        <v>236</v>
      </c>
      <c r="DM232">
        <v>0</v>
      </c>
      <c r="DN232" t="s">
        <v>236</v>
      </c>
      <c r="DO232">
        <v>0</v>
      </c>
    </row>
    <row r="233" spans="1:119">
      <c r="A233">
        <f>ROW(Source!A120)</f>
        <v>120</v>
      </c>
      <c r="B233">
        <v>85244033</v>
      </c>
      <c r="C233">
        <v>85246620</v>
      </c>
      <c r="D233">
        <v>82933465</v>
      </c>
      <c r="E233">
        <v>1</v>
      </c>
      <c r="F233">
        <v>1</v>
      </c>
      <c r="G233">
        <v>1</v>
      </c>
      <c r="H233">
        <v>2</v>
      </c>
      <c r="I233" t="s">
        <v>77</v>
      </c>
      <c r="J233" t="s">
        <v>805</v>
      </c>
      <c r="K233" t="s">
        <v>78</v>
      </c>
      <c r="L233">
        <v>1368</v>
      </c>
      <c r="N233">
        <v>1011</v>
      </c>
      <c r="O233" t="s">
        <v>57</v>
      </c>
      <c r="P233" t="s">
        <v>57</v>
      </c>
      <c r="Q233">
        <v>1</v>
      </c>
      <c r="W233">
        <v>0</v>
      </c>
      <c r="X233">
        <v>1256142057</v>
      </c>
      <c r="Y233">
        <f t="shared" si="70"/>
        <v>0.161</v>
      </c>
      <c r="AA233">
        <v>0</v>
      </c>
      <c r="AB233">
        <v>13.86</v>
      </c>
      <c r="AC233">
        <v>0</v>
      </c>
      <c r="AD233">
        <v>0</v>
      </c>
      <c r="AE233">
        <v>0</v>
      </c>
      <c r="AF233">
        <v>13.86</v>
      </c>
      <c r="AG233">
        <v>0</v>
      </c>
      <c r="AH233">
        <v>0</v>
      </c>
      <c r="AI233">
        <v>1</v>
      </c>
      <c r="AJ233">
        <v>1</v>
      </c>
      <c r="AK233">
        <v>1</v>
      </c>
      <c r="AL233">
        <v>1</v>
      </c>
      <c r="AM233">
        <v>-2</v>
      </c>
      <c r="AN233">
        <v>0</v>
      </c>
      <c r="AO233">
        <v>0</v>
      </c>
      <c r="AP233">
        <v>1</v>
      </c>
      <c r="AQ233">
        <v>1</v>
      </c>
      <c r="AR233">
        <v>0</v>
      </c>
      <c r="AS233" t="s">
        <v>236</v>
      </c>
      <c r="AT233">
        <v>0.14</v>
      </c>
      <c r="AU233" t="s">
        <v>422</v>
      </c>
      <c r="AV233">
        <v>1</v>
      </c>
      <c r="AW233">
        <v>2</v>
      </c>
      <c r="AX233">
        <v>85246627</v>
      </c>
      <c r="AY233">
        <v>1</v>
      </c>
      <c r="AZ233">
        <v>0</v>
      </c>
      <c r="BA233">
        <v>235</v>
      </c>
      <c r="BB233">
        <v>1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1.9404</v>
      </c>
      <c r="BL233">
        <v>0</v>
      </c>
      <c r="BM233">
        <v>0</v>
      </c>
      <c r="BN233">
        <v>0</v>
      </c>
      <c r="BO233">
        <v>0</v>
      </c>
      <c r="BP233">
        <v>1</v>
      </c>
      <c r="BQ233">
        <v>0</v>
      </c>
      <c r="BR233">
        <v>2.23146</v>
      </c>
      <c r="BS233">
        <v>0</v>
      </c>
      <c r="BT233">
        <v>0</v>
      </c>
      <c r="BU233">
        <v>0</v>
      </c>
      <c r="BV233">
        <v>0</v>
      </c>
      <c r="BW233">
        <v>1</v>
      </c>
      <c r="CV233">
        <v>0</v>
      </c>
      <c r="CW233">
        <f>ROUND(Y233*Source!I120*DO233,7)</f>
        <v>0</v>
      </c>
      <c r="CX233">
        <f>ROUND(Y233*Source!I120,7)</f>
        <v>0.161</v>
      </c>
      <c r="CY233">
        <f>AB233</f>
        <v>13.86</v>
      </c>
      <c r="CZ233">
        <f>AF233</f>
        <v>13.86</v>
      </c>
      <c r="DA233">
        <f>AJ233</f>
        <v>1</v>
      </c>
      <c r="DB233">
        <f t="shared" si="71"/>
        <v>2.231</v>
      </c>
      <c r="DC233">
        <f t="shared" si="72"/>
        <v>0</v>
      </c>
      <c r="DD233" t="s">
        <v>236</v>
      </c>
      <c r="DE233" t="s">
        <v>236</v>
      </c>
      <c r="DF233">
        <f t="shared" si="63"/>
        <v>0</v>
      </c>
      <c r="DG233">
        <f>ROUND(ROUND(AF233,2)*CX233,2)</f>
        <v>2.23</v>
      </c>
      <c r="DH233">
        <f t="shared" si="61"/>
        <v>0</v>
      </c>
      <c r="DI233">
        <f t="shared" si="62"/>
        <v>0</v>
      </c>
      <c r="DJ233">
        <f>DG233+DH233</f>
        <v>2.23</v>
      </c>
      <c r="DK233">
        <v>1</v>
      </c>
      <c r="DL233" t="s">
        <v>236</v>
      </c>
      <c r="DM233">
        <v>0</v>
      </c>
      <c r="DN233" t="s">
        <v>236</v>
      </c>
      <c r="DO233">
        <v>0</v>
      </c>
    </row>
    <row r="234" spans="1:119">
      <c r="A234">
        <f>ROW(Source!A120)</f>
        <v>120</v>
      </c>
      <c r="B234">
        <v>85244033</v>
      </c>
      <c r="C234">
        <v>85246620</v>
      </c>
      <c r="D234">
        <v>82933483</v>
      </c>
      <c r="E234">
        <v>1</v>
      </c>
      <c r="F234">
        <v>1</v>
      </c>
      <c r="G234">
        <v>1</v>
      </c>
      <c r="H234">
        <v>2</v>
      </c>
      <c r="I234" t="s">
        <v>79</v>
      </c>
      <c r="J234" t="s">
        <v>806</v>
      </c>
      <c r="K234" t="s">
        <v>80</v>
      </c>
      <c r="L234">
        <v>1368</v>
      </c>
      <c r="N234">
        <v>1011</v>
      </c>
      <c r="O234" t="s">
        <v>57</v>
      </c>
      <c r="P234" t="s">
        <v>57</v>
      </c>
      <c r="Q234">
        <v>1</v>
      </c>
      <c r="W234">
        <v>0</v>
      </c>
      <c r="X234">
        <v>1638899965</v>
      </c>
      <c r="Y234">
        <f t="shared" si="70"/>
        <v>0.161</v>
      </c>
      <c r="AA234">
        <v>0</v>
      </c>
      <c r="AB234">
        <v>634.32</v>
      </c>
      <c r="AC234">
        <v>811.79</v>
      </c>
      <c r="AD234">
        <v>0</v>
      </c>
      <c r="AE234">
        <v>0</v>
      </c>
      <c r="AF234">
        <v>487.94</v>
      </c>
      <c r="AG234">
        <v>811.79</v>
      </c>
      <c r="AH234">
        <v>0</v>
      </c>
      <c r="AI234">
        <v>1</v>
      </c>
      <c r="AJ234">
        <v>1.3</v>
      </c>
      <c r="AK234">
        <v>1</v>
      </c>
      <c r="AL234">
        <v>1</v>
      </c>
      <c r="AM234">
        <v>2</v>
      </c>
      <c r="AN234">
        <v>0</v>
      </c>
      <c r="AO234">
        <v>0</v>
      </c>
      <c r="AP234">
        <v>1</v>
      </c>
      <c r="AQ234">
        <v>1</v>
      </c>
      <c r="AR234">
        <v>0</v>
      </c>
      <c r="AS234" t="s">
        <v>236</v>
      </c>
      <c r="AT234">
        <v>0.14</v>
      </c>
      <c r="AU234" t="s">
        <v>422</v>
      </c>
      <c r="AV234">
        <v>1</v>
      </c>
      <c r="AW234">
        <v>2</v>
      </c>
      <c r="AX234">
        <v>85246628</v>
      </c>
      <c r="AY234">
        <v>1</v>
      </c>
      <c r="AZ234">
        <v>0</v>
      </c>
      <c r="BA234">
        <v>236</v>
      </c>
      <c r="BB234">
        <v>1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68.3116</v>
      </c>
      <c r="BL234">
        <v>113.6506</v>
      </c>
      <c r="BM234">
        <v>0</v>
      </c>
      <c r="BN234">
        <v>0</v>
      </c>
      <c r="BO234">
        <v>0.14</v>
      </c>
      <c r="BP234">
        <v>1</v>
      </c>
      <c r="BQ234">
        <v>0</v>
      </c>
      <c r="BR234">
        <v>78.55834</v>
      </c>
      <c r="BS234">
        <v>130.69819</v>
      </c>
      <c r="BT234">
        <v>0</v>
      </c>
      <c r="BU234">
        <v>0</v>
      </c>
      <c r="BV234">
        <v>0.161</v>
      </c>
      <c r="BW234">
        <v>1</v>
      </c>
      <c r="CV234">
        <v>0</v>
      </c>
      <c r="CW234">
        <f>ROUND(Y234*Source!I120*DO234,7)</f>
        <v>0.161</v>
      </c>
      <c r="CX234">
        <f>ROUND(Y234*Source!I120,7)</f>
        <v>0.161</v>
      </c>
      <c r="CY234">
        <f>AB234</f>
        <v>634.32</v>
      </c>
      <c r="CZ234">
        <f>AF234</f>
        <v>487.94</v>
      </c>
      <c r="DA234">
        <f>AJ234</f>
        <v>1.3</v>
      </c>
      <c r="DB234">
        <f t="shared" si="71"/>
        <v>78.5565</v>
      </c>
      <c r="DC234">
        <f t="shared" si="72"/>
        <v>130.6975</v>
      </c>
      <c r="DD234" t="s">
        <v>236</v>
      </c>
      <c r="DE234" t="s">
        <v>236</v>
      </c>
      <c r="DF234">
        <f t="shared" si="63"/>
        <v>0</v>
      </c>
      <c r="DG234">
        <f>ROUND(ROUND(AF234*AJ234,2)*CX234,2)</f>
        <v>102.13</v>
      </c>
      <c r="DH234">
        <f t="shared" si="61"/>
        <v>130.7</v>
      </c>
      <c r="DI234">
        <f t="shared" si="62"/>
        <v>0</v>
      </c>
      <c r="DJ234">
        <f>DG234+DH234</f>
        <v>232.83</v>
      </c>
      <c r="DK234">
        <v>0</v>
      </c>
      <c r="DL234" t="s">
        <v>81</v>
      </c>
      <c r="DM234">
        <v>4</v>
      </c>
      <c r="DN234" t="s">
        <v>28</v>
      </c>
      <c r="DO234">
        <v>1</v>
      </c>
    </row>
    <row r="235" spans="1:119">
      <c r="A235">
        <f>ROW(Source!A121)</f>
        <v>121</v>
      </c>
      <c r="B235">
        <v>85244098</v>
      </c>
      <c r="C235">
        <v>85246629</v>
      </c>
      <c r="D235">
        <v>82925804</v>
      </c>
      <c r="E235">
        <v>117</v>
      </c>
      <c r="F235">
        <v>1</v>
      </c>
      <c r="G235">
        <v>1</v>
      </c>
      <c r="H235">
        <v>1</v>
      </c>
      <c r="I235" t="s">
        <v>71</v>
      </c>
      <c r="J235" t="s">
        <v>236</v>
      </c>
      <c r="K235" t="s">
        <v>72</v>
      </c>
      <c r="L235">
        <v>1191</v>
      </c>
      <c r="N235">
        <v>1013</v>
      </c>
      <c r="O235" t="s">
        <v>28</v>
      </c>
      <c r="P235" t="s">
        <v>28</v>
      </c>
      <c r="Q235">
        <v>1</v>
      </c>
      <c r="W235">
        <v>0</v>
      </c>
      <c r="X235">
        <v>-1991603921</v>
      </c>
      <c r="Y235">
        <f t="shared" si="70"/>
        <v>0.345</v>
      </c>
      <c r="AA235">
        <v>0</v>
      </c>
      <c r="AB235">
        <v>0</v>
      </c>
      <c r="AC235">
        <v>0</v>
      </c>
      <c r="AD235">
        <v>690.62</v>
      </c>
      <c r="AE235">
        <v>0</v>
      </c>
      <c r="AF235">
        <v>0</v>
      </c>
      <c r="AG235">
        <v>0</v>
      </c>
      <c r="AH235">
        <v>690.62</v>
      </c>
      <c r="AI235">
        <v>1</v>
      </c>
      <c r="AJ235">
        <v>1</v>
      </c>
      <c r="AK235">
        <v>1</v>
      </c>
      <c r="AL235">
        <v>1</v>
      </c>
      <c r="AM235">
        <v>-2</v>
      </c>
      <c r="AN235">
        <v>0</v>
      </c>
      <c r="AO235">
        <v>0</v>
      </c>
      <c r="AP235">
        <v>1</v>
      </c>
      <c r="AQ235">
        <v>1</v>
      </c>
      <c r="AR235">
        <v>0</v>
      </c>
      <c r="AS235" t="s">
        <v>236</v>
      </c>
      <c r="AT235">
        <v>0.3</v>
      </c>
      <c r="AU235" t="s">
        <v>422</v>
      </c>
      <c r="AV235">
        <v>1</v>
      </c>
      <c r="AW235">
        <v>2</v>
      </c>
      <c r="AX235">
        <v>85246634</v>
      </c>
      <c r="AY235">
        <v>1</v>
      </c>
      <c r="AZ235">
        <v>0</v>
      </c>
      <c r="BA235">
        <v>237</v>
      </c>
      <c r="BB235">
        <v>1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207.186</v>
      </c>
      <c r="BN235">
        <v>0.3</v>
      </c>
      <c r="BO235">
        <v>0</v>
      </c>
      <c r="BP235">
        <v>1</v>
      </c>
      <c r="BQ235">
        <v>0</v>
      </c>
      <c r="BR235">
        <v>0</v>
      </c>
      <c r="BS235">
        <v>0</v>
      </c>
      <c r="BT235">
        <v>238.2639</v>
      </c>
      <c r="BU235">
        <v>0.345</v>
      </c>
      <c r="BV235">
        <v>0</v>
      </c>
      <c r="BW235">
        <v>1</v>
      </c>
      <c r="CU235">
        <f>ROUND(AT235*Source!I121*AH235*AL235,2)</f>
        <v>621.56</v>
      </c>
      <c r="CV235">
        <f>ROUND(Y235*Source!I121,7)</f>
        <v>1.035</v>
      </c>
      <c r="CW235">
        <v>0</v>
      </c>
      <c r="CX235">
        <f>ROUND(Y235*Source!I121,7)</f>
        <v>1.035</v>
      </c>
      <c r="CY235">
        <f>AD235</f>
        <v>690.62</v>
      </c>
      <c r="CZ235">
        <f>AH235</f>
        <v>690.62</v>
      </c>
      <c r="DA235">
        <f>AL235</f>
        <v>1</v>
      </c>
      <c r="DB235">
        <f t="shared" si="71"/>
        <v>238.2685</v>
      </c>
      <c r="DC235">
        <f t="shared" si="72"/>
        <v>0</v>
      </c>
      <c r="DD235" t="s">
        <v>236</v>
      </c>
      <c r="DE235" t="s">
        <v>236</v>
      </c>
      <c r="DF235">
        <f t="shared" si="63"/>
        <v>0</v>
      </c>
      <c r="DG235">
        <f>ROUND(ROUND(AF235,2)*CX235,2)</f>
        <v>0</v>
      </c>
      <c r="DH235">
        <f t="shared" si="61"/>
        <v>0</v>
      </c>
      <c r="DI235">
        <f t="shared" si="62"/>
        <v>714.79</v>
      </c>
      <c r="DJ235">
        <f>DI235</f>
        <v>714.79</v>
      </c>
      <c r="DK235">
        <v>1</v>
      </c>
      <c r="DL235" t="s">
        <v>236</v>
      </c>
      <c r="DM235">
        <v>0</v>
      </c>
      <c r="DN235" t="s">
        <v>236</v>
      </c>
      <c r="DO235">
        <v>0</v>
      </c>
    </row>
    <row r="236" spans="1:119">
      <c r="A236">
        <f>ROW(Source!A121)</f>
        <v>121</v>
      </c>
      <c r="B236">
        <v>85244098</v>
      </c>
      <c r="C236">
        <v>85246629</v>
      </c>
      <c r="D236">
        <v>82926016</v>
      </c>
      <c r="E236">
        <v>117</v>
      </c>
      <c r="F236">
        <v>1</v>
      </c>
      <c r="G236">
        <v>1</v>
      </c>
      <c r="H236">
        <v>1</v>
      </c>
      <c r="I236" t="s">
        <v>798</v>
      </c>
      <c r="J236" t="s">
        <v>236</v>
      </c>
      <c r="K236" t="s">
        <v>799</v>
      </c>
      <c r="L236">
        <v>1191</v>
      </c>
      <c r="N236">
        <v>1013</v>
      </c>
      <c r="O236" t="s">
        <v>28</v>
      </c>
      <c r="P236" t="s">
        <v>28</v>
      </c>
      <c r="Q236">
        <v>1</v>
      </c>
      <c r="W236">
        <v>0</v>
      </c>
      <c r="X236">
        <v>-1417349443</v>
      </c>
      <c r="Y236">
        <f t="shared" si="70"/>
        <v>0.184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1</v>
      </c>
      <c r="AJ236">
        <v>1</v>
      </c>
      <c r="AK236">
        <v>1</v>
      </c>
      <c r="AL236">
        <v>1</v>
      </c>
      <c r="AM236">
        <v>-2</v>
      </c>
      <c r="AN236">
        <v>0</v>
      </c>
      <c r="AO236">
        <v>0</v>
      </c>
      <c r="AP236">
        <v>1</v>
      </c>
      <c r="AQ236">
        <v>1</v>
      </c>
      <c r="AR236">
        <v>0</v>
      </c>
      <c r="AS236" t="s">
        <v>236</v>
      </c>
      <c r="AT236">
        <v>0.16</v>
      </c>
      <c r="AU236" t="s">
        <v>422</v>
      </c>
      <c r="AV236">
        <v>2</v>
      </c>
      <c r="AW236">
        <v>2</v>
      </c>
      <c r="AX236">
        <v>85246635</v>
      </c>
      <c r="AY236">
        <v>1</v>
      </c>
      <c r="AZ236">
        <v>0</v>
      </c>
      <c r="BA236">
        <v>238</v>
      </c>
      <c r="BB236">
        <v>1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CV236">
        <v>0</v>
      </c>
      <c r="CW236">
        <v>0</v>
      </c>
      <c r="CX236">
        <f>ROUND(Y236*Source!I121,7)</f>
        <v>0.552</v>
      </c>
      <c r="CY236">
        <f>AD236</f>
        <v>0</v>
      </c>
      <c r="CZ236">
        <f>AH236</f>
        <v>0</v>
      </c>
      <c r="DA236">
        <f>AL236</f>
        <v>1</v>
      </c>
      <c r="DB236">
        <f t="shared" si="71"/>
        <v>0</v>
      </c>
      <c r="DC236">
        <f t="shared" si="72"/>
        <v>0</v>
      </c>
      <c r="DD236" t="s">
        <v>236</v>
      </c>
      <c r="DE236" t="s">
        <v>236</v>
      </c>
      <c r="DF236">
        <f t="shared" si="63"/>
        <v>0</v>
      </c>
      <c r="DG236">
        <f>ROUND(ROUND(AF236,2)*CX236,2)</f>
        <v>0</v>
      </c>
      <c r="DH236">
        <f t="shared" si="61"/>
        <v>0</v>
      </c>
      <c r="DI236">
        <f t="shared" si="62"/>
        <v>0</v>
      </c>
      <c r="DJ236">
        <f>DI236</f>
        <v>0</v>
      </c>
      <c r="DK236">
        <v>0</v>
      </c>
      <c r="DL236" t="s">
        <v>236</v>
      </c>
      <c r="DM236">
        <v>0</v>
      </c>
      <c r="DN236" t="s">
        <v>236</v>
      </c>
      <c r="DO236">
        <v>0</v>
      </c>
    </row>
    <row r="237" spans="1:119">
      <c r="A237">
        <f>ROW(Source!A121)</f>
        <v>121</v>
      </c>
      <c r="B237">
        <v>85244098</v>
      </c>
      <c r="C237">
        <v>85246629</v>
      </c>
      <c r="D237">
        <v>82933465</v>
      </c>
      <c r="E237">
        <v>1</v>
      </c>
      <c r="F237">
        <v>1</v>
      </c>
      <c r="G237">
        <v>1</v>
      </c>
      <c r="H237">
        <v>2</v>
      </c>
      <c r="I237" t="s">
        <v>77</v>
      </c>
      <c r="J237" t="s">
        <v>805</v>
      </c>
      <c r="K237" t="s">
        <v>78</v>
      </c>
      <c r="L237">
        <v>1368</v>
      </c>
      <c r="N237">
        <v>1011</v>
      </c>
      <c r="O237" t="s">
        <v>57</v>
      </c>
      <c r="P237" t="s">
        <v>57</v>
      </c>
      <c r="Q237">
        <v>1</v>
      </c>
      <c r="W237">
        <v>0</v>
      </c>
      <c r="X237">
        <v>1256142057</v>
      </c>
      <c r="Y237">
        <f t="shared" si="70"/>
        <v>0.184</v>
      </c>
      <c r="AA237">
        <v>0</v>
      </c>
      <c r="AB237">
        <v>13.86</v>
      </c>
      <c r="AC237">
        <v>0</v>
      </c>
      <c r="AD237">
        <v>0</v>
      </c>
      <c r="AE237">
        <v>0</v>
      </c>
      <c r="AF237">
        <v>13.86</v>
      </c>
      <c r="AG237">
        <v>0</v>
      </c>
      <c r="AH237">
        <v>0</v>
      </c>
      <c r="AI237">
        <v>1</v>
      </c>
      <c r="AJ237">
        <v>1</v>
      </c>
      <c r="AK237">
        <v>1</v>
      </c>
      <c r="AL237">
        <v>1</v>
      </c>
      <c r="AM237">
        <v>-2</v>
      </c>
      <c r="AN237">
        <v>0</v>
      </c>
      <c r="AO237">
        <v>0</v>
      </c>
      <c r="AP237">
        <v>1</v>
      </c>
      <c r="AQ237">
        <v>1</v>
      </c>
      <c r="AR237">
        <v>0</v>
      </c>
      <c r="AS237" t="s">
        <v>236</v>
      </c>
      <c r="AT237">
        <v>0.16</v>
      </c>
      <c r="AU237" t="s">
        <v>422</v>
      </c>
      <c r="AV237">
        <v>1</v>
      </c>
      <c r="AW237">
        <v>2</v>
      </c>
      <c r="AX237">
        <v>85246636</v>
      </c>
      <c r="AY237">
        <v>1</v>
      </c>
      <c r="AZ237">
        <v>0</v>
      </c>
      <c r="BA237">
        <v>239</v>
      </c>
      <c r="BB237">
        <v>1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2.2176</v>
      </c>
      <c r="BL237">
        <v>0</v>
      </c>
      <c r="BM237">
        <v>0</v>
      </c>
      <c r="BN237">
        <v>0</v>
      </c>
      <c r="BO237">
        <v>0</v>
      </c>
      <c r="BP237">
        <v>1</v>
      </c>
      <c r="BQ237">
        <v>0</v>
      </c>
      <c r="BR237">
        <v>2.55024</v>
      </c>
      <c r="BS237">
        <v>0</v>
      </c>
      <c r="BT237">
        <v>0</v>
      </c>
      <c r="BU237">
        <v>0</v>
      </c>
      <c r="BV237">
        <v>0</v>
      </c>
      <c r="BW237">
        <v>1</v>
      </c>
      <c r="CV237">
        <v>0</v>
      </c>
      <c r="CW237">
        <f>ROUND(Y237*Source!I121*DO237,7)</f>
        <v>0</v>
      </c>
      <c r="CX237">
        <f>ROUND(Y237*Source!I121,7)</f>
        <v>0.552</v>
      </c>
      <c r="CY237">
        <f>AB237</f>
        <v>13.86</v>
      </c>
      <c r="CZ237">
        <f>AF237</f>
        <v>13.86</v>
      </c>
      <c r="DA237">
        <f>AJ237</f>
        <v>1</v>
      </c>
      <c r="DB237">
        <f t="shared" si="71"/>
        <v>2.553</v>
      </c>
      <c r="DC237">
        <f t="shared" si="72"/>
        <v>0</v>
      </c>
      <c r="DD237" t="s">
        <v>236</v>
      </c>
      <c r="DE237" t="s">
        <v>236</v>
      </c>
      <c r="DF237">
        <f t="shared" si="63"/>
        <v>0</v>
      </c>
      <c r="DG237">
        <f>ROUND(ROUND(AF237,2)*CX237,2)</f>
        <v>7.65</v>
      </c>
      <c r="DH237">
        <f t="shared" si="61"/>
        <v>0</v>
      </c>
      <c r="DI237">
        <f t="shared" si="62"/>
        <v>0</v>
      </c>
      <c r="DJ237">
        <f>DG237+DH237</f>
        <v>7.65</v>
      </c>
      <c r="DK237">
        <v>1</v>
      </c>
      <c r="DL237" t="s">
        <v>236</v>
      </c>
      <c r="DM237">
        <v>0</v>
      </c>
      <c r="DN237" t="s">
        <v>236</v>
      </c>
      <c r="DO237">
        <v>0</v>
      </c>
    </row>
    <row r="238" spans="1:119">
      <c r="A238">
        <f>ROW(Source!A121)</f>
        <v>121</v>
      </c>
      <c r="B238">
        <v>85244098</v>
      </c>
      <c r="C238">
        <v>85246629</v>
      </c>
      <c r="D238">
        <v>82933483</v>
      </c>
      <c r="E238">
        <v>1</v>
      </c>
      <c r="F238">
        <v>1</v>
      </c>
      <c r="G238">
        <v>1</v>
      </c>
      <c r="H238">
        <v>2</v>
      </c>
      <c r="I238" t="s">
        <v>79</v>
      </c>
      <c r="J238" t="s">
        <v>806</v>
      </c>
      <c r="K238" t="s">
        <v>80</v>
      </c>
      <c r="L238">
        <v>1368</v>
      </c>
      <c r="N238">
        <v>1011</v>
      </c>
      <c r="O238" t="s">
        <v>57</v>
      </c>
      <c r="P238" t="s">
        <v>57</v>
      </c>
      <c r="Q238">
        <v>1</v>
      </c>
      <c r="W238">
        <v>0</v>
      </c>
      <c r="X238">
        <v>1638899965</v>
      </c>
      <c r="Y238">
        <f t="shared" si="70"/>
        <v>0.184</v>
      </c>
      <c r="AA238">
        <v>0</v>
      </c>
      <c r="AB238">
        <v>634.32</v>
      </c>
      <c r="AC238">
        <v>811.79</v>
      </c>
      <c r="AD238">
        <v>0</v>
      </c>
      <c r="AE238">
        <v>0</v>
      </c>
      <c r="AF238">
        <v>487.94</v>
      </c>
      <c r="AG238">
        <v>811.79</v>
      </c>
      <c r="AH238">
        <v>0</v>
      </c>
      <c r="AI238">
        <v>1</v>
      </c>
      <c r="AJ238">
        <v>1.3</v>
      </c>
      <c r="AK238">
        <v>1</v>
      </c>
      <c r="AL238">
        <v>1</v>
      </c>
      <c r="AM238">
        <v>2</v>
      </c>
      <c r="AN238">
        <v>0</v>
      </c>
      <c r="AO238">
        <v>0</v>
      </c>
      <c r="AP238">
        <v>1</v>
      </c>
      <c r="AQ238">
        <v>1</v>
      </c>
      <c r="AR238">
        <v>0</v>
      </c>
      <c r="AS238" t="s">
        <v>236</v>
      </c>
      <c r="AT238">
        <v>0.16</v>
      </c>
      <c r="AU238" t="s">
        <v>422</v>
      </c>
      <c r="AV238">
        <v>1</v>
      </c>
      <c r="AW238">
        <v>2</v>
      </c>
      <c r="AX238">
        <v>85246637</v>
      </c>
      <c r="AY238">
        <v>1</v>
      </c>
      <c r="AZ238">
        <v>0</v>
      </c>
      <c r="BA238">
        <v>240</v>
      </c>
      <c r="BB238">
        <v>1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78.0704</v>
      </c>
      <c r="BL238">
        <v>129.8864</v>
      </c>
      <c r="BM238">
        <v>0</v>
      </c>
      <c r="BN238">
        <v>0</v>
      </c>
      <c r="BO238">
        <v>0.16</v>
      </c>
      <c r="BP238">
        <v>1</v>
      </c>
      <c r="BQ238">
        <v>0</v>
      </c>
      <c r="BR238">
        <v>89.78096</v>
      </c>
      <c r="BS238">
        <v>149.36936</v>
      </c>
      <c r="BT238">
        <v>0</v>
      </c>
      <c r="BU238">
        <v>0</v>
      </c>
      <c r="BV238">
        <v>0.184</v>
      </c>
      <c r="BW238">
        <v>1</v>
      </c>
      <c r="CV238">
        <v>0</v>
      </c>
      <c r="CW238">
        <f>ROUND(Y238*Source!I121*DO238,7)</f>
        <v>0.552</v>
      </c>
      <c r="CX238">
        <f>ROUND(Y238*Source!I121,7)</f>
        <v>0.552</v>
      </c>
      <c r="CY238">
        <f>AB238</f>
        <v>634.32</v>
      </c>
      <c r="CZ238">
        <f>AF238</f>
        <v>487.94</v>
      </c>
      <c r="DA238">
        <f>AJ238</f>
        <v>1.3</v>
      </c>
      <c r="DB238">
        <f t="shared" si="71"/>
        <v>89.7805</v>
      </c>
      <c r="DC238">
        <f t="shared" si="72"/>
        <v>149.3735</v>
      </c>
      <c r="DD238" t="s">
        <v>236</v>
      </c>
      <c r="DE238" t="s">
        <v>236</v>
      </c>
      <c r="DF238">
        <f t="shared" si="63"/>
        <v>0</v>
      </c>
      <c r="DG238">
        <f>ROUND(ROUND(AF238*AJ238,2)*CX238,2)</f>
        <v>350.14</v>
      </c>
      <c r="DH238">
        <f t="shared" si="61"/>
        <v>448.11</v>
      </c>
      <c r="DI238">
        <f t="shared" si="62"/>
        <v>0</v>
      </c>
      <c r="DJ238">
        <f>DG238+DH238</f>
        <v>798.25</v>
      </c>
      <c r="DK238">
        <v>0</v>
      </c>
      <c r="DL238" t="s">
        <v>81</v>
      </c>
      <c r="DM238">
        <v>4</v>
      </c>
      <c r="DN238" t="s">
        <v>28</v>
      </c>
      <c r="DO238">
        <v>1</v>
      </c>
    </row>
    <row r="239" spans="1:119">
      <c r="A239">
        <f>ROW(Source!A122)</f>
        <v>122</v>
      </c>
      <c r="B239">
        <v>85244033</v>
      </c>
      <c r="C239">
        <v>85246629</v>
      </c>
      <c r="D239">
        <v>82925804</v>
      </c>
      <c r="E239">
        <v>117</v>
      </c>
      <c r="F239">
        <v>1</v>
      </c>
      <c r="G239">
        <v>1</v>
      </c>
      <c r="H239">
        <v>1</v>
      </c>
      <c r="I239" t="s">
        <v>71</v>
      </c>
      <c r="J239" t="s">
        <v>236</v>
      </c>
      <c r="K239" t="s">
        <v>72</v>
      </c>
      <c r="L239">
        <v>1191</v>
      </c>
      <c r="N239">
        <v>1013</v>
      </c>
      <c r="O239" t="s">
        <v>28</v>
      </c>
      <c r="P239" t="s">
        <v>28</v>
      </c>
      <c r="Q239">
        <v>1</v>
      </c>
      <c r="W239">
        <v>0</v>
      </c>
      <c r="X239">
        <v>-1991603921</v>
      </c>
      <c r="Y239">
        <f t="shared" si="70"/>
        <v>0.345</v>
      </c>
      <c r="AA239">
        <v>0</v>
      </c>
      <c r="AB239">
        <v>0</v>
      </c>
      <c r="AC239">
        <v>0</v>
      </c>
      <c r="AD239">
        <v>690.62</v>
      </c>
      <c r="AE239">
        <v>0</v>
      </c>
      <c r="AF239">
        <v>0</v>
      </c>
      <c r="AG239">
        <v>0</v>
      </c>
      <c r="AH239">
        <v>690.62</v>
      </c>
      <c r="AI239">
        <v>1</v>
      </c>
      <c r="AJ239">
        <v>1</v>
      </c>
      <c r="AK239">
        <v>1</v>
      </c>
      <c r="AL239">
        <v>1</v>
      </c>
      <c r="AM239">
        <v>-2</v>
      </c>
      <c r="AN239">
        <v>0</v>
      </c>
      <c r="AO239">
        <v>0</v>
      </c>
      <c r="AP239">
        <v>1</v>
      </c>
      <c r="AQ239">
        <v>1</v>
      </c>
      <c r="AR239">
        <v>0</v>
      </c>
      <c r="AS239" t="s">
        <v>236</v>
      </c>
      <c r="AT239">
        <v>0.3</v>
      </c>
      <c r="AU239" t="s">
        <v>422</v>
      </c>
      <c r="AV239">
        <v>1</v>
      </c>
      <c r="AW239">
        <v>2</v>
      </c>
      <c r="AX239">
        <v>85246634</v>
      </c>
      <c r="AY239">
        <v>1</v>
      </c>
      <c r="AZ239">
        <v>0</v>
      </c>
      <c r="BA239">
        <v>241</v>
      </c>
      <c r="BB239">
        <v>1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207.186</v>
      </c>
      <c r="BN239">
        <v>0.3</v>
      </c>
      <c r="BO239">
        <v>0</v>
      </c>
      <c r="BP239">
        <v>1</v>
      </c>
      <c r="BQ239">
        <v>0</v>
      </c>
      <c r="BR239">
        <v>0</v>
      </c>
      <c r="BS239">
        <v>0</v>
      </c>
      <c r="BT239">
        <v>238.2639</v>
      </c>
      <c r="BU239">
        <v>0.345</v>
      </c>
      <c r="BV239">
        <v>0</v>
      </c>
      <c r="BW239">
        <v>1</v>
      </c>
      <c r="CU239">
        <f>ROUND(AT239*Source!I122*AH239*AL239,2)</f>
        <v>621.56</v>
      </c>
      <c r="CV239">
        <f>ROUND(Y239*Source!I122,7)</f>
        <v>1.035</v>
      </c>
      <c r="CW239">
        <v>0</v>
      </c>
      <c r="CX239">
        <f>ROUND(Y239*Source!I122,7)</f>
        <v>1.035</v>
      </c>
      <c r="CY239">
        <f>AD239</f>
        <v>690.62</v>
      </c>
      <c r="CZ239">
        <f>AH239</f>
        <v>690.62</v>
      </c>
      <c r="DA239">
        <f>AL239</f>
        <v>1</v>
      </c>
      <c r="DB239">
        <f t="shared" si="71"/>
        <v>238.2685</v>
      </c>
      <c r="DC239">
        <f t="shared" si="72"/>
        <v>0</v>
      </c>
      <c r="DD239" t="s">
        <v>236</v>
      </c>
      <c r="DE239" t="s">
        <v>236</v>
      </c>
      <c r="DF239">
        <f t="shared" si="63"/>
        <v>0</v>
      </c>
      <c r="DG239">
        <f>ROUND(ROUND(AF239,2)*CX239,2)</f>
        <v>0</v>
      </c>
      <c r="DH239">
        <f t="shared" si="61"/>
        <v>0</v>
      </c>
      <c r="DI239">
        <f t="shared" si="62"/>
        <v>714.79</v>
      </c>
      <c r="DJ239">
        <f>DI239</f>
        <v>714.79</v>
      </c>
      <c r="DK239">
        <v>1</v>
      </c>
      <c r="DL239" t="s">
        <v>236</v>
      </c>
      <c r="DM239">
        <v>0</v>
      </c>
      <c r="DN239" t="s">
        <v>236</v>
      </c>
      <c r="DO239">
        <v>0</v>
      </c>
    </row>
    <row r="240" spans="1:119">
      <c r="A240">
        <f>ROW(Source!A122)</f>
        <v>122</v>
      </c>
      <c r="B240">
        <v>85244033</v>
      </c>
      <c r="C240">
        <v>85246629</v>
      </c>
      <c r="D240">
        <v>82926016</v>
      </c>
      <c r="E240">
        <v>117</v>
      </c>
      <c r="F240">
        <v>1</v>
      </c>
      <c r="G240">
        <v>1</v>
      </c>
      <c r="H240">
        <v>1</v>
      </c>
      <c r="I240" t="s">
        <v>798</v>
      </c>
      <c r="J240" t="s">
        <v>236</v>
      </c>
      <c r="K240" t="s">
        <v>799</v>
      </c>
      <c r="L240">
        <v>1191</v>
      </c>
      <c r="N240">
        <v>1013</v>
      </c>
      <c r="O240" t="s">
        <v>28</v>
      </c>
      <c r="P240" t="s">
        <v>28</v>
      </c>
      <c r="Q240">
        <v>1</v>
      </c>
      <c r="W240">
        <v>0</v>
      </c>
      <c r="X240">
        <v>-1417349443</v>
      </c>
      <c r="Y240">
        <f t="shared" si="70"/>
        <v>0.184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1</v>
      </c>
      <c r="AJ240">
        <v>1</v>
      </c>
      <c r="AK240">
        <v>1</v>
      </c>
      <c r="AL240">
        <v>1</v>
      </c>
      <c r="AM240">
        <v>-2</v>
      </c>
      <c r="AN240">
        <v>0</v>
      </c>
      <c r="AO240">
        <v>0</v>
      </c>
      <c r="AP240">
        <v>1</v>
      </c>
      <c r="AQ240">
        <v>1</v>
      </c>
      <c r="AR240">
        <v>0</v>
      </c>
      <c r="AS240" t="s">
        <v>236</v>
      </c>
      <c r="AT240">
        <v>0.16</v>
      </c>
      <c r="AU240" t="s">
        <v>422</v>
      </c>
      <c r="AV240">
        <v>2</v>
      </c>
      <c r="AW240">
        <v>2</v>
      </c>
      <c r="AX240">
        <v>85246635</v>
      </c>
      <c r="AY240">
        <v>1</v>
      </c>
      <c r="AZ240">
        <v>0</v>
      </c>
      <c r="BA240">
        <v>242</v>
      </c>
      <c r="BB240">
        <v>1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CV240">
        <v>0</v>
      </c>
      <c r="CW240">
        <v>0</v>
      </c>
      <c r="CX240">
        <f>ROUND(Y240*Source!I122,7)</f>
        <v>0.552</v>
      </c>
      <c r="CY240">
        <f>AD240</f>
        <v>0</v>
      </c>
      <c r="CZ240">
        <f>AH240</f>
        <v>0</v>
      </c>
      <c r="DA240">
        <f>AL240</f>
        <v>1</v>
      </c>
      <c r="DB240">
        <f t="shared" si="71"/>
        <v>0</v>
      </c>
      <c r="DC240">
        <f t="shared" si="72"/>
        <v>0</v>
      </c>
      <c r="DD240" t="s">
        <v>236</v>
      </c>
      <c r="DE240" t="s">
        <v>236</v>
      </c>
      <c r="DF240">
        <f t="shared" si="63"/>
        <v>0</v>
      </c>
      <c r="DG240">
        <f>ROUND(ROUND(AF240,2)*CX240,2)</f>
        <v>0</v>
      </c>
      <c r="DH240">
        <f t="shared" si="61"/>
        <v>0</v>
      </c>
      <c r="DI240">
        <f t="shared" si="62"/>
        <v>0</v>
      </c>
      <c r="DJ240">
        <f>DI240</f>
        <v>0</v>
      </c>
      <c r="DK240">
        <v>0</v>
      </c>
      <c r="DL240" t="s">
        <v>236</v>
      </c>
      <c r="DM240">
        <v>0</v>
      </c>
      <c r="DN240" t="s">
        <v>236</v>
      </c>
      <c r="DO240">
        <v>0</v>
      </c>
    </row>
    <row r="241" spans="1:119">
      <c r="A241">
        <f>ROW(Source!A122)</f>
        <v>122</v>
      </c>
      <c r="B241">
        <v>85244033</v>
      </c>
      <c r="C241">
        <v>85246629</v>
      </c>
      <c r="D241">
        <v>82933465</v>
      </c>
      <c r="E241">
        <v>1</v>
      </c>
      <c r="F241">
        <v>1</v>
      </c>
      <c r="G241">
        <v>1</v>
      </c>
      <c r="H241">
        <v>2</v>
      </c>
      <c r="I241" t="s">
        <v>77</v>
      </c>
      <c r="J241" t="s">
        <v>805</v>
      </c>
      <c r="K241" t="s">
        <v>78</v>
      </c>
      <c r="L241">
        <v>1368</v>
      </c>
      <c r="N241">
        <v>1011</v>
      </c>
      <c r="O241" t="s">
        <v>57</v>
      </c>
      <c r="P241" t="s">
        <v>57</v>
      </c>
      <c r="Q241">
        <v>1</v>
      </c>
      <c r="W241">
        <v>0</v>
      </c>
      <c r="X241">
        <v>1256142057</v>
      </c>
      <c r="Y241">
        <f t="shared" si="70"/>
        <v>0.184</v>
      </c>
      <c r="AA241">
        <v>0</v>
      </c>
      <c r="AB241">
        <v>13.86</v>
      </c>
      <c r="AC241">
        <v>0</v>
      </c>
      <c r="AD241">
        <v>0</v>
      </c>
      <c r="AE241">
        <v>0</v>
      </c>
      <c r="AF241">
        <v>13.86</v>
      </c>
      <c r="AG241">
        <v>0</v>
      </c>
      <c r="AH241">
        <v>0</v>
      </c>
      <c r="AI241">
        <v>1</v>
      </c>
      <c r="AJ241">
        <v>1</v>
      </c>
      <c r="AK241">
        <v>1</v>
      </c>
      <c r="AL241">
        <v>1</v>
      </c>
      <c r="AM241">
        <v>-2</v>
      </c>
      <c r="AN241">
        <v>0</v>
      </c>
      <c r="AO241">
        <v>0</v>
      </c>
      <c r="AP241">
        <v>1</v>
      </c>
      <c r="AQ241">
        <v>1</v>
      </c>
      <c r="AR241">
        <v>0</v>
      </c>
      <c r="AS241" t="s">
        <v>236</v>
      </c>
      <c r="AT241">
        <v>0.16</v>
      </c>
      <c r="AU241" t="s">
        <v>422</v>
      </c>
      <c r="AV241">
        <v>1</v>
      </c>
      <c r="AW241">
        <v>2</v>
      </c>
      <c r="AX241">
        <v>85246636</v>
      </c>
      <c r="AY241">
        <v>1</v>
      </c>
      <c r="AZ241">
        <v>0</v>
      </c>
      <c r="BA241">
        <v>243</v>
      </c>
      <c r="BB241">
        <v>1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2.2176</v>
      </c>
      <c r="BL241">
        <v>0</v>
      </c>
      <c r="BM241">
        <v>0</v>
      </c>
      <c r="BN241">
        <v>0</v>
      </c>
      <c r="BO241">
        <v>0</v>
      </c>
      <c r="BP241">
        <v>1</v>
      </c>
      <c r="BQ241">
        <v>0</v>
      </c>
      <c r="BR241">
        <v>2.55024</v>
      </c>
      <c r="BS241">
        <v>0</v>
      </c>
      <c r="BT241">
        <v>0</v>
      </c>
      <c r="BU241">
        <v>0</v>
      </c>
      <c r="BV241">
        <v>0</v>
      </c>
      <c r="BW241">
        <v>1</v>
      </c>
      <c r="CV241">
        <v>0</v>
      </c>
      <c r="CW241">
        <f>ROUND(Y241*Source!I122*DO241,7)</f>
        <v>0</v>
      </c>
      <c r="CX241">
        <f>ROUND(Y241*Source!I122,7)</f>
        <v>0.552</v>
      </c>
      <c r="CY241">
        <f>AB241</f>
        <v>13.86</v>
      </c>
      <c r="CZ241">
        <f>AF241</f>
        <v>13.86</v>
      </c>
      <c r="DA241">
        <f>AJ241</f>
        <v>1</v>
      </c>
      <c r="DB241">
        <f t="shared" si="71"/>
        <v>2.553</v>
      </c>
      <c r="DC241">
        <f t="shared" si="72"/>
        <v>0</v>
      </c>
      <c r="DD241" t="s">
        <v>236</v>
      </c>
      <c r="DE241" t="s">
        <v>236</v>
      </c>
      <c r="DF241">
        <f t="shared" si="63"/>
        <v>0</v>
      </c>
      <c r="DG241">
        <f>ROUND(ROUND(AF241,2)*CX241,2)</f>
        <v>7.65</v>
      </c>
      <c r="DH241">
        <f t="shared" si="61"/>
        <v>0</v>
      </c>
      <c r="DI241">
        <f t="shared" si="62"/>
        <v>0</v>
      </c>
      <c r="DJ241">
        <f>DG241+DH241</f>
        <v>7.65</v>
      </c>
      <c r="DK241">
        <v>1</v>
      </c>
      <c r="DL241" t="s">
        <v>236</v>
      </c>
      <c r="DM241">
        <v>0</v>
      </c>
      <c r="DN241" t="s">
        <v>236</v>
      </c>
      <c r="DO241">
        <v>0</v>
      </c>
    </row>
    <row r="242" spans="1:119">
      <c r="A242">
        <f>ROW(Source!A122)</f>
        <v>122</v>
      </c>
      <c r="B242">
        <v>85244033</v>
      </c>
      <c r="C242">
        <v>85246629</v>
      </c>
      <c r="D242">
        <v>82933483</v>
      </c>
      <c r="E242">
        <v>1</v>
      </c>
      <c r="F242">
        <v>1</v>
      </c>
      <c r="G242">
        <v>1</v>
      </c>
      <c r="H242">
        <v>2</v>
      </c>
      <c r="I242" t="s">
        <v>79</v>
      </c>
      <c r="J242" t="s">
        <v>806</v>
      </c>
      <c r="K242" t="s">
        <v>80</v>
      </c>
      <c r="L242">
        <v>1368</v>
      </c>
      <c r="N242">
        <v>1011</v>
      </c>
      <c r="O242" t="s">
        <v>57</v>
      </c>
      <c r="P242" t="s">
        <v>57</v>
      </c>
      <c r="Q242">
        <v>1</v>
      </c>
      <c r="W242">
        <v>0</v>
      </c>
      <c r="X242">
        <v>1638899965</v>
      </c>
      <c r="Y242">
        <f t="shared" si="70"/>
        <v>0.184</v>
      </c>
      <c r="AA242">
        <v>0</v>
      </c>
      <c r="AB242">
        <v>634.32</v>
      </c>
      <c r="AC242">
        <v>811.79</v>
      </c>
      <c r="AD242">
        <v>0</v>
      </c>
      <c r="AE242">
        <v>0</v>
      </c>
      <c r="AF242">
        <v>487.94</v>
      </c>
      <c r="AG242">
        <v>811.79</v>
      </c>
      <c r="AH242">
        <v>0</v>
      </c>
      <c r="AI242">
        <v>1</v>
      </c>
      <c r="AJ242">
        <v>1.3</v>
      </c>
      <c r="AK242">
        <v>1</v>
      </c>
      <c r="AL242">
        <v>1</v>
      </c>
      <c r="AM242">
        <v>2</v>
      </c>
      <c r="AN242">
        <v>0</v>
      </c>
      <c r="AO242">
        <v>0</v>
      </c>
      <c r="AP242">
        <v>1</v>
      </c>
      <c r="AQ242">
        <v>1</v>
      </c>
      <c r="AR242">
        <v>0</v>
      </c>
      <c r="AS242" t="s">
        <v>236</v>
      </c>
      <c r="AT242">
        <v>0.16</v>
      </c>
      <c r="AU242" t="s">
        <v>422</v>
      </c>
      <c r="AV242">
        <v>1</v>
      </c>
      <c r="AW242">
        <v>2</v>
      </c>
      <c r="AX242">
        <v>85246637</v>
      </c>
      <c r="AY242">
        <v>1</v>
      </c>
      <c r="AZ242">
        <v>0</v>
      </c>
      <c r="BA242">
        <v>244</v>
      </c>
      <c r="BB242">
        <v>1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78.0704</v>
      </c>
      <c r="BL242">
        <v>129.8864</v>
      </c>
      <c r="BM242">
        <v>0</v>
      </c>
      <c r="BN242">
        <v>0</v>
      </c>
      <c r="BO242">
        <v>0.16</v>
      </c>
      <c r="BP242">
        <v>1</v>
      </c>
      <c r="BQ242">
        <v>0</v>
      </c>
      <c r="BR242">
        <v>89.78096</v>
      </c>
      <c r="BS242">
        <v>149.36936</v>
      </c>
      <c r="BT242">
        <v>0</v>
      </c>
      <c r="BU242">
        <v>0</v>
      </c>
      <c r="BV242">
        <v>0.184</v>
      </c>
      <c r="BW242">
        <v>1</v>
      </c>
      <c r="CV242">
        <v>0</v>
      </c>
      <c r="CW242">
        <f>ROUND(Y242*Source!I122*DO242,7)</f>
        <v>0.552</v>
      </c>
      <c r="CX242">
        <f>ROUND(Y242*Source!I122,7)</f>
        <v>0.552</v>
      </c>
      <c r="CY242">
        <f>AB242</f>
        <v>634.32</v>
      </c>
      <c r="CZ242">
        <f>AF242</f>
        <v>487.94</v>
      </c>
      <c r="DA242">
        <f>AJ242</f>
        <v>1.3</v>
      </c>
      <c r="DB242">
        <f t="shared" si="71"/>
        <v>89.7805</v>
      </c>
      <c r="DC242">
        <f t="shared" si="72"/>
        <v>149.3735</v>
      </c>
      <c r="DD242" t="s">
        <v>236</v>
      </c>
      <c r="DE242" t="s">
        <v>236</v>
      </c>
      <c r="DF242">
        <f t="shared" si="63"/>
        <v>0</v>
      </c>
      <c r="DG242">
        <f>ROUND(ROUND(AF242*AJ242,2)*CX242,2)</f>
        <v>350.14</v>
      </c>
      <c r="DH242">
        <f t="shared" si="61"/>
        <v>448.11</v>
      </c>
      <c r="DI242">
        <f t="shared" si="62"/>
        <v>0</v>
      </c>
      <c r="DJ242">
        <f>DG242+DH242</f>
        <v>798.25</v>
      </c>
      <c r="DK242">
        <v>0</v>
      </c>
      <c r="DL242" t="s">
        <v>81</v>
      </c>
      <c r="DM242">
        <v>4</v>
      </c>
      <c r="DN242" t="s">
        <v>28</v>
      </c>
      <c r="DO242">
        <v>1</v>
      </c>
    </row>
    <row r="243" spans="1:119">
      <c r="A243">
        <f>ROW(Source!A123)</f>
        <v>123</v>
      </c>
      <c r="B243">
        <v>85244098</v>
      </c>
      <c r="C243">
        <v>85246638</v>
      </c>
      <c r="D243">
        <v>82925828</v>
      </c>
      <c r="E243">
        <v>117</v>
      </c>
      <c r="F243">
        <v>1</v>
      </c>
      <c r="G243">
        <v>1</v>
      </c>
      <c r="H243">
        <v>1</v>
      </c>
      <c r="I243" t="s">
        <v>93</v>
      </c>
      <c r="J243" t="s">
        <v>236</v>
      </c>
      <c r="K243" t="s">
        <v>94</v>
      </c>
      <c r="L243">
        <v>1191</v>
      </c>
      <c r="N243">
        <v>1013</v>
      </c>
      <c r="O243" t="s">
        <v>28</v>
      </c>
      <c r="P243" t="s">
        <v>28</v>
      </c>
      <c r="Q243">
        <v>1</v>
      </c>
      <c r="W243">
        <v>0</v>
      </c>
      <c r="X243">
        <v>32079103</v>
      </c>
      <c r="Y243">
        <f>(AT243*ROUND((0.15+0.2+1),7))</f>
        <v>6.1425</v>
      </c>
      <c r="AA243">
        <v>0</v>
      </c>
      <c r="AB243">
        <v>0</v>
      </c>
      <c r="AC243">
        <v>0</v>
      </c>
      <c r="AD243">
        <v>748.18</v>
      </c>
      <c r="AE243">
        <v>0</v>
      </c>
      <c r="AF243">
        <v>0</v>
      </c>
      <c r="AG243">
        <v>0</v>
      </c>
      <c r="AH243">
        <v>748.18</v>
      </c>
      <c r="AI243">
        <v>1</v>
      </c>
      <c r="AJ243">
        <v>1</v>
      </c>
      <c r="AK243">
        <v>1</v>
      </c>
      <c r="AL243">
        <v>1</v>
      </c>
      <c r="AM243">
        <v>-2</v>
      </c>
      <c r="AN243">
        <v>0</v>
      </c>
      <c r="AO243">
        <v>0</v>
      </c>
      <c r="AP243">
        <v>1</v>
      </c>
      <c r="AQ243">
        <v>1</v>
      </c>
      <c r="AR243">
        <v>0</v>
      </c>
      <c r="AS243" t="s">
        <v>236</v>
      </c>
      <c r="AT243">
        <v>4.55</v>
      </c>
      <c r="AU243" t="s">
        <v>441</v>
      </c>
      <c r="AV243">
        <v>1</v>
      </c>
      <c r="AW243">
        <v>2</v>
      </c>
      <c r="AX243">
        <v>85246646</v>
      </c>
      <c r="AY243">
        <v>1</v>
      </c>
      <c r="AZ243">
        <v>0</v>
      </c>
      <c r="BA243">
        <v>245</v>
      </c>
      <c r="BB243">
        <v>1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3404.219</v>
      </c>
      <c r="BN243">
        <v>4.55</v>
      </c>
      <c r="BO243">
        <v>0</v>
      </c>
      <c r="BP243">
        <v>1</v>
      </c>
      <c r="BQ243">
        <v>0</v>
      </c>
      <c r="BR243">
        <v>0</v>
      </c>
      <c r="BS243">
        <v>0</v>
      </c>
      <c r="BT243">
        <v>4595.69565</v>
      </c>
      <c r="BU243">
        <v>6.1425</v>
      </c>
      <c r="BV243">
        <v>0</v>
      </c>
      <c r="BW243">
        <v>1</v>
      </c>
      <c r="CU243">
        <f>ROUND(AT243*Source!I123*AH243*AL243,2)</f>
        <v>0</v>
      </c>
      <c r="CV243">
        <f>ROUND(Y243*Source!I123,7)</f>
        <v>0</v>
      </c>
      <c r="CW243">
        <v>0</v>
      </c>
      <c r="CX243">
        <f>ROUND(Y243*Source!I123,7)</f>
        <v>0</v>
      </c>
      <c r="CY243">
        <f>AD243</f>
        <v>748.18</v>
      </c>
      <c r="CZ243">
        <f>AH243</f>
        <v>748.18</v>
      </c>
      <c r="DA243">
        <f>AL243</f>
        <v>1</v>
      </c>
      <c r="DB243">
        <f>ROUND((ROUND(AT243*CZ243,2)*ROUND((0.15+0.2+1),7)),6)</f>
        <v>4595.697</v>
      </c>
      <c r="DC243">
        <f>ROUND((ROUND(AT243*AG243,2)*ROUND((0.15+0.2+1),7)),6)</f>
        <v>0</v>
      </c>
      <c r="DD243" t="s">
        <v>236</v>
      </c>
      <c r="DE243" t="s">
        <v>236</v>
      </c>
      <c r="DF243">
        <f t="shared" si="63"/>
        <v>0</v>
      </c>
      <c r="DG243">
        <f>ROUND(ROUND(AF243,2)*CX243,2)</f>
        <v>0</v>
      </c>
      <c r="DH243">
        <f t="shared" si="61"/>
        <v>0</v>
      </c>
      <c r="DI243">
        <f t="shared" si="62"/>
        <v>0</v>
      </c>
      <c r="DJ243">
        <f>DI243</f>
        <v>0</v>
      </c>
      <c r="DK243">
        <v>1</v>
      </c>
      <c r="DL243" t="s">
        <v>236</v>
      </c>
      <c r="DM243">
        <v>0</v>
      </c>
      <c r="DN243" t="s">
        <v>236</v>
      </c>
      <c r="DO243">
        <v>0</v>
      </c>
    </row>
    <row r="244" spans="1:119">
      <c r="A244">
        <f>ROW(Source!A123)</f>
        <v>123</v>
      </c>
      <c r="B244">
        <v>85244098</v>
      </c>
      <c r="C244">
        <v>85246638</v>
      </c>
      <c r="D244">
        <v>82926016</v>
      </c>
      <c r="E244">
        <v>117</v>
      </c>
      <c r="F244">
        <v>1</v>
      </c>
      <c r="G244">
        <v>1</v>
      </c>
      <c r="H244">
        <v>1</v>
      </c>
      <c r="I244" t="s">
        <v>798</v>
      </c>
      <c r="J244" t="s">
        <v>236</v>
      </c>
      <c r="K244" t="s">
        <v>799</v>
      </c>
      <c r="L244">
        <v>1191</v>
      </c>
      <c r="N244">
        <v>1013</v>
      </c>
      <c r="O244" t="s">
        <v>28</v>
      </c>
      <c r="P244" t="s">
        <v>28</v>
      </c>
      <c r="Q244">
        <v>1</v>
      </c>
      <c r="W244">
        <v>0</v>
      </c>
      <c r="X244">
        <v>-1417349443</v>
      </c>
      <c r="Y244">
        <f>(AT244*ROUND((0.15+0.2+1),7))</f>
        <v>1.3365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1</v>
      </c>
      <c r="AJ244">
        <v>1</v>
      </c>
      <c r="AK244">
        <v>1</v>
      </c>
      <c r="AL244">
        <v>1</v>
      </c>
      <c r="AM244">
        <v>-2</v>
      </c>
      <c r="AN244">
        <v>0</v>
      </c>
      <c r="AO244">
        <v>0</v>
      </c>
      <c r="AP244">
        <v>1</v>
      </c>
      <c r="AQ244">
        <v>1</v>
      </c>
      <c r="AR244">
        <v>0</v>
      </c>
      <c r="AS244" t="s">
        <v>236</v>
      </c>
      <c r="AT244">
        <v>0.99</v>
      </c>
      <c r="AU244" t="s">
        <v>441</v>
      </c>
      <c r="AV244">
        <v>2</v>
      </c>
      <c r="AW244">
        <v>2</v>
      </c>
      <c r="AX244">
        <v>85246647</v>
      </c>
      <c r="AY244">
        <v>1</v>
      </c>
      <c r="AZ244">
        <v>0</v>
      </c>
      <c r="BA244">
        <v>246</v>
      </c>
      <c r="BB244">
        <v>1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CV244">
        <v>0</v>
      </c>
      <c r="CW244">
        <v>0</v>
      </c>
      <c r="CX244">
        <f>ROUND(Y244*Source!I123,7)</f>
        <v>0</v>
      </c>
      <c r="CY244">
        <f>AD244</f>
        <v>0</v>
      </c>
      <c r="CZ244">
        <f>AH244</f>
        <v>0</v>
      </c>
      <c r="DA244">
        <f>AL244</f>
        <v>1</v>
      </c>
      <c r="DB244">
        <f>ROUND((ROUND(AT244*CZ244,2)*ROUND((0.15+0.2+1),7)),6)</f>
        <v>0</v>
      </c>
      <c r="DC244">
        <f>ROUND((ROUND(AT244*AG244,2)*ROUND((0.15+0.2+1),7)),6)</f>
        <v>0</v>
      </c>
      <c r="DD244" t="s">
        <v>236</v>
      </c>
      <c r="DE244" t="s">
        <v>236</v>
      </c>
      <c r="DF244">
        <f t="shared" si="63"/>
        <v>0</v>
      </c>
      <c r="DG244">
        <f>ROUND(ROUND(AF244,2)*CX244,2)</f>
        <v>0</v>
      </c>
      <c r="DH244">
        <f t="shared" si="61"/>
        <v>0</v>
      </c>
      <c r="DI244">
        <f t="shared" si="62"/>
        <v>0</v>
      </c>
      <c r="DJ244">
        <f>DI244</f>
        <v>0</v>
      </c>
      <c r="DK244">
        <v>0</v>
      </c>
      <c r="DL244" t="s">
        <v>236</v>
      </c>
      <c r="DM244">
        <v>0</v>
      </c>
      <c r="DN244" t="s">
        <v>236</v>
      </c>
      <c r="DO244">
        <v>0</v>
      </c>
    </row>
    <row r="245" spans="1:119">
      <c r="A245">
        <f>ROW(Source!A123)</f>
        <v>123</v>
      </c>
      <c r="B245">
        <v>85244098</v>
      </c>
      <c r="C245">
        <v>85246638</v>
      </c>
      <c r="D245">
        <v>82932392</v>
      </c>
      <c r="E245">
        <v>1</v>
      </c>
      <c r="F245">
        <v>1</v>
      </c>
      <c r="G245">
        <v>1</v>
      </c>
      <c r="H245">
        <v>2</v>
      </c>
      <c r="I245" t="s">
        <v>95</v>
      </c>
      <c r="J245" t="s">
        <v>804</v>
      </c>
      <c r="K245" t="s">
        <v>96</v>
      </c>
      <c r="L245">
        <v>1368</v>
      </c>
      <c r="N245">
        <v>1011</v>
      </c>
      <c r="O245" t="s">
        <v>57</v>
      </c>
      <c r="P245" t="s">
        <v>57</v>
      </c>
      <c r="Q245">
        <v>1</v>
      </c>
      <c r="W245">
        <v>0</v>
      </c>
      <c r="X245">
        <v>843131152</v>
      </c>
      <c r="Y245">
        <f>(AT245*ROUND((0.15+0.2+1),7))</f>
        <v>0.9585</v>
      </c>
      <c r="AA245">
        <v>0</v>
      </c>
      <c r="AB245">
        <v>2736.29</v>
      </c>
      <c r="AC245">
        <v>932.95</v>
      </c>
      <c r="AD245">
        <v>0</v>
      </c>
      <c r="AE245">
        <v>0</v>
      </c>
      <c r="AF245">
        <v>2088.77</v>
      </c>
      <c r="AG245">
        <v>932.95</v>
      </c>
      <c r="AH245">
        <v>0</v>
      </c>
      <c r="AI245">
        <v>1</v>
      </c>
      <c r="AJ245">
        <v>1.31</v>
      </c>
      <c r="AK245">
        <v>1</v>
      </c>
      <c r="AL245">
        <v>1</v>
      </c>
      <c r="AM245">
        <v>2</v>
      </c>
      <c r="AN245">
        <v>0</v>
      </c>
      <c r="AO245">
        <v>0</v>
      </c>
      <c r="AP245">
        <v>1</v>
      </c>
      <c r="AQ245">
        <v>1</v>
      </c>
      <c r="AR245">
        <v>0</v>
      </c>
      <c r="AS245" t="s">
        <v>236</v>
      </c>
      <c r="AT245">
        <v>0.71</v>
      </c>
      <c r="AU245" t="s">
        <v>441</v>
      </c>
      <c r="AV245">
        <v>1</v>
      </c>
      <c r="AW245">
        <v>2</v>
      </c>
      <c r="AX245">
        <v>85246648</v>
      </c>
      <c r="AY245">
        <v>1</v>
      </c>
      <c r="AZ245">
        <v>0</v>
      </c>
      <c r="BA245">
        <v>247</v>
      </c>
      <c r="BB245">
        <v>1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1483.0267</v>
      </c>
      <c r="BL245">
        <v>662.3945</v>
      </c>
      <c r="BM245">
        <v>0</v>
      </c>
      <c r="BN245">
        <v>0</v>
      </c>
      <c r="BO245">
        <v>0.71</v>
      </c>
      <c r="BP245">
        <v>1</v>
      </c>
      <c r="BQ245">
        <v>0</v>
      </c>
      <c r="BR245">
        <v>2002.086045</v>
      </c>
      <c r="BS245">
        <v>894.232575</v>
      </c>
      <c r="BT245">
        <v>0</v>
      </c>
      <c r="BU245">
        <v>0</v>
      </c>
      <c r="BV245">
        <v>0.9585</v>
      </c>
      <c r="BW245">
        <v>1</v>
      </c>
      <c r="CV245">
        <v>0</v>
      </c>
      <c r="CW245">
        <f>ROUND(Y245*Source!I123*DO245,7)</f>
        <v>0</v>
      </c>
      <c r="CX245">
        <f>ROUND(Y245*Source!I123,7)</f>
        <v>0</v>
      </c>
      <c r="CY245">
        <f>AB245</f>
        <v>2736.29</v>
      </c>
      <c r="CZ245">
        <f>AF245</f>
        <v>2088.77</v>
      </c>
      <c r="DA245">
        <f>AJ245</f>
        <v>1.31</v>
      </c>
      <c r="DB245">
        <f>ROUND((ROUND(AT245*CZ245,2)*ROUND((0.15+0.2+1),7)),6)</f>
        <v>2002.0905</v>
      </c>
      <c r="DC245">
        <f>ROUND((ROUND(AT245*AG245,2)*ROUND((0.15+0.2+1),7)),6)</f>
        <v>894.2265</v>
      </c>
      <c r="DD245" t="s">
        <v>236</v>
      </c>
      <c r="DE245" t="s">
        <v>236</v>
      </c>
      <c r="DF245">
        <f t="shared" si="63"/>
        <v>0</v>
      </c>
      <c r="DG245">
        <f>ROUND(ROUND(AF245*AJ245,2)*CX245,2)</f>
        <v>0</v>
      </c>
      <c r="DH245">
        <f t="shared" si="61"/>
        <v>0</v>
      </c>
      <c r="DI245">
        <f t="shared" si="62"/>
        <v>0</v>
      </c>
      <c r="DJ245">
        <f>DG245+DH245</f>
        <v>0</v>
      </c>
      <c r="DK245">
        <v>0</v>
      </c>
      <c r="DL245" t="s">
        <v>58</v>
      </c>
      <c r="DM245">
        <v>5</v>
      </c>
      <c r="DN245" t="s">
        <v>28</v>
      </c>
      <c r="DO245">
        <v>1</v>
      </c>
    </row>
    <row r="246" spans="1:119">
      <c r="A246">
        <f>ROW(Source!A123)</f>
        <v>123</v>
      </c>
      <c r="B246">
        <v>85244098</v>
      </c>
      <c r="C246">
        <v>85246638</v>
      </c>
      <c r="D246">
        <v>82933400</v>
      </c>
      <c r="E246">
        <v>1</v>
      </c>
      <c r="F246">
        <v>1</v>
      </c>
      <c r="G246">
        <v>1</v>
      </c>
      <c r="H246">
        <v>2</v>
      </c>
      <c r="I246" t="s">
        <v>97</v>
      </c>
      <c r="J246" t="s">
        <v>801</v>
      </c>
      <c r="K246" t="s">
        <v>98</v>
      </c>
      <c r="L246">
        <v>1368</v>
      </c>
      <c r="N246">
        <v>1011</v>
      </c>
      <c r="O246" t="s">
        <v>57</v>
      </c>
      <c r="P246" t="s">
        <v>57</v>
      </c>
      <c r="Q246">
        <v>1</v>
      </c>
      <c r="W246">
        <v>0</v>
      </c>
      <c r="X246">
        <v>-849950259</v>
      </c>
      <c r="Y246">
        <f>(AT246*ROUND((0.15+0.2+1),7))</f>
        <v>0.378</v>
      </c>
      <c r="AA246">
        <v>0</v>
      </c>
      <c r="AB246">
        <v>641.7</v>
      </c>
      <c r="AC246">
        <v>811.79</v>
      </c>
      <c r="AD246">
        <v>0</v>
      </c>
      <c r="AE246">
        <v>0</v>
      </c>
      <c r="AF246">
        <v>641.7</v>
      </c>
      <c r="AG246">
        <v>811.79</v>
      </c>
      <c r="AH246">
        <v>0</v>
      </c>
      <c r="AI246">
        <v>1</v>
      </c>
      <c r="AJ246">
        <v>1</v>
      </c>
      <c r="AK246">
        <v>1</v>
      </c>
      <c r="AL246">
        <v>1</v>
      </c>
      <c r="AM246">
        <v>-2</v>
      </c>
      <c r="AN246">
        <v>0</v>
      </c>
      <c r="AO246">
        <v>0</v>
      </c>
      <c r="AP246">
        <v>1</v>
      </c>
      <c r="AQ246">
        <v>1</v>
      </c>
      <c r="AR246">
        <v>0</v>
      </c>
      <c r="AS246" t="s">
        <v>236</v>
      </c>
      <c r="AT246">
        <v>0.28</v>
      </c>
      <c r="AU246" t="s">
        <v>441</v>
      </c>
      <c r="AV246">
        <v>1</v>
      </c>
      <c r="AW246">
        <v>2</v>
      </c>
      <c r="AX246">
        <v>85246649</v>
      </c>
      <c r="AY246">
        <v>1</v>
      </c>
      <c r="AZ246">
        <v>0</v>
      </c>
      <c r="BA246">
        <v>248</v>
      </c>
      <c r="BB246">
        <v>1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179.676</v>
      </c>
      <c r="BL246">
        <v>227.3012</v>
      </c>
      <c r="BM246">
        <v>0</v>
      </c>
      <c r="BN246">
        <v>0</v>
      </c>
      <c r="BO246">
        <v>0.28</v>
      </c>
      <c r="BP246">
        <v>1</v>
      </c>
      <c r="BQ246">
        <v>0</v>
      </c>
      <c r="BR246">
        <v>242.5626</v>
      </c>
      <c r="BS246">
        <v>306.85662</v>
      </c>
      <c r="BT246">
        <v>0</v>
      </c>
      <c r="BU246">
        <v>0</v>
      </c>
      <c r="BV246">
        <v>0.378</v>
      </c>
      <c r="BW246">
        <v>1</v>
      </c>
      <c r="CV246">
        <v>0</v>
      </c>
      <c r="CW246">
        <f>ROUND(Y246*Source!I123*DO246,7)</f>
        <v>0</v>
      </c>
      <c r="CX246">
        <f>ROUND(Y246*Source!I123,7)</f>
        <v>0</v>
      </c>
      <c r="CY246">
        <f>AB246</f>
        <v>641.7</v>
      </c>
      <c r="CZ246">
        <f>AF246</f>
        <v>641.7</v>
      </c>
      <c r="DA246">
        <f>AJ246</f>
        <v>1</v>
      </c>
      <c r="DB246">
        <f>ROUND((ROUND(AT246*CZ246,2)*ROUND((0.15+0.2+1),7)),6)</f>
        <v>242.568</v>
      </c>
      <c r="DC246">
        <f>ROUND((ROUND(AT246*AG246,2)*ROUND((0.15+0.2+1),7)),6)</f>
        <v>306.855</v>
      </c>
      <c r="DD246" t="s">
        <v>236</v>
      </c>
      <c r="DE246" t="s">
        <v>236</v>
      </c>
      <c r="DF246">
        <f t="shared" si="63"/>
        <v>0</v>
      </c>
      <c r="DG246">
        <f t="shared" ref="DG246:DG251" si="73">ROUND(ROUND(AF246,2)*CX246,2)</f>
        <v>0</v>
      </c>
      <c r="DH246">
        <f t="shared" si="61"/>
        <v>0</v>
      </c>
      <c r="DI246">
        <f t="shared" si="62"/>
        <v>0</v>
      </c>
      <c r="DJ246">
        <f>DG246+DH246</f>
        <v>0</v>
      </c>
      <c r="DK246">
        <v>1</v>
      </c>
      <c r="DL246" t="s">
        <v>81</v>
      </c>
      <c r="DM246">
        <v>4</v>
      </c>
      <c r="DN246" t="s">
        <v>28</v>
      </c>
      <c r="DO246">
        <v>1</v>
      </c>
    </row>
    <row r="247" spans="1:119">
      <c r="A247">
        <f>ROW(Source!A123)</f>
        <v>123</v>
      </c>
      <c r="B247">
        <v>85244098</v>
      </c>
      <c r="C247">
        <v>85246638</v>
      </c>
      <c r="D247">
        <v>82998121</v>
      </c>
      <c r="E247">
        <v>1</v>
      </c>
      <c r="F247">
        <v>1</v>
      </c>
      <c r="G247">
        <v>1</v>
      </c>
      <c r="H247">
        <v>3</v>
      </c>
      <c r="I247" t="s">
        <v>100</v>
      </c>
      <c r="J247" t="s">
        <v>813</v>
      </c>
      <c r="K247" t="s">
        <v>101</v>
      </c>
      <c r="L247">
        <v>1346</v>
      </c>
      <c r="N247">
        <v>1009</v>
      </c>
      <c r="O247" t="s">
        <v>102</v>
      </c>
      <c r="P247" t="s">
        <v>102</v>
      </c>
      <c r="Q247">
        <v>1</v>
      </c>
      <c r="W247">
        <v>0</v>
      </c>
      <c r="X247">
        <v>-897919439</v>
      </c>
      <c r="Y247">
        <f>AT247</f>
        <v>0.1</v>
      </c>
      <c r="AA247">
        <v>296.69</v>
      </c>
      <c r="AB247">
        <v>0</v>
      </c>
      <c r="AC247">
        <v>0</v>
      </c>
      <c r="AD247">
        <v>0</v>
      </c>
      <c r="AE247">
        <v>185.43</v>
      </c>
      <c r="AF247">
        <v>0</v>
      </c>
      <c r="AG247">
        <v>0</v>
      </c>
      <c r="AH247">
        <v>0</v>
      </c>
      <c r="AI247">
        <v>1.6</v>
      </c>
      <c r="AJ247">
        <v>1</v>
      </c>
      <c r="AK247">
        <v>1</v>
      </c>
      <c r="AL247">
        <v>1</v>
      </c>
      <c r="AM247">
        <v>2</v>
      </c>
      <c r="AN247">
        <v>0</v>
      </c>
      <c r="AO247">
        <v>0</v>
      </c>
      <c r="AP247">
        <v>1</v>
      </c>
      <c r="AQ247">
        <v>1</v>
      </c>
      <c r="AR247">
        <v>0</v>
      </c>
      <c r="AS247" t="s">
        <v>236</v>
      </c>
      <c r="AT247">
        <v>0.1</v>
      </c>
      <c r="AU247" t="s">
        <v>236</v>
      </c>
      <c r="AV247">
        <v>0</v>
      </c>
      <c r="AW247">
        <v>2</v>
      </c>
      <c r="AX247">
        <v>85246650</v>
      </c>
      <c r="AY247">
        <v>1</v>
      </c>
      <c r="AZ247">
        <v>0</v>
      </c>
      <c r="BA247">
        <v>249</v>
      </c>
      <c r="BB247">
        <v>1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18.543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1</v>
      </c>
      <c r="BQ247">
        <v>18.543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1</v>
      </c>
      <c r="CV247">
        <v>0</v>
      </c>
      <c r="CW247">
        <v>0</v>
      </c>
      <c r="CX247">
        <f>ROUND(Y247*Source!I123,7)</f>
        <v>0</v>
      </c>
      <c r="CY247">
        <f>AA247</f>
        <v>296.69</v>
      </c>
      <c r="CZ247">
        <f>AE247</f>
        <v>185.43</v>
      </c>
      <c r="DA247">
        <f>AI247</f>
        <v>1.6</v>
      </c>
      <c r="DB247">
        <f>ROUND(ROUND(AT247*CZ247,2),6)</f>
        <v>18.54</v>
      </c>
      <c r="DC247">
        <f>ROUND(ROUND(AT247*AG247,2),6)</f>
        <v>0</v>
      </c>
      <c r="DD247" t="s">
        <v>236</v>
      </c>
      <c r="DE247" t="s">
        <v>236</v>
      </c>
      <c r="DF247">
        <f>ROUND(ROUND(AE247*AI247,2)*CX247,2)</f>
        <v>0</v>
      </c>
      <c r="DG247">
        <f t="shared" si="73"/>
        <v>0</v>
      </c>
      <c r="DH247">
        <f t="shared" si="61"/>
        <v>0</v>
      </c>
      <c r="DI247">
        <f t="shared" si="62"/>
        <v>0</v>
      </c>
      <c r="DJ247">
        <f>DF247</f>
        <v>0</v>
      </c>
      <c r="DK247">
        <v>0</v>
      </c>
      <c r="DL247" t="s">
        <v>236</v>
      </c>
      <c r="DM247">
        <v>0</v>
      </c>
      <c r="DN247" t="s">
        <v>236</v>
      </c>
      <c r="DO247">
        <v>0</v>
      </c>
    </row>
    <row r="248" spans="1:119">
      <c r="A248">
        <f>ROW(Source!A123)</f>
        <v>123</v>
      </c>
      <c r="B248">
        <v>85244098</v>
      </c>
      <c r="C248">
        <v>85246638</v>
      </c>
      <c r="D248">
        <v>82998128</v>
      </c>
      <c r="E248">
        <v>1</v>
      </c>
      <c r="F248">
        <v>1</v>
      </c>
      <c r="G248">
        <v>1</v>
      </c>
      <c r="H248">
        <v>3</v>
      </c>
      <c r="I248" t="s">
        <v>103</v>
      </c>
      <c r="J248" t="s">
        <v>867</v>
      </c>
      <c r="K248" t="s">
        <v>104</v>
      </c>
      <c r="L248">
        <v>1346</v>
      </c>
      <c r="N248">
        <v>1009</v>
      </c>
      <c r="O248" t="s">
        <v>102</v>
      </c>
      <c r="P248" t="s">
        <v>102</v>
      </c>
      <c r="Q248">
        <v>1</v>
      </c>
      <c r="W248">
        <v>0</v>
      </c>
      <c r="X248">
        <v>-1547825166</v>
      </c>
      <c r="Y248">
        <f>AT248</f>
        <v>0.03</v>
      </c>
      <c r="AA248">
        <v>93.65</v>
      </c>
      <c r="AB248">
        <v>0</v>
      </c>
      <c r="AC248">
        <v>0</v>
      </c>
      <c r="AD248">
        <v>0</v>
      </c>
      <c r="AE248">
        <v>58.53</v>
      </c>
      <c r="AF248">
        <v>0</v>
      </c>
      <c r="AG248">
        <v>0</v>
      </c>
      <c r="AH248">
        <v>0</v>
      </c>
      <c r="AI248">
        <v>1.6</v>
      </c>
      <c r="AJ248">
        <v>1</v>
      </c>
      <c r="AK248">
        <v>1</v>
      </c>
      <c r="AL248">
        <v>1</v>
      </c>
      <c r="AM248">
        <v>2</v>
      </c>
      <c r="AN248">
        <v>0</v>
      </c>
      <c r="AO248">
        <v>0</v>
      </c>
      <c r="AP248">
        <v>1</v>
      </c>
      <c r="AQ248">
        <v>1</v>
      </c>
      <c r="AR248">
        <v>0</v>
      </c>
      <c r="AS248" t="s">
        <v>236</v>
      </c>
      <c r="AT248">
        <v>0.03</v>
      </c>
      <c r="AU248" t="s">
        <v>236</v>
      </c>
      <c r="AV248">
        <v>0</v>
      </c>
      <c r="AW248">
        <v>2</v>
      </c>
      <c r="AX248">
        <v>85246651</v>
      </c>
      <c r="AY248">
        <v>1</v>
      </c>
      <c r="AZ248">
        <v>0</v>
      </c>
      <c r="BA248">
        <v>250</v>
      </c>
      <c r="BB248">
        <v>1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1.7559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1</v>
      </c>
      <c r="BQ248">
        <v>1.7559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1</v>
      </c>
      <c r="CV248">
        <v>0</v>
      </c>
      <c r="CW248">
        <v>0</v>
      </c>
      <c r="CX248">
        <f>ROUND(Y248*Source!I123,7)</f>
        <v>0</v>
      </c>
      <c r="CY248">
        <f>AA248</f>
        <v>93.65</v>
      </c>
      <c r="CZ248">
        <f>AE248</f>
        <v>58.53</v>
      </c>
      <c r="DA248">
        <f>AI248</f>
        <v>1.6</v>
      </c>
      <c r="DB248">
        <f>ROUND(ROUND(AT248*CZ248,2),6)</f>
        <v>1.76</v>
      </c>
      <c r="DC248">
        <f>ROUND(ROUND(AT248*AG248,2),6)</f>
        <v>0</v>
      </c>
      <c r="DD248" t="s">
        <v>236</v>
      </c>
      <c r="DE248" t="s">
        <v>236</v>
      </c>
      <c r="DF248">
        <f>ROUND(ROUND(AE248*AI248,2)*CX248,2)</f>
        <v>0</v>
      </c>
      <c r="DG248">
        <f t="shared" si="73"/>
        <v>0</v>
      </c>
      <c r="DH248">
        <f t="shared" si="61"/>
        <v>0</v>
      </c>
      <c r="DI248">
        <f t="shared" si="62"/>
        <v>0</v>
      </c>
      <c r="DJ248">
        <f>DF248</f>
        <v>0</v>
      </c>
      <c r="DK248">
        <v>0</v>
      </c>
      <c r="DL248" t="s">
        <v>236</v>
      </c>
      <c r="DM248">
        <v>0</v>
      </c>
      <c r="DN248" t="s">
        <v>236</v>
      </c>
      <c r="DO248">
        <v>0</v>
      </c>
    </row>
    <row r="249" spans="1:119">
      <c r="A249">
        <f>ROW(Source!A123)</f>
        <v>123</v>
      </c>
      <c r="B249">
        <v>85244098</v>
      </c>
      <c r="C249">
        <v>85246638</v>
      </c>
      <c r="D249">
        <v>83002816</v>
      </c>
      <c r="E249">
        <v>1</v>
      </c>
      <c r="F249">
        <v>1</v>
      </c>
      <c r="G249">
        <v>1</v>
      </c>
      <c r="H249">
        <v>3</v>
      </c>
      <c r="I249" t="s">
        <v>105</v>
      </c>
      <c r="J249" t="s">
        <v>814</v>
      </c>
      <c r="K249" t="s">
        <v>106</v>
      </c>
      <c r="L249">
        <v>1346</v>
      </c>
      <c r="N249">
        <v>1009</v>
      </c>
      <c r="O249" t="s">
        <v>102</v>
      </c>
      <c r="P249" t="s">
        <v>102</v>
      </c>
      <c r="Q249">
        <v>1</v>
      </c>
      <c r="W249">
        <v>0</v>
      </c>
      <c r="X249">
        <v>-373327139</v>
      </c>
      <c r="Y249">
        <f>AT249</f>
        <v>0.02</v>
      </c>
      <c r="AA249">
        <v>86.41</v>
      </c>
      <c r="AB249">
        <v>0</v>
      </c>
      <c r="AC249">
        <v>0</v>
      </c>
      <c r="AD249">
        <v>0</v>
      </c>
      <c r="AE249">
        <v>56.11</v>
      </c>
      <c r="AF249">
        <v>0</v>
      </c>
      <c r="AG249">
        <v>0</v>
      </c>
      <c r="AH249">
        <v>0</v>
      </c>
      <c r="AI249">
        <v>1.54</v>
      </c>
      <c r="AJ249">
        <v>1</v>
      </c>
      <c r="AK249">
        <v>1</v>
      </c>
      <c r="AL249">
        <v>1</v>
      </c>
      <c r="AM249">
        <v>2</v>
      </c>
      <c r="AN249">
        <v>0</v>
      </c>
      <c r="AO249">
        <v>0</v>
      </c>
      <c r="AP249">
        <v>1</v>
      </c>
      <c r="AQ249">
        <v>1</v>
      </c>
      <c r="AR249">
        <v>0</v>
      </c>
      <c r="AS249" t="s">
        <v>236</v>
      </c>
      <c r="AT249">
        <v>0.02</v>
      </c>
      <c r="AU249" t="s">
        <v>236</v>
      </c>
      <c r="AV249">
        <v>0</v>
      </c>
      <c r="AW249">
        <v>2</v>
      </c>
      <c r="AX249">
        <v>85246653</v>
      </c>
      <c r="AY249">
        <v>1</v>
      </c>
      <c r="AZ249">
        <v>0</v>
      </c>
      <c r="BA249">
        <v>252</v>
      </c>
      <c r="BB249">
        <v>1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1.1222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1</v>
      </c>
      <c r="BQ249">
        <v>1.1222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1</v>
      </c>
      <c r="CV249">
        <v>0</v>
      </c>
      <c r="CW249">
        <v>0</v>
      </c>
      <c r="CX249">
        <f>ROUND(Y249*Source!I123,7)</f>
        <v>0</v>
      </c>
      <c r="CY249">
        <f>AA249</f>
        <v>86.41</v>
      </c>
      <c r="CZ249">
        <f>AE249</f>
        <v>56.11</v>
      </c>
      <c r="DA249">
        <f>AI249</f>
        <v>1.54</v>
      </c>
      <c r="DB249">
        <f>ROUND(ROUND(AT249*CZ249,2),6)</f>
        <v>1.12</v>
      </c>
      <c r="DC249">
        <f>ROUND(ROUND(AT249*AG249,2),6)</f>
        <v>0</v>
      </c>
      <c r="DD249" t="s">
        <v>236</v>
      </c>
      <c r="DE249" t="s">
        <v>236</v>
      </c>
      <c r="DF249">
        <f>ROUND(ROUND(AE249*AI249,2)*CX249,2)</f>
        <v>0</v>
      </c>
      <c r="DG249">
        <f t="shared" si="73"/>
        <v>0</v>
      </c>
      <c r="DH249">
        <f t="shared" si="61"/>
        <v>0</v>
      </c>
      <c r="DI249">
        <f t="shared" si="62"/>
        <v>0</v>
      </c>
      <c r="DJ249">
        <f>DF249</f>
        <v>0</v>
      </c>
      <c r="DK249">
        <v>0</v>
      </c>
      <c r="DL249" t="s">
        <v>236</v>
      </c>
      <c r="DM249">
        <v>0</v>
      </c>
      <c r="DN249" t="s">
        <v>236</v>
      </c>
      <c r="DO249">
        <v>0</v>
      </c>
    </row>
    <row r="250" spans="1:119">
      <c r="A250">
        <f>ROW(Source!A124)</f>
        <v>124</v>
      </c>
      <c r="B250">
        <v>85244033</v>
      </c>
      <c r="C250">
        <v>85246638</v>
      </c>
      <c r="D250">
        <v>82925828</v>
      </c>
      <c r="E250">
        <v>117</v>
      </c>
      <c r="F250">
        <v>1</v>
      </c>
      <c r="G250">
        <v>1</v>
      </c>
      <c r="H250">
        <v>1</v>
      </c>
      <c r="I250" t="s">
        <v>93</v>
      </c>
      <c r="J250" t="s">
        <v>236</v>
      </c>
      <c r="K250" t="s">
        <v>94</v>
      </c>
      <c r="L250">
        <v>1191</v>
      </c>
      <c r="N250">
        <v>1013</v>
      </c>
      <c r="O250" t="s">
        <v>28</v>
      </c>
      <c r="P250" t="s">
        <v>28</v>
      </c>
      <c r="Q250">
        <v>1</v>
      </c>
      <c r="W250">
        <v>0</v>
      </c>
      <c r="X250">
        <v>32079103</v>
      </c>
      <c r="Y250">
        <f>(AT250*ROUND((0.15+0.2+1),7))</f>
        <v>6.1425</v>
      </c>
      <c r="AA250">
        <v>0</v>
      </c>
      <c r="AB250">
        <v>0</v>
      </c>
      <c r="AC250">
        <v>0</v>
      </c>
      <c r="AD250">
        <v>748.18</v>
      </c>
      <c r="AE250">
        <v>0</v>
      </c>
      <c r="AF250">
        <v>0</v>
      </c>
      <c r="AG250">
        <v>0</v>
      </c>
      <c r="AH250">
        <v>748.18</v>
      </c>
      <c r="AI250">
        <v>1</v>
      </c>
      <c r="AJ250">
        <v>1</v>
      </c>
      <c r="AK250">
        <v>1</v>
      </c>
      <c r="AL250">
        <v>1</v>
      </c>
      <c r="AM250">
        <v>-2</v>
      </c>
      <c r="AN250">
        <v>0</v>
      </c>
      <c r="AO250">
        <v>0</v>
      </c>
      <c r="AP250">
        <v>1</v>
      </c>
      <c r="AQ250">
        <v>1</v>
      </c>
      <c r="AR250">
        <v>0</v>
      </c>
      <c r="AS250" t="s">
        <v>236</v>
      </c>
      <c r="AT250">
        <v>4.55</v>
      </c>
      <c r="AU250" t="s">
        <v>441</v>
      </c>
      <c r="AV250">
        <v>1</v>
      </c>
      <c r="AW250">
        <v>2</v>
      </c>
      <c r="AX250">
        <v>85246646</v>
      </c>
      <c r="AY250">
        <v>1</v>
      </c>
      <c r="AZ250">
        <v>0</v>
      </c>
      <c r="BA250">
        <v>263</v>
      </c>
      <c r="BB250">
        <v>1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3404.219</v>
      </c>
      <c r="BN250">
        <v>4.55</v>
      </c>
      <c r="BO250">
        <v>0</v>
      </c>
      <c r="BP250">
        <v>1</v>
      </c>
      <c r="BQ250">
        <v>0</v>
      </c>
      <c r="BR250">
        <v>0</v>
      </c>
      <c r="BS250">
        <v>0</v>
      </c>
      <c r="BT250">
        <v>4595.69565</v>
      </c>
      <c r="BU250">
        <v>6.1425</v>
      </c>
      <c r="BV250">
        <v>0</v>
      </c>
      <c r="BW250">
        <v>1</v>
      </c>
      <c r="CU250">
        <f>ROUND(AT250*Source!I124*AH250*AL250,2)</f>
        <v>0</v>
      </c>
      <c r="CV250">
        <f>ROUND(Y250*Source!I124,7)</f>
        <v>0</v>
      </c>
      <c r="CW250">
        <v>0</v>
      </c>
      <c r="CX250">
        <f>ROUND(Y250*Source!I124,7)</f>
        <v>0</v>
      </c>
      <c r="CY250">
        <f>AD250</f>
        <v>748.18</v>
      </c>
      <c r="CZ250">
        <f>AH250</f>
        <v>748.18</v>
      </c>
      <c r="DA250">
        <f>AL250</f>
        <v>1</v>
      </c>
      <c r="DB250">
        <f>ROUND((ROUND(AT250*CZ250,2)*ROUND((0.15+0.2+1),7)),6)</f>
        <v>4595.697</v>
      </c>
      <c r="DC250">
        <f>ROUND((ROUND(AT250*AG250,2)*ROUND((0.15+0.2+1),7)),6)</f>
        <v>0</v>
      </c>
      <c r="DD250" t="s">
        <v>236</v>
      </c>
      <c r="DE250" t="s">
        <v>236</v>
      </c>
      <c r="DF250">
        <f>ROUND(ROUND(AE250,2)*CX250,2)</f>
        <v>0</v>
      </c>
      <c r="DG250">
        <f t="shared" si="73"/>
        <v>0</v>
      </c>
      <c r="DH250">
        <f t="shared" si="61"/>
        <v>0</v>
      </c>
      <c r="DI250">
        <f t="shared" si="62"/>
        <v>0</v>
      </c>
      <c r="DJ250">
        <f>DI250</f>
        <v>0</v>
      </c>
      <c r="DK250">
        <v>1</v>
      </c>
      <c r="DL250" t="s">
        <v>236</v>
      </c>
      <c r="DM250">
        <v>0</v>
      </c>
      <c r="DN250" t="s">
        <v>236</v>
      </c>
      <c r="DO250">
        <v>0</v>
      </c>
    </row>
    <row r="251" spans="1:119">
      <c r="A251">
        <f>ROW(Source!A124)</f>
        <v>124</v>
      </c>
      <c r="B251">
        <v>85244033</v>
      </c>
      <c r="C251">
        <v>85246638</v>
      </c>
      <c r="D251">
        <v>82926016</v>
      </c>
      <c r="E251">
        <v>117</v>
      </c>
      <c r="F251">
        <v>1</v>
      </c>
      <c r="G251">
        <v>1</v>
      </c>
      <c r="H251">
        <v>1</v>
      </c>
      <c r="I251" t="s">
        <v>798</v>
      </c>
      <c r="J251" t="s">
        <v>236</v>
      </c>
      <c r="K251" t="s">
        <v>799</v>
      </c>
      <c r="L251">
        <v>1191</v>
      </c>
      <c r="N251">
        <v>1013</v>
      </c>
      <c r="O251" t="s">
        <v>28</v>
      </c>
      <c r="P251" t="s">
        <v>28</v>
      </c>
      <c r="Q251">
        <v>1</v>
      </c>
      <c r="W251">
        <v>0</v>
      </c>
      <c r="X251">
        <v>-1417349443</v>
      </c>
      <c r="Y251">
        <f>(AT251*ROUND((0.15+0.2+1),7))</f>
        <v>1.3365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1</v>
      </c>
      <c r="AJ251">
        <v>1</v>
      </c>
      <c r="AK251">
        <v>1</v>
      </c>
      <c r="AL251">
        <v>1</v>
      </c>
      <c r="AM251">
        <v>-2</v>
      </c>
      <c r="AN251">
        <v>0</v>
      </c>
      <c r="AO251">
        <v>0</v>
      </c>
      <c r="AP251">
        <v>1</v>
      </c>
      <c r="AQ251">
        <v>1</v>
      </c>
      <c r="AR251">
        <v>0</v>
      </c>
      <c r="AS251" t="s">
        <v>236</v>
      </c>
      <c r="AT251">
        <v>0.99</v>
      </c>
      <c r="AU251" t="s">
        <v>441</v>
      </c>
      <c r="AV251">
        <v>2</v>
      </c>
      <c r="AW251">
        <v>2</v>
      </c>
      <c r="AX251">
        <v>85246647</v>
      </c>
      <c r="AY251">
        <v>1</v>
      </c>
      <c r="AZ251">
        <v>0</v>
      </c>
      <c r="BA251">
        <v>264</v>
      </c>
      <c r="BB251">
        <v>1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CV251">
        <v>0</v>
      </c>
      <c r="CW251">
        <v>0</v>
      </c>
      <c r="CX251">
        <f>ROUND(Y251*Source!I124,7)</f>
        <v>0</v>
      </c>
      <c r="CY251">
        <f>AD251</f>
        <v>0</v>
      </c>
      <c r="CZ251">
        <f>AH251</f>
        <v>0</v>
      </c>
      <c r="DA251">
        <f>AL251</f>
        <v>1</v>
      </c>
      <c r="DB251">
        <f>ROUND((ROUND(AT251*CZ251,2)*ROUND((0.15+0.2+1),7)),6)</f>
        <v>0</v>
      </c>
      <c r="DC251">
        <f>ROUND((ROUND(AT251*AG251,2)*ROUND((0.15+0.2+1),7)),6)</f>
        <v>0</v>
      </c>
      <c r="DD251" t="s">
        <v>236</v>
      </c>
      <c r="DE251" t="s">
        <v>236</v>
      </c>
      <c r="DF251">
        <f>ROUND(ROUND(AE251,2)*CX251,2)</f>
        <v>0</v>
      </c>
      <c r="DG251">
        <f t="shared" si="73"/>
        <v>0</v>
      </c>
      <c r="DH251">
        <f t="shared" si="61"/>
        <v>0</v>
      </c>
      <c r="DI251">
        <f t="shared" si="62"/>
        <v>0</v>
      </c>
      <c r="DJ251">
        <f>DI251</f>
        <v>0</v>
      </c>
      <c r="DK251">
        <v>0</v>
      </c>
      <c r="DL251" t="s">
        <v>236</v>
      </c>
      <c r="DM251">
        <v>0</v>
      </c>
      <c r="DN251" t="s">
        <v>236</v>
      </c>
      <c r="DO251">
        <v>0</v>
      </c>
    </row>
    <row r="252" spans="1:119">
      <c r="A252">
        <f>ROW(Source!A124)</f>
        <v>124</v>
      </c>
      <c r="B252">
        <v>85244033</v>
      </c>
      <c r="C252">
        <v>85246638</v>
      </c>
      <c r="D252">
        <v>82932392</v>
      </c>
      <c r="E252">
        <v>1</v>
      </c>
      <c r="F252">
        <v>1</v>
      </c>
      <c r="G252">
        <v>1</v>
      </c>
      <c r="H252">
        <v>2</v>
      </c>
      <c r="I252" t="s">
        <v>95</v>
      </c>
      <c r="J252" t="s">
        <v>804</v>
      </c>
      <c r="K252" t="s">
        <v>96</v>
      </c>
      <c r="L252">
        <v>1368</v>
      </c>
      <c r="N252">
        <v>1011</v>
      </c>
      <c r="O252" t="s">
        <v>57</v>
      </c>
      <c r="P252" t="s">
        <v>57</v>
      </c>
      <c r="Q252">
        <v>1</v>
      </c>
      <c r="W252">
        <v>0</v>
      </c>
      <c r="X252">
        <v>843131152</v>
      </c>
      <c r="Y252">
        <f>(AT252*ROUND((0.15+0.2+1),7))</f>
        <v>0.9585</v>
      </c>
      <c r="AA252">
        <v>0</v>
      </c>
      <c r="AB252">
        <v>2736.29</v>
      </c>
      <c r="AC252">
        <v>932.95</v>
      </c>
      <c r="AD252">
        <v>0</v>
      </c>
      <c r="AE252">
        <v>0</v>
      </c>
      <c r="AF252">
        <v>2088.77</v>
      </c>
      <c r="AG252">
        <v>932.95</v>
      </c>
      <c r="AH252">
        <v>0</v>
      </c>
      <c r="AI252">
        <v>1</v>
      </c>
      <c r="AJ252">
        <v>1.31</v>
      </c>
      <c r="AK252">
        <v>1</v>
      </c>
      <c r="AL252">
        <v>1</v>
      </c>
      <c r="AM252">
        <v>2</v>
      </c>
      <c r="AN252">
        <v>0</v>
      </c>
      <c r="AO252">
        <v>0</v>
      </c>
      <c r="AP252">
        <v>1</v>
      </c>
      <c r="AQ252">
        <v>1</v>
      </c>
      <c r="AR252">
        <v>0</v>
      </c>
      <c r="AS252" t="s">
        <v>236</v>
      </c>
      <c r="AT252">
        <v>0.71</v>
      </c>
      <c r="AU252" t="s">
        <v>441</v>
      </c>
      <c r="AV252">
        <v>1</v>
      </c>
      <c r="AW252">
        <v>2</v>
      </c>
      <c r="AX252">
        <v>85246648</v>
      </c>
      <c r="AY252">
        <v>1</v>
      </c>
      <c r="AZ252">
        <v>0</v>
      </c>
      <c r="BA252">
        <v>265</v>
      </c>
      <c r="BB252">
        <v>1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1483.0267</v>
      </c>
      <c r="BL252">
        <v>662.3945</v>
      </c>
      <c r="BM252">
        <v>0</v>
      </c>
      <c r="BN252">
        <v>0</v>
      </c>
      <c r="BO252">
        <v>0.71</v>
      </c>
      <c r="BP252">
        <v>1</v>
      </c>
      <c r="BQ252">
        <v>0</v>
      </c>
      <c r="BR252">
        <v>2002.086045</v>
      </c>
      <c r="BS252">
        <v>894.232575</v>
      </c>
      <c r="BT252">
        <v>0</v>
      </c>
      <c r="BU252">
        <v>0</v>
      </c>
      <c r="BV252">
        <v>0.9585</v>
      </c>
      <c r="BW252">
        <v>1</v>
      </c>
      <c r="CV252">
        <v>0</v>
      </c>
      <c r="CW252">
        <f>ROUND(Y252*Source!I124*DO252,7)</f>
        <v>0</v>
      </c>
      <c r="CX252">
        <f>ROUND(Y252*Source!I124,7)</f>
        <v>0</v>
      </c>
      <c r="CY252">
        <f>AB252</f>
        <v>2736.29</v>
      </c>
      <c r="CZ252">
        <f>AF252</f>
        <v>2088.77</v>
      </c>
      <c r="DA252">
        <f>AJ252</f>
        <v>1.31</v>
      </c>
      <c r="DB252">
        <f>ROUND((ROUND(AT252*CZ252,2)*ROUND((0.15+0.2+1),7)),6)</f>
        <v>2002.0905</v>
      </c>
      <c r="DC252">
        <f>ROUND((ROUND(AT252*AG252,2)*ROUND((0.15+0.2+1),7)),6)</f>
        <v>894.2265</v>
      </c>
      <c r="DD252" t="s">
        <v>236</v>
      </c>
      <c r="DE252" t="s">
        <v>236</v>
      </c>
      <c r="DF252">
        <f>ROUND(ROUND(AE252,2)*CX252,2)</f>
        <v>0</v>
      </c>
      <c r="DG252">
        <f>ROUND(ROUND(AF252*AJ252,2)*CX252,2)</f>
        <v>0</v>
      </c>
      <c r="DH252">
        <f t="shared" si="61"/>
        <v>0</v>
      </c>
      <c r="DI252">
        <f t="shared" si="62"/>
        <v>0</v>
      </c>
      <c r="DJ252">
        <f>DG252+DH252</f>
        <v>0</v>
      </c>
      <c r="DK252">
        <v>0</v>
      </c>
      <c r="DL252" t="s">
        <v>58</v>
      </c>
      <c r="DM252">
        <v>5</v>
      </c>
      <c r="DN252" t="s">
        <v>28</v>
      </c>
      <c r="DO252">
        <v>1</v>
      </c>
    </row>
    <row r="253" spans="1:119">
      <c r="A253">
        <f>ROW(Source!A124)</f>
        <v>124</v>
      </c>
      <c r="B253">
        <v>85244033</v>
      </c>
      <c r="C253">
        <v>85246638</v>
      </c>
      <c r="D253">
        <v>82933400</v>
      </c>
      <c r="E253">
        <v>1</v>
      </c>
      <c r="F253">
        <v>1</v>
      </c>
      <c r="G253">
        <v>1</v>
      </c>
      <c r="H253">
        <v>2</v>
      </c>
      <c r="I253" t="s">
        <v>97</v>
      </c>
      <c r="J253" t="s">
        <v>801</v>
      </c>
      <c r="K253" t="s">
        <v>98</v>
      </c>
      <c r="L253">
        <v>1368</v>
      </c>
      <c r="N253">
        <v>1011</v>
      </c>
      <c r="O253" t="s">
        <v>57</v>
      </c>
      <c r="P253" t="s">
        <v>57</v>
      </c>
      <c r="Q253">
        <v>1</v>
      </c>
      <c r="W253">
        <v>0</v>
      </c>
      <c r="X253">
        <v>-849950259</v>
      </c>
      <c r="Y253">
        <f>(AT253*ROUND((0.15+0.2+1),7))</f>
        <v>0.378</v>
      </c>
      <c r="AA253">
        <v>0</v>
      </c>
      <c r="AB253">
        <v>641.7</v>
      </c>
      <c r="AC253">
        <v>811.79</v>
      </c>
      <c r="AD253">
        <v>0</v>
      </c>
      <c r="AE253">
        <v>0</v>
      </c>
      <c r="AF253">
        <v>641.7</v>
      </c>
      <c r="AG253">
        <v>811.79</v>
      </c>
      <c r="AH253">
        <v>0</v>
      </c>
      <c r="AI253">
        <v>1</v>
      </c>
      <c r="AJ253">
        <v>1</v>
      </c>
      <c r="AK253">
        <v>1</v>
      </c>
      <c r="AL253">
        <v>1</v>
      </c>
      <c r="AM253">
        <v>-2</v>
      </c>
      <c r="AN253">
        <v>0</v>
      </c>
      <c r="AO253">
        <v>0</v>
      </c>
      <c r="AP253">
        <v>1</v>
      </c>
      <c r="AQ253">
        <v>1</v>
      </c>
      <c r="AR253">
        <v>0</v>
      </c>
      <c r="AS253" t="s">
        <v>236</v>
      </c>
      <c r="AT253">
        <v>0.28</v>
      </c>
      <c r="AU253" t="s">
        <v>441</v>
      </c>
      <c r="AV253">
        <v>1</v>
      </c>
      <c r="AW253">
        <v>2</v>
      </c>
      <c r="AX253">
        <v>85246649</v>
      </c>
      <c r="AY253">
        <v>1</v>
      </c>
      <c r="AZ253">
        <v>0</v>
      </c>
      <c r="BA253">
        <v>266</v>
      </c>
      <c r="BB253">
        <v>1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179.676</v>
      </c>
      <c r="BL253">
        <v>227.3012</v>
      </c>
      <c r="BM253">
        <v>0</v>
      </c>
      <c r="BN253">
        <v>0</v>
      </c>
      <c r="BO253">
        <v>0.28</v>
      </c>
      <c r="BP253">
        <v>1</v>
      </c>
      <c r="BQ253">
        <v>0</v>
      </c>
      <c r="BR253">
        <v>242.5626</v>
      </c>
      <c r="BS253">
        <v>306.85662</v>
      </c>
      <c r="BT253">
        <v>0</v>
      </c>
      <c r="BU253">
        <v>0</v>
      </c>
      <c r="BV253">
        <v>0.378</v>
      </c>
      <c r="BW253">
        <v>1</v>
      </c>
      <c r="CV253">
        <v>0</v>
      </c>
      <c r="CW253">
        <f>ROUND(Y253*Source!I124*DO253,7)</f>
        <v>0</v>
      </c>
      <c r="CX253">
        <f>ROUND(Y253*Source!I124,7)</f>
        <v>0</v>
      </c>
      <c r="CY253">
        <f>AB253</f>
        <v>641.7</v>
      </c>
      <c r="CZ253">
        <f>AF253</f>
        <v>641.7</v>
      </c>
      <c r="DA253">
        <f>AJ253</f>
        <v>1</v>
      </c>
      <c r="DB253">
        <f>ROUND((ROUND(AT253*CZ253,2)*ROUND((0.15+0.2+1),7)),6)</f>
        <v>242.568</v>
      </c>
      <c r="DC253">
        <f>ROUND((ROUND(AT253*AG253,2)*ROUND((0.15+0.2+1),7)),6)</f>
        <v>306.855</v>
      </c>
      <c r="DD253" t="s">
        <v>236</v>
      </c>
      <c r="DE253" t="s">
        <v>236</v>
      </c>
      <c r="DF253">
        <f>ROUND(ROUND(AE253,2)*CX253,2)</f>
        <v>0</v>
      </c>
      <c r="DG253">
        <f t="shared" ref="DG253:DG258" si="74">ROUND(ROUND(AF253,2)*CX253,2)</f>
        <v>0</v>
      </c>
      <c r="DH253">
        <f t="shared" si="61"/>
        <v>0</v>
      </c>
      <c r="DI253">
        <f t="shared" si="62"/>
        <v>0</v>
      </c>
      <c r="DJ253">
        <f>DG253+DH253</f>
        <v>0</v>
      </c>
      <c r="DK253">
        <v>1</v>
      </c>
      <c r="DL253" t="s">
        <v>81</v>
      </c>
      <c r="DM253">
        <v>4</v>
      </c>
      <c r="DN253" t="s">
        <v>28</v>
      </c>
      <c r="DO253">
        <v>1</v>
      </c>
    </row>
    <row r="254" spans="1:119">
      <c r="A254">
        <f>ROW(Source!A124)</f>
        <v>124</v>
      </c>
      <c r="B254">
        <v>85244033</v>
      </c>
      <c r="C254">
        <v>85246638</v>
      </c>
      <c r="D254">
        <v>82998121</v>
      </c>
      <c r="E254">
        <v>1</v>
      </c>
      <c r="F254">
        <v>1</v>
      </c>
      <c r="G254">
        <v>1</v>
      </c>
      <c r="H254">
        <v>3</v>
      </c>
      <c r="I254" t="s">
        <v>100</v>
      </c>
      <c r="J254" t="s">
        <v>813</v>
      </c>
      <c r="K254" t="s">
        <v>101</v>
      </c>
      <c r="L254">
        <v>1346</v>
      </c>
      <c r="N254">
        <v>1009</v>
      </c>
      <c r="O254" t="s">
        <v>102</v>
      </c>
      <c r="P254" t="s">
        <v>102</v>
      </c>
      <c r="Q254">
        <v>1</v>
      </c>
      <c r="W254">
        <v>0</v>
      </c>
      <c r="X254">
        <v>-897919439</v>
      </c>
      <c r="Y254">
        <f>AT254</f>
        <v>0.1</v>
      </c>
      <c r="AA254">
        <v>296.69</v>
      </c>
      <c r="AB254">
        <v>0</v>
      </c>
      <c r="AC254">
        <v>0</v>
      </c>
      <c r="AD254">
        <v>0</v>
      </c>
      <c r="AE254">
        <v>185.43</v>
      </c>
      <c r="AF254">
        <v>0</v>
      </c>
      <c r="AG254">
        <v>0</v>
      </c>
      <c r="AH254">
        <v>0</v>
      </c>
      <c r="AI254">
        <v>1.6</v>
      </c>
      <c r="AJ254">
        <v>1</v>
      </c>
      <c r="AK254">
        <v>1</v>
      </c>
      <c r="AL254">
        <v>1</v>
      </c>
      <c r="AM254">
        <v>2</v>
      </c>
      <c r="AN254">
        <v>0</v>
      </c>
      <c r="AO254">
        <v>0</v>
      </c>
      <c r="AP254">
        <v>1</v>
      </c>
      <c r="AQ254">
        <v>1</v>
      </c>
      <c r="AR254">
        <v>0</v>
      </c>
      <c r="AS254" t="s">
        <v>236</v>
      </c>
      <c r="AT254">
        <v>0.1</v>
      </c>
      <c r="AU254" t="s">
        <v>236</v>
      </c>
      <c r="AV254">
        <v>0</v>
      </c>
      <c r="AW254">
        <v>2</v>
      </c>
      <c r="AX254">
        <v>85246650</v>
      </c>
      <c r="AY254">
        <v>1</v>
      </c>
      <c r="AZ254">
        <v>0</v>
      </c>
      <c r="BA254">
        <v>267</v>
      </c>
      <c r="BB254">
        <v>1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18.543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1</v>
      </c>
      <c r="BQ254">
        <v>18.543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1</v>
      </c>
      <c r="CV254">
        <v>0</v>
      </c>
      <c r="CW254">
        <v>0</v>
      </c>
      <c r="CX254">
        <f>ROUND(Y254*Source!I124,7)</f>
        <v>0</v>
      </c>
      <c r="CY254">
        <f>AA254</f>
        <v>296.69</v>
      </c>
      <c r="CZ254">
        <f>AE254</f>
        <v>185.43</v>
      </c>
      <c r="DA254">
        <f>AI254</f>
        <v>1.6</v>
      </c>
      <c r="DB254">
        <f>ROUND(ROUND(AT254*CZ254,2),6)</f>
        <v>18.54</v>
      </c>
      <c r="DC254">
        <f>ROUND(ROUND(AT254*AG254,2),6)</f>
        <v>0</v>
      </c>
      <c r="DD254" t="s">
        <v>236</v>
      </c>
      <c r="DE254" t="s">
        <v>236</v>
      </c>
      <c r="DF254">
        <f>ROUND(ROUND(AE254*AI254,2)*CX254,2)</f>
        <v>0</v>
      </c>
      <c r="DG254">
        <f t="shared" si="74"/>
        <v>0</v>
      </c>
      <c r="DH254">
        <f t="shared" si="61"/>
        <v>0</v>
      </c>
      <c r="DI254">
        <f t="shared" si="62"/>
        <v>0</v>
      </c>
      <c r="DJ254">
        <f>DF254</f>
        <v>0</v>
      </c>
      <c r="DK254">
        <v>0</v>
      </c>
      <c r="DL254" t="s">
        <v>236</v>
      </c>
      <c r="DM254">
        <v>0</v>
      </c>
      <c r="DN254" t="s">
        <v>236</v>
      </c>
      <c r="DO254">
        <v>0</v>
      </c>
    </row>
    <row r="255" spans="1:119">
      <c r="A255">
        <f>ROW(Source!A124)</f>
        <v>124</v>
      </c>
      <c r="B255">
        <v>85244033</v>
      </c>
      <c r="C255">
        <v>85246638</v>
      </c>
      <c r="D255">
        <v>82998128</v>
      </c>
      <c r="E255">
        <v>1</v>
      </c>
      <c r="F255">
        <v>1</v>
      </c>
      <c r="G255">
        <v>1</v>
      </c>
      <c r="H255">
        <v>3</v>
      </c>
      <c r="I255" t="s">
        <v>103</v>
      </c>
      <c r="J255" t="s">
        <v>867</v>
      </c>
      <c r="K255" t="s">
        <v>104</v>
      </c>
      <c r="L255">
        <v>1346</v>
      </c>
      <c r="N255">
        <v>1009</v>
      </c>
      <c r="O255" t="s">
        <v>102</v>
      </c>
      <c r="P255" t="s">
        <v>102</v>
      </c>
      <c r="Q255">
        <v>1</v>
      </c>
      <c r="W255">
        <v>0</v>
      </c>
      <c r="X255">
        <v>-1547825166</v>
      </c>
      <c r="Y255">
        <f>AT255</f>
        <v>0.03</v>
      </c>
      <c r="AA255">
        <v>93.65</v>
      </c>
      <c r="AB255">
        <v>0</v>
      </c>
      <c r="AC255">
        <v>0</v>
      </c>
      <c r="AD255">
        <v>0</v>
      </c>
      <c r="AE255">
        <v>58.53</v>
      </c>
      <c r="AF255">
        <v>0</v>
      </c>
      <c r="AG255">
        <v>0</v>
      </c>
      <c r="AH255">
        <v>0</v>
      </c>
      <c r="AI255">
        <v>1.6</v>
      </c>
      <c r="AJ255">
        <v>1</v>
      </c>
      <c r="AK255">
        <v>1</v>
      </c>
      <c r="AL255">
        <v>1</v>
      </c>
      <c r="AM255">
        <v>2</v>
      </c>
      <c r="AN255">
        <v>0</v>
      </c>
      <c r="AO255">
        <v>0</v>
      </c>
      <c r="AP255">
        <v>1</v>
      </c>
      <c r="AQ255">
        <v>1</v>
      </c>
      <c r="AR255">
        <v>0</v>
      </c>
      <c r="AS255" t="s">
        <v>236</v>
      </c>
      <c r="AT255">
        <v>0.03</v>
      </c>
      <c r="AU255" t="s">
        <v>236</v>
      </c>
      <c r="AV255">
        <v>0</v>
      </c>
      <c r="AW255">
        <v>2</v>
      </c>
      <c r="AX255">
        <v>85246651</v>
      </c>
      <c r="AY255">
        <v>1</v>
      </c>
      <c r="AZ255">
        <v>0</v>
      </c>
      <c r="BA255">
        <v>268</v>
      </c>
      <c r="BB255">
        <v>1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1.7559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1</v>
      </c>
      <c r="BQ255">
        <v>1.7559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1</v>
      </c>
      <c r="CV255">
        <v>0</v>
      </c>
      <c r="CW255">
        <v>0</v>
      </c>
      <c r="CX255">
        <f>ROUND(Y255*Source!I124,7)</f>
        <v>0</v>
      </c>
      <c r="CY255">
        <f>AA255</f>
        <v>93.65</v>
      </c>
      <c r="CZ255">
        <f>AE255</f>
        <v>58.53</v>
      </c>
      <c r="DA255">
        <f>AI255</f>
        <v>1.6</v>
      </c>
      <c r="DB255">
        <f>ROUND(ROUND(AT255*CZ255,2),6)</f>
        <v>1.76</v>
      </c>
      <c r="DC255">
        <f>ROUND(ROUND(AT255*AG255,2),6)</f>
        <v>0</v>
      </c>
      <c r="DD255" t="s">
        <v>236</v>
      </c>
      <c r="DE255" t="s">
        <v>236</v>
      </c>
      <c r="DF255">
        <f>ROUND(ROUND(AE255*AI255,2)*CX255,2)</f>
        <v>0</v>
      </c>
      <c r="DG255">
        <f t="shared" si="74"/>
        <v>0</v>
      </c>
      <c r="DH255">
        <f t="shared" si="61"/>
        <v>0</v>
      </c>
      <c r="DI255">
        <f t="shared" si="62"/>
        <v>0</v>
      </c>
      <c r="DJ255">
        <f>DF255</f>
        <v>0</v>
      </c>
      <c r="DK255">
        <v>0</v>
      </c>
      <c r="DL255" t="s">
        <v>236</v>
      </c>
      <c r="DM255">
        <v>0</v>
      </c>
      <c r="DN255" t="s">
        <v>236</v>
      </c>
      <c r="DO255">
        <v>0</v>
      </c>
    </row>
    <row r="256" spans="1:119">
      <c r="A256">
        <f>ROW(Source!A124)</f>
        <v>124</v>
      </c>
      <c r="B256">
        <v>85244033</v>
      </c>
      <c r="C256">
        <v>85246638</v>
      </c>
      <c r="D256">
        <v>83002816</v>
      </c>
      <c r="E256">
        <v>1</v>
      </c>
      <c r="F256">
        <v>1</v>
      </c>
      <c r="G256">
        <v>1</v>
      </c>
      <c r="H256">
        <v>3</v>
      </c>
      <c r="I256" t="s">
        <v>105</v>
      </c>
      <c r="J256" t="s">
        <v>814</v>
      </c>
      <c r="K256" t="s">
        <v>106</v>
      </c>
      <c r="L256">
        <v>1346</v>
      </c>
      <c r="N256">
        <v>1009</v>
      </c>
      <c r="O256" t="s">
        <v>102</v>
      </c>
      <c r="P256" t="s">
        <v>102</v>
      </c>
      <c r="Q256">
        <v>1</v>
      </c>
      <c r="W256">
        <v>0</v>
      </c>
      <c r="X256">
        <v>-373327139</v>
      </c>
      <c r="Y256">
        <f>AT256</f>
        <v>0.02</v>
      </c>
      <c r="AA256">
        <v>86.41</v>
      </c>
      <c r="AB256">
        <v>0</v>
      </c>
      <c r="AC256">
        <v>0</v>
      </c>
      <c r="AD256">
        <v>0</v>
      </c>
      <c r="AE256">
        <v>56.11</v>
      </c>
      <c r="AF256">
        <v>0</v>
      </c>
      <c r="AG256">
        <v>0</v>
      </c>
      <c r="AH256">
        <v>0</v>
      </c>
      <c r="AI256">
        <v>1.54</v>
      </c>
      <c r="AJ256">
        <v>1</v>
      </c>
      <c r="AK256">
        <v>1</v>
      </c>
      <c r="AL256">
        <v>1</v>
      </c>
      <c r="AM256">
        <v>2</v>
      </c>
      <c r="AN256">
        <v>0</v>
      </c>
      <c r="AO256">
        <v>0</v>
      </c>
      <c r="AP256">
        <v>1</v>
      </c>
      <c r="AQ256">
        <v>1</v>
      </c>
      <c r="AR256">
        <v>0</v>
      </c>
      <c r="AS256" t="s">
        <v>236</v>
      </c>
      <c r="AT256">
        <v>0.02</v>
      </c>
      <c r="AU256" t="s">
        <v>236</v>
      </c>
      <c r="AV256">
        <v>0</v>
      </c>
      <c r="AW256">
        <v>2</v>
      </c>
      <c r="AX256">
        <v>85246653</v>
      </c>
      <c r="AY256">
        <v>1</v>
      </c>
      <c r="AZ256">
        <v>0</v>
      </c>
      <c r="BA256">
        <v>270</v>
      </c>
      <c r="BB256">
        <v>1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1.1222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1</v>
      </c>
      <c r="BQ256">
        <v>1.1222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1</v>
      </c>
      <c r="CV256">
        <v>0</v>
      </c>
      <c r="CW256">
        <v>0</v>
      </c>
      <c r="CX256">
        <f>ROUND(Y256*Source!I124,7)</f>
        <v>0</v>
      </c>
      <c r="CY256">
        <f>AA256</f>
        <v>86.41</v>
      </c>
      <c r="CZ256">
        <f>AE256</f>
        <v>56.11</v>
      </c>
      <c r="DA256">
        <f>AI256</f>
        <v>1.54</v>
      </c>
      <c r="DB256">
        <f>ROUND(ROUND(AT256*CZ256,2),6)</f>
        <v>1.12</v>
      </c>
      <c r="DC256">
        <f>ROUND(ROUND(AT256*AG256,2),6)</f>
        <v>0</v>
      </c>
      <c r="DD256" t="s">
        <v>236</v>
      </c>
      <c r="DE256" t="s">
        <v>236</v>
      </c>
      <c r="DF256">
        <f>ROUND(ROUND(AE256*AI256,2)*CX256,2)</f>
        <v>0</v>
      </c>
      <c r="DG256">
        <f t="shared" si="74"/>
        <v>0</v>
      </c>
      <c r="DH256">
        <f t="shared" si="61"/>
        <v>0</v>
      </c>
      <c r="DI256">
        <f t="shared" si="62"/>
        <v>0</v>
      </c>
      <c r="DJ256">
        <f>DF256</f>
        <v>0</v>
      </c>
      <c r="DK256">
        <v>0</v>
      </c>
      <c r="DL256" t="s">
        <v>236</v>
      </c>
      <c r="DM256">
        <v>0</v>
      </c>
      <c r="DN256" t="s">
        <v>236</v>
      </c>
      <c r="DO256">
        <v>0</v>
      </c>
    </row>
    <row r="257" spans="1:119">
      <c r="A257">
        <f>ROW(Source!A125)</f>
        <v>125</v>
      </c>
      <c r="B257">
        <v>85244098</v>
      </c>
      <c r="C257">
        <v>85246664</v>
      </c>
      <c r="D257">
        <v>82925828</v>
      </c>
      <c r="E257">
        <v>117</v>
      </c>
      <c r="F257">
        <v>1</v>
      </c>
      <c r="G257">
        <v>1</v>
      </c>
      <c r="H257">
        <v>1</v>
      </c>
      <c r="I257" t="s">
        <v>93</v>
      </c>
      <c r="J257" t="s">
        <v>236</v>
      </c>
      <c r="K257" t="s">
        <v>94</v>
      </c>
      <c r="L257">
        <v>1191</v>
      </c>
      <c r="N257">
        <v>1013</v>
      </c>
      <c r="O257" t="s">
        <v>28</v>
      </c>
      <c r="P257" t="s">
        <v>28</v>
      </c>
      <c r="Q257">
        <v>1</v>
      </c>
      <c r="W257">
        <v>0</v>
      </c>
      <c r="X257">
        <v>32079103</v>
      </c>
      <c r="Y257">
        <f>(AT257*ROUND((0.15+1),7))</f>
        <v>3.519</v>
      </c>
      <c r="AA257">
        <v>0</v>
      </c>
      <c r="AB257">
        <v>0</v>
      </c>
      <c r="AC257">
        <v>0</v>
      </c>
      <c r="AD257">
        <v>748.18</v>
      </c>
      <c r="AE257">
        <v>0</v>
      </c>
      <c r="AF257">
        <v>0</v>
      </c>
      <c r="AG257">
        <v>0</v>
      </c>
      <c r="AH257">
        <v>748.18</v>
      </c>
      <c r="AI257">
        <v>1</v>
      </c>
      <c r="AJ257">
        <v>1</v>
      </c>
      <c r="AK257">
        <v>1</v>
      </c>
      <c r="AL257">
        <v>1</v>
      </c>
      <c r="AM257">
        <v>-2</v>
      </c>
      <c r="AN257">
        <v>0</v>
      </c>
      <c r="AO257">
        <v>0</v>
      </c>
      <c r="AP257">
        <v>1</v>
      </c>
      <c r="AQ257">
        <v>1</v>
      </c>
      <c r="AR257">
        <v>0</v>
      </c>
      <c r="AS257" t="s">
        <v>236</v>
      </c>
      <c r="AT257">
        <v>3.06</v>
      </c>
      <c r="AU257" t="s">
        <v>422</v>
      </c>
      <c r="AV257">
        <v>1</v>
      </c>
      <c r="AW257">
        <v>2</v>
      </c>
      <c r="AX257">
        <v>85246672</v>
      </c>
      <c r="AY257">
        <v>1</v>
      </c>
      <c r="AZ257">
        <v>0</v>
      </c>
      <c r="BA257">
        <v>281</v>
      </c>
      <c r="BB257">
        <v>1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2289.4308</v>
      </c>
      <c r="BN257">
        <v>3.06</v>
      </c>
      <c r="BO257">
        <v>0</v>
      </c>
      <c r="BP257">
        <v>1</v>
      </c>
      <c r="BQ257">
        <v>0</v>
      </c>
      <c r="BR257">
        <v>0</v>
      </c>
      <c r="BS257">
        <v>0</v>
      </c>
      <c r="BT257">
        <v>2632.84542</v>
      </c>
      <c r="BU257">
        <v>3.519</v>
      </c>
      <c r="BV257">
        <v>0</v>
      </c>
      <c r="BW257">
        <v>1</v>
      </c>
      <c r="CU257">
        <f>ROUND(AT257*Source!I125*AH257*AL257,2)</f>
        <v>0</v>
      </c>
      <c r="CV257">
        <f>ROUND(Y257*Source!I125,7)</f>
        <v>0</v>
      </c>
      <c r="CW257">
        <v>0</v>
      </c>
      <c r="CX257">
        <f>ROUND(Y257*Source!I125,7)</f>
        <v>0</v>
      </c>
      <c r="CY257">
        <f>AD257</f>
        <v>748.18</v>
      </c>
      <c r="CZ257">
        <f>AH257</f>
        <v>748.18</v>
      </c>
      <c r="DA257">
        <f>AL257</f>
        <v>1</v>
      </c>
      <c r="DB257">
        <f>ROUND((ROUND(AT257*CZ257,2)*ROUND((0.15+1),7)),6)</f>
        <v>2632.8445</v>
      </c>
      <c r="DC257">
        <f>ROUND((ROUND(AT257*AG257,2)*ROUND((0.15+1),7)),6)</f>
        <v>0</v>
      </c>
      <c r="DD257" t="s">
        <v>236</v>
      </c>
      <c r="DE257" t="s">
        <v>236</v>
      </c>
      <c r="DF257">
        <f>ROUND(ROUND(AE257,2)*CX257,2)</f>
        <v>0</v>
      </c>
      <c r="DG257">
        <f t="shared" si="74"/>
        <v>0</v>
      </c>
      <c r="DH257">
        <f t="shared" ref="DH257:DH320" si="75">ROUND(ROUND(AG257,2)*CX257,2)</f>
        <v>0</v>
      </c>
      <c r="DI257">
        <f t="shared" ref="DI257:DI320" si="76">ROUND(ROUND(AH257,2)*CX257,2)</f>
        <v>0</v>
      </c>
      <c r="DJ257">
        <f>DI257</f>
        <v>0</v>
      </c>
      <c r="DK257">
        <v>1</v>
      </c>
      <c r="DL257" t="s">
        <v>236</v>
      </c>
      <c r="DM257">
        <v>0</v>
      </c>
      <c r="DN257" t="s">
        <v>236</v>
      </c>
      <c r="DO257">
        <v>0</v>
      </c>
    </row>
    <row r="258" spans="1:119">
      <c r="A258">
        <f>ROW(Source!A125)</f>
        <v>125</v>
      </c>
      <c r="B258">
        <v>85244098</v>
      </c>
      <c r="C258">
        <v>85246664</v>
      </c>
      <c r="D258">
        <v>82926016</v>
      </c>
      <c r="E258">
        <v>117</v>
      </c>
      <c r="F258">
        <v>1</v>
      </c>
      <c r="G258">
        <v>1</v>
      </c>
      <c r="H258">
        <v>1</v>
      </c>
      <c r="I258" t="s">
        <v>798</v>
      </c>
      <c r="J258" t="s">
        <v>236</v>
      </c>
      <c r="K258" t="s">
        <v>799</v>
      </c>
      <c r="L258">
        <v>1191</v>
      </c>
      <c r="N258">
        <v>1013</v>
      </c>
      <c r="O258" t="s">
        <v>28</v>
      </c>
      <c r="P258" t="s">
        <v>28</v>
      </c>
      <c r="Q258">
        <v>1</v>
      </c>
      <c r="W258">
        <v>0</v>
      </c>
      <c r="X258">
        <v>-1417349443</v>
      </c>
      <c r="Y258">
        <f>(AT258*ROUND((0.15+1),7))</f>
        <v>1.0005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1</v>
      </c>
      <c r="AJ258">
        <v>1</v>
      </c>
      <c r="AK258">
        <v>1</v>
      </c>
      <c r="AL258">
        <v>1</v>
      </c>
      <c r="AM258">
        <v>-2</v>
      </c>
      <c r="AN258">
        <v>0</v>
      </c>
      <c r="AO258">
        <v>0</v>
      </c>
      <c r="AP258">
        <v>1</v>
      </c>
      <c r="AQ258">
        <v>1</v>
      </c>
      <c r="AR258">
        <v>0</v>
      </c>
      <c r="AS258" t="s">
        <v>236</v>
      </c>
      <c r="AT258">
        <v>0.87</v>
      </c>
      <c r="AU258" t="s">
        <v>422</v>
      </c>
      <c r="AV258">
        <v>2</v>
      </c>
      <c r="AW258">
        <v>2</v>
      </c>
      <c r="AX258">
        <v>85246673</v>
      </c>
      <c r="AY258">
        <v>1</v>
      </c>
      <c r="AZ258">
        <v>0</v>
      </c>
      <c r="BA258">
        <v>282</v>
      </c>
      <c r="BB258">
        <v>1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CV258">
        <v>0</v>
      </c>
      <c r="CW258">
        <v>0</v>
      </c>
      <c r="CX258">
        <f>ROUND(Y258*Source!I125,7)</f>
        <v>0</v>
      </c>
      <c r="CY258">
        <f>AD258</f>
        <v>0</v>
      </c>
      <c r="CZ258">
        <f>AH258</f>
        <v>0</v>
      </c>
      <c r="DA258">
        <f>AL258</f>
        <v>1</v>
      </c>
      <c r="DB258">
        <f>ROUND((ROUND(AT258*CZ258,2)*ROUND((0.15+1),7)),6)</f>
        <v>0</v>
      </c>
      <c r="DC258">
        <f>ROUND((ROUND(AT258*AG258,2)*ROUND((0.15+1),7)),6)</f>
        <v>0</v>
      </c>
      <c r="DD258" t="s">
        <v>236</v>
      </c>
      <c r="DE258" t="s">
        <v>236</v>
      </c>
      <c r="DF258">
        <f>ROUND(ROUND(AE258,2)*CX258,2)</f>
        <v>0</v>
      </c>
      <c r="DG258">
        <f t="shared" si="74"/>
        <v>0</v>
      </c>
      <c r="DH258">
        <f t="shared" si="75"/>
        <v>0</v>
      </c>
      <c r="DI258">
        <f t="shared" si="76"/>
        <v>0</v>
      </c>
      <c r="DJ258">
        <f>DI258</f>
        <v>0</v>
      </c>
      <c r="DK258">
        <v>0</v>
      </c>
      <c r="DL258" t="s">
        <v>236</v>
      </c>
      <c r="DM258">
        <v>0</v>
      </c>
      <c r="DN258" t="s">
        <v>236</v>
      </c>
      <c r="DO258">
        <v>0</v>
      </c>
    </row>
    <row r="259" spans="1:119">
      <c r="A259">
        <f>ROW(Source!A125)</f>
        <v>125</v>
      </c>
      <c r="B259">
        <v>85244098</v>
      </c>
      <c r="C259">
        <v>85246664</v>
      </c>
      <c r="D259">
        <v>82932392</v>
      </c>
      <c r="E259">
        <v>1</v>
      </c>
      <c r="F259">
        <v>1</v>
      </c>
      <c r="G259">
        <v>1</v>
      </c>
      <c r="H259">
        <v>2</v>
      </c>
      <c r="I259" t="s">
        <v>95</v>
      </c>
      <c r="J259" t="s">
        <v>804</v>
      </c>
      <c r="K259" t="s">
        <v>96</v>
      </c>
      <c r="L259">
        <v>1368</v>
      </c>
      <c r="N259">
        <v>1011</v>
      </c>
      <c r="O259" t="s">
        <v>57</v>
      </c>
      <c r="P259" t="s">
        <v>57</v>
      </c>
      <c r="Q259">
        <v>1</v>
      </c>
      <c r="W259">
        <v>0</v>
      </c>
      <c r="X259">
        <v>843131152</v>
      </c>
      <c r="Y259">
        <f>(AT259*ROUND((0.15+1),7))</f>
        <v>0.782</v>
      </c>
      <c r="AA259">
        <v>0</v>
      </c>
      <c r="AB259">
        <v>2736.29</v>
      </c>
      <c r="AC259">
        <v>932.95</v>
      </c>
      <c r="AD259">
        <v>0</v>
      </c>
      <c r="AE259">
        <v>0</v>
      </c>
      <c r="AF259">
        <v>2088.77</v>
      </c>
      <c r="AG259">
        <v>932.95</v>
      </c>
      <c r="AH259">
        <v>0</v>
      </c>
      <c r="AI259">
        <v>1</v>
      </c>
      <c r="AJ259">
        <v>1.31</v>
      </c>
      <c r="AK259">
        <v>1</v>
      </c>
      <c r="AL259">
        <v>1</v>
      </c>
      <c r="AM259">
        <v>2</v>
      </c>
      <c r="AN259">
        <v>0</v>
      </c>
      <c r="AO259">
        <v>0</v>
      </c>
      <c r="AP259">
        <v>1</v>
      </c>
      <c r="AQ259">
        <v>1</v>
      </c>
      <c r="AR259">
        <v>0</v>
      </c>
      <c r="AS259" t="s">
        <v>236</v>
      </c>
      <c r="AT259">
        <v>0.68</v>
      </c>
      <c r="AU259" t="s">
        <v>422</v>
      </c>
      <c r="AV259">
        <v>1</v>
      </c>
      <c r="AW259">
        <v>2</v>
      </c>
      <c r="AX259">
        <v>85246674</v>
      </c>
      <c r="AY259">
        <v>1</v>
      </c>
      <c r="AZ259">
        <v>0</v>
      </c>
      <c r="BA259">
        <v>283</v>
      </c>
      <c r="BB259">
        <v>1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1420.3636</v>
      </c>
      <c r="BL259">
        <v>634.406</v>
      </c>
      <c r="BM259">
        <v>0</v>
      </c>
      <c r="BN259">
        <v>0</v>
      </c>
      <c r="BO259">
        <v>0.68</v>
      </c>
      <c r="BP259">
        <v>1</v>
      </c>
      <c r="BQ259">
        <v>0</v>
      </c>
      <c r="BR259">
        <v>1633.41814</v>
      </c>
      <c r="BS259">
        <v>729.5669</v>
      </c>
      <c r="BT259">
        <v>0</v>
      </c>
      <c r="BU259">
        <v>0</v>
      </c>
      <c r="BV259">
        <v>0.782</v>
      </c>
      <c r="BW259">
        <v>1</v>
      </c>
      <c r="CV259">
        <v>0</v>
      </c>
      <c r="CW259">
        <f>ROUND(Y259*Source!I125*DO259,7)</f>
        <v>0</v>
      </c>
      <c r="CX259">
        <f>ROUND(Y259*Source!I125,7)</f>
        <v>0</v>
      </c>
      <c r="CY259">
        <f>AB259</f>
        <v>2736.29</v>
      </c>
      <c r="CZ259">
        <f>AF259</f>
        <v>2088.77</v>
      </c>
      <c r="DA259">
        <f>AJ259</f>
        <v>1.31</v>
      </c>
      <c r="DB259">
        <f>ROUND((ROUND(AT259*CZ259,2)*ROUND((0.15+1),7)),6)</f>
        <v>1633.414</v>
      </c>
      <c r="DC259">
        <f>ROUND((ROUND(AT259*AG259,2)*ROUND((0.15+1),7)),6)</f>
        <v>729.5715</v>
      </c>
      <c r="DD259" t="s">
        <v>236</v>
      </c>
      <c r="DE259" t="s">
        <v>236</v>
      </c>
      <c r="DF259">
        <f>ROUND(ROUND(AE259,2)*CX259,2)</f>
        <v>0</v>
      </c>
      <c r="DG259">
        <f>ROUND(ROUND(AF259*AJ259,2)*CX259,2)</f>
        <v>0</v>
      </c>
      <c r="DH259">
        <f t="shared" si="75"/>
        <v>0</v>
      </c>
      <c r="DI259">
        <f t="shared" si="76"/>
        <v>0</v>
      </c>
      <c r="DJ259">
        <f>DG259+DH259</f>
        <v>0</v>
      </c>
      <c r="DK259">
        <v>0</v>
      </c>
      <c r="DL259" t="s">
        <v>58</v>
      </c>
      <c r="DM259">
        <v>5</v>
      </c>
      <c r="DN259" t="s">
        <v>28</v>
      </c>
      <c r="DO259">
        <v>1</v>
      </c>
    </row>
    <row r="260" spans="1:119">
      <c r="A260">
        <f>ROW(Source!A125)</f>
        <v>125</v>
      </c>
      <c r="B260">
        <v>85244098</v>
      </c>
      <c r="C260">
        <v>85246664</v>
      </c>
      <c r="D260">
        <v>82933400</v>
      </c>
      <c r="E260">
        <v>1</v>
      </c>
      <c r="F260">
        <v>1</v>
      </c>
      <c r="G260">
        <v>1</v>
      </c>
      <c r="H260">
        <v>2</v>
      </c>
      <c r="I260" t="s">
        <v>97</v>
      </c>
      <c r="J260" t="s">
        <v>801</v>
      </c>
      <c r="K260" t="s">
        <v>98</v>
      </c>
      <c r="L260">
        <v>1368</v>
      </c>
      <c r="N260">
        <v>1011</v>
      </c>
      <c r="O260" t="s">
        <v>57</v>
      </c>
      <c r="P260" t="s">
        <v>57</v>
      </c>
      <c r="Q260">
        <v>1</v>
      </c>
      <c r="W260">
        <v>0</v>
      </c>
      <c r="X260">
        <v>-849950259</v>
      </c>
      <c r="Y260">
        <f>(AT260*ROUND((0.15+1),7))</f>
        <v>0.2185</v>
      </c>
      <c r="AA260">
        <v>0</v>
      </c>
      <c r="AB260">
        <v>641.7</v>
      </c>
      <c r="AC260">
        <v>811.79</v>
      </c>
      <c r="AD260">
        <v>0</v>
      </c>
      <c r="AE260">
        <v>0</v>
      </c>
      <c r="AF260">
        <v>641.7</v>
      </c>
      <c r="AG260">
        <v>811.79</v>
      </c>
      <c r="AH260">
        <v>0</v>
      </c>
      <c r="AI260">
        <v>1</v>
      </c>
      <c r="AJ260">
        <v>1</v>
      </c>
      <c r="AK260">
        <v>1</v>
      </c>
      <c r="AL260">
        <v>1</v>
      </c>
      <c r="AM260">
        <v>-2</v>
      </c>
      <c r="AN260">
        <v>0</v>
      </c>
      <c r="AO260">
        <v>0</v>
      </c>
      <c r="AP260">
        <v>1</v>
      </c>
      <c r="AQ260">
        <v>1</v>
      </c>
      <c r="AR260">
        <v>0</v>
      </c>
      <c r="AS260" t="s">
        <v>236</v>
      </c>
      <c r="AT260">
        <v>0.19</v>
      </c>
      <c r="AU260" t="s">
        <v>422</v>
      </c>
      <c r="AV260">
        <v>1</v>
      </c>
      <c r="AW260">
        <v>2</v>
      </c>
      <c r="AX260">
        <v>85246675</v>
      </c>
      <c r="AY260">
        <v>1</v>
      </c>
      <c r="AZ260">
        <v>0</v>
      </c>
      <c r="BA260">
        <v>284</v>
      </c>
      <c r="BB260">
        <v>1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121.923</v>
      </c>
      <c r="BL260">
        <v>154.2401</v>
      </c>
      <c r="BM260">
        <v>0</v>
      </c>
      <c r="BN260">
        <v>0</v>
      </c>
      <c r="BO260">
        <v>0.19</v>
      </c>
      <c r="BP260">
        <v>1</v>
      </c>
      <c r="BQ260">
        <v>0</v>
      </c>
      <c r="BR260">
        <v>140.21145</v>
      </c>
      <c r="BS260">
        <v>177.376115</v>
      </c>
      <c r="BT260">
        <v>0</v>
      </c>
      <c r="BU260">
        <v>0</v>
      </c>
      <c r="BV260">
        <v>0.2185</v>
      </c>
      <c r="BW260">
        <v>1</v>
      </c>
      <c r="CV260">
        <v>0</v>
      </c>
      <c r="CW260">
        <f>ROUND(Y260*Source!I125*DO260,7)</f>
        <v>0</v>
      </c>
      <c r="CX260">
        <f>ROUND(Y260*Source!I125,7)</f>
        <v>0</v>
      </c>
      <c r="CY260">
        <f>AB260</f>
        <v>641.7</v>
      </c>
      <c r="CZ260">
        <f>AF260</f>
        <v>641.7</v>
      </c>
      <c r="DA260">
        <f>AJ260</f>
        <v>1</v>
      </c>
      <c r="DB260">
        <f>ROUND((ROUND(AT260*CZ260,2)*ROUND((0.15+1),7)),6)</f>
        <v>140.208</v>
      </c>
      <c r="DC260">
        <f>ROUND((ROUND(AT260*AG260,2)*ROUND((0.15+1),7)),6)</f>
        <v>177.376</v>
      </c>
      <c r="DD260" t="s">
        <v>236</v>
      </c>
      <c r="DE260" t="s">
        <v>236</v>
      </c>
      <c r="DF260">
        <f>ROUND(ROUND(AE260,2)*CX260,2)</f>
        <v>0</v>
      </c>
      <c r="DG260">
        <f t="shared" ref="DG260:DG265" si="77">ROUND(ROUND(AF260,2)*CX260,2)</f>
        <v>0</v>
      </c>
      <c r="DH260">
        <f t="shared" si="75"/>
        <v>0</v>
      </c>
      <c r="DI260">
        <f t="shared" si="76"/>
        <v>0</v>
      </c>
      <c r="DJ260">
        <f>DG260+DH260</f>
        <v>0</v>
      </c>
      <c r="DK260">
        <v>1</v>
      </c>
      <c r="DL260" t="s">
        <v>81</v>
      </c>
      <c r="DM260">
        <v>4</v>
      </c>
      <c r="DN260" t="s">
        <v>28</v>
      </c>
      <c r="DO260">
        <v>1</v>
      </c>
    </row>
    <row r="261" spans="1:119">
      <c r="A261">
        <f>ROW(Source!A125)</f>
        <v>125</v>
      </c>
      <c r="B261">
        <v>85244098</v>
      </c>
      <c r="C261">
        <v>85246664</v>
      </c>
      <c r="D261">
        <v>82998121</v>
      </c>
      <c r="E261">
        <v>1</v>
      </c>
      <c r="F261">
        <v>1</v>
      </c>
      <c r="G261">
        <v>1</v>
      </c>
      <c r="H261">
        <v>3</v>
      </c>
      <c r="I261" t="s">
        <v>100</v>
      </c>
      <c r="J261" t="s">
        <v>813</v>
      </c>
      <c r="K261" t="s">
        <v>101</v>
      </c>
      <c r="L261">
        <v>1346</v>
      </c>
      <c r="N261">
        <v>1009</v>
      </c>
      <c r="O261" t="s">
        <v>102</v>
      </c>
      <c r="P261" t="s">
        <v>102</v>
      </c>
      <c r="Q261">
        <v>1</v>
      </c>
      <c r="W261">
        <v>0</v>
      </c>
      <c r="X261">
        <v>-897919439</v>
      </c>
      <c r="Y261">
        <f>AT261</f>
        <v>0.1</v>
      </c>
      <c r="AA261">
        <v>296.69</v>
      </c>
      <c r="AB261">
        <v>0</v>
      </c>
      <c r="AC261">
        <v>0</v>
      </c>
      <c r="AD261">
        <v>0</v>
      </c>
      <c r="AE261">
        <v>185.43</v>
      </c>
      <c r="AF261">
        <v>0</v>
      </c>
      <c r="AG261">
        <v>0</v>
      </c>
      <c r="AH261">
        <v>0</v>
      </c>
      <c r="AI261">
        <v>1.6</v>
      </c>
      <c r="AJ261">
        <v>1</v>
      </c>
      <c r="AK261">
        <v>1</v>
      </c>
      <c r="AL261">
        <v>1</v>
      </c>
      <c r="AM261">
        <v>2</v>
      </c>
      <c r="AN261">
        <v>0</v>
      </c>
      <c r="AO261">
        <v>0</v>
      </c>
      <c r="AP261">
        <v>1</v>
      </c>
      <c r="AQ261">
        <v>1</v>
      </c>
      <c r="AR261">
        <v>0</v>
      </c>
      <c r="AS261" t="s">
        <v>236</v>
      </c>
      <c r="AT261">
        <v>0.1</v>
      </c>
      <c r="AU261" t="s">
        <v>236</v>
      </c>
      <c r="AV261">
        <v>0</v>
      </c>
      <c r="AW261">
        <v>2</v>
      </c>
      <c r="AX261">
        <v>85246676</v>
      </c>
      <c r="AY261">
        <v>1</v>
      </c>
      <c r="AZ261">
        <v>0</v>
      </c>
      <c r="BA261">
        <v>285</v>
      </c>
      <c r="BB261">
        <v>1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18.543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1</v>
      </c>
      <c r="BQ261">
        <v>18.543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1</v>
      </c>
      <c r="CV261">
        <v>0</v>
      </c>
      <c r="CW261">
        <v>0</v>
      </c>
      <c r="CX261">
        <f>ROUND(Y261*Source!I125,7)</f>
        <v>0</v>
      </c>
      <c r="CY261">
        <f>AA261</f>
        <v>296.69</v>
      </c>
      <c r="CZ261">
        <f>AE261</f>
        <v>185.43</v>
      </c>
      <c r="DA261">
        <f>AI261</f>
        <v>1.6</v>
      </c>
      <c r="DB261">
        <f>ROUND(ROUND(AT261*CZ261,2),6)</f>
        <v>18.54</v>
      </c>
      <c r="DC261">
        <f>ROUND(ROUND(AT261*AG261,2),6)</f>
        <v>0</v>
      </c>
      <c r="DD261" t="s">
        <v>236</v>
      </c>
      <c r="DE261" t="s">
        <v>236</v>
      </c>
      <c r="DF261">
        <f>ROUND(ROUND(AE261*AI261,2)*CX261,2)</f>
        <v>0</v>
      </c>
      <c r="DG261">
        <f t="shared" si="77"/>
        <v>0</v>
      </c>
      <c r="DH261">
        <f t="shared" si="75"/>
        <v>0</v>
      </c>
      <c r="DI261">
        <f t="shared" si="76"/>
        <v>0</v>
      </c>
      <c r="DJ261">
        <f>DF261</f>
        <v>0</v>
      </c>
      <c r="DK261">
        <v>0</v>
      </c>
      <c r="DL261" t="s">
        <v>236</v>
      </c>
      <c r="DM261">
        <v>0</v>
      </c>
      <c r="DN261" t="s">
        <v>236</v>
      </c>
      <c r="DO261">
        <v>0</v>
      </c>
    </row>
    <row r="262" spans="1:119">
      <c r="A262">
        <f>ROW(Source!A125)</f>
        <v>125</v>
      </c>
      <c r="B262">
        <v>85244098</v>
      </c>
      <c r="C262">
        <v>85246664</v>
      </c>
      <c r="D262">
        <v>82998128</v>
      </c>
      <c r="E262">
        <v>1</v>
      </c>
      <c r="F262">
        <v>1</v>
      </c>
      <c r="G262">
        <v>1</v>
      </c>
      <c r="H262">
        <v>3</v>
      </c>
      <c r="I262" t="s">
        <v>103</v>
      </c>
      <c r="J262" t="s">
        <v>867</v>
      </c>
      <c r="K262" t="s">
        <v>104</v>
      </c>
      <c r="L262">
        <v>1346</v>
      </c>
      <c r="N262">
        <v>1009</v>
      </c>
      <c r="O262" t="s">
        <v>102</v>
      </c>
      <c r="P262" t="s">
        <v>102</v>
      </c>
      <c r="Q262">
        <v>1</v>
      </c>
      <c r="W262">
        <v>0</v>
      </c>
      <c r="X262">
        <v>-1547825166</v>
      </c>
      <c r="Y262">
        <f>AT262</f>
        <v>0.03</v>
      </c>
      <c r="AA262">
        <v>93.65</v>
      </c>
      <c r="AB262">
        <v>0</v>
      </c>
      <c r="AC262">
        <v>0</v>
      </c>
      <c r="AD262">
        <v>0</v>
      </c>
      <c r="AE262">
        <v>58.53</v>
      </c>
      <c r="AF262">
        <v>0</v>
      </c>
      <c r="AG262">
        <v>0</v>
      </c>
      <c r="AH262">
        <v>0</v>
      </c>
      <c r="AI262">
        <v>1.6</v>
      </c>
      <c r="AJ262">
        <v>1</v>
      </c>
      <c r="AK262">
        <v>1</v>
      </c>
      <c r="AL262">
        <v>1</v>
      </c>
      <c r="AM262">
        <v>2</v>
      </c>
      <c r="AN262">
        <v>0</v>
      </c>
      <c r="AO262">
        <v>0</v>
      </c>
      <c r="AP262">
        <v>1</v>
      </c>
      <c r="AQ262">
        <v>1</v>
      </c>
      <c r="AR262">
        <v>0</v>
      </c>
      <c r="AS262" t="s">
        <v>236</v>
      </c>
      <c r="AT262">
        <v>0.03</v>
      </c>
      <c r="AU262" t="s">
        <v>236</v>
      </c>
      <c r="AV262">
        <v>0</v>
      </c>
      <c r="AW262">
        <v>2</v>
      </c>
      <c r="AX262">
        <v>85246677</v>
      </c>
      <c r="AY262">
        <v>1</v>
      </c>
      <c r="AZ262">
        <v>0</v>
      </c>
      <c r="BA262">
        <v>286</v>
      </c>
      <c r="BB262">
        <v>1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1.7559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1</v>
      </c>
      <c r="BQ262">
        <v>1.7559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1</v>
      </c>
      <c r="CV262">
        <v>0</v>
      </c>
      <c r="CW262">
        <v>0</v>
      </c>
      <c r="CX262">
        <f>ROUND(Y262*Source!I125,7)</f>
        <v>0</v>
      </c>
      <c r="CY262">
        <f>AA262</f>
        <v>93.65</v>
      </c>
      <c r="CZ262">
        <f>AE262</f>
        <v>58.53</v>
      </c>
      <c r="DA262">
        <f>AI262</f>
        <v>1.6</v>
      </c>
      <c r="DB262">
        <f>ROUND(ROUND(AT262*CZ262,2),6)</f>
        <v>1.76</v>
      </c>
      <c r="DC262">
        <f>ROUND(ROUND(AT262*AG262,2),6)</f>
        <v>0</v>
      </c>
      <c r="DD262" t="s">
        <v>236</v>
      </c>
      <c r="DE262" t="s">
        <v>236</v>
      </c>
      <c r="DF262">
        <f>ROUND(ROUND(AE262*AI262,2)*CX262,2)</f>
        <v>0</v>
      </c>
      <c r="DG262">
        <f t="shared" si="77"/>
        <v>0</v>
      </c>
      <c r="DH262">
        <f t="shared" si="75"/>
        <v>0</v>
      </c>
      <c r="DI262">
        <f t="shared" si="76"/>
        <v>0</v>
      </c>
      <c r="DJ262">
        <f>DF262</f>
        <v>0</v>
      </c>
      <c r="DK262">
        <v>0</v>
      </c>
      <c r="DL262" t="s">
        <v>236</v>
      </c>
      <c r="DM262">
        <v>0</v>
      </c>
      <c r="DN262" t="s">
        <v>236</v>
      </c>
      <c r="DO262">
        <v>0</v>
      </c>
    </row>
    <row r="263" spans="1:119">
      <c r="A263">
        <f>ROW(Source!A125)</f>
        <v>125</v>
      </c>
      <c r="B263">
        <v>85244098</v>
      </c>
      <c r="C263">
        <v>85246664</v>
      </c>
      <c r="D263">
        <v>83002816</v>
      </c>
      <c r="E263">
        <v>1</v>
      </c>
      <c r="F263">
        <v>1</v>
      </c>
      <c r="G263">
        <v>1</v>
      </c>
      <c r="H263">
        <v>3</v>
      </c>
      <c r="I263" t="s">
        <v>105</v>
      </c>
      <c r="J263" t="s">
        <v>814</v>
      </c>
      <c r="K263" t="s">
        <v>106</v>
      </c>
      <c r="L263">
        <v>1346</v>
      </c>
      <c r="N263">
        <v>1009</v>
      </c>
      <c r="O263" t="s">
        <v>102</v>
      </c>
      <c r="P263" t="s">
        <v>102</v>
      </c>
      <c r="Q263">
        <v>1</v>
      </c>
      <c r="W263">
        <v>0</v>
      </c>
      <c r="X263">
        <v>-373327139</v>
      </c>
      <c r="Y263">
        <f>AT263</f>
        <v>0.02</v>
      </c>
      <c r="AA263">
        <v>86.41</v>
      </c>
      <c r="AB263">
        <v>0</v>
      </c>
      <c r="AC263">
        <v>0</v>
      </c>
      <c r="AD263">
        <v>0</v>
      </c>
      <c r="AE263">
        <v>56.11</v>
      </c>
      <c r="AF263">
        <v>0</v>
      </c>
      <c r="AG263">
        <v>0</v>
      </c>
      <c r="AH263">
        <v>0</v>
      </c>
      <c r="AI263">
        <v>1.54</v>
      </c>
      <c r="AJ263">
        <v>1</v>
      </c>
      <c r="AK263">
        <v>1</v>
      </c>
      <c r="AL263">
        <v>1</v>
      </c>
      <c r="AM263">
        <v>2</v>
      </c>
      <c r="AN263">
        <v>0</v>
      </c>
      <c r="AO263">
        <v>0</v>
      </c>
      <c r="AP263">
        <v>1</v>
      </c>
      <c r="AQ263">
        <v>1</v>
      </c>
      <c r="AR263">
        <v>0</v>
      </c>
      <c r="AS263" t="s">
        <v>236</v>
      </c>
      <c r="AT263">
        <v>0.02</v>
      </c>
      <c r="AU263" t="s">
        <v>236</v>
      </c>
      <c r="AV263">
        <v>0</v>
      </c>
      <c r="AW263">
        <v>2</v>
      </c>
      <c r="AX263">
        <v>85246679</v>
      </c>
      <c r="AY263">
        <v>1</v>
      </c>
      <c r="AZ263">
        <v>0</v>
      </c>
      <c r="BA263">
        <v>288</v>
      </c>
      <c r="BB263">
        <v>1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1.1222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1</v>
      </c>
      <c r="BQ263">
        <v>1.1222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1</v>
      </c>
      <c r="CV263">
        <v>0</v>
      </c>
      <c r="CW263">
        <v>0</v>
      </c>
      <c r="CX263">
        <f>ROUND(Y263*Source!I125,7)</f>
        <v>0</v>
      </c>
      <c r="CY263">
        <f>AA263</f>
        <v>86.41</v>
      </c>
      <c r="CZ263">
        <f>AE263</f>
        <v>56.11</v>
      </c>
      <c r="DA263">
        <f>AI263</f>
        <v>1.54</v>
      </c>
      <c r="DB263">
        <f>ROUND(ROUND(AT263*CZ263,2),6)</f>
        <v>1.12</v>
      </c>
      <c r="DC263">
        <f>ROUND(ROUND(AT263*AG263,2),6)</f>
        <v>0</v>
      </c>
      <c r="DD263" t="s">
        <v>236</v>
      </c>
      <c r="DE263" t="s">
        <v>236</v>
      </c>
      <c r="DF263">
        <f>ROUND(ROUND(AE263*AI263,2)*CX263,2)</f>
        <v>0</v>
      </c>
      <c r="DG263">
        <f t="shared" si="77"/>
        <v>0</v>
      </c>
      <c r="DH263">
        <f t="shared" si="75"/>
        <v>0</v>
      </c>
      <c r="DI263">
        <f t="shared" si="76"/>
        <v>0</v>
      </c>
      <c r="DJ263">
        <f>DF263</f>
        <v>0</v>
      </c>
      <c r="DK263">
        <v>0</v>
      </c>
      <c r="DL263" t="s">
        <v>236</v>
      </c>
      <c r="DM263">
        <v>0</v>
      </c>
      <c r="DN263" t="s">
        <v>236</v>
      </c>
      <c r="DO263">
        <v>0</v>
      </c>
    </row>
    <row r="264" spans="1:119">
      <c r="A264">
        <f>ROW(Source!A126)</f>
        <v>126</v>
      </c>
      <c r="B264">
        <v>85244033</v>
      </c>
      <c r="C264">
        <v>85246664</v>
      </c>
      <c r="D264">
        <v>82925828</v>
      </c>
      <c r="E264">
        <v>117</v>
      </c>
      <c r="F264">
        <v>1</v>
      </c>
      <c r="G264">
        <v>1</v>
      </c>
      <c r="H264">
        <v>1</v>
      </c>
      <c r="I264" t="s">
        <v>93</v>
      </c>
      <c r="J264" t="s">
        <v>236</v>
      </c>
      <c r="K264" t="s">
        <v>94</v>
      </c>
      <c r="L264">
        <v>1191</v>
      </c>
      <c r="N264">
        <v>1013</v>
      </c>
      <c r="O264" t="s">
        <v>28</v>
      </c>
      <c r="P264" t="s">
        <v>28</v>
      </c>
      <c r="Q264">
        <v>1</v>
      </c>
      <c r="W264">
        <v>0</v>
      </c>
      <c r="X264">
        <v>32079103</v>
      </c>
      <c r="Y264">
        <f>(AT264*ROUND((0.15+1),7))</f>
        <v>3.519</v>
      </c>
      <c r="AA264">
        <v>0</v>
      </c>
      <c r="AB264">
        <v>0</v>
      </c>
      <c r="AC264">
        <v>0</v>
      </c>
      <c r="AD264">
        <v>748.18</v>
      </c>
      <c r="AE264">
        <v>0</v>
      </c>
      <c r="AF264">
        <v>0</v>
      </c>
      <c r="AG264">
        <v>0</v>
      </c>
      <c r="AH264">
        <v>748.18</v>
      </c>
      <c r="AI264">
        <v>1</v>
      </c>
      <c r="AJ264">
        <v>1</v>
      </c>
      <c r="AK264">
        <v>1</v>
      </c>
      <c r="AL264">
        <v>1</v>
      </c>
      <c r="AM264">
        <v>-2</v>
      </c>
      <c r="AN264">
        <v>0</v>
      </c>
      <c r="AO264">
        <v>0</v>
      </c>
      <c r="AP264">
        <v>1</v>
      </c>
      <c r="AQ264">
        <v>1</v>
      </c>
      <c r="AR264">
        <v>0</v>
      </c>
      <c r="AS264" t="s">
        <v>236</v>
      </c>
      <c r="AT264">
        <v>3.06</v>
      </c>
      <c r="AU264" t="s">
        <v>422</v>
      </c>
      <c r="AV264">
        <v>1</v>
      </c>
      <c r="AW264">
        <v>2</v>
      </c>
      <c r="AX264">
        <v>85246672</v>
      </c>
      <c r="AY264">
        <v>1</v>
      </c>
      <c r="AZ264">
        <v>0</v>
      </c>
      <c r="BA264">
        <v>299</v>
      </c>
      <c r="BB264">
        <v>1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2289.4308</v>
      </c>
      <c r="BN264">
        <v>3.06</v>
      </c>
      <c r="BO264">
        <v>0</v>
      </c>
      <c r="BP264">
        <v>1</v>
      </c>
      <c r="BQ264">
        <v>0</v>
      </c>
      <c r="BR264">
        <v>0</v>
      </c>
      <c r="BS264">
        <v>0</v>
      </c>
      <c r="BT264">
        <v>2632.84542</v>
      </c>
      <c r="BU264">
        <v>3.519</v>
      </c>
      <c r="BV264">
        <v>0</v>
      </c>
      <c r="BW264">
        <v>1</v>
      </c>
      <c r="CU264">
        <f>ROUND(AT264*Source!I126*AH264*AL264,2)</f>
        <v>0</v>
      </c>
      <c r="CV264">
        <f>ROUND(Y264*Source!I126,7)</f>
        <v>0</v>
      </c>
      <c r="CW264">
        <v>0</v>
      </c>
      <c r="CX264">
        <f>ROUND(Y264*Source!I126,7)</f>
        <v>0</v>
      </c>
      <c r="CY264">
        <f>AD264</f>
        <v>748.18</v>
      </c>
      <c r="CZ264">
        <f>AH264</f>
        <v>748.18</v>
      </c>
      <c r="DA264">
        <f>AL264</f>
        <v>1</v>
      </c>
      <c r="DB264">
        <f>ROUND((ROUND(AT264*CZ264,2)*ROUND((0.15+1),7)),6)</f>
        <v>2632.8445</v>
      </c>
      <c r="DC264">
        <f>ROUND((ROUND(AT264*AG264,2)*ROUND((0.15+1),7)),6)</f>
        <v>0</v>
      </c>
      <c r="DD264" t="s">
        <v>236</v>
      </c>
      <c r="DE264" t="s">
        <v>236</v>
      </c>
      <c r="DF264">
        <f>ROUND(ROUND(AE264,2)*CX264,2)</f>
        <v>0</v>
      </c>
      <c r="DG264">
        <f t="shared" si="77"/>
        <v>0</v>
      </c>
      <c r="DH264">
        <f t="shared" si="75"/>
        <v>0</v>
      </c>
      <c r="DI264">
        <f t="shared" si="76"/>
        <v>0</v>
      </c>
      <c r="DJ264">
        <f>DI264</f>
        <v>0</v>
      </c>
      <c r="DK264">
        <v>1</v>
      </c>
      <c r="DL264" t="s">
        <v>236</v>
      </c>
      <c r="DM264">
        <v>0</v>
      </c>
      <c r="DN264" t="s">
        <v>236</v>
      </c>
      <c r="DO264">
        <v>0</v>
      </c>
    </row>
    <row r="265" spans="1:119">
      <c r="A265">
        <f>ROW(Source!A126)</f>
        <v>126</v>
      </c>
      <c r="B265">
        <v>85244033</v>
      </c>
      <c r="C265">
        <v>85246664</v>
      </c>
      <c r="D265">
        <v>82926016</v>
      </c>
      <c r="E265">
        <v>117</v>
      </c>
      <c r="F265">
        <v>1</v>
      </c>
      <c r="G265">
        <v>1</v>
      </c>
      <c r="H265">
        <v>1</v>
      </c>
      <c r="I265" t="s">
        <v>798</v>
      </c>
      <c r="J265" t="s">
        <v>236</v>
      </c>
      <c r="K265" t="s">
        <v>799</v>
      </c>
      <c r="L265">
        <v>1191</v>
      </c>
      <c r="N265">
        <v>1013</v>
      </c>
      <c r="O265" t="s">
        <v>28</v>
      </c>
      <c r="P265" t="s">
        <v>28</v>
      </c>
      <c r="Q265">
        <v>1</v>
      </c>
      <c r="W265">
        <v>0</v>
      </c>
      <c r="X265">
        <v>-1417349443</v>
      </c>
      <c r="Y265">
        <f>(AT265*ROUND((0.15+1),7))</f>
        <v>1.0005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1</v>
      </c>
      <c r="AJ265">
        <v>1</v>
      </c>
      <c r="AK265">
        <v>1</v>
      </c>
      <c r="AL265">
        <v>1</v>
      </c>
      <c r="AM265">
        <v>-2</v>
      </c>
      <c r="AN265">
        <v>0</v>
      </c>
      <c r="AO265">
        <v>0</v>
      </c>
      <c r="AP265">
        <v>1</v>
      </c>
      <c r="AQ265">
        <v>1</v>
      </c>
      <c r="AR265">
        <v>0</v>
      </c>
      <c r="AS265" t="s">
        <v>236</v>
      </c>
      <c r="AT265">
        <v>0.87</v>
      </c>
      <c r="AU265" t="s">
        <v>422</v>
      </c>
      <c r="AV265">
        <v>2</v>
      </c>
      <c r="AW265">
        <v>2</v>
      </c>
      <c r="AX265">
        <v>85246673</v>
      </c>
      <c r="AY265">
        <v>1</v>
      </c>
      <c r="AZ265">
        <v>0</v>
      </c>
      <c r="BA265">
        <v>300</v>
      </c>
      <c r="BB265">
        <v>1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CV265">
        <v>0</v>
      </c>
      <c r="CW265">
        <v>0</v>
      </c>
      <c r="CX265">
        <f>ROUND(Y265*Source!I126,7)</f>
        <v>0</v>
      </c>
      <c r="CY265">
        <f>AD265</f>
        <v>0</v>
      </c>
      <c r="CZ265">
        <f>AH265</f>
        <v>0</v>
      </c>
      <c r="DA265">
        <f>AL265</f>
        <v>1</v>
      </c>
      <c r="DB265">
        <f>ROUND((ROUND(AT265*CZ265,2)*ROUND((0.15+1),7)),6)</f>
        <v>0</v>
      </c>
      <c r="DC265">
        <f>ROUND((ROUND(AT265*AG265,2)*ROUND((0.15+1),7)),6)</f>
        <v>0</v>
      </c>
      <c r="DD265" t="s">
        <v>236</v>
      </c>
      <c r="DE265" t="s">
        <v>236</v>
      </c>
      <c r="DF265">
        <f>ROUND(ROUND(AE265,2)*CX265,2)</f>
        <v>0</v>
      </c>
      <c r="DG265">
        <f t="shared" si="77"/>
        <v>0</v>
      </c>
      <c r="DH265">
        <f t="shared" si="75"/>
        <v>0</v>
      </c>
      <c r="DI265">
        <f t="shared" si="76"/>
        <v>0</v>
      </c>
      <c r="DJ265">
        <f>DI265</f>
        <v>0</v>
      </c>
      <c r="DK265">
        <v>0</v>
      </c>
      <c r="DL265" t="s">
        <v>236</v>
      </c>
      <c r="DM265">
        <v>0</v>
      </c>
      <c r="DN265" t="s">
        <v>236</v>
      </c>
      <c r="DO265">
        <v>0</v>
      </c>
    </row>
    <row r="266" spans="1:119">
      <c r="A266">
        <f>ROW(Source!A126)</f>
        <v>126</v>
      </c>
      <c r="B266">
        <v>85244033</v>
      </c>
      <c r="C266">
        <v>85246664</v>
      </c>
      <c r="D266">
        <v>82932392</v>
      </c>
      <c r="E266">
        <v>1</v>
      </c>
      <c r="F266">
        <v>1</v>
      </c>
      <c r="G266">
        <v>1</v>
      </c>
      <c r="H266">
        <v>2</v>
      </c>
      <c r="I266" t="s">
        <v>95</v>
      </c>
      <c r="J266" t="s">
        <v>804</v>
      </c>
      <c r="K266" t="s">
        <v>96</v>
      </c>
      <c r="L266">
        <v>1368</v>
      </c>
      <c r="N266">
        <v>1011</v>
      </c>
      <c r="O266" t="s">
        <v>57</v>
      </c>
      <c r="P266" t="s">
        <v>57</v>
      </c>
      <c r="Q266">
        <v>1</v>
      </c>
      <c r="W266">
        <v>0</v>
      </c>
      <c r="X266">
        <v>843131152</v>
      </c>
      <c r="Y266">
        <f>(AT266*ROUND((0.15+1),7))</f>
        <v>0.782</v>
      </c>
      <c r="AA266">
        <v>0</v>
      </c>
      <c r="AB266">
        <v>2736.29</v>
      </c>
      <c r="AC266">
        <v>932.95</v>
      </c>
      <c r="AD266">
        <v>0</v>
      </c>
      <c r="AE266">
        <v>0</v>
      </c>
      <c r="AF266">
        <v>2088.77</v>
      </c>
      <c r="AG266">
        <v>932.95</v>
      </c>
      <c r="AH266">
        <v>0</v>
      </c>
      <c r="AI266">
        <v>1</v>
      </c>
      <c r="AJ266">
        <v>1.31</v>
      </c>
      <c r="AK266">
        <v>1</v>
      </c>
      <c r="AL266">
        <v>1</v>
      </c>
      <c r="AM266">
        <v>2</v>
      </c>
      <c r="AN266">
        <v>0</v>
      </c>
      <c r="AO266">
        <v>0</v>
      </c>
      <c r="AP266">
        <v>1</v>
      </c>
      <c r="AQ266">
        <v>1</v>
      </c>
      <c r="AR266">
        <v>0</v>
      </c>
      <c r="AS266" t="s">
        <v>236</v>
      </c>
      <c r="AT266">
        <v>0.68</v>
      </c>
      <c r="AU266" t="s">
        <v>422</v>
      </c>
      <c r="AV266">
        <v>1</v>
      </c>
      <c r="AW266">
        <v>2</v>
      </c>
      <c r="AX266">
        <v>85246674</v>
      </c>
      <c r="AY266">
        <v>1</v>
      </c>
      <c r="AZ266">
        <v>0</v>
      </c>
      <c r="BA266">
        <v>301</v>
      </c>
      <c r="BB266">
        <v>1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1420.3636</v>
      </c>
      <c r="BL266">
        <v>634.406</v>
      </c>
      <c r="BM266">
        <v>0</v>
      </c>
      <c r="BN266">
        <v>0</v>
      </c>
      <c r="BO266">
        <v>0.68</v>
      </c>
      <c r="BP266">
        <v>1</v>
      </c>
      <c r="BQ266">
        <v>0</v>
      </c>
      <c r="BR266">
        <v>1633.41814</v>
      </c>
      <c r="BS266">
        <v>729.5669</v>
      </c>
      <c r="BT266">
        <v>0</v>
      </c>
      <c r="BU266">
        <v>0</v>
      </c>
      <c r="BV266">
        <v>0.782</v>
      </c>
      <c r="BW266">
        <v>1</v>
      </c>
      <c r="CV266">
        <v>0</v>
      </c>
      <c r="CW266">
        <f>ROUND(Y266*Source!I126*DO266,7)</f>
        <v>0</v>
      </c>
      <c r="CX266">
        <f>ROUND(Y266*Source!I126,7)</f>
        <v>0</v>
      </c>
      <c r="CY266">
        <f>AB266</f>
        <v>2736.29</v>
      </c>
      <c r="CZ266">
        <f>AF266</f>
        <v>2088.77</v>
      </c>
      <c r="DA266">
        <f>AJ266</f>
        <v>1.31</v>
      </c>
      <c r="DB266">
        <f>ROUND((ROUND(AT266*CZ266,2)*ROUND((0.15+1),7)),6)</f>
        <v>1633.414</v>
      </c>
      <c r="DC266">
        <f>ROUND((ROUND(AT266*AG266,2)*ROUND((0.15+1),7)),6)</f>
        <v>729.5715</v>
      </c>
      <c r="DD266" t="s">
        <v>236</v>
      </c>
      <c r="DE266" t="s">
        <v>236</v>
      </c>
      <c r="DF266">
        <f>ROUND(ROUND(AE266,2)*CX266,2)</f>
        <v>0</v>
      </c>
      <c r="DG266">
        <f>ROUND(ROUND(AF266*AJ266,2)*CX266,2)</f>
        <v>0</v>
      </c>
      <c r="DH266">
        <f t="shared" si="75"/>
        <v>0</v>
      </c>
      <c r="DI266">
        <f t="shared" si="76"/>
        <v>0</v>
      </c>
      <c r="DJ266">
        <f>DG266+DH266</f>
        <v>0</v>
      </c>
      <c r="DK266">
        <v>0</v>
      </c>
      <c r="DL266" t="s">
        <v>58</v>
      </c>
      <c r="DM266">
        <v>5</v>
      </c>
      <c r="DN266" t="s">
        <v>28</v>
      </c>
      <c r="DO266">
        <v>1</v>
      </c>
    </row>
    <row r="267" spans="1:119">
      <c r="A267">
        <f>ROW(Source!A126)</f>
        <v>126</v>
      </c>
      <c r="B267">
        <v>85244033</v>
      </c>
      <c r="C267">
        <v>85246664</v>
      </c>
      <c r="D267">
        <v>82933400</v>
      </c>
      <c r="E267">
        <v>1</v>
      </c>
      <c r="F267">
        <v>1</v>
      </c>
      <c r="G267">
        <v>1</v>
      </c>
      <c r="H267">
        <v>2</v>
      </c>
      <c r="I267" t="s">
        <v>97</v>
      </c>
      <c r="J267" t="s">
        <v>801</v>
      </c>
      <c r="K267" t="s">
        <v>98</v>
      </c>
      <c r="L267">
        <v>1368</v>
      </c>
      <c r="N267">
        <v>1011</v>
      </c>
      <c r="O267" t="s">
        <v>57</v>
      </c>
      <c r="P267" t="s">
        <v>57</v>
      </c>
      <c r="Q267">
        <v>1</v>
      </c>
      <c r="W267">
        <v>0</v>
      </c>
      <c r="X267">
        <v>-849950259</v>
      </c>
      <c r="Y267">
        <f>(AT267*ROUND((0.15+1),7))</f>
        <v>0.2185</v>
      </c>
      <c r="AA267">
        <v>0</v>
      </c>
      <c r="AB267">
        <v>641.7</v>
      </c>
      <c r="AC267">
        <v>811.79</v>
      </c>
      <c r="AD267">
        <v>0</v>
      </c>
      <c r="AE267">
        <v>0</v>
      </c>
      <c r="AF267">
        <v>641.7</v>
      </c>
      <c r="AG267">
        <v>811.79</v>
      </c>
      <c r="AH267">
        <v>0</v>
      </c>
      <c r="AI267">
        <v>1</v>
      </c>
      <c r="AJ267">
        <v>1</v>
      </c>
      <c r="AK267">
        <v>1</v>
      </c>
      <c r="AL267">
        <v>1</v>
      </c>
      <c r="AM267">
        <v>-2</v>
      </c>
      <c r="AN267">
        <v>0</v>
      </c>
      <c r="AO267">
        <v>0</v>
      </c>
      <c r="AP267">
        <v>1</v>
      </c>
      <c r="AQ267">
        <v>1</v>
      </c>
      <c r="AR267">
        <v>0</v>
      </c>
      <c r="AS267" t="s">
        <v>236</v>
      </c>
      <c r="AT267">
        <v>0.19</v>
      </c>
      <c r="AU267" t="s">
        <v>422</v>
      </c>
      <c r="AV267">
        <v>1</v>
      </c>
      <c r="AW267">
        <v>2</v>
      </c>
      <c r="AX267">
        <v>85246675</v>
      </c>
      <c r="AY267">
        <v>1</v>
      </c>
      <c r="AZ267">
        <v>0</v>
      </c>
      <c r="BA267">
        <v>302</v>
      </c>
      <c r="BB267">
        <v>1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121.923</v>
      </c>
      <c r="BL267">
        <v>154.2401</v>
      </c>
      <c r="BM267">
        <v>0</v>
      </c>
      <c r="BN267">
        <v>0</v>
      </c>
      <c r="BO267">
        <v>0.19</v>
      </c>
      <c r="BP267">
        <v>1</v>
      </c>
      <c r="BQ267">
        <v>0</v>
      </c>
      <c r="BR267">
        <v>140.21145</v>
      </c>
      <c r="BS267">
        <v>177.376115</v>
      </c>
      <c r="BT267">
        <v>0</v>
      </c>
      <c r="BU267">
        <v>0</v>
      </c>
      <c r="BV267">
        <v>0.2185</v>
      </c>
      <c r="BW267">
        <v>1</v>
      </c>
      <c r="CV267">
        <v>0</v>
      </c>
      <c r="CW267">
        <f>ROUND(Y267*Source!I126*DO267,7)</f>
        <v>0</v>
      </c>
      <c r="CX267">
        <f>ROUND(Y267*Source!I126,7)</f>
        <v>0</v>
      </c>
      <c r="CY267">
        <f>AB267</f>
        <v>641.7</v>
      </c>
      <c r="CZ267">
        <f>AF267</f>
        <v>641.7</v>
      </c>
      <c r="DA267">
        <f>AJ267</f>
        <v>1</v>
      </c>
      <c r="DB267">
        <f>ROUND((ROUND(AT267*CZ267,2)*ROUND((0.15+1),7)),6)</f>
        <v>140.208</v>
      </c>
      <c r="DC267">
        <f>ROUND((ROUND(AT267*AG267,2)*ROUND((0.15+1),7)),6)</f>
        <v>177.376</v>
      </c>
      <c r="DD267" t="s">
        <v>236</v>
      </c>
      <c r="DE267" t="s">
        <v>236</v>
      </c>
      <c r="DF267">
        <f>ROUND(ROUND(AE267,2)*CX267,2)</f>
        <v>0</v>
      </c>
      <c r="DG267">
        <f t="shared" ref="DG267:DG272" si="78">ROUND(ROUND(AF267,2)*CX267,2)</f>
        <v>0</v>
      </c>
      <c r="DH267">
        <f t="shared" si="75"/>
        <v>0</v>
      </c>
      <c r="DI267">
        <f t="shared" si="76"/>
        <v>0</v>
      </c>
      <c r="DJ267">
        <f>DG267+DH267</f>
        <v>0</v>
      </c>
      <c r="DK267">
        <v>1</v>
      </c>
      <c r="DL267" t="s">
        <v>81</v>
      </c>
      <c r="DM267">
        <v>4</v>
      </c>
      <c r="DN267" t="s">
        <v>28</v>
      </c>
      <c r="DO267">
        <v>1</v>
      </c>
    </row>
    <row r="268" spans="1:119">
      <c r="A268">
        <f>ROW(Source!A126)</f>
        <v>126</v>
      </c>
      <c r="B268">
        <v>85244033</v>
      </c>
      <c r="C268">
        <v>85246664</v>
      </c>
      <c r="D268">
        <v>82998121</v>
      </c>
      <c r="E268">
        <v>1</v>
      </c>
      <c r="F268">
        <v>1</v>
      </c>
      <c r="G268">
        <v>1</v>
      </c>
      <c r="H268">
        <v>3</v>
      </c>
      <c r="I268" t="s">
        <v>100</v>
      </c>
      <c r="J268" t="s">
        <v>813</v>
      </c>
      <c r="K268" t="s">
        <v>101</v>
      </c>
      <c r="L268">
        <v>1346</v>
      </c>
      <c r="N268">
        <v>1009</v>
      </c>
      <c r="O268" t="s">
        <v>102</v>
      </c>
      <c r="P268" t="s">
        <v>102</v>
      </c>
      <c r="Q268">
        <v>1</v>
      </c>
      <c r="W268">
        <v>0</v>
      </c>
      <c r="X268">
        <v>-897919439</v>
      </c>
      <c r="Y268">
        <f>AT268</f>
        <v>0.1</v>
      </c>
      <c r="AA268">
        <v>296.69</v>
      </c>
      <c r="AB268">
        <v>0</v>
      </c>
      <c r="AC268">
        <v>0</v>
      </c>
      <c r="AD268">
        <v>0</v>
      </c>
      <c r="AE268">
        <v>185.43</v>
      </c>
      <c r="AF268">
        <v>0</v>
      </c>
      <c r="AG268">
        <v>0</v>
      </c>
      <c r="AH268">
        <v>0</v>
      </c>
      <c r="AI268">
        <v>1.6</v>
      </c>
      <c r="AJ268">
        <v>1</v>
      </c>
      <c r="AK268">
        <v>1</v>
      </c>
      <c r="AL268">
        <v>1</v>
      </c>
      <c r="AM268">
        <v>2</v>
      </c>
      <c r="AN268">
        <v>0</v>
      </c>
      <c r="AO268">
        <v>0</v>
      </c>
      <c r="AP268">
        <v>1</v>
      </c>
      <c r="AQ268">
        <v>1</v>
      </c>
      <c r="AR268">
        <v>0</v>
      </c>
      <c r="AS268" t="s">
        <v>236</v>
      </c>
      <c r="AT268">
        <v>0.1</v>
      </c>
      <c r="AU268" t="s">
        <v>236</v>
      </c>
      <c r="AV268">
        <v>0</v>
      </c>
      <c r="AW268">
        <v>2</v>
      </c>
      <c r="AX268">
        <v>85246676</v>
      </c>
      <c r="AY268">
        <v>1</v>
      </c>
      <c r="AZ268">
        <v>0</v>
      </c>
      <c r="BA268">
        <v>303</v>
      </c>
      <c r="BB268">
        <v>1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18.543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1</v>
      </c>
      <c r="BQ268">
        <v>18.543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1</v>
      </c>
      <c r="CV268">
        <v>0</v>
      </c>
      <c r="CW268">
        <v>0</v>
      </c>
      <c r="CX268">
        <f>ROUND(Y268*Source!I126,7)</f>
        <v>0</v>
      </c>
      <c r="CY268">
        <f>AA268</f>
        <v>296.69</v>
      </c>
      <c r="CZ268">
        <f>AE268</f>
        <v>185.43</v>
      </c>
      <c r="DA268">
        <f>AI268</f>
        <v>1.6</v>
      </c>
      <c r="DB268">
        <f>ROUND(ROUND(AT268*CZ268,2),6)</f>
        <v>18.54</v>
      </c>
      <c r="DC268">
        <f>ROUND(ROUND(AT268*AG268,2),6)</f>
        <v>0</v>
      </c>
      <c r="DD268" t="s">
        <v>236</v>
      </c>
      <c r="DE268" t="s">
        <v>236</v>
      </c>
      <c r="DF268">
        <f>ROUND(ROUND(AE268*AI268,2)*CX268,2)</f>
        <v>0</v>
      </c>
      <c r="DG268">
        <f t="shared" si="78"/>
        <v>0</v>
      </c>
      <c r="DH268">
        <f t="shared" si="75"/>
        <v>0</v>
      </c>
      <c r="DI268">
        <f t="shared" si="76"/>
        <v>0</v>
      </c>
      <c r="DJ268">
        <f>DF268</f>
        <v>0</v>
      </c>
      <c r="DK268">
        <v>0</v>
      </c>
      <c r="DL268" t="s">
        <v>236</v>
      </c>
      <c r="DM268">
        <v>0</v>
      </c>
      <c r="DN268" t="s">
        <v>236</v>
      </c>
      <c r="DO268">
        <v>0</v>
      </c>
    </row>
    <row r="269" spans="1:119">
      <c r="A269">
        <f>ROW(Source!A126)</f>
        <v>126</v>
      </c>
      <c r="B269">
        <v>85244033</v>
      </c>
      <c r="C269">
        <v>85246664</v>
      </c>
      <c r="D269">
        <v>82998128</v>
      </c>
      <c r="E269">
        <v>1</v>
      </c>
      <c r="F269">
        <v>1</v>
      </c>
      <c r="G269">
        <v>1</v>
      </c>
      <c r="H269">
        <v>3</v>
      </c>
      <c r="I269" t="s">
        <v>103</v>
      </c>
      <c r="J269" t="s">
        <v>867</v>
      </c>
      <c r="K269" t="s">
        <v>104</v>
      </c>
      <c r="L269">
        <v>1346</v>
      </c>
      <c r="N269">
        <v>1009</v>
      </c>
      <c r="O269" t="s">
        <v>102</v>
      </c>
      <c r="P269" t="s">
        <v>102</v>
      </c>
      <c r="Q269">
        <v>1</v>
      </c>
      <c r="W269">
        <v>0</v>
      </c>
      <c r="X269">
        <v>-1547825166</v>
      </c>
      <c r="Y269">
        <f>AT269</f>
        <v>0.03</v>
      </c>
      <c r="AA269">
        <v>93.65</v>
      </c>
      <c r="AB269">
        <v>0</v>
      </c>
      <c r="AC269">
        <v>0</v>
      </c>
      <c r="AD269">
        <v>0</v>
      </c>
      <c r="AE269">
        <v>58.53</v>
      </c>
      <c r="AF269">
        <v>0</v>
      </c>
      <c r="AG269">
        <v>0</v>
      </c>
      <c r="AH269">
        <v>0</v>
      </c>
      <c r="AI269">
        <v>1.6</v>
      </c>
      <c r="AJ269">
        <v>1</v>
      </c>
      <c r="AK269">
        <v>1</v>
      </c>
      <c r="AL269">
        <v>1</v>
      </c>
      <c r="AM269">
        <v>2</v>
      </c>
      <c r="AN269">
        <v>0</v>
      </c>
      <c r="AO269">
        <v>0</v>
      </c>
      <c r="AP269">
        <v>1</v>
      </c>
      <c r="AQ269">
        <v>1</v>
      </c>
      <c r="AR269">
        <v>0</v>
      </c>
      <c r="AS269" t="s">
        <v>236</v>
      </c>
      <c r="AT269">
        <v>0.03</v>
      </c>
      <c r="AU269" t="s">
        <v>236</v>
      </c>
      <c r="AV269">
        <v>0</v>
      </c>
      <c r="AW269">
        <v>2</v>
      </c>
      <c r="AX269">
        <v>85246677</v>
      </c>
      <c r="AY269">
        <v>1</v>
      </c>
      <c r="AZ269">
        <v>0</v>
      </c>
      <c r="BA269">
        <v>304</v>
      </c>
      <c r="BB269">
        <v>1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1.7559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1</v>
      </c>
      <c r="BQ269">
        <v>1.7559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1</v>
      </c>
      <c r="CV269">
        <v>0</v>
      </c>
      <c r="CW269">
        <v>0</v>
      </c>
      <c r="CX269">
        <f>ROUND(Y269*Source!I126,7)</f>
        <v>0</v>
      </c>
      <c r="CY269">
        <f>AA269</f>
        <v>93.65</v>
      </c>
      <c r="CZ269">
        <f>AE269</f>
        <v>58.53</v>
      </c>
      <c r="DA269">
        <f>AI269</f>
        <v>1.6</v>
      </c>
      <c r="DB269">
        <f>ROUND(ROUND(AT269*CZ269,2),6)</f>
        <v>1.76</v>
      </c>
      <c r="DC269">
        <f>ROUND(ROUND(AT269*AG269,2),6)</f>
        <v>0</v>
      </c>
      <c r="DD269" t="s">
        <v>236</v>
      </c>
      <c r="DE269" t="s">
        <v>236</v>
      </c>
      <c r="DF269">
        <f>ROUND(ROUND(AE269*AI269,2)*CX269,2)</f>
        <v>0</v>
      </c>
      <c r="DG269">
        <f t="shared" si="78"/>
        <v>0</v>
      </c>
      <c r="DH269">
        <f t="shared" si="75"/>
        <v>0</v>
      </c>
      <c r="DI269">
        <f t="shared" si="76"/>
        <v>0</v>
      </c>
      <c r="DJ269">
        <f>DF269</f>
        <v>0</v>
      </c>
      <c r="DK269">
        <v>0</v>
      </c>
      <c r="DL269" t="s">
        <v>236</v>
      </c>
      <c r="DM269">
        <v>0</v>
      </c>
      <c r="DN269" t="s">
        <v>236</v>
      </c>
      <c r="DO269">
        <v>0</v>
      </c>
    </row>
    <row r="270" spans="1:119">
      <c r="A270">
        <f>ROW(Source!A126)</f>
        <v>126</v>
      </c>
      <c r="B270">
        <v>85244033</v>
      </c>
      <c r="C270">
        <v>85246664</v>
      </c>
      <c r="D270">
        <v>83002816</v>
      </c>
      <c r="E270">
        <v>1</v>
      </c>
      <c r="F270">
        <v>1</v>
      </c>
      <c r="G270">
        <v>1</v>
      </c>
      <c r="H270">
        <v>3</v>
      </c>
      <c r="I270" t="s">
        <v>105</v>
      </c>
      <c r="J270" t="s">
        <v>814</v>
      </c>
      <c r="K270" t="s">
        <v>106</v>
      </c>
      <c r="L270">
        <v>1346</v>
      </c>
      <c r="N270">
        <v>1009</v>
      </c>
      <c r="O270" t="s">
        <v>102</v>
      </c>
      <c r="P270" t="s">
        <v>102</v>
      </c>
      <c r="Q270">
        <v>1</v>
      </c>
      <c r="W270">
        <v>0</v>
      </c>
      <c r="X270">
        <v>-373327139</v>
      </c>
      <c r="Y270">
        <f>AT270</f>
        <v>0.02</v>
      </c>
      <c r="AA270">
        <v>86.41</v>
      </c>
      <c r="AB270">
        <v>0</v>
      </c>
      <c r="AC270">
        <v>0</v>
      </c>
      <c r="AD270">
        <v>0</v>
      </c>
      <c r="AE270">
        <v>56.11</v>
      </c>
      <c r="AF270">
        <v>0</v>
      </c>
      <c r="AG270">
        <v>0</v>
      </c>
      <c r="AH270">
        <v>0</v>
      </c>
      <c r="AI270">
        <v>1.54</v>
      </c>
      <c r="AJ270">
        <v>1</v>
      </c>
      <c r="AK270">
        <v>1</v>
      </c>
      <c r="AL270">
        <v>1</v>
      </c>
      <c r="AM270">
        <v>2</v>
      </c>
      <c r="AN270">
        <v>0</v>
      </c>
      <c r="AO270">
        <v>0</v>
      </c>
      <c r="AP270">
        <v>1</v>
      </c>
      <c r="AQ270">
        <v>1</v>
      </c>
      <c r="AR270">
        <v>0</v>
      </c>
      <c r="AS270" t="s">
        <v>236</v>
      </c>
      <c r="AT270">
        <v>0.02</v>
      </c>
      <c r="AU270" t="s">
        <v>236</v>
      </c>
      <c r="AV270">
        <v>0</v>
      </c>
      <c r="AW270">
        <v>2</v>
      </c>
      <c r="AX270">
        <v>85246679</v>
      </c>
      <c r="AY270">
        <v>1</v>
      </c>
      <c r="AZ270">
        <v>0</v>
      </c>
      <c r="BA270">
        <v>306</v>
      </c>
      <c r="BB270">
        <v>1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1.1222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1</v>
      </c>
      <c r="BQ270">
        <v>1.1222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1</v>
      </c>
      <c r="CV270">
        <v>0</v>
      </c>
      <c r="CW270">
        <v>0</v>
      </c>
      <c r="CX270">
        <f>ROUND(Y270*Source!I126,7)</f>
        <v>0</v>
      </c>
      <c r="CY270">
        <f>AA270</f>
        <v>86.41</v>
      </c>
      <c r="CZ270">
        <f>AE270</f>
        <v>56.11</v>
      </c>
      <c r="DA270">
        <f>AI270</f>
        <v>1.54</v>
      </c>
      <c r="DB270">
        <f>ROUND(ROUND(AT270*CZ270,2),6)</f>
        <v>1.12</v>
      </c>
      <c r="DC270">
        <f>ROUND(ROUND(AT270*AG270,2),6)</f>
        <v>0</v>
      </c>
      <c r="DD270" t="s">
        <v>236</v>
      </c>
      <c r="DE270" t="s">
        <v>236</v>
      </c>
      <c r="DF270">
        <f>ROUND(ROUND(AE270*AI270,2)*CX270,2)</f>
        <v>0</v>
      </c>
      <c r="DG270">
        <f t="shared" si="78"/>
        <v>0</v>
      </c>
      <c r="DH270">
        <f t="shared" si="75"/>
        <v>0</v>
      </c>
      <c r="DI270">
        <f t="shared" si="76"/>
        <v>0</v>
      </c>
      <c r="DJ270">
        <f>DF270</f>
        <v>0</v>
      </c>
      <c r="DK270">
        <v>0</v>
      </c>
      <c r="DL270" t="s">
        <v>236</v>
      </c>
      <c r="DM270">
        <v>0</v>
      </c>
      <c r="DN270" t="s">
        <v>236</v>
      </c>
      <c r="DO270">
        <v>0</v>
      </c>
    </row>
    <row r="271" spans="1:119">
      <c r="A271">
        <f>ROW(Source!A127)</f>
        <v>127</v>
      </c>
      <c r="B271">
        <v>85244098</v>
      </c>
      <c r="C271">
        <v>85246690</v>
      </c>
      <c r="D271">
        <v>82925828</v>
      </c>
      <c r="E271">
        <v>117</v>
      </c>
      <c r="F271">
        <v>1</v>
      </c>
      <c r="G271">
        <v>1</v>
      </c>
      <c r="H271">
        <v>1</v>
      </c>
      <c r="I271" t="s">
        <v>93</v>
      </c>
      <c r="J271" t="s">
        <v>236</v>
      </c>
      <c r="K271" t="s">
        <v>94</v>
      </c>
      <c r="L271">
        <v>1191</v>
      </c>
      <c r="N271">
        <v>1013</v>
      </c>
      <c r="O271" t="s">
        <v>28</v>
      </c>
      <c r="P271" t="s">
        <v>28</v>
      </c>
      <c r="Q271">
        <v>1</v>
      </c>
      <c r="W271">
        <v>0</v>
      </c>
      <c r="X271">
        <v>32079103</v>
      </c>
      <c r="Y271">
        <f>(AT271*ROUND((0.15+1),7))</f>
        <v>3.519</v>
      </c>
      <c r="AA271">
        <v>0</v>
      </c>
      <c r="AB271">
        <v>0</v>
      </c>
      <c r="AC271">
        <v>0</v>
      </c>
      <c r="AD271">
        <v>748.18</v>
      </c>
      <c r="AE271">
        <v>0</v>
      </c>
      <c r="AF271">
        <v>0</v>
      </c>
      <c r="AG271">
        <v>0</v>
      </c>
      <c r="AH271">
        <v>748.18</v>
      </c>
      <c r="AI271">
        <v>1</v>
      </c>
      <c r="AJ271">
        <v>1</v>
      </c>
      <c r="AK271">
        <v>1</v>
      </c>
      <c r="AL271">
        <v>1</v>
      </c>
      <c r="AM271">
        <v>-2</v>
      </c>
      <c r="AN271">
        <v>0</v>
      </c>
      <c r="AO271">
        <v>0</v>
      </c>
      <c r="AP271">
        <v>1</v>
      </c>
      <c r="AQ271">
        <v>1</v>
      </c>
      <c r="AR271">
        <v>0</v>
      </c>
      <c r="AS271" t="s">
        <v>236</v>
      </c>
      <c r="AT271">
        <v>3.06</v>
      </c>
      <c r="AU271" t="s">
        <v>422</v>
      </c>
      <c r="AV271">
        <v>1</v>
      </c>
      <c r="AW271">
        <v>2</v>
      </c>
      <c r="AX271">
        <v>85246698</v>
      </c>
      <c r="AY271">
        <v>1</v>
      </c>
      <c r="AZ271">
        <v>0</v>
      </c>
      <c r="BA271">
        <v>317</v>
      </c>
      <c r="BB271">
        <v>1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2289.4308</v>
      </c>
      <c r="BN271">
        <v>3.06</v>
      </c>
      <c r="BO271">
        <v>0</v>
      </c>
      <c r="BP271">
        <v>1</v>
      </c>
      <c r="BQ271">
        <v>0</v>
      </c>
      <c r="BR271">
        <v>0</v>
      </c>
      <c r="BS271">
        <v>0</v>
      </c>
      <c r="BT271">
        <v>2632.84542</v>
      </c>
      <c r="BU271">
        <v>3.519</v>
      </c>
      <c r="BV271">
        <v>0</v>
      </c>
      <c r="BW271">
        <v>1</v>
      </c>
      <c r="CU271">
        <f>ROUND(AT271*Source!I127*AH271*AL271,2)</f>
        <v>2289.43</v>
      </c>
      <c r="CV271">
        <f>ROUND(Y271*Source!I127,7)</f>
        <v>3.519</v>
      </c>
      <c r="CW271">
        <v>0</v>
      </c>
      <c r="CX271">
        <f>ROUND(Y271*Source!I127,7)</f>
        <v>3.519</v>
      </c>
      <c r="CY271">
        <f>AD271</f>
        <v>748.18</v>
      </c>
      <c r="CZ271">
        <f>AH271</f>
        <v>748.18</v>
      </c>
      <c r="DA271">
        <f>AL271</f>
        <v>1</v>
      </c>
      <c r="DB271">
        <f>ROUND((ROUND(AT271*CZ271,2)*ROUND((0.15+1),7)),6)</f>
        <v>2632.8445</v>
      </c>
      <c r="DC271">
        <f>ROUND((ROUND(AT271*AG271,2)*ROUND((0.15+1),7)),6)</f>
        <v>0</v>
      </c>
      <c r="DD271" t="s">
        <v>236</v>
      </c>
      <c r="DE271" t="s">
        <v>236</v>
      </c>
      <c r="DF271">
        <f>ROUND(ROUND(AE271,2)*CX271,2)</f>
        <v>0</v>
      </c>
      <c r="DG271">
        <f t="shared" si="78"/>
        <v>0</v>
      </c>
      <c r="DH271">
        <f t="shared" si="75"/>
        <v>0</v>
      </c>
      <c r="DI271">
        <f t="shared" si="76"/>
        <v>2632.85</v>
      </c>
      <c r="DJ271">
        <f>DI271</f>
        <v>2632.85</v>
      </c>
      <c r="DK271">
        <v>1</v>
      </c>
      <c r="DL271" t="s">
        <v>236</v>
      </c>
      <c r="DM271">
        <v>0</v>
      </c>
      <c r="DN271" t="s">
        <v>236</v>
      </c>
      <c r="DO271">
        <v>0</v>
      </c>
    </row>
    <row r="272" spans="1:119">
      <c r="A272">
        <f>ROW(Source!A127)</f>
        <v>127</v>
      </c>
      <c r="B272">
        <v>85244098</v>
      </c>
      <c r="C272">
        <v>85246690</v>
      </c>
      <c r="D272">
        <v>82926016</v>
      </c>
      <c r="E272">
        <v>117</v>
      </c>
      <c r="F272">
        <v>1</v>
      </c>
      <c r="G272">
        <v>1</v>
      </c>
      <c r="H272">
        <v>1</v>
      </c>
      <c r="I272" t="s">
        <v>798</v>
      </c>
      <c r="J272" t="s">
        <v>236</v>
      </c>
      <c r="K272" t="s">
        <v>799</v>
      </c>
      <c r="L272">
        <v>1191</v>
      </c>
      <c r="N272">
        <v>1013</v>
      </c>
      <c r="O272" t="s">
        <v>28</v>
      </c>
      <c r="P272" t="s">
        <v>28</v>
      </c>
      <c r="Q272">
        <v>1</v>
      </c>
      <c r="W272">
        <v>0</v>
      </c>
      <c r="X272">
        <v>-1417349443</v>
      </c>
      <c r="Y272">
        <f>(AT272*ROUND((0.15+1),7))</f>
        <v>1.0005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1</v>
      </c>
      <c r="AJ272">
        <v>1</v>
      </c>
      <c r="AK272">
        <v>1</v>
      </c>
      <c r="AL272">
        <v>1</v>
      </c>
      <c r="AM272">
        <v>-2</v>
      </c>
      <c r="AN272">
        <v>0</v>
      </c>
      <c r="AO272">
        <v>0</v>
      </c>
      <c r="AP272">
        <v>1</v>
      </c>
      <c r="AQ272">
        <v>1</v>
      </c>
      <c r="AR272">
        <v>0</v>
      </c>
      <c r="AS272" t="s">
        <v>236</v>
      </c>
      <c r="AT272">
        <v>0.87</v>
      </c>
      <c r="AU272" t="s">
        <v>422</v>
      </c>
      <c r="AV272">
        <v>2</v>
      </c>
      <c r="AW272">
        <v>2</v>
      </c>
      <c r="AX272">
        <v>85246699</v>
      </c>
      <c r="AY272">
        <v>1</v>
      </c>
      <c r="AZ272">
        <v>0</v>
      </c>
      <c r="BA272">
        <v>318</v>
      </c>
      <c r="BB272">
        <v>1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CV272">
        <v>0</v>
      </c>
      <c r="CW272">
        <v>0</v>
      </c>
      <c r="CX272">
        <f>ROUND(Y272*Source!I127,7)</f>
        <v>1.0005</v>
      </c>
      <c r="CY272">
        <f>AD272</f>
        <v>0</v>
      </c>
      <c r="CZ272">
        <f>AH272</f>
        <v>0</v>
      </c>
      <c r="DA272">
        <f>AL272</f>
        <v>1</v>
      </c>
      <c r="DB272">
        <f>ROUND((ROUND(AT272*CZ272,2)*ROUND((0.15+1),7)),6)</f>
        <v>0</v>
      </c>
      <c r="DC272">
        <f>ROUND((ROUND(AT272*AG272,2)*ROUND((0.15+1),7)),6)</f>
        <v>0</v>
      </c>
      <c r="DD272" t="s">
        <v>236</v>
      </c>
      <c r="DE272" t="s">
        <v>236</v>
      </c>
      <c r="DF272">
        <f>ROUND(ROUND(AE272,2)*CX272,2)</f>
        <v>0</v>
      </c>
      <c r="DG272">
        <f t="shared" si="78"/>
        <v>0</v>
      </c>
      <c r="DH272">
        <f t="shared" si="75"/>
        <v>0</v>
      </c>
      <c r="DI272">
        <f t="shared" si="76"/>
        <v>0</v>
      </c>
      <c r="DJ272">
        <f>DI272</f>
        <v>0</v>
      </c>
      <c r="DK272">
        <v>0</v>
      </c>
      <c r="DL272" t="s">
        <v>236</v>
      </c>
      <c r="DM272">
        <v>0</v>
      </c>
      <c r="DN272" t="s">
        <v>236</v>
      </c>
      <c r="DO272">
        <v>0</v>
      </c>
    </row>
    <row r="273" spans="1:119">
      <c r="A273">
        <f>ROW(Source!A127)</f>
        <v>127</v>
      </c>
      <c r="B273">
        <v>85244098</v>
      </c>
      <c r="C273">
        <v>85246690</v>
      </c>
      <c r="D273">
        <v>82932392</v>
      </c>
      <c r="E273">
        <v>1</v>
      </c>
      <c r="F273">
        <v>1</v>
      </c>
      <c r="G273">
        <v>1</v>
      </c>
      <c r="H273">
        <v>2</v>
      </c>
      <c r="I273" t="s">
        <v>95</v>
      </c>
      <c r="J273" t="s">
        <v>804</v>
      </c>
      <c r="K273" t="s">
        <v>96</v>
      </c>
      <c r="L273">
        <v>1368</v>
      </c>
      <c r="N273">
        <v>1011</v>
      </c>
      <c r="O273" t="s">
        <v>57</v>
      </c>
      <c r="P273" t="s">
        <v>57</v>
      </c>
      <c r="Q273">
        <v>1</v>
      </c>
      <c r="W273">
        <v>0</v>
      </c>
      <c r="X273">
        <v>843131152</v>
      </c>
      <c r="Y273">
        <f>(AT273*ROUND((0.15+1),7))</f>
        <v>0.782</v>
      </c>
      <c r="AA273">
        <v>0</v>
      </c>
      <c r="AB273">
        <v>2736.29</v>
      </c>
      <c r="AC273">
        <v>932.95</v>
      </c>
      <c r="AD273">
        <v>0</v>
      </c>
      <c r="AE273">
        <v>0</v>
      </c>
      <c r="AF273">
        <v>2088.77</v>
      </c>
      <c r="AG273">
        <v>932.95</v>
      </c>
      <c r="AH273">
        <v>0</v>
      </c>
      <c r="AI273">
        <v>1</v>
      </c>
      <c r="AJ273">
        <v>1.31</v>
      </c>
      <c r="AK273">
        <v>1</v>
      </c>
      <c r="AL273">
        <v>1</v>
      </c>
      <c r="AM273">
        <v>2</v>
      </c>
      <c r="AN273">
        <v>0</v>
      </c>
      <c r="AO273">
        <v>0</v>
      </c>
      <c r="AP273">
        <v>1</v>
      </c>
      <c r="AQ273">
        <v>1</v>
      </c>
      <c r="AR273">
        <v>0</v>
      </c>
      <c r="AS273" t="s">
        <v>236</v>
      </c>
      <c r="AT273">
        <v>0.68</v>
      </c>
      <c r="AU273" t="s">
        <v>422</v>
      </c>
      <c r="AV273">
        <v>1</v>
      </c>
      <c r="AW273">
        <v>2</v>
      </c>
      <c r="AX273">
        <v>85246700</v>
      </c>
      <c r="AY273">
        <v>1</v>
      </c>
      <c r="AZ273">
        <v>0</v>
      </c>
      <c r="BA273">
        <v>319</v>
      </c>
      <c r="BB273">
        <v>1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1420.3636</v>
      </c>
      <c r="BL273">
        <v>634.406</v>
      </c>
      <c r="BM273">
        <v>0</v>
      </c>
      <c r="BN273">
        <v>0</v>
      </c>
      <c r="BO273">
        <v>0.68</v>
      </c>
      <c r="BP273">
        <v>1</v>
      </c>
      <c r="BQ273">
        <v>0</v>
      </c>
      <c r="BR273">
        <v>1633.41814</v>
      </c>
      <c r="BS273">
        <v>729.5669</v>
      </c>
      <c r="BT273">
        <v>0</v>
      </c>
      <c r="BU273">
        <v>0</v>
      </c>
      <c r="BV273">
        <v>0.782</v>
      </c>
      <c r="BW273">
        <v>1</v>
      </c>
      <c r="CV273">
        <v>0</v>
      </c>
      <c r="CW273">
        <f>ROUND(Y273*Source!I127*DO273,7)</f>
        <v>0.782</v>
      </c>
      <c r="CX273">
        <f>ROUND(Y273*Source!I127,7)</f>
        <v>0.782</v>
      </c>
      <c r="CY273">
        <f>AB273</f>
        <v>2736.29</v>
      </c>
      <c r="CZ273">
        <f>AF273</f>
        <v>2088.77</v>
      </c>
      <c r="DA273">
        <f>AJ273</f>
        <v>1.31</v>
      </c>
      <c r="DB273">
        <f>ROUND((ROUND(AT273*CZ273,2)*ROUND((0.15+1),7)),6)</f>
        <v>1633.414</v>
      </c>
      <c r="DC273">
        <f>ROUND((ROUND(AT273*AG273,2)*ROUND((0.15+1),7)),6)</f>
        <v>729.5715</v>
      </c>
      <c r="DD273" t="s">
        <v>236</v>
      </c>
      <c r="DE273" t="s">
        <v>236</v>
      </c>
      <c r="DF273">
        <f>ROUND(ROUND(AE273,2)*CX273,2)</f>
        <v>0</v>
      </c>
      <c r="DG273">
        <f>ROUND(ROUND(AF273*AJ273,2)*CX273,2)</f>
        <v>2139.78</v>
      </c>
      <c r="DH273">
        <f t="shared" si="75"/>
        <v>729.57</v>
      </c>
      <c r="DI273">
        <f t="shared" si="76"/>
        <v>0</v>
      </c>
      <c r="DJ273">
        <f>DG273+DH273</f>
        <v>2869.35</v>
      </c>
      <c r="DK273">
        <v>0</v>
      </c>
      <c r="DL273" t="s">
        <v>58</v>
      </c>
      <c r="DM273">
        <v>5</v>
      </c>
      <c r="DN273" t="s">
        <v>28</v>
      </c>
      <c r="DO273">
        <v>1</v>
      </c>
    </row>
    <row r="274" spans="1:119">
      <c r="A274">
        <f>ROW(Source!A127)</f>
        <v>127</v>
      </c>
      <c r="B274">
        <v>85244098</v>
      </c>
      <c r="C274">
        <v>85246690</v>
      </c>
      <c r="D274">
        <v>82933400</v>
      </c>
      <c r="E274">
        <v>1</v>
      </c>
      <c r="F274">
        <v>1</v>
      </c>
      <c r="G274">
        <v>1</v>
      </c>
      <c r="H274">
        <v>2</v>
      </c>
      <c r="I274" t="s">
        <v>97</v>
      </c>
      <c r="J274" t="s">
        <v>801</v>
      </c>
      <c r="K274" t="s">
        <v>98</v>
      </c>
      <c r="L274">
        <v>1368</v>
      </c>
      <c r="N274">
        <v>1011</v>
      </c>
      <c r="O274" t="s">
        <v>57</v>
      </c>
      <c r="P274" t="s">
        <v>57</v>
      </c>
      <c r="Q274">
        <v>1</v>
      </c>
      <c r="W274">
        <v>0</v>
      </c>
      <c r="X274">
        <v>-849950259</v>
      </c>
      <c r="Y274">
        <f>(AT274*ROUND((0.15+1),7))</f>
        <v>0.2185</v>
      </c>
      <c r="AA274">
        <v>0</v>
      </c>
      <c r="AB274">
        <v>641.7</v>
      </c>
      <c r="AC274">
        <v>811.79</v>
      </c>
      <c r="AD274">
        <v>0</v>
      </c>
      <c r="AE274">
        <v>0</v>
      </c>
      <c r="AF274">
        <v>641.7</v>
      </c>
      <c r="AG274">
        <v>811.79</v>
      </c>
      <c r="AH274">
        <v>0</v>
      </c>
      <c r="AI274">
        <v>1</v>
      </c>
      <c r="AJ274">
        <v>1</v>
      </c>
      <c r="AK274">
        <v>1</v>
      </c>
      <c r="AL274">
        <v>1</v>
      </c>
      <c r="AM274">
        <v>-2</v>
      </c>
      <c r="AN274">
        <v>0</v>
      </c>
      <c r="AO274">
        <v>0</v>
      </c>
      <c r="AP274">
        <v>1</v>
      </c>
      <c r="AQ274">
        <v>1</v>
      </c>
      <c r="AR274">
        <v>0</v>
      </c>
      <c r="AS274" t="s">
        <v>236</v>
      </c>
      <c r="AT274">
        <v>0.19</v>
      </c>
      <c r="AU274" t="s">
        <v>422</v>
      </c>
      <c r="AV274">
        <v>1</v>
      </c>
      <c r="AW274">
        <v>2</v>
      </c>
      <c r="AX274">
        <v>85246701</v>
      </c>
      <c r="AY274">
        <v>1</v>
      </c>
      <c r="AZ274">
        <v>0</v>
      </c>
      <c r="BA274">
        <v>320</v>
      </c>
      <c r="BB274">
        <v>1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121.923</v>
      </c>
      <c r="BL274">
        <v>154.2401</v>
      </c>
      <c r="BM274">
        <v>0</v>
      </c>
      <c r="BN274">
        <v>0</v>
      </c>
      <c r="BO274">
        <v>0.19</v>
      </c>
      <c r="BP274">
        <v>1</v>
      </c>
      <c r="BQ274">
        <v>0</v>
      </c>
      <c r="BR274">
        <v>140.21145</v>
      </c>
      <c r="BS274">
        <v>177.376115</v>
      </c>
      <c r="BT274">
        <v>0</v>
      </c>
      <c r="BU274">
        <v>0</v>
      </c>
      <c r="BV274">
        <v>0.2185</v>
      </c>
      <c r="BW274">
        <v>1</v>
      </c>
      <c r="CV274">
        <v>0</v>
      </c>
      <c r="CW274">
        <f>ROUND(Y274*Source!I127*DO274,7)</f>
        <v>0.2185</v>
      </c>
      <c r="CX274">
        <f>ROUND(Y274*Source!I127,7)</f>
        <v>0.2185</v>
      </c>
      <c r="CY274">
        <f>AB274</f>
        <v>641.7</v>
      </c>
      <c r="CZ274">
        <f>AF274</f>
        <v>641.7</v>
      </c>
      <c r="DA274">
        <f>AJ274</f>
        <v>1</v>
      </c>
      <c r="DB274">
        <f>ROUND((ROUND(AT274*CZ274,2)*ROUND((0.15+1),7)),6)</f>
        <v>140.208</v>
      </c>
      <c r="DC274">
        <f>ROUND((ROUND(AT274*AG274,2)*ROUND((0.15+1),7)),6)</f>
        <v>177.376</v>
      </c>
      <c r="DD274" t="s">
        <v>236</v>
      </c>
      <c r="DE274" t="s">
        <v>236</v>
      </c>
      <c r="DF274">
        <f>ROUND(ROUND(AE274,2)*CX274,2)</f>
        <v>0</v>
      </c>
      <c r="DG274">
        <f t="shared" ref="DG274:DG279" si="79">ROUND(ROUND(AF274,2)*CX274,2)</f>
        <v>140.21</v>
      </c>
      <c r="DH274">
        <f t="shared" si="75"/>
        <v>177.38</v>
      </c>
      <c r="DI274">
        <f t="shared" si="76"/>
        <v>0</v>
      </c>
      <c r="DJ274">
        <f>DG274+DH274</f>
        <v>317.59</v>
      </c>
      <c r="DK274">
        <v>1</v>
      </c>
      <c r="DL274" t="s">
        <v>81</v>
      </c>
      <c r="DM274">
        <v>4</v>
      </c>
      <c r="DN274" t="s">
        <v>28</v>
      </c>
      <c r="DO274">
        <v>1</v>
      </c>
    </row>
    <row r="275" spans="1:119">
      <c r="A275">
        <f>ROW(Source!A127)</f>
        <v>127</v>
      </c>
      <c r="B275">
        <v>85244098</v>
      </c>
      <c r="C275">
        <v>85246690</v>
      </c>
      <c r="D275">
        <v>82998121</v>
      </c>
      <c r="E275">
        <v>1</v>
      </c>
      <c r="F275">
        <v>1</v>
      </c>
      <c r="G275">
        <v>1</v>
      </c>
      <c r="H275">
        <v>3</v>
      </c>
      <c r="I275" t="s">
        <v>100</v>
      </c>
      <c r="J275" t="s">
        <v>813</v>
      </c>
      <c r="K275" t="s">
        <v>101</v>
      </c>
      <c r="L275">
        <v>1346</v>
      </c>
      <c r="N275">
        <v>1009</v>
      </c>
      <c r="O275" t="s">
        <v>102</v>
      </c>
      <c r="P275" t="s">
        <v>102</v>
      </c>
      <c r="Q275">
        <v>1</v>
      </c>
      <c r="W275">
        <v>0</v>
      </c>
      <c r="X275">
        <v>-897919439</v>
      </c>
      <c r="Y275">
        <f>AT275</f>
        <v>0.1</v>
      </c>
      <c r="AA275">
        <v>296.69</v>
      </c>
      <c r="AB275">
        <v>0</v>
      </c>
      <c r="AC275">
        <v>0</v>
      </c>
      <c r="AD275">
        <v>0</v>
      </c>
      <c r="AE275">
        <v>185.43</v>
      </c>
      <c r="AF275">
        <v>0</v>
      </c>
      <c r="AG275">
        <v>0</v>
      </c>
      <c r="AH275">
        <v>0</v>
      </c>
      <c r="AI275">
        <v>1.6</v>
      </c>
      <c r="AJ275">
        <v>1</v>
      </c>
      <c r="AK275">
        <v>1</v>
      </c>
      <c r="AL275">
        <v>1</v>
      </c>
      <c r="AM275">
        <v>2</v>
      </c>
      <c r="AN275">
        <v>0</v>
      </c>
      <c r="AO275">
        <v>0</v>
      </c>
      <c r="AP275">
        <v>1</v>
      </c>
      <c r="AQ275">
        <v>1</v>
      </c>
      <c r="AR275">
        <v>0</v>
      </c>
      <c r="AS275" t="s">
        <v>236</v>
      </c>
      <c r="AT275">
        <v>0.1</v>
      </c>
      <c r="AU275" t="s">
        <v>236</v>
      </c>
      <c r="AV275">
        <v>0</v>
      </c>
      <c r="AW275">
        <v>2</v>
      </c>
      <c r="AX275">
        <v>85246702</v>
      </c>
      <c r="AY275">
        <v>1</v>
      </c>
      <c r="AZ275">
        <v>0</v>
      </c>
      <c r="BA275">
        <v>321</v>
      </c>
      <c r="BB275">
        <v>1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18.543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1</v>
      </c>
      <c r="BQ275">
        <v>18.543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1</v>
      </c>
      <c r="CV275">
        <v>0</v>
      </c>
      <c r="CW275">
        <v>0</v>
      </c>
      <c r="CX275">
        <f>ROUND(Y275*Source!I127,7)</f>
        <v>0.1</v>
      </c>
      <c r="CY275">
        <f>AA275</f>
        <v>296.69</v>
      </c>
      <c r="CZ275">
        <f>AE275</f>
        <v>185.43</v>
      </c>
      <c r="DA275">
        <f>AI275</f>
        <v>1.6</v>
      </c>
      <c r="DB275">
        <f>ROUND(ROUND(AT275*CZ275,2),6)</f>
        <v>18.54</v>
      </c>
      <c r="DC275">
        <f>ROUND(ROUND(AT275*AG275,2),6)</f>
        <v>0</v>
      </c>
      <c r="DD275" t="s">
        <v>236</v>
      </c>
      <c r="DE275" t="s">
        <v>236</v>
      </c>
      <c r="DF275">
        <f>ROUND(ROUND(AE275*AI275,2)*CX275,2)</f>
        <v>29.67</v>
      </c>
      <c r="DG275">
        <f t="shared" si="79"/>
        <v>0</v>
      </c>
      <c r="DH275">
        <f t="shared" si="75"/>
        <v>0</v>
      </c>
      <c r="DI275">
        <f t="shared" si="76"/>
        <v>0</v>
      </c>
      <c r="DJ275">
        <f>DF275</f>
        <v>29.67</v>
      </c>
      <c r="DK275">
        <v>0</v>
      </c>
      <c r="DL275" t="s">
        <v>236</v>
      </c>
      <c r="DM275">
        <v>0</v>
      </c>
      <c r="DN275" t="s">
        <v>236</v>
      </c>
      <c r="DO275">
        <v>0</v>
      </c>
    </row>
    <row r="276" spans="1:119">
      <c r="A276">
        <f>ROW(Source!A127)</f>
        <v>127</v>
      </c>
      <c r="B276">
        <v>85244098</v>
      </c>
      <c r="C276">
        <v>85246690</v>
      </c>
      <c r="D276">
        <v>82998128</v>
      </c>
      <c r="E276">
        <v>1</v>
      </c>
      <c r="F276">
        <v>1</v>
      </c>
      <c r="G276">
        <v>1</v>
      </c>
      <c r="H276">
        <v>3</v>
      </c>
      <c r="I276" t="s">
        <v>103</v>
      </c>
      <c r="J276" t="s">
        <v>867</v>
      </c>
      <c r="K276" t="s">
        <v>104</v>
      </c>
      <c r="L276">
        <v>1346</v>
      </c>
      <c r="N276">
        <v>1009</v>
      </c>
      <c r="O276" t="s">
        <v>102</v>
      </c>
      <c r="P276" t="s">
        <v>102</v>
      </c>
      <c r="Q276">
        <v>1</v>
      </c>
      <c r="W276">
        <v>0</v>
      </c>
      <c r="X276">
        <v>-1547825166</v>
      </c>
      <c r="Y276">
        <f>AT276</f>
        <v>0.03</v>
      </c>
      <c r="AA276">
        <v>93.65</v>
      </c>
      <c r="AB276">
        <v>0</v>
      </c>
      <c r="AC276">
        <v>0</v>
      </c>
      <c r="AD276">
        <v>0</v>
      </c>
      <c r="AE276">
        <v>58.53</v>
      </c>
      <c r="AF276">
        <v>0</v>
      </c>
      <c r="AG276">
        <v>0</v>
      </c>
      <c r="AH276">
        <v>0</v>
      </c>
      <c r="AI276">
        <v>1.6</v>
      </c>
      <c r="AJ276">
        <v>1</v>
      </c>
      <c r="AK276">
        <v>1</v>
      </c>
      <c r="AL276">
        <v>1</v>
      </c>
      <c r="AM276">
        <v>2</v>
      </c>
      <c r="AN276">
        <v>0</v>
      </c>
      <c r="AO276">
        <v>0</v>
      </c>
      <c r="AP276">
        <v>1</v>
      </c>
      <c r="AQ276">
        <v>1</v>
      </c>
      <c r="AR276">
        <v>0</v>
      </c>
      <c r="AS276" t="s">
        <v>236</v>
      </c>
      <c r="AT276">
        <v>0.03</v>
      </c>
      <c r="AU276" t="s">
        <v>236</v>
      </c>
      <c r="AV276">
        <v>0</v>
      </c>
      <c r="AW276">
        <v>2</v>
      </c>
      <c r="AX276">
        <v>85246703</v>
      </c>
      <c r="AY276">
        <v>1</v>
      </c>
      <c r="AZ276">
        <v>0</v>
      </c>
      <c r="BA276">
        <v>322</v>
      </c>
      <c r="BB276">
        <v>1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1.7559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1</v>
      </c>
      <c r="BQ276">
        <v>1.7559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1</v>
      </c>
      <c r="CV276">
        <v>0</v>
      </c>
      <c r="CW276">
        <v>0</v>
      </c>
      <c r="CX276">
        <f>ROUND(Y276*Source!I127,7)</f>
        <v>0.03</v>
      </c>
      <c r="CY276">
        <f>AA276</f>
        <v>93.65</v>
      </c>
      <c r="CZ276">
        <f>AE276</f>
        <v>58.53</v>
      </c>
      <c r="DA276">
        <f>AI276</f>
        <v>1.6</v>
      </c>
      <c r="DB276">
        <f>ROUND(ROUND(AT276*CZ276,2),6)</f>
        <v>1.76</v>
      </c>
      <c r="DC276">
        <f>ROUND(ROUND(AT276*AG276,2),6)</f>
        <v>0</v>
      </c>
      <c r="DD276" t="s">
        <v>236</v>
      </c>
      <c r="DE276" t="s">
        <v>236</v>
      </c>
      <c r="DF276">
        <f>ROUND(ROUND(AE276*AI276,2)*CX276,2)</f>
        <v>2.81</v>
      </c>
      <c r="DG276">
        <f t="shared" si="79"/>
        <v>0</v>
      </c>
      <c r="DH276">
        <f t="shared" si="75"/>
        <v>0</v>
      </c>
      <c r="DI276">
        <f t="shared" si="76"/>
        <v>0</v>
      </c>
      <c r="DJ276">
        <f>DF276</f>
        <v>2.81</v>
      </c>
      <c r="DK276">
        <v>0</v>
      </c>
      <c r="DL276" t="s">
        <v>236</v>
      </c>
      <c r="DM276">
        <v>0</v>
      </c>
      <c r="DN276" t="s">
        <v>236</v>
      </c>
      <c r="DO276">
        <v>0</v>
      </c>
    </row>
    <row r="277" spans="1:119">
      <c r="A277">
        <f>ROW(Source!A127)</f>
        <v>127</v>
      </c>
      <c r="B277">
        <v>85244098</v>
      </c>
      <c r="C277">
        <v>85246690</v>
      </c>
      <c r="D277">
        <v>83002816</v>
      </c>
      <c r="E277">
        <v>1</v>
      </c>
      <c r="F277">
        <v>1</v>
      </c>
      <c r="G277">
        <v>1</v>
      </c>
      <c r="H277">
        <v>3</v>
      </c>
      <c r="I277" t="s">
        <v>105</v>
      </c>
      <c r="J277" t="s">
        <v>814</v>
      </c>
      <c r="K277" t="s">
        <v>106</v>
      </c>
      <c r="L277">
        <v>1346</v>
      </c>
      <c r="N277">
        <v>1009</v>
      </c>
      <c r="O277" t="s">
        <v>102</v>
      </c>
      <c r="P277" t="s">
        <v>102</v>
      </c>
      <c r="Q277">
        <v>1</v>
      </c>
      <c r="W277">
        <v>0</v>
      </c>
      <c r="X277">
        <v>-373327139</v>
      </c>
      <c r="Y277">
        <f>AT277</f>
        <v>0.02</v>
      </c>
      <c r="AA277">
        <v>86.41</v>
      </c>
      <c r="AB277">
        <v>0</v>
      </c>
      <c r="AC277">
        <v>0</v>
      </c>
      <c r="AD277">
        <v>0</v>
      </c>
      <c r="AE277">
        <v>56.11</v>
      </c>
      <c r="AF277">
        <v>0</v>
      </c>
      <c r="AG277">
        <v>0</v>
      </c>
      <c r="AH277">
        <v>0</v>
      </c>
      <c r="AI277">
        <v>1.54</v>
      </c>
      <c r="AJ277">
        <v>1</v>
      </c>
      <c r="AK277">
        <v>1</v>
      </c>
      <c r="AL277">
        <v>1</v>
      </c>
      <c r="AM277">
        <v>2</v>
      </c>
      <c r="AN277">
        <v>0</v>
      </c>
      <c r="AO277">
        <v>0</v>
      </c>
      <c r="AP277">
        <v>1</v>
      </c>
      <c r="AQ277">
        <v>1</v>
      </c>
      <c r="AR277">
        <v>0</v>
      </c>
      <c r="AS277" t="s">
        <v>236</v>
      </c>
      <c r="AT277">
        <v>0.02</v>
      </c>
      <c r="AU277" t="s">
        <v>236</v>
      </c>
      <c r="AV277">
        <v>0</v>
      </c>
      <c r="AW277">
        <v>2</v>
      </c>
      <c r="AX277">
        <v>85246705</v>
      </c>
      <c r="AY277">
        <v>1</v>
      </c>
      <c r="AZ277">
        <v>0</v>
      </c>
      <c r="BA277">
        <v>324</v>
      </c>
      <c r="BB277">
        <v>1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1.1222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1</v>
      </c>
      <c r="BQ277">
        <v>1.1222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1</v>
      </c>
      <c r="CV277">
        <v>0</v>
      </c>
      <c r="CW277">
        <v>0</v>
      </c>
      <c r="CX277">
        <f>ROUND(Y277*Source!I127,7)</f>
        <v>0.02</v>
      </c>
      <c r="CY277">
        <f>AA277</f>
        <v>86.41</v>
      </c>
      <c r="CZ277">
        <f>AE277</f>
        <v>56.11</v>
      </c>
      <c r="DA277">
        <f>AI277</f>
        <v>1.54</v>
      </c>
      <c r="DB277">
        <f>ROUND(ROUND(AT277*CZ277,2),6)</f>
        <v>1.12</v>
      </c>
      <c r="DC277">
        <f>ROUND(ROUND(AT277*AG277,2),6)</f>
        <v>0</v>
      </c>
      <c r="DD277" t="s">
        <v>236</v>
      </c>
      <c r="DE277" t="s">
        <v>236</v>
      </c>
      <c r="DF277">
        <f>ROUND(ROUND(AE277*AI277,2)*CX277,2)</f>
        <v>1.73</v>
      </c>
      <c r="DG277">
        <f t="shared" si="79"/>
        <v>0</v>
      </c>
      <c r="DH277">
        <f t="shared" si="75"/>
        <v>0</v>
      </c>
      <c r="DI277">
        <f t="shared" si="76"/>
        <v>0</v>
      </c>
      <c r="DJ277">
        <f>DF277</f>
        <v>1.73</v>
      </c>
      <c r="DK277">
        <v>0</v>
      </c>
      <c r="DL277" t="s">
        <v>236</v>
      </c>
      <c r="DM277">
        <v>0</v>
      </c>
      <c r="DN277" t="s">
        <v>236</v>
      </c>
      <c r="DO277">
        <v>0</v>
      </c>
    </row>
    <row r="278" spans="1:119">
      <c r="A278">
        <f>ROW(Source!A128)</f>
        <v>128</v>
      </c>
      <c r="B278">
        <v>85244033</v>
      </c>
      <c r="C278">
        <v>85246690</v>
      </c>
      <c r="D278">
        <v>82925828</v>
      </c>
      <c r="E278">
        <v>117</v>
      </c>
      <c r="F278">
        <v>1</v>
      </c>
      <c r="G278">
        <v>1</v>
      </c>
      <c r="H278">
        <v>1</v>
      </c>
      <c r="I278" t="s">
        <v>93</v>
      </c>
      <c r="J278" t="s">
        <v>236</v>
      </c>
      <c r="K278" t="s">
        <v>94</v>
      </c>
      <c r="L278">
        <v>1191</v>
      </c>
      <c r="N278">
        <v>1013</v>
      </c>
      <c r="O278" t="s">
        <v>28</v>
      </c>
      <c r="P278" t="s">
        <v>28</v>
      </c>
      <c r="Q278">
        <v>1</v>
      </c>
      <c r="W278">
        <v>0</v>
      </c>
      <c r="X278">
        <v>32079103</v>
      </c>
      <c r="Y278">
        <f>(AT278*ROUND((0.15+1),7))</f>
        <v>3.519</v>
      </c>
      <c r="AA278">
        <v>0</v>
      </c>
      <c r="AB278">
        <v>0</v>
      </c>
      <c r="AC278">
        <v>0</v>
      </c>
      <c r="AD278">
        <v>748.18</v>
      </c>
      <c r="AE278">
        <v>0</v>
      </c>
      <c r="AF278">
        <v>0</v>
      </c>
      <c r="AG278">
        <v>0</v>
      </c>
      <c r="AH278">
        <v>748.18</v>
      </c>
      <c r="AI278">
        <v>1</v>
      </c>
      <c r="AJ278">
        <v>1</v>
      </c>
      <c r="AK278">
        <v>1</v>
      </c>
      <c r="AL278">
        <v>1</v>
      </c>
      <c r="AM278">
        <v>-2</v>
      </c>
      <c r="AN278">
        <v>0</v>
      </c>
      <c r="AO278">
        <v>0</v>
      </c>
      <c r="AP278">
        <v>1</v>
      </c>
      <c r="AQ278">
        <v>1</v>
      </c>
      <c r="AR278">
        <v>0</v>
      </c>
      <c r="AS278" t="s">
        <v>236</v>
      </c>
      <c r="AT278">
        <v>3.06</v>
      </c>
      <c r="AU278" t="s">
        <v>422</v>
      </c>
      <c r="AV278">
        <v>1</v>
      </c>
      <c r="AW278">
        <v>2</v>
      </c>
      <c r="AX278">
        <v>85246698</v>
      </c>
      <c r="AY278">
        <v>1</v>
      </c>
      <c r="AZ278">
        <v>0</v>
      </c>
      <c r="BA278">
        <v>335</v>
      </c>
      <c r="BB278">
        <v>1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2289.4308</v>
      </c>
      <c r="BN278">
        <v>3.06</v>
      </c>
      <c r="BO278">
        <v>0</v>
      </c>
      <c r="BP278">
        <v>1</v>
      </c>
      <c r="BQ278">
        <v>0</v>
      </c>
      <c r="BR278">
        <v>0</v>
      </c>
      <c r="BS278">
        <v>0</v>
      </c>
      <c r="BT278">
        <v>2632.84542</v>
      </c>
      <c r="BU278">
        <v>3.519</v>
      </c>
      <c r="BV278">
        <v>0</v>
      </c>
      <c r="BW278">
        <v>1</v>
      </c>
      <c r="CU278">
        <f>ROUND(AT278*Source!I128*AH278*AL278,2)</f>
        <v>2289.43</v>
      </c>
      <c r="CV278">
        <f>ROUND(Y278*Source!I128,7)</f>
        <v>3.519</v>
      </c>
      <c r="CW278">
        <v>0</v>
      </c>
      <c r="CX278">
        <f>ROUND(Y278*Source!I128,7)</f>
        <v>3.519</v>
      </c>
      <c r="CY278">
        <f>AD278</f>
        <v>748.18</v>
      </c>
      <c r="CZ278">
        <f>AH278</f>
        <v>748.18</v>
      </c>
      <c r="DA278">
        <f>AL278</f>
        <v>1</v>
      </c>
      <c r="DB278">
        <f>ROUND((ROUND(AT278*CZ278,2)*ROUND((0.15+1),7)),6)</f>
        <v>2632.8445</v>
      </c>
      <c r="DC278">
        <f>ROUND((ROUND(AT278*AG278,2)*ROUND((0.15+1),7)),6)</f>
        <v>0</v>
      </c>
      <c r="DD278" t="s">
        <v>236</v>
      </c>
      <c r="DE278" t="s">
        <v>236</v>
      </c>
      <c r="DF278">
        <f>ROUND(ROUND(AE278,2)*CX278,2)</f>
        <v>0</v>
      </c>
      <c r="DG278">
        <f t="shared" si="79"/>
        <v>0</v>
      </c>
      <c r="DH278">
        <f t="shared" si="75"/>
        <v>0</v>
      </c>
      <c r="DI278">
        <f t="shared" si="76"/>
        <v>2632.85</v>
      </c>
      <c r="DJ278">
        <f>DI278</f>
        <v>2632.85</v>
      </c>
      <c r="DK278">
        <v>1</v>
      </c>
      <c r="DL278" t="s">
        <v>236</v>
      </c>
      <c r="DM278">
        <v>0</v>
      </c>
      <c r="DN278" t="s">
        <v>236</v>
      </c>
      <c r="DO278">
        <v>0</v>
      </c>
    </row>
    <row r="279" spans="1:119">
      <c r="A279">
        <f>ROW(Source!A128)</f>
        <v>128</v>
      </c>
      <c r="B279">
        <v>85244033</v>
      </c>
      <c r="C279">
        <v>85246690</v>
      </c>
      <c r="D279">
        <v>82926016</v>
      </c>
      <c r="E279">
        <v>117</v>
      </c>
      <c r="F279">
        <v>1</v>
      </c>
      <c r="G279">
        <v>1</v>
      </c>
      <c r="H279">
        <v>1</v>
      </c>
      <c r="I279" t="s">
        <v>798</v>
      </c>
      <c r="J279" t="s">
        <v>236</v>
      </c>
      <c r="K279" t="s">
        <v>799</v>
      </c>
      <c r="L279">
        <v>1191</v>
      </c>
      <c r="N279">
        <v>1013</v>
      </c>
      <c r="O279" t="s">
        <v>28</v>
      </c>
      <c r="P279" t="s">
        <v>28</v>
      </c>
      <c r="Q279">
        <v>1</v>
      </c>
      <c r="W279">
        <v>0</v>
      </c>
      <c r="X279">
        <v>-1417349443</v>
      </c>
      <c r="Y279">
        <f>(AT279*ROUND((0.15+1),7))</f>
        <v>1.0005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1</v>
      </c>
      <c r="AJ279">
        <v>1</v>
      </c>
      <c r="AK279">
        <v>1</v>
      </c>
      <c r="AL279">
        <v>1</v>
      </c>
      <c r="AM279">
        <v>-2</v>
      </c>
      <c r="AN279">
        <v>0</v>
      </c>
      <c r="AO279">
        <v>0</v>
      </c>
      <c r="AP279">
        <v>1</v>
      </c>
      <c r="AQ279">
        <v>1</v>
      </c>
      <c r="AR279">
        <v>0</v>
      </c>
      <c r="AS279" t="s">
        <v>236</v>
      </c>
      <c r="AT279">
        <v>0.87</v>
      </c>
      <c r="AU279" t="s">
        <v>422</v>
      </c>
      <c r="AV279">
        <v>2</v>
      </c>
      <c r="AW279">
        <v>2</v>
      </c>
      <c r="AX279">
        <v>85246699</v>
      </c>
      <c r="AY279">
        <v>1</v>
      </c>
      <c r="AZ279">
        <v>0</v>
      </c>
      <c r="BA279">
        <v>336</v>
      </c>
      <c r="BB279">
        <v>1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CV279">
        <v>0</v>
      </c>
      <c r="CW279">
        <v>0</v>
      </c>
      <c r="CX279">
        <f>ROUND(Y279*Source!I128,7)</f>
        <v>1.0005</v>
      </c>
      <c r="CY279">
        <f>AD279</f>
        <v>0</v>
      </c>
      <c r="CZ279">
        <f>AH279</f>
        <v>0</v>
      </c>
      <c r="DA279">
        <f>AL279</f>
        <v>1</v>
      </c>
      <c r="DB279">
        <f>ROUND((ROUND(AT279*CZ279,2)*ROUND((0.15+1),7)),6)</f>
        <v>0</v>
      </c>
      <c r="DC279">
        <f>ROUND((ROUND(AT279*AG279,2)*ROUND((0.15+1),7)),6)</f>
        <v>0</v>
      </c>
      <c r="DD279" t="s">
        <v>236</v>
      </c>
      <c r="DE279" t="s">
        <v>236</v>
      </c>
      <c r="DF279">
        <f>ROUND(ROUND(AE279,2)*CX279,2)</f>
        <v>0</v>
      </c>
      <c r="DG279">
        <f t="shared" si="79"/>
        <v>0</v>
      </c>
      <c r="DH279">
        <f t="shared" si="75"/>
        <v>0</v>
      </c>
      <c r="DI279">
        <f t="shared" si="76"/>
        <v>0</v>
      </c>
      <c r="DJ279">
        <f>DI279</f>
        <v>0</v>
      </c>
      <c r="DK279">
        <v>0</v>
      </c>
      <c r="DL279" t="s">
        <v>236</v>
      </c>
      <c r="DM279">
        <v>0</v>
      </c>
      <c r="DN279" t="s">
        <v>236</v>
      </c>
      <c r="DO279">
        <v>0</v>
      </c>
    </row>
    <row r="280" spans="1:119">
      <c r="A280">
        <f>ROW(Source!A128)</f>
        <v>128</v>
      </c>
      <c r="B280">
        <v>85244033</v>
      </c>
      <c r="C280">
        <v>85246690</v>
      </c>
      <c r="D280">
        <v>82932392</v>
      </c>
      <c r="E280">
        <v>1</v>
      </c>
      <c r="F280">
        <v>1</v>
      </c>
      <c r="G280">
        <v>1</v>
      </c>
      <c r="H280">
        <v>2</v>
      </c>
      <c r="I280" t="s">
        <v>95</v>
      </c>
      <c r="J280" t="s">
        <v>804</v>
      </c>
      <c r="K280" t="s">
        <v>96</v>
      </c>
      <c r="L280">
        <v>1368</v>
      </c>
      <c r="N280">
        <v>1011</v>
      </c>
      <c r="O280" t="s">
        <v>57</v>
      </c>
      <c r="P280" t="s">
        <v>57</v>
      </c>
      <c r="Q280">
        <v>1</v>
      </c>
      <c r="W280">
        <v>0</v>
      </c>
      <c r="X280">
        <v>843131152</v>
      </c>
      <c r="Y280">
        <f>(AT280*ROUND((0.15+1),7))</f>
        <v>0.782</v>
      </c>
      <c r="AA280">
        <v>0</v>
      </c>
      <c r="AB280">
        <v>2736.29</v>
      </c>
      <c r="AC280">
        <v>932.95</v>
      </c>
      <c r="AD280">
        <v>0</v>
      </c>
      <c r="AE280">
        <v>0</v>
      </c>
      <c r="AF280">
        <v>2088.77</v>
      </c>
      <c r="AG280">
        <v>932.95</v>
      </c>
      <c r="AH280">
        <v>0</v>
      </c>
      <c r="AI280">
        <v>1</v>
      </c>
      <c r="AJ280">
        <v>1.31</v>
      </c>
      <c r="AK280">
        <v>1</v>
      </c>
      <c r="AL280">
        <v>1</v>
      </c>
      <c r="AM280">
        <v>2</v>
      </c>
      <c r="AN280">
        <v>0</v>
      </c>
      <c r="AO280">
        <v>0</v>
      </c>
      <c r="AP280">
        <v>1</v>
      </c>
      <c r="AQ280">
        <v>1</v>
      </c>
      <c r="AR280">
        <v>0</v>
      </c>
      <c r="AS280" t="s">
        <v>236</v>
      </c>
      <c r="AT280">
        <v>0.68</v>
      </c>
      <c r="AU280" t="s">
        <v>422</v>
      </c>
      <c r="AV280">
        <v>1</v>
      </c>
      <c r="AW280">
        <v>2</v>
      </c>
      <c r="AX280">
        <v>85246700</v>
      </c>
      <c r="AY280">
        <v>1</v>
      </c>
      <c r="AZ280">
        <v>0</v>
      </c>
      <c r="BA280">
        <v>337</v>
      </c>
      <c r="BB280">
        <v>1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1420.3636</v>
      </c>
      <c r="BL280">
        <v>634.406</v>
      </c>
      <c r="BM280">
        <v>0</v>
      </c>
      <c r="BN280">
        <v>0</v>
      </c>
      <c r="BO280">
        <v>0.68</v>
      </c>
      <c r="BP280">
        <v>1</v>
      </c>
      <c r="BQ280">
        <v>0</v>
      </c>
      <c r="BR280">
        <v>1633.41814</v>
      </c>
      <c r="BS280">
        <v>729.5669</v>
      </c>
      <c r="BT280">
        <v>0</v>
      </c>
      <c r="BU280">
        <v>0</v>
      </c>
      <c r="BV280">
        <v>0.782</v>
      </c>
      <c r="BW280">
        <v>1</v>
      </c>
      <c r="CV280">
        <v>0</v>
      </c>
      <c r="CW280">
        <f>ROUND(Y280*Source!I128*DO280,7)</f>
        <v>0.782</v>
      </c>
      <c r="CX280">
        <f>ROUND(Y280*Source!I128,7)</f>
        <v>0.782</v>
      </c>
      <c r="CY280">
        <f>AB280</f>
        <v>2736.29</v>
      </c>
      <c r="CZ280">
        <f>AF280</f>
        <v>2088.77</v>
      </c>
      <c r="DA280">
        <f>AJ280</f>
        <v>1.31</v>
      </c>
      <c r="DB280">
        <f>ROUND((ROUND(AT280*CZ280,2)*ROUND((0.15+1),7)),6)</f>
        <v>1633.414</v>
      </c>
      <c r="DC280">
        <f>ROUND((ROUND(AT280*AG280,2)*ROUND((0.15+1),7)),6)</f>
        <v>729.5715</v>
      </c>
      <c r="DD280" t="s">
        <v>236</v>
      </c>
      <c r="DE280" t="s">
        <v>236</v>
      </c>
      <c r="DF280">
        <f>ROUND(ROUND(AE280,2)*CX280,2)</f>
        <v>0</v>
      </c>
      <c r="DG280">
        <f>ROUND(ROUND(AF280*AJ280,2)*CX280,2)</f>
        <v>2139.78</v>
      </c>
      <c r="DH280">
        <f t="shared" si="75"/>
        <v>729.57</v>
      </c>
      <c r="DI280">
        <f t="shared" si="76"/>
        <v>0</v>
      </c>
      <c r="DJ280">
        <f>DG280+DH280</f>
        <v>2869.35</v>
      </c>
      <c r="DK280">
        <v>0</v>
      </c>
      <c r="DL280" t="s">
        <v>58</v>
      </c>
      <c r="DM280">
        <v>5</v>
      </c>
      <c r="DN280" t="s">
        <v>28</v>
      </c>
      <c r="DO280">
        <v>1</v>
      </c>
    </row>
    <row r="281" spans="1:119">
      <c r="A281">
        <f>ROW(Source!A128)</f>
        <v>128</v>
      </c>
      <c r="B281">
        <v>85244033</v>
      </c>
      <c r="C281">
        <v>85246690</v>
      </c>
      <c r="D281">
        <v>82933400</v>
      </c>
      <c r="E281">
        <v>1</v>
      </c>
      <c r="F281">
        <v>1</v>
      </c>
      <c r="G281">
        <v>1</v>
      </c>
      <c r="H281">
        <v>2</v>
      </c>
      <c r="I281" t="s">
        <v>97</v>
      </c>
      <c r="J281" t="s">
        <v>801</v>
      </c>
      <c r="K281" t="s">
        <v>98</v>
      </c>
      <c r="L281">
        <v>1368</v>
      </c>
      <c r="N281">
        <v>1011</v>
      </c>
      <c r="O281" t="s">
        <v>57</v>
      </c>
      <c r="P281" t="s">
        <v>57</v>
      </c>
      <c r="Q281">
        <v>1</v>
      </c>
      <c r="W281">
        <v>0</v>
      </c>
      <c r="X281">
        <v>-849950259</v>
      </c>
      <c r="Y281">
        <f>(AT281*ROUND((0.15+1),7))</f>
        <v>0.2185</v>
      </c>
      <c r="AA281">
        <v>0</v>
      </c>
      <c r="AB281">
        <v>641.7</v>
      </c>
      <c r="AC281">
        <v>811.79</v>
      </c>
      <c r="AD281">
        <v>0</v>
      </c>
      <c r="AE281">
        <v>0</v>
      </c>
      <c r="AF281">
        <v>641.7</v>
      </c>
      <c r="AG281">
        <v>811.79</v>
      </c>
      <c r="AH281">
        <v>0</v>
      </c>
      <c r="AI281">
        <v>1</v>
      </c>
      <c r="AJ281">
        <v>1</v>
      </c>
      <c r="AK281">
        <v>1</v>
      </c>
      <c r="AL281">
        <v>1</v>
      </c>
      <c r="AM281">
        <v>-2</v>
      </c>
      <c r="AN281">
        <v>0</v>
      </c>
      <c r="AO281">
        <v>0</v>
      </c>
      <c r="AP281">
        <v>1</v>
      </c>
      <c r="AQ281">
        <v>1</v>
      </c>
      <c r="AR281">
        <v>0</v>
      </c>
      <c r="AS281" t="s">
        <v>236</v>
      </c>
      <c r="AT281">
        <v>0.19</v>
      </c>
      <c r="AU281" t="s">
        <v>422</v>
      </c>
      <c r="AV281">
        <v>1</v>
      </c>
      <c r="AW281">
        <v>2</v>
      </c>
      <c r="AX281">
        <v>85246701</v>
      </c>
      <c r="AY281">
        <v>1</v>
      </c>
      <c r="AZ281">
        <v>0</v>
      </c>
      <c r="BA281">
        <v>338</v>
      </c>
      <c r="BB281">
        <v>1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121.923</v>
      </c>
      <c r="BL281">
        <v>154.2401</v>
      </c>
      <c r="BM281">
        <v>0</v>
      </c>
      <c r="BN281">
        <v>0</v>
      </c>
      <c r="BO281">
        <v>0.19</v>
      </c>
      <c r="BP281">
        <v>1</v>
      </c>
      <c r="BQ281">
        <v>0</v>
      </c>
      <c r="BR281">
        <v>140.21145</v>
      </c>
      <c r="BS281">
        <v>177.376115</v>
      </c>
      <c r="BT281">
        <v>0</v>
      </c>
      <c r="BU281">
        <v>0</v>
      </c>
      <c r="BV281">
        <v>0.2185</v>
      </c>
      <c r="BW281">
        <v>1</v>
      </c>
      <c r="CV281">
        <v>0</v>
      </c>
      <c r="CW281">
        <f>ROUND(Y281*Source!I128*DO281,7)</f>
        <v>0.2185</v>
      </c>
      <c r="CX281">
        <f>ROUND(Y281*Source!I128,7)</f>
        <v>0.2185</v>
      </c>
      <c r="CY281">
        <f>AB281</f>
        <v>641.7</v>
      </c>
      <c r="CZ281">
        <f>AF281</f>
        <v>641.7</v>
      </c>
      <c r="DA281">
        <f>AJ281</f>
        <v>1</v>
      </c>
      <c r="DB281">
        <f>ROUND((ROUND(AT281*CZ281,2)*ROUND((0.15+1),7)),6)</f>
        <v>140.208</v>
      </c>
      <c r="DC281">
        <f>ROUND((ROUND(AT281*AG281,2)*ROUND((0.15+1),7)),6)</f>
        <v>177.376</v>
      </c>
      <c r="DD281" t="s">
        <v>236</v>
      </c>
      <c r="DE281" t="s">
        <v>236</v>
      </c>
      <c r="DF281">
        <f>ROUND(ROUND(AE281,2)*CX281,2)</f>
        <v>0</v>
      </c>
      <c r="DG281">
        <f t="shared" ref="DG281:DG286" si="80">ROUND(ROUND(AF281,2)*CX281,2)</f>
        <v>140.21</v>
      </c>
      <c r="DH281">
        <f t="shared" si="75"/>
        <v>177.38</v>
      </c>
      <c r="DI281">
        <f t="shared" si="76"/>
        <v>0</v>
      </c>
      <c r="DJ281">
        <f>DG281+DH281</f>
        <v>317.59</v>
      </c>
      <c r="DK281">
        <v>1</v>
      </c>
      <c r="DL281" t="s">
        <v>81</v>
      </c>
      <c r="DM281">
        <v>4</v>
      </c>
      <c r="DN281" t="s">
        <v>28</v>
      </c>
      <c r="DO281">
        <v>1</v>
      </c>
    </row>
    <row r="282" spans="1:119">
      <c r="A282">
        <f>ROW(Source!A128)</f>
        <v>128</v>
      </c>
      <c r="B282">
        <v>85244033</v>
      </c>
      <c r="C282">
        <v>85246690</v>
      </c>
      <c r="D282">
        <v>82998121</v>
      </c>
      <c r="E282">
        <v>1</v>
      </c>
      <c r="F282">
        <v>1</v>
      </c>
      <c r="G282">
        <v>1</v>
      </c>
      <c r="H282">
        <v>3</v>
      </c>
      <c r="I282" t="s">
        <v>100</v>
      </c>
      <c r="J282" t="s">
        <v>813</v>
      </c>
      <c r="K282" t="s">
        <v>101</v>
      </c>
      <c r="L282">
        <v>1346</v>
      </c>
      <c r="N282">
        <v>1009</v>
      </c>
      <c r="O282" t="s">
        <v>102</v>
      </c>
      <c r="P282" t="s">
        <v>102</v>
      </c>
      <c r="Q282">
        <v>1</v>
      </c>
      <c r="W282">
        <v>0</v>
      </c>
      <c r="X282">
        <v>-897919439</v>
      </c>
      <c r="Y282">
        <f>AT282</f>
        <v>0.1</v>
      </c>
      <c r="AA282">
        <v>296.69</v>
      </c>
      <c r="AB282">
        <v>0</v>
      </c>
      <c r="AC282">
        <v>0</v>
      </c>
      <c r="AD282">
        <v>0</v>
      </c>
      <c r="AE282">
        <v>185.43</v>
      </c>
      <c r="AF282">
        <v>0</v>
      </c>
      <c r="AG282">
        <v>0</v>
      </c>
      <c r="AH282">
        <v>0</v>
      </c>
      <c r="AI282">
        <v>1.6</v>
      </c>
      <c r="AJ282">
        <v>1</v>
      </c>
      <c r="AK282">
        <v>1</v>
      </c>
      <c r="AL282">
        <v>1</v>
      </c>
      <c r="AM282">
        <v>2</v>
      </c>
      <c r="AN282">
        <v>0</v>
      </c>
      <c r="AO282">
        <v>0</v>
      </c>
      <c r="AP282">
        <v>1</v>
      </c>
      <c r="AQ282">
        <v>1</v>
      </c>
      <c r="AR282">
        <v>0</v>
      </c>
      <c r="AS282" t="s">
        <v>236</v>
      </c>
      <c r="AT282">
        <v>0.1</v>
      </c>
      <c r="AU282" t="s">
        <v>236</v>
      </c>
      <c r="AV282">
        <v>0</v>
      </c>
      <c r="AW282">
        <v>2</v>
      </c>
      <c r="AX282">
        <v>85246702</v>
      </c>
      <c r="AY282">
        <v>1</v>
      </c>
      <c r="AZ282">
        <v>0</v>
      </c>
      <c r="BA282">
        <v>339</v>
      </c>
      <c r="BB282">
        <v>1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18.543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1</v>
      </c>
      <c r="BQ282">
        <v>18.543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1</v>
      </c>
      <c r="CV282">
        <v>0</v>
      </c>
      <c r="CW282">
        <v>0</v>
      </c>
      <c r="CX282">
        <f>ROUND(Y282*Source!I128,7)</f>
        <v>0.1</v>
      </c>
      <c r="CY282">
        <f>AA282</f>
        <v>296.69</v>
      </c>
      <c r="CZ282">
        <f>AE282</f>
        <v>185.43</v>
      </c>
      <c r="DA282">
        <f>AI282</f>
        <v>1.6</v>
      </c>
      <c r="DB282">
        <f>ROUND(ROUND(AT282*CZ282,2),6)</f>
        <v>18.54</v>
      </c>
      <c r="DC282">
        <f>ROUND(ROUND(AT282*AG282,2),6)</f>
        <v>0</v>
      </c>
      <c r="DD282" t="s">
        <v>236</v>
      </c>
      <c r="DE282" t="s">
        <v>236</v>
      </c>
      <c r="DF282">
        <f>ROUND(ROUND(AE282*AI282,2)*CX282,2)</f>
        <v>29.67</v>
      </c>
      <c r="DG282">
        <f t="shared" si="80"/>
        <v>0</v>
      </c>
      <c r="DH282">
        <f t="shared" si="75"/>
        <v>0</v>
      </c>
      <c r="DI282">
        <f t="shared" si="76"/>
        <v>0</v>
      </c>
      <c r="DJ282">
        <f>DF282</f>
        <v>29.67</v>
      </c>
      <c r="DK282">
        <v>0</v>
      </c>
      <c r="DL282" t="s">
        <v>236</v>
      </c>
      <c r="DM282">
        <v>0</v>
      </c>
      <c r="DN282" t="s">
        <v>236</v>
      </c>
      <c r="DO282">
        <v>0</v>
      </c>
    </row>
    <row r="283" spans="1:119">
      <c r="A283">
        <f>ROW(Source!A128)</f>
        <v>128</v>
      </c>
      <c r="B283">
        <v>85244033</v>
      </c>
      <c r="C283">
        <v>85246690</v>
      </c>
      <c r="D283">
        <v>82998128</v>
      </c>
      <c r="E283">
        <v>1</v>
      </c>
      <c r="F283">
        <v>1</v>
      </c>
      <c r="G283">
        <v>1</v>
      </c>
      <c r="H283">
        <v>3</v>
      </c>
      <c r="I283" t="s">
        <v>103</v>
      </c>
      <c r="J283" t="s">
        <v>867</v>
      </c>
      <c r="K283" t="s">
        <v>104</v>
      </c>
      <c r="L283">
        <v>1346</v>
      </c>
      <c r="N283">
        <v>1009</v>
      </c>
      <c r="O283" t="s">
        <v>102</v>
      </c>
      <c r="P283" t="s">
        <v>102</v>
      </c>
      <c r="Q283">
        <v>1</v>
      </c>
      <c r="W283">
        <v>0</v>
      </c>
      <c r="X283">
        <v>-1547825166</v>
      </c>
      <c r="Y283">
        <f>AT283</f>
        <v>0.03</v>
      </c>
      <c r="AA283">
        <v>93.65</v>
      </c>
      <c r="AB283">
        <v>0</v>
      </c>
      <c r="AC283">
        <v>0</v>
      </c>
      <c r="AD283">
        <v>0</v>
      </c>
      <c r="AE283">
        <v>58.53</v>
      </c>
      <c r="AF283">
        <v>0</v>
      </c>
      <c r="AG283">
        <v>0</v>
      </c>
      <c r="AH283">
        <v>0</v>
      </c>
      <c r="AI283">
        <v>1.6</v>
      </c>
      <c r="AJ283">
        <v>1</v>
      </c>
      <c r="AK283">
        <v>1</v>
      </c>
      <c r="AL283">
        <v>1</v>
      </c>
      <c r="AM283">
        <v>2</v>
      </c>
      <c r="AN283">
        <v>0</v>
      </c>
      <c r="AO283">
        <v>0</v>
      </c>
      <c r="AP283">
        <v>1</v>
      </c>
      <c r="AQ283">
        <v>1</v>
      </c>
      <c r="AR283">
        <v>0</v>
      </c>
      <c r="AS283" t="s">
        <v>236</v>
      </c>
      <c r="AT283">
        <v>0.03</v>
      </c>
      <c r="AU283" t="s">
        <v>236</v>
      </c>
      <c r="AV283">
        <v>0</v>
      </c>
      <c r="AW283">
        <v>2</v>
      </c>
      <c r="AX283">
        <v>85246703</v>
      </c>
      <c r="AY283">
        <v>1</v>
      </c>
      <c r="AZ283">
        <v>0</v>
      </c>
      <c r="BA283">
        <v>340</v>
      </c>
      <c r="BB283">
        <v>1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1.7559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1</v>
      </c>
      <c r="BQ283">
        <v>1.7559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1</v>
      </c>
      <c r="CV283">
        <v>0</v>
      </c>
      <c r="CW283">
        <v>0</v>
      </c>
      <c r="CX283">
        <f>ROUND(Y283*Source!I128,7)</f>
        <v>0.03</v>
      </c>
      <c r="CY283">
        <f>AA283</f>
        <v>93.65</v>
      </c>
      <c r="CZ283">
        <f>AE283</f>
        <v>58.53</v>
      </c>
      <c r="DA283">
        <f>AI283</f>
        <v>1.6</v>
      </c>
      <c r="DB283">
        <f>ROUND(ROUND(AT283*CZ283,2),6)</f>
        <v>1.76</v>
      </c>
      <c r="DC283">
        <f>ROUND(ROUND(AT283*AG283,2),6)</f>
        <v>0</v>
      </c>
      <c r="DD283" t="s">
        <v>236</v>
      </c>
      <c r="DE283" t="s">
        <v>236</v>
      </c>
      <c r="DF283">
        <f>ROUND(ROUND(AE283*AI283,2)*CX283,2)</f>
        <v>2.81</v>
      </c>
      <c r="DG283">
        <f t="shared" si="80"/>
        <v>0</v>
      </c>
      <c r="DH283">
        <f t="shared" si="75"/>
        <v>0</v>
      </c>
      <c r="DI283">
        <f t="shared" si="76"/>
        <v>0</v>
      </c>
      <c r="DJ283">
        <f>DF283</f>
        <v>2.81</v>
      </c>
      <c r="DK283">
        <v>0</v>
      </c>
      <c r="DL283" t="s">
        <v>236</v>
      </c>
      <c r="DM283">
        <v>0</v>
      </c>
      <c r="DN283" t="s">
        <v>236</v>
      </c>
      <c r="DO283">
        <v>0</v>
      </c>
    </row>
    <row r="284" spans="1:119">
      <c r="A284">
        <f>ROW(Source!A128)</f>
        <v>128</v>
      </c>
      <c r="B284">
        <v>85244033</v>
      </c>
      <c r="C284">
        <v>85246690</v>
      </c>
      <c r="D284">
        <v>83002816</v>
      </c>
      <c r="E284">
        <v>1</v>
      </c>
      <c r="F284">
        <v>1</v>
      </c>
      <c r="G284">
        <v>1</v>
      </c>
      <c r="H284">
        <v>3</v>
      </c>
      <c r="I284" t="s">
        <v>105</v>
      </c>
      <c r="J284" t="s">
        <v>814</v>
      </c>
      <c r="K284" t="s">
        <v>106</v>
      </c>
      <c r="L284">
        <v>1346</v>
      </c>
      <c r="N284">
        <v>1009</v>
      </c>
      <c r="O284" t="s">
        <v>102</v>
      </c>
      <c r="P284" t="s">
        <v>102</v>
      </c>
      <c r="Q284">
        <v>1</v>
      </c>
      <c r="W284">
        <v>0</v>
      </c>
      <c r="X284">
        <v>-373327139</v>
      </c>
      <c r="Y284">
        <f>AT284</f>
        <v>0.02</v>
      </c>
      <c r="AA284">
        <v>86.41</v>
      </c>
      <c r="AB284">
        <v>0</v>
      </c>
      <c r="AC284">
        <v>0</v>
      </c>
      <c r="AD284">
        <v>0</v>
      </c>
      <c r="AE284">
        <v>56.11</v>
      </c>
      <c r="AF284">
        <v>0</v>
      </c>
      <c r="AG284">
        <v>0</v>
      </c>
      <c r="AH284">
        <v>0</v>
      </c>
      <c r="AI284">
        <v>1.54</v>
      </c>
      <c r="AJ284">
        <v>1</v>
      </c>
      <c r="AK284">
        <v>1</v>
      </c>
      <c r="AL284">
        <v>1</v>
      </c>
      <c r="AM284">
        <v>2</v>
      </c>
      <c r="AN284">
        <v>0</v>
      </c>
      <c r="AO284">
        <v>0</v>
      </c>
      <c r="AP284">
        <v>1</v>
      </c>
      <c r="AQ284">
        <v>1</v>
      </c>
      <c r="AR284">
        <v>0</v>
      </c>
      <c r="AS284" t="s">
        <v>236</v>
      </c>
      <c r="AT284">
        <v>0.02</v>
      </c>
      <c r="AU284" t="s">
        <v>236</v>
      </c>
      <c r="AV284">
        <v>0</v>
      </c>
      <c r="AW284">
        <v>2</v>
      </c>
      <c r="AX284">
        <v>85246705</v>
      </c>
      <c r="AY284">
        <v>1</v>
      </c>
      <c r="AZ284">
        <v>0</v>
      </c>
      <c r="BA284">
        <v>342</v>
      </c>
      <c r="BB284">
        <v>1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1.1222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1</v>
      </c>
      <c r="BQ284">
        <v>1.1222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1</v>
      </c>
      <c r="CV284">
        <v>0</v>
      </c>
      <c r="CW284">
        <v>0</v>
      </c>
      <c r="CX284">
        <f>ROUND(Y284*Source!I128,7)</f>
        <v>0.02</v>
      </c>
      <c r="CY284">
        <f>AA284</f>
        <v>86.41</v>
      </c>
      <c r="CZ284">
        <f>AE284</f>
        <v>56.11</v>
      </c>
      <c r="DA284">
        <f>AI284</f>
        <v>1.54</v>
      </c>
      <c r="DB284">
        <f>ROUND(ROUND(AT284*CZ284,2),6)</f>
        <v>1.12</v>
      </c>
      <c r="DC284">
        <f>ROUND(ROUND(AT284*AG284,2),6)</f>
        <v>0</v>
      </c>
      <c r="DD284" t="s">
        <v>236</v>
      </c>
      <c r="DE284" t="s">
        <v>236</v>
      </c>
      <c r="DF284">
        <f>ROUND(ROUND(AE284*AI284,2)*CX284,2)</f>
        <v>1.73</v>
      </c>
      <c r="DG284">
        <f t="shared" si="80"/>
        <v>0</v>
      </c>
      <c r="DH284">
        <f t="shared" si="75"/>
        <v>0</v>
      </c>
      <c r="DI284">
        <f t="shared" si="76"/>
        <v>0</v>
      </c>
      <c r="DJ284">
        <f>DF284</f>
        <v>1.73</v>
      </c>
      <c r="DK284">
        <v>0</v>
      </c>
      <c r="DL284" t="s">
        <v>236</v>
      </c>
      <c r="DM284">
        <v>0</v>
      </c>
      <c r="DN284" t="s">
        <v>236</v>
      </c>
      <c r="DO284">
        <v>0</v>
      </c>
    </row>
    <row r="285" spans="1:119">
      <c r="A285">
        <f>ROW(Source!A129)</f>
        <v>129</v>
      </c>
      <c r="B285">
        <v>85244098</v>
      </c>
      <c r="C285">
        <v>85246716</v>
      </c>
      <c r="D285">
        <v>82925828</v>
      </c>
      <c r="E285">
        <v>117</v>
      </c>
      <c r="F285">
        <v>1</v>
      </c>
      <c r="G285">
        <v>1</v>
      </c>
      <c r="H285">
        <v>1</v>
      </c>
      <c r="I285" t="s">
        <v>93</v>
      </c>
      <c r="J285" t="s">
        <v>236</v>
      </c>
      <c r="K285" t="s">
        <v>94</v>
      </c>
      <c r="L285">
        <v>1191</v>
      </c>
      <c r="N285">
        <v>1013</v>
      </c>
      <c r="O285" t="s">
        <v>28</v>
      </c>
      <c r="P285" t="s">
        <v>28</v>
      </c>
      <c r="Q285">
        <v>1</v>
      </c>
      <c r="W285">
        <v>0</v>
      </c>
      <c r="X285">
        <v>32079103</v>
      </c>
      <c r="Y285">
        <f>(AT285*ROUND((0.15+1),7))</f>
        <v>6.877</v>
      </c>
      <c r="AA285">
        <v>0</v>
      </c>
      <c r="AB285">
        <v>0</v>
      </c>
      <c r="AC285">
        <v>0</v>
      </c>
      <c r="AD285">
        <v>748.18</v>
      </c>
      <c r="AE285">
        <v>0</v>
      </c>
      <c r="AF285">
        <v>0</v>
      </c>
      <c r="AG285">
        <v>0</v>
      </c>
      <c r="AH285">
        <v>748.18</v>
      </c>
      <c r="AI285">
        <v>1</v>
      </c>
      <c r="AJ285">
        <v>1</v>
      </c>
      <c r="AK285">
        <v>1</v>
      </c>
      <c r="AL285">
        <v>1</v>
      </c>
      <c r="AM285">
        <v>-2</v>
      </c>
      <c r="AN285">
        <v>0</v>
      </c>
      <c r="AO285">
        <v>0</v>
      </c>
      <c r="AP285">
        <v>1</v>
      </c>
      <c r="AQ285">
        <v>1</v>
      </c>
      <c r="AR285">
        <v>0</v>
      </c>
      <c r="AS285" t="s">
        <v>236</v>
      </c>
      <c r="AT285">
        <v>5.98</v>
      </c>
      <c r="AU285" t="s">
        <v>422</v>
      </c>
      <c r="AV285">
        <v>1</v>
      </c>
      <c r="AW285">
        <v>2</v>
      </c>
      <c r="AX285">
        <v>85246724</v>
      </c>
      <c r="AY285">
        <v>1</v>
      </c>
      <c r="AZ285">
        <v>0</v>
      </c>
      <c r="BA285">
        <v>353</v>
      </c>
      <c r="BB285">
        <v>1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4474.1164</v>
      </c>
      <c r="BN285">
        <v>5.98</v>
      </c>
      <c r="BO285">
        <v>0</v>
      </c>
      <c r="BP285">
        <v>1</v>
      </c>
      <c r="BQ285">
        <v>0</v>
      </c>
      <c r="BR285">
        <v>0</v>
      </c>
      <c r="BS285">
        <v>0</v>
      </c>
      <c r="BT285">
        <v>5145.23386</v>
      </c>
      <c r="BU285">
        <v>6.877</v>
      </c>
      <c r="BV285">
        <v>0</v>
      </c>
      <c r="BW285">
        <v>1</v>
      </c>
      <c r="CU285">
        <f>ROUND(AT285*Source!I129*AH285*AL285,2)</f>
        <v>4474.12</v>
      </c>
      <c r="CV285">
        <f>ROUND(Y285*Source!I129,7)</f>
        <v>6.877</v>
      </c>
      <c r="CW285">
        <v>0</v>
      </c>
      <c r="CX285">
        <f>ROUND(Y285*Source!I129,7)</f>
        <v>6.877</v>
      </c>
      <c r="CY285">
        <f>AD285</f>
        <v>748.18</v>
      </c>
      <c r="CZ285">
        <f>AH285</f>
        <v>748.18</v>
      </c>
      <c r="DA285">
        <f>AL285</f>
        <v>1</v>
      </c>
      <c r="DB285">
        <f>ROUND((ROUND(AT285*CZ285,2)*ROUND((0.15+1),7)),6)</f>
        <v>5145.238</v>
      </c>
      <c r="DC285">
        <f>ROUND((ROUND(AT285*AG285,2)*ROUND((0.15+1),7)),6)</f>
        <v>0</v>
      </c>
      <c r="DD285" t="s">
        <v>236</v>
      </c>
      <c r="DE285" t="s">
        <v>236</v>
      </c>
      <c r="DF285">
        <f>ROUND(ROUND(AE285,2)*CX285,2)</f>
        <v>0</v>
      </c>
      <c r="DG285">
        <f t="shared" si="80"/>
        <v>0</v>
      </c>
      <c r="DH285">
        <f t="shared" si="75"/>
        <v>0</v>
      </c>
      <c r="DI285">
        <f t="shared" si="76"/>
        <v>5145.23</v>
      </c>
      <c r="DJ285">
        <f>DI285</f>
        <v>5145.23</v>
      </c>
      <c r="DK285">
        <v>1</v>
      </c>
      <c r="DL285" t="s">
        <v>236</v>
      </c>
      <c r="DM285">
        <v>0</v>
      </c>
      <c r="DN285" t="s">
        <v>236</v>
      </c>
      <c r="DO285">
        <v>0</v>
      </c>
    </row>
    <row r="286" spans="1:119">
      <c r="A286">
        <f>ROW(Source!A129)</f>
        <v>129</v>
      </c>
      <c r="B286">
        <v>85244098</v>
      </c>
      <c r="C286">
        <v>85246716</v>
      </c>
      <c r="D286">
        <v>82926016</v>
      </c>
      <c r="E286">
        <v>117</v>
      </c>
      <c r="F286">
        <v>1</v>
      </c>
      <c r="G286">
        <v>1</v>
      </c>
      <c r="H286">
        <v>1</v>
      </c>
      <c r="I286" t="s">
        <v>798</v>
      </c>
      <c r="J286" t="s">
        <v>236</v>
      </c>
      <c r="K286" t="s">
        <v>799</v>
      </c>
      <c r="L286">
        <v>1191</v>
      </c>
      <c r="N286">
        <v>1013</v>
      </c>
      <c r="O286" t="s">
        <v>28</v>
      </c>
      <c r="P286" t="s">
        <v>28</v>
      </c>
      <c r="Q286">
        <v>1</v>
      </c>
      <c r="W286">
        <v>0</v>
      </c>
      <c r="X286">
        <v>-1417349443</v>
      </c>
      <c r="Y286">
        <f>(AT286*ROUND((0.15+1),7))</f>
        <v>2.3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1</v>
      </c>
      <c r="AJ286">
        <v>1</v>
      </c>
      <c r="AK286">
        <v>1</v>
      </c>
      <c r="AL286">
        <v>1</v>
      </c>
      <c r="AM286">
        <v>-2</v>
      </c>
      <c r="AN286">
        <v>0</v>
      </c>
      <c r="AO286">
        <v>0</v>
      </c>
      <c r="AP286">
        <v>1</v>
      </c>
      <c r="AQ286">
        <v>1</v>
      </c>
      <c r="AR286">
        <v>0</v>
      </c>
      <c r="AS286" t="s">
        <v>236</v>
      </c>
      <c r="AT286">
        <v>2</v>
      </c>
      <c r="AU286" t="s">
        <v>422</v>
      </c>
      <c r="AV286">
        <v>2</v>
      </c>
      <c r="AW286">
        <v>2</v>
      </c>
      <c r="AX286">
        <v>85246725</v>
      </c>
      <c r="AY286">
        <v>1</v>
      </c>
      <c r="AZ286">
        <v>0</v>
      </c>
      <c r="BA286">
        <v>354</v>
      </c>
      <c r="BB286">
        <v>1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CV286">
        <v>0</v>
      </c>
      <c r="CW286">
        <v>0</v>
      </c>
      <c r="CX286">
        <f>ROUND(Y286*Source!I129,7)</f>
        <v>2.3</v>
      </c>
      <c r="CY286">
        <f>AD286</f>
        <v>0</v>
      </c>
      <c r="CZ286">
        <f>AH286</f>
        <v>0</v>
      </c>
      <c r="DA286">
        <f>AL286</f>
        <v>1</v>
      </c>
      <c r="DB286">
        <f>ROUND((ROUND(AT286*CZ286,2)*ROUND((0.15+1),7)),6)</f>
        <v>0</v>
      </c>
      <c r="DC286">
        <f>ROUND((ROUND(AT286*AG286,2)*ROUND((0.15+1),7)),6)</f>
        <v>0</v>
      </c>
      <c r="DD286" t="s">
        <v>236</v>
      </c>
      <c r="DE286" t="s">
        <v>236</v>
      </c>
      <c r="DF286">
        <f>ROUND(ROUND(AE286,2)*CX286,2)</f>
        <v>0</v>
      </c>
      <c r="DG286">
        <f t="shared" si="80"/>
        <v>0</v>
      </c>
      <c r="DH286">
        <f t="shared" si="75"/>
        <v>0</v>
      </c>
      <c r="DI286">
        <f t="shared" si="76"/>
        <v>0</v>
      </c>
      <c r="DJ286">
        <f>DI286</f>
        <v>0</v>
      </c>
      <c r="DK286">
        <v>0</v>
      </c>
      <c r="DL286" t="s">
        <v>236</v>
      </c>
      <c r="DM286">
        <v>0</v>
      </c>
      <c r="DN286" t="s">
        <v>236</v>
      </c>
      <c r="DO286">
        <v>0</v>
      </c>
    </row>
    <row r="287" spans="1:119">
      <c r="A287">
        <f>ROW(Source!A129)</f>
        <v>129</v>
      </c>
      <c r="B287">
        <v>85244098</v>
      </c>
      <c r="C287">
        <v>85246716</v>
      </c>
      <c r="D287">
        <v>82932392</v>
      </c>
      <c r="E287">
        <v>1</v>
      </c>
      <c r="F287">
        <v>1</v>
      </c>
      <c r="G287">
        <v>1</v>
      </c>
      <c r="H287">
        <v>2</v>
      </c>
      <c r="I287" t="s">
        <v>95</v>
      </c>
      <c r="J287" t="s">
        <v>804</v>
      </c>
      <c r="K287" t="s">
        <v>96</v>
      </c>
      <c r="L287">
        <v>1368</v>
      </c>
      <c r="N287">
        <v>1011</v>
      </c>
      <c r="O287" t="s">
        <v>57</v>
      </c>
      <c r="P287" t="s">
        <v>57</v>
      </c>
      <c r="Q287">
        <v>1</v>
      </c>
      <c r="W287">
        <v>0</v>
      </c>
      <c r="X287">
        <v>843131152</v>
      </c>
      <c r="Y287">
        <f>(AT287*ROUND((0.15+1),7))</f>
        <v>1.84</v>
      </c>
      <c r="AA287">
        <v>0</v>
      </c>
      <c r="AB287">
        <v>2736.29</v>
      </c>
      <c r="AC287">
        <v>932.95</v>
      </c>
      <c r="AD287">
        <v>0</v>
      </c>
      <c r="AE287">
        <v>0</v>
      </c>
      <c r="AF287">
        <v>2088.77</v>
      </c>
      <c r="AG287">
        <v>932.95</v>
      </c>
      <c r="AH287">
        <v>0</v>
      </c>
      <c r="AI287">
        <v>1</v>
      </c>
      <c r="AJ287">
        <v>1.31</v>
      </c>
      <c r="AK287">
        <v>1</v>
      </c>
      <c r="AL287">
        <v>1</v>
      </c>
      <c r="AM287">
        <v>2</v>
      </c>
      <c r="AN287">
        <v>0</v>
      </c>
      <c r="AO287">
        <v>0</v>
      </c>
      <c r="AP287">
        <v>1</v>
      </c>
      <c r="AQ287">
        <v>1</v>
      </c>
      <c r="AR287">
        <v>0</v>
      </c>
      <c r="AS287" t="s">
        <v>236</v>
      </c>
      <c r="AT287">
        <v>1.6</v>
      </c>
      <c r="AU287" t="s">
        <v>422</v>
      </c>
      <c r="AV287">
        <v>1</v>
      </c>
      <c r="AW287">
        <v>2</v>
      </c>
      <c r="AX287">
        <v>85246726</v>
      </c>
      <c r="AY287">
        <v>1</v>
      </c>
      <c r="AZ287">
        <v>0</v>
      </c>
      <c r="BA287">
        <v>355</v>
      </c>
      <c r="BB287">
        <v>1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3342.032</v>
      </c>
      <c r="BL287">
        <v>1492.72</v>
      </c>
      <c r="BM287">
        <v>0</v>
      </c>
      <c r="BN287">
        <v>0</v>
      </c>
      <c r="BO287">
        <v>1.6</v>
      </c>
      <c r="BP287">
        <v>1</v>
      </c>
      <c r="BQ287">
        <v>0</v>
      </c>
      <c r="BR287">
        <v>3843.3368</v>
      </c>
      <c r="BS287">
        <v>1716.628</v>
      </c>
      <c r="BT287">
        <v>0</v>
      </c>
      <c r="BU287">
        <v>0</v>
      </c>
      <c r="BV287">
        <v>1.84</v>
      </c>
      <c r="BW287">
        <v>1</v>
      </c>
      <c r="CV287">
        <v>0</v>
      </c>
      <c r="CW287">
        <f>ROUND(Y287*Source!I129*DO287,7)</f>
        <v>1.84</v>
      </c>
      <c r="CX287">
        <f>ROUND(Y287*Source!I129,7)</f>
        <v>1.84</v>
      </c>
      <c r="CY287">
        <f>AB287</f>
        <v>2736.29</v>
      </c>
      <c r="CZ287">
        <f>AF287</f>
        <v>2088.77</v>
      </c>
      <c r="DA287">
        <f>AJ287</f>
        <v>1.31</v>
      </c>
      <c r="DB287">
        <f>ROUND((ROUND(AT287*CZ287,2)*ROUND((0.15+1),7)),6)</f>
        <v>3843.3345</v>
      </c>
      <c r="DC287">
        <f>ROUND((ROUND(AT287*AG287,2)*ROUND((0.15+1),7)),6)</f>
        <v>1716.628</v>
      </c>
      <c r="DD287" t="s">
        <v>236</v>
      </c>
      <c r="DE287" t="s">
        <v>236</v>
      </c>
      <c r="DF287">
        <f>ROUND(ROUND(AE287,2)*CX287,2)</f>
        <v>0</v>
      </c>
      <c r="DG287">
        <f>ROUND(ROUND(AF287*AJ287,2)*CX287,2)</f>
        <v>5034.77</v>
      </c>
      <c r="DH287">
        <f t="shared" si="75"/>
        <v>1716.63</v>
      </c>
      <c r="DI287">
        <f t="shared" si="76"/>
        <v>0</v>
      </c>
      <c r="DJ287">
        <f>DG287+DH287</f>
        <v>6751.4</v>
      </c>
      <c r="DK287">
        <v>0</v>
      </c>
      <c r="DL287" t="s">
        <v>58</v>
      </c>
      <c r="DM287">
        <v>5</v>
      </c>
      <c r="DN287" t="s">
        <v>28</v>
      </c>
      <c r="DO287">
        <v>1</v>
      </c>
    </row>
    <row r="288" spans="1:119">
      <c r="A288">
        <f>ROW(Source!A129)</f>
        <v>129</v>
      </c>
      <c r="B288">
        <v>85244098</v>
      </c>
      <c r="C288">
        <v>85246716</v>
      </c>
      <c r="D288">
        <v>82933400</v>
      </c>
      <c r="E288">
        <v>1</v>
      </c>
      <c r="F288">
        <v>1</v>
      </c>
      <c r="G288">
        <v>1</v>
      </c>
      <c r="H288">
        <v>2</v>
      </c>
      <c r="I288" t="s">
        <v>97</v>
      </c>
      <c r="J288" t="s">
        <v>801</v>
      </c>
      <c r="K288" t="s">
        <v>98</v>
      </c>
      <c r="L288">
        <v>1368</v>
      </c>
      <c r="N288">
        <v>1011</v>
      </c>
      <c r="O288" t="s">
        <v>57</v>
      </c>
      <c r="P288" t="s">
        <v>57</v>
      </c>
      <c r="Q288">
        <v>1</v>
      </c>
      <c r="W288">
        <v>0</v>
      </c>
      <c r="X288">
        <v>-849950259</v>
      </c>
      <c r="Y288">
        <f>(AT288*ROUND((0.15+1),7))</f>
        <v>0.46</v>
      </c>
      <c r="AA288">
        <v>0</v>
      </c>
      <c r="AB288">
        <v>641.7</v>
      </c>
      <c r="AC288">
        <v>811.79</v>
      </c>
      <c r="AD288">
        <v>0</v>
      </c>
      <c r="AE288">
        <v>0</v>
      </c>
      <c r="AF288">
        <v>641.7</v>
      </c>
      <c r="AG288">
        <v>811.79</v>
      </c>
      <c r="AH288">
        <v>0</v>
      </c>
      <c r="AI288">
        <v>1</v>
      </c>
      <c r="AJ288">
        <v>1</v>
      </c>
      <c r="AK288">
        <v>1</v>
      </c>
      <c r="AL288">
        <v>1</v>
      </c>
      <c r="AM288">
        <v>-2</v>
      </c>
      <c r="AN288">
        <v>0</v>
      </c>
      <c r="AO288">
        <v>0</v>
      </c>
      <c r="AP288">
        <v>1</v>
      </c>
      <c r="AQ288">
        <v>1</v>
      </c>
      <c r="AR288">
        <v>0</v>
      </c>
      <c r="AS288" t="s">
        <v>236</v>
      </c>
      <c r="AT288">
        <v>0.4</v>
      </c>
      <c r="AU288" t="s">
        <v>422</v>
      </c>
      <c r="AV288">
        <v>1</v>
      </c>
      <c r="AW288">
        <v>2</v>
      </c>
      <c r="AX288">
        <v>85246727</v>
      </c>
      <c r="AY288">
        <v>1</v>
      </c>
      <c r="AZ288">
        <v>0</v>
      </c>
      <c r="BA288">
        <v>356</v>
      </c>
      <c r="BB288">
        <v>1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256.68</v>
      </c>
      <c r="BL288">
        <v>324.716</v>
      </c>
      <c r="BM288">
        <v>0</v>
      </c>
      <c r="BN288">
        <v>0</v>
      </c>
      <c r="BO288">
        <v>0.4</v>
      </c>
      <c r="BP288">
        <v>1</v>
      </c>
      <c r="BQ288">
        <v>0</v>
      </c>
      <c r="BR288">
        <v>295.182</v>
      </c>
      <c r="BS288">
        <v>373.4234</v>
      </c>
      <c r="BT288">
        <v>0</v>
      </c>
      <c r="BU288">
        <v>0</v>
      </c>
      <c r="BV288">
        <v>0.46</v>
      </c>
      <c r="BW288">
        <v>1</v>
      </c>
      <c r="CV288">
        <v>0</v>
      </c>
      <c r="CW288">
        <f>ROUND(Y288*Source!I129*DO288,7)</f>
        <v>0.46</v>
      </c>
      <c r="CX288">
        <f>ROUND(Y288*Source!I129,7)</f>
        <v>0.46</v>
      </c>
      <c r="CY288">
        <f>AB288</f>
        <v>641.7</v>
      </c>
      <c r="CZ288">
        <f>AF288</f>
        <v>641.7</v>
      </c>
      <c r="DA288">
        <f>AJ288</f>
        <v>1</v>
      </c>
      <c r="DB288">
        <f>ROUND((ROUND(AT288*CZ288,2)*ROUND((0.15+1),7)),6)</f>
        <v>295.182</v>
      </c>
      <c r="DC288">
        <f>ROUND((ROUND(AT288*AG288,2)*ROUND((0.15+1),7)),6)</f>
        <v>373.428</v>
      </c>
      <c r="DD288" t="s">
        <v>236</v>
      </c>
      <c r="DE288" t="s">
        <v>236</v>
      </c>
      <c r="DF288">
        <f>ROUND(ROUND(AE288,2)*CX288,2)</f>
        <v>0</v>
      </c>
      <c r="DG288">
        <f t="shared" ref="DG288:DG293" si="81">ROUND(ROUND(AF288,2)*CX288,2)</f>
        <v>295.18</v>
      </c>
      <c r="DH288">
        <f t="shared" si="75"/>
        <v>373.42</v>
      </c>
      <c r="DI288">
        <f t="shared" si="76"/>
        <v>0</v>
      </c>
      <c r="DJ288">
        <f>DG288+DH288</f>
        <v>668.6</v>
      </c>
      <c r="DK288">
        <v>1</v>
      </c>
      <c r="DL288" t="s">
        <v>81</v>
      </c>
      <c r="DM288">
        <v>4</v>
      </c>
      <c r="DN288" t="s">
        <v>28</v>
      </c>
      <c r="DO288">
        <v>1</v>
      </c>
    </row>
    <row r="289" spans="1:119">
      <c r="A289">
        <f>ROW(Source!A129)</f>
        <v>129</v>
      </c>
      <c r="B289">
        <v>85244098</v>
      </c>
      <c r="C289">
        <v>85246716</v>
      </c>
      <c r="D289">
        <v>82998121</v>
      </c>
      <c r="E289">
        <v>1</v>
      </c>
      <c r="F289">
        <v>1</v>
      </c>
      <c r="G289">
        <v>1</v>
      </c>
      <c r="H289">
        <v>3</v>
      </c>
      <c r="I289" t="s">
        <v>100</v>
      </c>
      <c r="J289" t="s">
        <v>813</v>
      </c>
      <c r="K289" t="s">
        <v>101</v>
      </c>
      <c r="L289">
        <v>1346</v>
      </c>
      <c r="N289">
        <v>1009</v>
      </c>
      <c r="O289" t="s">
        <v>102</v>
      </c>
      <c r="P289" t="s">
        <v>102</v>
      </c>
      <c r="Q289">
        <v>1</v>
      </c>
      <c r="W289">
        <v>0</v>
      </c>
      <c r="X289">
        <v>-897919439</v>
      </c>
      <c r="Y289">
        <f>AT289</f>
        <v>0.1</v>
      </c>
      <c r="AA289">
        <v>296.69</v>
      </c>
      <c r="AB289">
        <v>0</v>
      </c>
      <c r="AC289">
        <v>0</v>
      </c>
      <c r="AD289">
        <v>0</v>
      </c>
      <c r="AE289">
        <v>185.43</v>
      </c>
      <c r="AF289">
        <v>0</v>
      </c>
      <c r="AG289">
        <v>0</v>
      </c>
      <c r="AH289">
        <v>0</v>
      </c>
      <c r="AI289">
        <v>1.6</v>
      </c>
      <c r="AJ289">
        <v>1</v>
      </c>
      <c r="AK289">
        <v>1</v>
      </c>
      <c r="AL289">
        <v>1</v>
      </c>
      <c r="AM289">
        <v>2</v>
      </c>
      <c r="AN289">
        <v>0</v>
      </c>
      <c r="AO289">
        <v>0</v>
      </c>
      <c r="AP289">
        <v>1</v>
      </c>
      <c r="AQ289">
        <v>1</v>
      </c>
      <c r="AR289">
        <v>0</v>
      </c>
      <c r="AS289" t="s">
        <v>236</v>
      </c>
      <c r="AT289">
        <v>0.1</v>
      </c>
      <c r="AU289" t="s">
        <v>236</v>
      </c>
      <c r="AV289">
        <v>0</v>
      </c>
      <c r="AW289">
        <v>2</v>
      </c>
      <c r="AX289">
        <v>85246728</v>
      </c>
      <c r="AY289">
        <v>1</v>
      </c>
      <c r="AZ289">
        <v>0</v>
      </c>
      <c r="BA289">
        <v>357</v>
      </c>
      <c r="BB289">
        <v>1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18.543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1</v>
      </c>
      <c r="BQ289">
        <v>18.543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1</v>
      </c>
      <c r="CV289">
        <v>0</v>
      </c>
      <c r="CW289">
        <v>0</v>
      </c>
      <c r="CX289">
        <f>ROUND(Y289*Source!I129,7)</f>
        <v>0.1</v>
      </c>
      <c r="CY289">
        <f>AA289</f>
        <v>296.69</v>
      </c>
      <c r="CZ289">
        <f>AE289</f>
        <v>185.43</v>
      </c>
      <c r="DA289">
        <f>AI289</f>
        <v>1.6</v>
      </c>
      <c r="DB289">
        <f>ROUND(ROUND(AT289*CZ289,2),6)</f>
        <v>18.54</v>
      </c>
      <c r="DC289">
        <f>ROUND(ROUND(AT289*AG289,2),6)</f>
        <v>0</v>
      </c>
      <c r="DD289" t="s">
        <v>236</v>
      </c>
      <c r="DE289" t="s">
        <v>236</v>
      </c>
      <c r="DF289">
        <f>ROUND(ROUND(AE289*AI289,2)*CX289,2)</f>
        <v>29.67</v>
      </c>
      <c r="DG289">
        <f t="shared" si="81"/>
        <v>0</v>
      </c>
      <c r="DH289">
        <f t="shared" si="75"/>
        <v>0</v>
      </c>
      <c r="DI289">
        <f t="shared" si="76"/>
        <v>0</v>
      </c>
      <c r="DJ289">
        <f>DF289</f>
        <v>29.67</v>
      </c>
      <c r="DK289">
        <v>0</v>
      </c>
      <c r="DL289" t="s">
        <v>236</v>
      </c>
      <c r="DM289">
        <v>0</v>
      </c>
      <c r="DN289" t="s">
        <v>236</v>
      </c>
      <c r="DO289">
        <v>0</v>
      </c>
    </row>
    <row r="290" spans="1:119">
      <c r="A290">
        <f>ROW(Source!A129)</f>
        <v>129</v>
      </c>
      <c r="B290">
        <v>85244098</v>
      </c>
      <c r="C290">
        <v>85246716</v>
      </c>
      <c r="D290">
        <v>82998128</v>
      </c>
      <c r="E290">
        <v>1</v>
      </c>
      <c r="F290">
        <v>1</v>
      </c>
      <c r="G290">
        <v>1</v>
      </c>
      <c r="H290">
        <v>3</v>
      </c>
      <c r="I290" t="s">
        <v>103</v>
      </c>
      <c r="J290" t="s">
        <v>867</v>
      </c>
      <c r="K290" t="s">
        <v>104</v>
      </c>
      <c r="L290">
        <v>1346</v>
      </c>
      <c r="N290">
        <v>1009</v>
      </c>
      <c r="O290" t="s">
        <v>102</v>
      </c>
      <c r="P290" t="s">
        <v>102</v>
      </c>
      <c r="Q290">
        <v>1</v>
      </c>
      <c r="W290">
        <v>0</v>
      </c>
      <c r="X290">
        <v>-1547825166</v>
      </c>
      <c r="Y290">
        <f>AT290</f>
        <v>0.03</v>
      </c>
      <c r="AA290">
        <v>93.65</v>
      </c>
      <c r="AB290">
        <v>0</v>
      </c>
      <c r="AC290">
        <v>0</v>
      </c>
      <c r="AD290">
        <v>0</v>
      </c>
      <c r="AE290">
        <v>58.53</v>
      </c>
      <c r="AF290">
        <v>0</v>
      </c>
      <c r="AG290">
        <v>0</v>
      </c>
      <c r="AH290">
        <v>0</v>
      </c>
      <c r="AI290">
        <v>1.6</v>
      </c>
      <c r="AJ290">
        <v>1</v>
      </c>
      <c r="AK290">
        <v>1</v>
      </c>
      <c r="AL290">
        <v>1</v>
      </c>
      <c r="AM290">
        <v>2</v>
      </c>
      <c r="AN290">
        <v>0</v>
      </c>
      <c r="AO290">
        <v>0</v>
      </c>
      <c r="AP290">
        <v>1</v>
      </c>
      <c r="AQ290">
        <v>1</v>
      </c>
      <c r="AR290">
        <v>0</v>
      </c>
      <c r="AS290" t="s">
        <v>236</v>
      </c>
      <c r="AT290">
        <v>0.03</v>
      </c>
      <c r="AU290" t="s">
        <v>236</v>
      </c>
      <c r="AV290">
        <v>0</v>
      </c>
      <c r="AW290">
        <v>2</v>
      </c>
      <c r="AX290">
        <v>85246729</v>
      </c>
      <c r="AY290">
        <v>1</v>
      </c>
      <c r="AZ290">
        <v>0</v>
      </c>
      <c r="BA290">
        <v>358</v>
      </c>
      <c r="BB290">
        <v>1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1.7559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1</v>
      </c>
      <c r="BQ290">
        <v>1.7559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1</v>
      </c>
      <c r="CV290">
        <v>0</v>
      </c>
      <c r="CW290">
        <v>0</v>
      </c>
      <c r="CX290">
        <f>ROUND(Y290*Source!I129,7)</f>
        <v>0.03</v>
      </c>
      <c r="CY290">
        <f>AA290</f>
        <v>93.65</v>
      </c>
      <c r="CZ290">
        <f>AE290</f>
        <v>58.53</v>
      </c>
      <c r="DA290">
        <f>AI290</f>
        <v>1.6</v>
      </c>
      <c r="DB290">
        <f>ROUND(ROUND(AT290*CZ290,2),6)</f>
        <v>1.76</v>
      </c>
      <c r="DC290">
        <f>ROUND(ROUND(AT290*AG290,2),6)</f>
        <v>0</v>
      </c>
      <c r="DD290" t="s">
        <v>236</v>
      </c>
      <c r="DE290" t="s">
        <v>236</v>
      </c>
      <c r="DF290">
        <f>ROUND(ROUND(AE290*AI290,2)*CX290,2)</f>
        <v>2.81</v>
      </c>
      <c r="DG290">
        <f t="shared" si="81"/>
        <v>0</v>
      </c>
      <c r="DH290">
        <f t="shared" si="75"/>
        <v>0</v>
      </c>
      <c r="DI290">
        <f t="shared" si="76"/>
        <v>0</v>
      </c>
      <c r="DJ290">
        <f>DF290</f>
        <v>2.81</v>
      </c>
      <c r="DK290">
        <v>0</v>
      </c>
      <c r="DL290" t="s">
        <v>236</v>
      </c>
      <c r="DM290">
        <v>0</v>
      </c>
      <c r="DN290" t="s">
        <v>236</v>
      </c>
      <c r="DO290">
        <v>0</v>
      </c>
    </row>
    <row r="291" spans="1:119">
      <c r="A291">
        <f>ROW(Source!A129)</f>
        <v>129</v>
      </c>
      <c r="B291">
        <v>85244098</v>
      </c>
      <c r="C291">
        <v>85246716</v>
      </c>
      <c r="D291">
        <v>83002816</v>
      </c>
      <c r="E291">
        <v>1</v>
      </c>
      <c r="F291">
        <v>1</v>
      </c>
      <c r="G291">
        <v>1</v>
      </c>
      <c r="H291">
        <v>3</v>
      </c>
      <c r="I291" t="s">
        <v>105</v>
      </c>
      <c r="J291" t="s">
        <v>814</v>
      </c>
      <c r="K291" t="s">
        <v>106</v>
      </c>
      <c r="L291">
        <v>1346</v>
      </c>
      <c r="N291">
        <v>1009</v>
      </c>
      <c r="O291" t="s">
        <v>102</v>
      </c>
      <c r="P291" t="s">
        <v>102</v>
      </c>
      <c r="Q291">
        <v>1</v>
      </c>
      <c r="W291">
        <v>0</v>
      </c>
      <c r="X291">
        <v>-373327139</v>
      </c>
      <c r="Y291">
        <f>AT291</f>
        <v>0.02</v>
      </c>
      <c r="AA291">
        <v>86.41</v>
      </c>
      <c r="AB291">
        <v>0</v>
      </c>
      <c r="AC291">
        <v>0</v>
      </c>
      <c r="AD291">
        <v>0</v>
      </c>
      <c r="AE291">
        <v>56.11</v>
      </c>
      <c r="AF291">
        <v>0</v>
      </c>
      <c r="AG291">
        <v>0</v>
      </c>
      <c r="AH291">
        <v>0</v>
      </c>
      <c r="AI291">
        <v>1.54</v>
      </c>
      <c r="AJ291">
        <v>1</v>
      </c>
      <c r="AK291">
        <v>1</v>
      </c>
      <c r="AL291">
        <v>1</v>
      </c>
      <c r="AM291">
        <v>2</v>
      </c>
      <c r="AN291">
        <v>0</v>
      </c>
      <c r="AO291">
        <v>0</v>
      </c>
      <c r="AP291">
        <v>1</v>
      </c>
      <c r="AQ291">
        <v>1</v>
      </c>
      <c r="AR291">
        <v>0</v>
      </c>
      <c r="AS291" t="s">
        <v>236</v>
      </c>
      <c r="AT291">
        <v>0.02</v>
      </c>
      <c r="AU291" t="s">
        <v>236</v>
      </c>
      <c r="AV291">
        <v>0</v>
      </c>
      <c r="AW291">
        <v>2</v>
      </c>
      <c r="AX291">
        <v>85246731</v>
      </c>
      <c r="AY291">
        <v>1</v>
      </c>
      <c r="AZ291">
        <v>0</v>
      </c>
      <c r="BA291">
        <v>360</v>
      </c>
      <c r="BB291">
        <v>1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1.1222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1</v>
      </c>
      <c r="BQ291">
        <v>1.1222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1</v>
      </c>
      <c r="CV291">
        <v>0</v>
      </c>
      <c r="CW291">
        <v>0</v>
      </c>
      <c r="CX291">
        <f>ROUND(Y291*Source!I129,7)</f>
        <v>0.02</v>
      </c>
      <c r="CY291">
        <f>AA291</f>
        <v>86.41</v>
      </c>
      <c r="CZ291">
        <f>AE291</f>
        <v>56.11</v>
      </c>
      <c r="DA291">
        <f>AI291</f>
        <v>1.54</v>
      </c>
      <c r="DB291">
        <f>ROUND(ROUND(AT291*CZ291,2),6)</f>
        <v>1.12</v>
      </c>
      <c r="DC291">
        <f>ROUND(ROUND(AT291*AG291,2),6)</f>
        <v>0</v>
      </c>
      <c r="DD291" t="s">
        <v>236</v>
      </c>
      <c r="DE291" t="s">
        <v>236</v>
      </c>
      <c r="DF291">
        <f>ROUND(ROUND(AE291*AI291,2)*CX291,2)</f>
        <v>1.73</v>
      </c>
      <c r="DG291">
        <f t="shared" si="81"/>
        <v>0</v>
      </c>
      <c r="DH291">
        <f t="shared" si="75"/>
        <v>0</v>
      </c>
      <c r="DI291">
        <f t="shared" si="76"/>
        <v>0</v>
      </c>
      <c r="DJ291">
        <f>DF291</f>
        <v>1.73</v>
      </c>
      <c r="DK291">
        <v>0</v>
      </c>
      <c r="DL291" t="s">
        <v>236</v>
      </c>
      <c r="DM291">
        <v>0</v>
      </c>
      <c r="DN291" t="s">
        <v>236</v>
      </c>
      <c r="DO291">
        <v>0</v>
      </c>
    </row>
    <row r="292" spans="1:119">
      <c r="A292">
        <f>ROW(Source!A130)</f>
        <v>130</v>
      </c>
      <c r="B292">
        <v>85244033</v>
      </c>
      <c r="C292">
        <v>85246716</v>
      </c>
      <c r="D292">
        <v>82925828</v>
      </c>
      <c r="E292">
        <v>117</v>
      </c>
      <c r="F292">
        <v>1</v>
      </c>
      <c r="G292">
        <v>1</v>
      </c>
      <c r="H292">
        <v>1</v>
      </c>
      <c r="I292" t="s">
        <v>93</v>
      </c>
      <c r="J292" t="s">
        <v>236</v>
      </c>
      <c r="K292" t="s">
        <v>94</v>
      </c>
      <c r="L292">
        <v>1191</v>
      </c>
      <c r="N292">
        <v>1013</v>
      </c>
      <c r="O292" t="s">
        <v>28</v>
      </c>
      <c r="P292" t="s">
        <v>28</v>
      </c>
      <c r="Q292">
        <v>1</v>
      </c>
      <c r="W292">
        <v>0</v>
      </c>
      <c r="X292">
        <v>32079103</v>
      </c>
      <c r="Y292">
        <f>(AT292*ROUND((0.15+1),7))</f>
        <v>6.877</v>
      </c>
      <c r="AA292">
        <v>0</v>
      </c>
      <c r="AB292">
        <v>0</v>
      </c>
      <c r="AC292">
        <v>0</v>
      </c>
      <c r="AD292">
        <v>748.18</v>
      </c>
      <c r="AE292">
        <v>0</v>
      </c>
      <c r="AF292">
        <v>0</v>
      </c>
      <c r="AG292">
        <v>0</v>
      </c>
      <c r="AH292">
        <v>748.18</v>
      </c>
      <c r="AI292">
        <v>1</v>
      </c>
      <c r="AJ292">
        <v>1</v>
      </c>
      <c r="AK292">
        <v>1</v>
      </c>
      <c r="AL292">
        <v>1</v>
      </c>
      <c r="AM292">
        <v>-2</v>
      </c>
      <c r="AN292">
        <v>0</v>
      </c>
      <c r="AO292">
        <v>0</v>
      </c>
      <c r="AP292">
        <v>1</v>
      </c>
      <c r="AQ292">
        <v>1</v>
      </c>
      <c r="AR292">
        <v>0</v>
      </c>
      <c r="AS292" t="s">
        <v>236</v>
      </c>
      <c r="AT292">
        <v>5.98</v>
      </c>
      <c r="AU292" t="s">
        <v>422</v>
      </c>
      <c r="AV292">
        <v>1</v>
      </c>
      <c r="AW292">
        <v>2</v>
      </c>
      <c r="AX292">
        <v>85246724</v>
      </c>
      <c r="AY292">
        <v>1</v>
      </c>
      <c r="AZ292">
        <v>0</v>
      </c>
      <c r="BA292">
        <v>372</v>
      </c>
      <c r="BB292">
        <v>1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4474.1164</v>
      </c>
      <c r="BN292">
        <v>5.98</v>
      </c>
      <c r="BO292">
        <v>0</v>
      </c>
      <c r="BP292">
        <v>1</v>
      </c>
      <c r="BQ292">
        <v>0</v>
      </c>
      <c r="BR292">
        <v>0</v>
      </c>
      <c r="BS292">
        <v>0</v>
      </c>
      <c r="BT292">
        <v>5145.23386</v>
      </c>
      <c r="BU292">
        <v>6.877</v>
      </c>
      <c r="BV292">
        <v>0</v>
      </c>
      <c r="BW292">
        <v>1</v>
      </c>
      <c r="CU292">
        <f>ROUND(AT292*Source!I130*AH292*AL292,2)</f>
        <v>4474.12</v>
      </c>
      <c r="CV292">
        <f>ROUND(Y292*Source!I130,7)</f>
        <v>6.877</v>
      </c>
      <c r="CW292">
        <v>0</v>
      </c>
      <c r="CX292">
        <f>ROUND(Y292*Source!I130,7)</f>
        <v>6.877</v>
      </c>
      <c r="CY292">
        <f>AD292</f>
        <v>748.18</v>
      </c>
      <c r="CZ292">
        <f>AH292</f>
        <v>748.18</v>
      </c>
      <c r="DA292">
        <f>AL292</f>
        <v>1</v>
      </c>
      <c r="DB292">
        <f>ROUND((ROUND(AT292*CZ292,2)*ROUND((0.15+1),7)),6)</f>
        <v>5145.238</v>
      </c>
      <c r="DC292">
        <f>ROUND((ROUND(AT292*AG292,2)*ROUND((0.15+1),7)),6)</f>
        <v>0</v>
      </c>
      <c r="DD292" t="s">
        <v>236</v>
      </c>
      <c r="DE292" t="s">
        <v>236</v>
      </c>
      <c r="DF292">
        <f>ROUND(ROUND(AE292,2)*CX292,2)</f>
        <v>0</v>
      </c>
      <c r="DG292">
        <f t="shared" si="81"/>
        <v>0</v>
      </c>
      <c r="DH292">
        <f t="shared" si="75"/>
        <v>0</v>
      </c>
      <c r="DI292">
        <f t="shared" si="76"/>
        <v>5145.23</v>
      </c>
      <c r="DJ292">
        <f>DI292</f>
        <v>5145.23</v>
      </c>
      <c r="DK292">
        <v>1</v>
      </c>
      <c r="DL292" t="s">
        <v>236</v>
      </c>
      <c r="DM292">
        <v>0</v>
      </c>
      <c r="DN292" t="s">
        <v>236</v>
      </c>
      <c r="DO292">
        <v>0</v>
      </c>
    </row>
    <row r="293" spans="1:119">
      <c r="A293">
        <f>ROW(Source!A130)</f>
        <v>130</v>
      </c>
      <c r="B293">
        <v>85244033</v>
      </c>
      <c r="C293">
        <v>85246716</v>
      </c>
      <c r="D293">
        <v>82926016</v>
      </c>
      <c r="E293">
        <v>117</v>
      </c>
      <c r="F293">
        <v>1</v>
      </c>
      <c r="G293">
        <v>1</v>
      </c>
      <c r="H293">
        <v>1</v>
      </c>
      <c r="I293" t="s">
        <v>798</v>
      </c>
      <c r="J293" t="s">
        <v>236</v>
      </c>
      <c r="K293" t="s">
        <v>799</v>
      </c>
      <c r="L293">
        <v>1191</v>
      </c>
      <c r="N293">
        <v>1013</v>
      </c>
      <c r="O293" t="s">
        <v>28</v>
      </c>
      <c r="P293" t="s">
        <v>28</v>
      </c>
      <c r="Q293">
        <v>1</v>
      </c>
      <c r="W293">
        <v>0</v>
      </c>
      <c r="X293">
        <v>-1417349443</v>
      </c>
      <c r="Y293">
        <f>(AT293*ROUND((0.15+1),7))</f>
        <v>2.3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1</v>
      </c>
      <c r="AJ293">
        <v>1</v>
      </c>
      <c r="AK293">
        <v>1</v>
      </c>
      <c r="AL293">
        <v>1</v>
      </c>
      <c r="AM293">
        <v>-2</v>
      </c>
      <c r="AN293">
        <v>0</v>
      </c>
      <c r="AO293">
        <v>0</v>
      </c>
      <c r="AP293">
        <v>1</v>
      </c>
      <c r="AQ293">
        <v>1</v>
      </c>
      <c r="AR293">
        <v>0</v>
      </c>
      <c r="AS293" t="s">
        <v>236</v>
      </c>
      <c r="AT293">
        <v>2</v>
      </c>
      <c r="AU293" t="s">
        <v>422</v>
      </c>
      <c r="AV293">
        <v>2</v>
      </c>
      <c r="AW293">
        <v>2</v>
      </c>
      <c r="AX293">
        <v>85246725</v>
      </c>
      <c r="AY293">
        <v>1</v>
      </c>
      <c r="AZ293">
        <v>0</v>
      </c>
      <c r="BA293">
        <v>373</v>
      </c>
      <c r="BB293">
        <v>1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CV293">
        <v>0</v>
      </c>
      <c r="CW293">
        <v>0</v>
      </c>
      <c r="CX293">
        <f>ROUND(Y293*Source!I130,7)</f>
        <v>2.3</v>
      </c>
      <c r="CY293">
        <f>AD293</f>
        <v>0</v>
      </c>
      <c r="CZ293">
        <f>AH293</f>
        <v>0</v>
      </c>
      <c r="DA293">
        <f>AL293</f>
        <v>1</v>
      </c>
      <c r="DB293">
        <f>ROUND((ROUND(AT293*CZ293,2)*ROUND((0.15+1),7)),6)</f>
        <v>0</v>
      </c>
      <c r="DC293">
        <f>ROUND((ROUND(AT293*AG293,2)*ROUND((0.15+1),7)),6)</f>
        <v>0</v>
      </c>
      <c r="DD293" t="s">
        <v>236</v>
      </c>
      <c r="DE293" t="s">
        <v>236</v>
      </c>
      <c r="DF293">
        <f>ROUND(ROUND(AE293,2)*CX293,2)</f>
        <v>0</v>
      </c>
      <c r="DG293">
        <f t="shared" si="81"/>
        <v>0</v>
      </c>
      <c r="DH293">
        <f t="shared" si="75"/>
        <v>0</v>
      </c>
      <c r="DI293">
        <f t="shared" si="76"/>
        <v>0</v>
      </c>
      <c r="DJ293">
        <f>DI293</f>
        <v>0</v>
      </c>
      <c r="DK293">
        <v>0</v>
      </c>
      <c r="DL293" t="s">
        <v>236</v>
      </c>
      <c r="DM293">
        <v>0</v>
      </c>
      <c r="DN293" t="s">
        <v>236</v>
      </c>
      <c r="DO293">
        <v>0</v>
      </c>
    </row>
    <row r="294" spans="1:119">
      <c r="A294">
        <f>ROW(Source!A130)</f>
        <v>130</v>
      </c>
      <c r="B294">
        <v>85244033</v>
      </c>
      <c r="C294">
        <v>85246716</v>
      </c>
      <c r="D294">
        <v>82932392</v>
      </c>
      <c r="E294">
        <v>1</v>
      </c>
      <c r="F294">
        <v>1</v>
      </c>
      <c r="G294">
        <v>1</v>
      </c>
      <c r="H294">
        <v>2</v>
      </c>
      <c r="I294" t="s">
        <v>95</v>
      </c>
      <c r="J294" t="s">
        <v>804</v>
      </c>
      <c r="K294" t="s">
        <v>96</v>
      </c>
      <c r="L294">
        <v>1368</v>
      </c>
      <c r="N294">
        <v>1011</v>
      </c>
      <c r="O294" t="s">
        <v>57</v>
      </c>
      <c r="P294" t="s">
        <v>57</v>
      </c>
      <c r="Q294">
        <v>1</v>
      </c>
      <c r="W294">
        <v>0</v>
      </c>
      <c r="X294">
        <v>843131152</v>
      </c>
      <c r="Y294">
        <f>(AT294*ROUND((0.15+1),7))</f>
        <v>1.84</v>
      </c>
      <c r="AA294">
        <v>0</v>
      </c>
      <c r="AB294">
        <v>2736.29</v>
      </c>
      <c r="AC294">
        <v>932.95</v>
      </c>
      <c r="AD294">
        <v>0</v>
      </c>
      <c r="AE294">
        <v>0</v>
      </c>
      <c r="AF294">
        <v>2088.77</v>
      </c>
      <c r="AG294">
        <v>932.95</v>
      </c>
      <c r="AH294">
        <v>0</v>
      </c>
      <c r="AI294">
        <v>1</v>
      </c>
      <c r="AJ294">
        <v>1.31</v>
      </c>
      <c r="AK294">
        <v>1</v>
      </c>
      <c r="AL294">
        <v>1</v>
      </c>
      <c r="AM294">
        <v>2</v>
      </c>
      <c r="AN294">
        <v>0</v>
      </c>
      <c r="AO294">
        <v>0</v>
      </c>
      <c r="AP294">
        <v>1</v>
      </c>
      <c r="AQ294">
        <v>1</v>
      </c>
      <c r="AR294">
        <v>0</v>
      </c>
      <c r="AS294" t="s">
        <v>236</v>
      </c>
      <c r="AT294">
        <v>1.6</v>
      </c>
      <c r="AU294" t="s">
        <v>422</v>
      </c>
      <c r="AV294">
        <v>1</v>
      </c>
      <c r="AW294">
        <v>2</v>
      </c>
      <c r="AX294">
        <v>85246726</v>
      </c>
      <c r="AY294">
        <v>1</v>
      </c>
      <c r="AZ294">
        <v>0</v>
      </c>
      <c r="BA294">
        <v>374</v>
      </c>
      <c r="BB294">
        <v>1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3342.032</v>
      </c>
      <c r="BL294">
        <v>1492.72</v>
      </c>
      <c r="BM294">
        <v>0</v>
      </c>
      <c r="BN294">
        <v>0</v>
      </c>
      <c r="BO294">
        <v>1.6</v>
      </c>
      <c r="BP294">
        <v>1</v>
      </c>
      <c r="BQ294">
        <v>0</v>
      </c>
      <c r="BR294">
        <v>3843.3368</v>
      </c>
      <c r="BS294">
        <v>1716.628</v>
      </c>
      <c r="BT294">
        <v>0</v>
      </c>
      <c r="BU294">
        <v>0</v>
      </c>
      <c r="BV294">
        <v>1.84</v>
      </c>
      <c r="BW294">
        <v>1</v>
      </c>
      <c r="CV294">
        <v>0</v>
      </c>
      <c r="CW294">
        <f>ROUND(Y294*Source!I130*DO294,7)</f>
        <v>1.84</v>
      </c>
      <c r="CX294">
        <f>ROUND(Y294*Source!I130,7)</f>
        <v>1.84</v>
      </c>
      <c r="CY294">
        <f>AB294</f>
        <v>2736.29</v>
      </c>
      <c r="CZ294">
        <f>AF294</f>
        <v>2088.77</v>
      </c>
      <c r="DA294">
        <f>AJ294</f>
        <v>1.31</v>
      </c>
      <c r="DB294">
        <f>ROUND((ROUND(AT294*CZ294,2)*ROUND((0.15+1),7)),6)</f>
        <v>3843.3345</v>
      </c>
      <c r="DC294">
        <f>ROUND((ROUND(AT294*AG294,2)*ROUND((0.15+1),7)),6)</f>
        <v>1716.628</v>
      </c>
      <c r="DD294" t="s">
        <v>236</v>
      </c>
      <c r="DE294" t="s">
        <v>236</v>
      </c>
      <c r="DF294">
        <f>ROUND(ROUND(AE294,2)*CX294,2)</f>
        <v>0</v>
      </c>
      <c r="DG294">
        <f>ROUND(ROUND(AF294*AJ294,2)*CX294,2)</f>
        <v>5034.77</v>
      </c>
      <c r="DH294">
        <f t="shared" si="75"/>
        <v>1716.63</v>
      </c>
      <c r="DI294">
        <f t="shared" si="76"/>
        <v>0</v>
      </c>
      <c r="DJ294">
        <f>DG294+DH294</f>
        <v>6751.4</v>
      </c>
      <c r="DK294">
        <v>0</v>
      </c>
      <c r="DL294" t="s">
        <v>58</v>
      </c>
      <c r="DM294">
        <v>5</v>
      </c>
      <c r="DN294" t="s">
        <v>28</v>
      </c>
      <c r="DO294">
        <v>1</v>
      </c>
    </row>
    <row r="295" spans="1:119">
      <c r="A295">
        <f>ROW(Source!A130)</f>
        <v>130</v>
      </c>
      <c r="B295">
        <v>85244033</v>
      </c>
      <c r="C295">
        <v>85246716</v>
      </c>
      <c r="D295">
        <v>82933400</v>
      </c>
      <c r="E295">
        <v>1</v>
      </c>
      <c r="F295">
        <v>1</v>
      </c>
      <c r="G295">
        <v>1</v>
      </c>
      <c r="H295">
        <v>2</v>
      </c>
      <c r="I295" t="s">
        <v>97</v>
      </c>
      <c r="J295" t="s">
        <v>801</v>
      </c>
      <c r="K295" t="s">
        <v>98</v>
      </c>
      <c r="L295">
        <v>1368</v>
      </c>
      <c r="N295">
        <v>1011</v>
      </c>
      <c r="O295" t="s">
        <v>57</v>
      </c>
      <c r="P295" t="s">
        <v>57</v>
      </c>
      <c r="Q295">
        <v>1</v>
      </c>
      <c r="W295">
        <v>0</v>
      </c>
      <c r="X295">
        <v>-849950259</v>
      </c>
      <c r="Y295">
        <f>(AT295*ROUND((0.15+1),7))</f>
        <v>0.46</v>
      </c>
      <c r="AA295">
        <v>0</v>
      </c>
      <c r="AB295">
        <v>641.7</v>
      </c>
      <c r="AC295">
        <v>811.79</v>
      </c>
      <c r="AD295">
        <v>0</v>
      </c>
      <c r="AE295">
        <v>0</v>
      </c>
      <c r="AF295">
        <v>641.7</v>
      </c>
      <c r="AG295">
        <v>811.79</v>
      </c>
      <c r="AH295">
        <v>0</v>
      </c>
      <c r="AI295">
        <v>1</v>
      </c>
      <c r="AJ295">
        <v>1</v>
      </c>
      <c r="AK295">
        <v>1</v>
      </c>
      <c r="AL295">
        <v>1</v>
      </c>
      <c r="AM295">
        <v>-2</v>
      </c>
      <c r="AN295">
        <v>0</v>
      </c>
      <c r="AO295">
        <v>0</v>
      </c>
      <c r="AP295">
        <v>1</v>
      </c>
      <c r="AQ295">
        <v>1</v>
      </c>
      <c r="AR295">
        <v>0</v>
      </c>
      <c r="AS295" t="s">
        <v>236</v>
      </c>
      <c r="AT295">
        <v>0.4</v>
      </c>
      <c r="AU295" t="s">
        <v>422</v>
      </c>
      <c r="AV295">
        <v>1</v>
      </c>
      <c r="AW295">
        <v>2</v>
      </c>
      <c r="AX295">
        <v>85246727</v>
      </c>
      <c r="AY295">
        <v>1</v>
      </c>
      <c r="AZ295">
        <v>0</v>
      </c>
      <c r="BA295">
        <v>375</v>
      </c>
      <c r="BB295">
        <v>1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256.68</v>
      </c>
      <c r="BL295">
        <v>324.716</v>
      </c>
      <c r="BM295">
        <v>0</v>
      </c>
      <c r="BN295">
        <v>0</v>
      </c>
      <c r="BO295">
        <v>0.4</v>
      </c>
      <c r="BP295">
        <v>1</v>
      </c>
      <c r="BQ295">
        <v>0</v>
      </c>
      <c r="BR295">
        <v>295.182</v>
      </c>
      <c r="BS295">
        <v>373.4234</v>
      </c>
      <c r="BT295">
        <v>0</v>
      </c>
      <c r="BU295">
        <v>0</v>
      </c>
      <c r="BV295">
        <v>0.46</v>
      </c>
      <c r="BW295">
        <v>1</v>
      </c>
      <c r="CV295">
        <v>0</v>
      </c>
      <c r="CW295">
        <f>ROUND(Y295*Source!I130*DO295,7)</f>
        <v>0.46</v>
      </c>
      <c r="CX295">
        <f>ROUND(Y295*Source!I130,7)</f>
        <v>0.46</v>
      </c>
      <c r="CY295">
        <f>AB295</f>
        <v>641.7</v>
      </c>
      <c r="CZ295">
        <f>AF295</f>
        <v>641.7</v>
      </c>
      <c r="DA295">
        <f>AJ295</f>
        <v>1</v>
      </c>
      <c r="DB295">
        <f>ROUND((ROUND(AT295*CZ295,2)*ROUND((0.15+1),7)),6)</f>
        <v>295.182</v>
      </c>
      <c r="DC295">
        <f>ROUND((ROUND(AT295*AG295,2)*ROUND((0.15+1),7)),6)</f>
        <v>373.428</v>
      </c>
      <c r="DD295" t="s">
        <v>236</v>
      </c>
      <c r="DE295" t="s">
        <v>236</v>
      </c>
      <c r="DF295">
        <f>ROUND(ROUND(AE295,2)*CX295,2)</f>
        <v>0</v>
      </c>
      <c r="DG295">
        <f t="shared" ref="DG295:DG300" si="82">ROUND(ROUND(AF295,2)*CX295,2)</f>
        <v>295.18</v>
      </c>
      <c r="DH295">
        <f t="shared" si="75"/>
        <v>373.42</v>
      </c>
      <c r="DI295">
        <f t="shared" si="76"/>
        <v>0</v>
      </c>
      <c r="DJ295">
        <f>DG295+DH295</f>
        <v>668.6</v>
      </c>
      <c r="DK295">
        <v>1</v>
      </c>
      <c r="DL295" t="s">
        <v>81</v>
      </c>
      <c r="DM295">
        <v>4</v>
      </c>
      <c r="DN295" t="s">
        <v>28</v>
      </c>
      <c r="DO295">
        <v>1</v>
      </c>
    </row>
    <row r="296" spans="1:119">
      <c r="A296">
        <f>ROW(Source!A130)</f>
        <v>130</v>
      </c>
      <c r="B296">
        <v>85244033</v>
      </c>
      <c r="C296">
        <v>85246716</v>
      </c>
      <c r="D296">
        <v>82998121</v>
      </c>
      <c r="E296">
        <v>1</v>
      </c>
      <c r="F296">
        <v>1</v>
      </c>
      <c r="G296">
        <v>1</v>
      </c>
      <c r="H296">
        <v>3</v>
      </c>
      <c r="I296" t="s">
        <v>100</v>
      </c>
      <c r="J296" t="s">
        <v>813</v>
      </c>
      <c r="K296" t="s">
        <v>101</v>
      </c>
      <c r="L296">
        <v>1346</v>
      </c>
      <c r="N296">
        <v>1009</v>
      </c>
      <c r="O296" t="s">
        <v>102</v>
      </c>
      <c r="P296" t="s">
        <v>102</v>
      </c>
      <c r="Q296">
        <v>1</v>
      </c>
      <c r="W296">
        <v>0</v>
      </c>
      <c r="X296">
        <v>-897919439</v>
      </c>
      <c r="Y296">
        <f>AT296</f>
        <v>0.1</v>
      </c>
      <c r="AA296">
        <v>296.69</v>
      </c>
      <c r="AB296">
        <v>0</v>
      </c>
      <c r="AC296">
        <v>0</v>
      </c>
      <c r="AD296">
        <v>0</v>
      </c>
      <c r="AE296">
        <v>185.43</v>
      </c>
      <c r="AF296">
        <v>0</v>
      </c>
      <c r="AG296">
        <v>0</v>
      </c>
      <c r="AH296">
        <v>0</v>
      </c>
      <c r="AI296">
        <v>1.6</v>
      </c>
      <c r="AJ296">
        <v>1</v>
      </c>
      <c r="AK296">
        <v>1</v>
      </c>
      <c r="AL296">
        <v>1</v>
      </c>
      <c r="AM296">
        <v>2</v>
      </c>
      <c r="AN296">
        <v>0</v>
      </c>
      <c r="AO296">
        <v>0</v>
      </c>
      <c r="AP296">
        <v>1</v>
      </c>
      <c r="AQ296">
        <v>1</v>
      </c>
      <c r="AR296">
        <v>0</v>
      </c>
      <c r="AS296" t="s">
        <v>236</v>
      </c>
      <c r="AT296">
        <v>0.1</v>
      </c>
      <c r="AU296" t="s">
        <v>236</v>
      </c>
      <c r="AV296">
        <v>0</v>
      </c>
      <c r="AW296">
        <v>2</v>
      </c>
      <c r="AX296">
        <v>85246728</v>
      </c>
      <c r="AY296">
        <v>1</v>
      </c>
      <c r="AZ296">
        <v>0</v>
      </c>
      <c r="BA296">
        <v>376</v>
      </c>
      <c r="BB296">
        <v>1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18.543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1</v>
      </c>
      <c r="BQ296">
        <v>18.543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1</v>
      </c>
      <c r="CV296">
        <v>0</v>
      </c>
      <c r="CW296">
        <v>0</v>
      </c>
      <c r="CX296">
        <f>ROUND(Y296*Source!I130,7)</f>
        <v>0.1</v>
      </c>
      <c r="CY296">
        <f>AA296</f>
        <v>296.69</v>
      </c>
      <c r="CZ296">
        <f>AE296</f>
        <v>185.43</v>
      </c>
      <c r="DA296">
        <f>AI296</f>
        <v>1.6</v>
      </c>
      <c r="DB296">
        <f>ROUND(ROUND(AT296*CZ296,2),6)</f>
        <v>18.54</v>
      </c>
      <c r="DC296">
        <f>ROUND(ROUND(AT296*AG296,2),6)</f>
        <v>0</v>
      </c>
      <c r="DD296" t="s">
        <v>236</v>
      </c>
      <c r="DE296" t="s">
        <v>236</v>
      </c>
      <c r="DF296">
        <f>ROUND(ROUND(AE296*AI296,2)*CX296,2)</f>
        <v>29.67</v>
      </c>
      <c r="DG296">
        <f t="shared" si="82"/>
        <v>0</v>
      </c>
      <c r="DH296">
        <f t="shared" si="75"/>
        <v>0</v>
      </c>
      <c r="DI296">
        <f t="shared" si="76"/>
        <v>0</v>
      </c>
      <c r="DJ296">
        <f>DF296</f>
        <v>29.67</v>
      </c>
      <c r="DK296">
        <v>0</v>
      </c>
      <c r="DL296" t="s">
        <v>236</v>
      </c>
      <c r="DM296">
        <v>0</v>
      </c>
      <c r="DN296" t="s">
        <v>236</v>
      </c>
      <c r="DO296">
        <v>0</v>
      </c>
    </row>
    <row r="297" spans="1:119">
      <c r="A297">
        <f>ROW(Source!A130)</f>
        <v>130</v>
      </c>
      <c r="B297">
        <v>85244033</v>
      </c>
      <c r="C297">
        <v>85246716</v>
      </c>
      <c r="D297">
        <v>82998128</v>
      </c>
      <c r="E297">
        <v>1</v>
      </c>
      <c r="F297">
        <v>1</v>
      </c>
      <c r="G297">
        <v>1</v>
      </c>
      <c r="H297">
        <v>3</v>
      </c>
      <c r="I297" t="s">
        <v>103</v>
      </c>
      <c r="J297" t="s">
        <v>867</v>
      </c>
      <c r="K297" t="s">
        <v>104</v>
      </c>
      <c r="L297">
        <v>1346</v>
      </c>
      <c r="N297">
        <v>1009</v>
      </c>
      <c r="O297" t="s">
        <v>102</v>
      </c>
      <c r="P297" t="s">
        <v>102</v>
      </c>
      <c r="Q297">
        <v>1</v>
      </c>
      <c r="W297">
        <v>0</v>
      </c>
      <c r="X297">
        <v>-1547825166</v>
      </c>
      <c r="Y297">
        <f>AT297</f>
        <v>0.03</v>
      </c>
      <c r="AA297">
        <v>93.65</v>
      </c>
      <c r="AB297">
        <v>0</v>
      </c>
      <c r="AC297">
        <v>0</v>
      </c>
      <c r="AD297">
        <v>0</v>
      </c>
      <c r="AE297">
        <v>58.53</v>
      </c>
      <c r="AF297">
        <v>0</v>
      </c>
      <c r="AG297">
        <v>0</v>
      </c>
      <c r="AH297">
        <v>0</v>
      </c>
      <c r="AI297">
        <v>1.6</v>
      </c>
      <c r="AJ297">
        <v>1</v>
      </c>
      <c r="AK297">
        <v>1</v>
      </c>
      <c r="AL297">
        <v>1</v>
      </c>
      <c r="AM297">
        <v>2</v>
      </c>
      <c r="AN297">
        <v>0</v>
      </c>
      <c r="AO297">
        <v>0</v>
      </c>
      <c r="AP297">
        <v>1</v>
      </c>
      <c r="AQ297">
        <v>1</v>
      </c>
      <c r="AR297">
        <v>0</v>
      </c>
      <c r="AS297" t="s">
        <v>236</v>
      </c>
      <c r="AT297">
        <v>0.03</v>
      </c>
      <c r="AU297" t="s">
        <v>236</v>
      </c>
      <c r="AV297">
        <v>0</v>
      </c>
      <c r="AW297">
        <v>2</v>
      </c>
      <c r="AX297">
        <v>85246729</v>
      </c>
      <c r="AY297">
        <v>1</v>
      </c>
      <c r="AZ297">
        <v>0</v>
      </c>
      <c r="BA297">
        <v>377</v>
      </c>
      <c r="BB297">
        <v>1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1.7559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1</v>
      </c>
      <c r="BQ297">
        <v>1.7559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1</v>
      </c>
      <c r="CV297">
        <v>0</v>
      </c>
      <c r="CW297">
        <v>0</v>
      </c>
      <c r="CX297">
        <f>ROUND(Y297*Source!I130,7)</f>
        <v>0.03</v>
      </c>
      <c r="CY297">
        <f>AA297</f>
        <v>93.65</v>
      </c>
      <c r="CZ297">
        <f>AE297</f>
        <v>58.53</v>
      </c>
      <c r="DA297">
        <f>AI297</f>
        <v>1.6</v>
      </c>
      <c r="DB297">
        <f>ROUND(ROUND(AT297*CZ297,2),6)</f>
        <v>1.76</v>
      </c>
      <c r="DC297">
        <f>ROUND(ROUND(AT297*AG297,2),6)</f>
        <v>0</v>
      </c>
      <c r="DD297" t="s">
        <v>236</v>
      </c>
      <c r="DE297" t="s">
        <v>236</v>
      </c>
      <c r="DF297">
        <f>ROUND(ROUND(AE297*AI297,2)*CX297,2)</f>
        <v>2.81</v>
      </c>
      <c r="DG297">
        <f t="shared" si="82"/>
        <v>0</v>
      </c>
      <c r="DH297">
        <f t="shared" si="75"/>
        <v>0</v>
      </c>
      <c r="DI297">
        <f t="shared" si="76"/>
        <v>0</v>
      </c>
      <c r="DJ297">
        <f>DF297</f>
        <v>2.81</v>
      </c>
      <c r="DK297">
        <v>0</v>
      </c>
      <c r="DL297" t="s">
        <v>236</v>
      </c>
      <c r="DM297">
        <v>0</v>
      </c>
      <c r="DN297" t="s">
        <v>236</v>
      </c>
      <c r="DO297">
        <v>0</v>
      </c>
    </row>
    <row r="298" spans="1:119">
      <c r="A298">
        <f>ROW(Source!A130)</f>
        <v>130</v>
      </c>
      <c r="B298">
        <v>85244033</v>
      </c>
      <c r="C298">
        <v>85246716</v>
      </c>
      <c r="D298">
        <v>83002816</v>
      </c>
      <c r="E298">
        <v>1</v>
      </c>
      <c r="F298">
        <v>1</v>
      </c>
      <c r="G298">
        <v>1</v>
      </c>
      <c r="H298">
        <v>3</v>
      </c>
      <c r="I298" t="s">
        <v>105</v>
      </c>
      <c r="J298" t="s">
        <v>814</v>
      </c>
      <c r="K298" t="s">
        <v>106</v>
      </c>
      <c r="L298">
        <v>1346</v>
      </c>
      <c r="N298">
        <v>1009</v>
      </c>
      <c r="O298" t="s">
        <v>102</v>
      </c>
      <c r="P298" t="s">
        <v>102</v>
      </c>
      <c r="Q298">
        <v>1</v>
      </c>
      <c r="W298">
        <v>0</v>
      </c>
      <c r="X298">
        <v>-373327139</v>
      </c>
      <c r="Y298">
        <f>AT298</f>
        <v>0.02</v>
      </c>
      <c r="AA298">
        <v>86.41</v>
      </c>
      <c r="AB298">
        <v>0</v>
      </c>
      <c r="AC298">
        <v>0</v>
      </c>
      <c r="AD298">
        <v>0</v>
      </c>
      <c r="AE298">
        <v>56.11</v>
      </c>
      <c r="AF298">
        <v>0</v>
      </c>
      <c r="AG298">
        <v>0</v>
      </c>
      <c r="AH298">
        <v>0</v>
      </c>
      <c r="AI298">
        <v>1.54</v>
      </c>
      <c r="AJ298">
        <v>1</v>
      </c>
      <c r="AK298">
        <v>1</v>
      </c>
      <c r="AL298">
        <v>1</v>
      </c>
      <c r="AM298">
        <v>2</v>
      </c>
      <c r="AN298">
        <v>0</v>
      </c>
      <c r="AO298">
        <v>0</v>
      </c>
      <c r="AP298">
        <v>1</v>
      </c>
      <c r="AQ298">
        <v>1</v>
      </c>
      <c r="AR298">
        <v>0</v>
      </c>
      <c r="AS298" t="s">
        <v>236</v>
      </c>
      <c r="AT298">
        <v>0.02</v>
      </c>
      <c r="AU298" t="s">
        <v>236</v>
      </c>
      <c r="AV298">
        <v>0</v>
      </c>
      <c r="AW298">
        <v>2</v>
      </c>
      <c r="AX298">
        <v>85246731</v>
      </c>
      <c r="AY298">
        <v>1</v>
      </c>
      <c r="AZ298">
        <v>0</v>
      </c>
      <c r="BA298">
        <v>379</v>
      </c>
      <c r="BB298">
        <v>1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1.1222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1</v>
      </c>
      <c r="BQ298">
        <v>1.1222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1</v>
      </c>
      <c r="CV298">
        <v>0</v>
      </c>
      <c r="CW298">
        <v>0</v>
      </c>
      <c r="CX298">
        <f>ROUND(Y298*Source!I130,7)</f>
        <v>0.02</v>
      </c>
      <c r="CY298">
        <f>AA298</f>
        <v>86.41</v>
      </c>
      <c r="CZ298">
        <f>AE298</f>
        <v>56.11</v>
      </c>
      <c r="DA298">
        <f>AI298</f>
        <v>1.54</v>
      </c>
      <c r="DB298">
        <f>ROUND(ROUND(AT298*CZ298,2),6)</f>
        <v>1.12</v>
      </c>
      <c r="DC298">
        <f>ROUND(ROUND(AT298*AG298,2),6)</f>
        <v>0</v>
      </c>
      <c r="DD298" t="s">
        <v>236</v>
      </c>
      <c r="DE298" t="s">
        <v>236</v>
      </c>
      <c r="DF298">
        <f>ROUND(ROUND(AE298*AI298,2)*CX298,2)</f>
        <v>1.73</v>
      </c>
      <c r="DG298">
        <f t="shared" si="82"/>
        <v>0</v>
      </c>
      <c r="DH298">
        <f t="shared" si="75"/>
        <v>0</v>
      </c>
      <c r="DI298">
        <f t="shared" si="76"/>
        <v>0</v>
      </c>
      <c r="DJ298">
        <f>DF298</f>
        <v>1.73</v>
      </c>
      <c r="DK298">
        <v>0</v>
      </c>
      <c r="DL298" t="s">
        <v>236</v>
      </c>
      <c r="DM298">
        <v>0</v>
      </c>
      <c r="DN298" t="s">
        <v>236</v>
      </c>
      <c r="DO298">
        <v>0</v>
      </c>
    </row>
    <row r="299" spans="1:119">
      <c r="A299">
        <f>ROW(Source!A131)</f>
        <v>131</v>
      </c>
      <c r="B299">
        <v>85244098</v>
      </c>
      <c r="C299">
        <v>85246743</v>
      </c>
      <c r="D299">
        <v>82925828</v>
      </c>
      <c r="E299">
        <v>117</v>
      </c>
      <c r="F299">
        <v>1</v>
      </c>
      <c r="G299">
        <v>1</v>
      </c>
      <c r="H299">
        <v>1</v>
      </c>
      <c r="I299" t="s">
        <v>93</v>
      </c>
      <c r="J299" t="s">
        <v>236</v>
      </c>
      <c r="K299" t="s">
        <v>94</v>
      </c>
      <c r="L299">
        <v>1191</v>
      </c>
      <c r="N299">
        <v>1013</v>
      </c>
      <c r="O299" t="s">
        <v>28</v>
      </c>
      <c r="P299" t="s">
        <v>28</v>
      </c>
      <c r="Q299">
        <v>1</v>
      </c>
      <c r="W299">
        <v>0</v>
      </c>
      <c r="X299">
        <v>32079103</v>
      </c>
      <c r="Y299">
        <f>(AT299*ROUND((0.15+1),7))</f>
        <v>10.35</v>
      </c>
      <c r="AA299">
        <v>0</v>
      </c>
      <c r="AB299">
        <v>0</v>
      </c>
      <c r="AC299">
        <v>0</v>
      </c>
      <c r="AD299">
        <v>748.18</v>
      </c>
      <c r="AE299">
        <v>0</v>
      </c>
      <c r="AF299">
        <v>0</v>
      </c>
      <c r="AG299">
        <v>0</v>
      </c>
      <c r="AH299">
        <v>748.18</v>
      </c>
      <c r="AI299">
        <v>1</v>
      </c>
      <c r="AJ299">
        <v>1</v>
      </c>
      <c r="AK299">
        <v>1</v>
      </c>
      <c r="AL299">
        <v>1</v>
      </c>
      <c r="AM299">
        <v>-2</v>
      </c>
      <c r="AN299">
        <v>0</v>
      </c>
      <c r="AO299">
        <v>0</v>
      </c>
      <c r="AP299">
        <v>1</v>
      </c>
      <c r="AQ299">
        <v>1</v>
      </c>
      <c r="AR299">
        <v>0</v>
      </c>
      <c r="AS299" t="s">
        <v>236</v>
      </c>
      <c r="AT299">
        <v>9</v>
      </c>
      <c r="AU299" t="s">
        <v>422</v>
      </c>
      <c r="AV299">
        <v>1</v>
      </c>
      <c r="AW299">
        <v>2</v>
      </c>
      <c r="AX299">
        <v>85246751</v>
      </c>
      <c r="AY299">
        <v>1</v>
      </c>
      <c r="AZ299">
        <v>0</v>
      </c>
      <c r="BA299">
        <v>391</v>
      </c>
      <c r="BB299">
        <v>1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6733.62</v>
      </c>
      <c r="BN299">
        <v>9</v>
      </c>
      <c r="BO299">
        <v>0</v>
      </c>
      <c r="BP299">
        <v>1</v>
      </c>
      <c r="BQ299">
        <v>0</v>
      </c>
      <c r="BR299">
        <v>0</v>
      </c>
      <c r="BS299">
        <v>0</v>
      </c>
      <c r="BT299">
        <v>7743.663</v>
      </c>
      <c r="BU299">
        <v>10.35</v>
      </c>
      <c r="BV299">
        <v>0</v>
      </c>
      <c r="BW299">
        <v>1</v>
      </c>
      <c r="CU299">
        <f>ROUND(AT299*Source!I131*AH299*AL299,2)</f>
        <v>6733.62</v>
      </c>
      <c r="CV299">
        <f>ROUND(Y299*Source!I131,7)</f>
        <v>10.35</v>
      </c>
      <c r="CW299">
        <v>0</v>
      </c>
      <c r="CX299">
        <f>ROUND(Y299*Source!I131,7)</f>
        <v>10.35</v>
      </c>
      <c r="CY299">
        <f>AD299</f>
        <v>748.18</v>
      </c>
      <c r="CZ299">
        <f>AH299</f>
        <v>748.18</v>
      </c>
      <c r="DA299">
        <f>AL299</f>
        <v>1</v>
      </c>
      <c r="DB299">
        <f>ROUND((ROUND(AT299*CZ299,2)*ROUND((0.15+1),7)),6)</f>
        <v>7743.663</v>
      </c>
      <c r="DC299">
        <f>ROUND((ROUND(AT299*AG299,2)*ROUND((0.15+1),7)),6)</f>
        <v>0</v>
      </c>
      <c r="DD299" t="s">
        <v>236</v>
      </c>
      <c r="DE299" t="s">
        <v>236</v>
      </c>
      <c r="DF299">
        <f>ROUND(ROUND(AE299,2)*CX299,2)</f>
        <v>0</v>
      </c>
      <c r="DG299">
        <f t="shared" si="82"/>
        <v>0</v>
      </c>
      <c r="DH299">
        <f t="shared" si="75"/>
        <v>0</v>
      </c>
      <c r="DI299">
        <f t="shared" si="76"/>
        <v>7743.66</v>
      </c>
      <c r="DJ299">
        <f>DI299</f>
        <v>7743.66</v>
      </c>
      <c r="DK299">
        <v>1</v>
      </c>
      <c r="DL299" t="s">
        <v>236</v>
      </c>
      <c r="DM299">
        <v>0</v>
      </c>
      <c r="DN299" t="s">
        <v>236</v>
      </c>
      <c r="DO299">
        <v>0</v>
      </c>
    </row>
    <row r="300" spans="1:119">
      <c r="A300">
        <f>ROW(Source!A131)</f>
        <v>131</v>
      </c>
      <c r="B300">
        <v>85244098</v>
      </c>
      <c r="C300">
        <v>85246743</v>
      </c>
      <c r="D300">
        <v>82926016</v>
      </c>
      <c r="E300">
        <v>117</v>
      </c>
      <c r="F300">
        <v>1</v>
      </c>
      <c r="G300">
        <v>1</v>
      </c>
      <c r="H300">
        <v>1</v>
      </c>
      <c r="I300" t="s">
        <v>798</v>
      </c>
      <c r="J300" t="s">
        <v>236</v>
      </c>
      <c r="K300" t="s">
        <v>799</v>
      </c>
      <c r="L300">
        <v>1191</v>
      </c>
      <c r="N300">
        <v>1013</v>
      </c>
      <c r="O300" t="s">
        <v>28</v>
      </c>
      <c r="P300" t="s">
        <v>28</v>
      </c>
      <c r="Q300">
        <v>1</v>
      </c>
      <c r="W300">
        <v>0</v>
      </c>
      <c r="X300">
        <v>-1417349443</v>
      </c>
      <c r="Y300">
        <f>(AT300*ROUND((0.15+1),7))</f>
        <v>3.6915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1</v>
      </c>
      <c r="AJ300">
        <v>1</v>
      </c>
      <c r="AK300">
        <v>1</v>
      </c>
      <c r="AL300">
        <v>1</v>
      </c>
      <c r="AM300">
        <v>-2</v>
      </c>
      <c r="AN300">
        <v>0</v>
      </c>
      <c r="AO300">
        <v>0</v>
      </c>
      <c r="AP300">
        <v>1</v>
      </c>
      <c r="AQ300">
        <v>1</v>
      </c>
      <c r="AR300">
        <v>0</v>
      </c>
      <c r="AS300" t="s">
        <v>236</v>
      </c>
      <c r="AT300">
        <v>3.21</v>
      </c>
      <c r="AU300" t="s">
        <v>422</v>
      </c>
      <c r="AV300">
        <v>2</v>
      </c>
      <c r="AW300">
        <v>2</v>
      </c>
      <c r="AX300">
        <v>85246752</v>
      </c>
      <c r="AY300">
        <v>1</v>
      </c>
      <c r="AZ300">
        <v>0</v>
      </c>
      <c r="BA300">
        <v>392</v>
      </c>
      <c r="BB300">
        <v>1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CV300">
        <v>0</v>
      </c>
      <c r="CW300">
        <v>0</v>
      </c>
      <c r="CX300">
        <f>ROUND(Y300*Source!I131,7)</f>
        <v>3.6915</v>
      </c>
      <c r="CY300">
        <f>AD300</f>
        <v>0</v>
      </c>
      <c r="CZ300">
        <f>AH300</f>
        <v>0</v>
      </c>
      <c r="DA300">
        <f>AL300</f>
        <v>1</v>
      </c>
      <c r="DB300">
        <f>ROUND((ROUND(AT300*CZ300,2)*ROUND((0.15+1),7)),6)</f>
        <v>0</v>
      </c>
      <c r="DC300">
        <f>ROUND((ROUND(AT300*AG300,2)*ROUND((0.15+1),7)),6)</f>
        <v>0</v>
      </c>
      <c r="DD300" t="s">
        <v>236</v>
      </c>
      <c r="DE300" t="s">
        <v>236</v>
      </c>
      <c r="DF300">
        <f>ROUND(ROUND(AE300,2)*CX300,2)</f>
        <v>0</v>
      </c>
      <c r="DG300">
        <f t="shared" si="82"/>
        <v>0</v>
      </c>
      <c r="DH300">
        <f t="shared" si="75"/>
        <v>0</v>
      </c>
      <c r="DI300">
        <f t="shared" si="76"/>
        <v>0</v>
      </c>
      <c r="DJ300">
        <f>DI300</f>
        <v>0</v>
      </c>
      <c r="DK300">
        <v>0</v>
      </c>
      <c r="DL300" t="s">
        <v>236</v>
      </c>
      <c r="DM300">
        <v>0</v>
      </c>
      <c r="DN300" t="s">
        <v>236</v>
      </c>
      <c r="DO300">
        <v>0</v>
      </c>
    </row>
    <row r="301" spans="1:119">
      <c r="A301">
        <f>ROW(Source!A131)</f>
        <v>131</v>
      </c>
      <c r="B301">
        <v>85244098</v>
      </c>
      <c r="C301">
        <v>85246743</v>
      </c>
      <c r="D301">
        <v>82932392</v>
      </c>
      <c r="E301">
        <v>1</v>
      </c>
      <c r="F301">
        <v>1</v>
      </c>
      <c r="G301">
        <v>1</v>
      </c>
      <c r="H301">
        <v>2</v>
      </c>
      <c r="I301" t="s">
        <v>95</v>
      </c>
      <c r="J301" t="s">
        <v>804</v>
      </c>
      <c r="K301" t="s">
        <v>96</v>
      </c>
      <c r="L301">
        <v>1368</v>
      </c>
      <c r="N301">
        <v>1011</v>
      </c>
      <c r="O301" t="s">
        <v>57</v>
      </c>
      <c r="P301" t="s">
        <v>57</v>
      </c>
      <c r="Q301">
        <v>1</v>
      </c>
      <c r="W301">
        <v>0</v>
      </c>
      <c r="X301">
        <v>843131152</v>
      </c>
      <c r="Y301">
        <f>(AT301*ROUND((0.15+1),7))</f>
        <v>2.99</v>
      </c>
      <c r="AA301">
        <v>0</v>
      </c>
      <c r="AB301">
        <v>2736.29</v>
      </c>
      <c r="AC301">
        <v>932.95</v>
      </c>
      <c r="AD301">
        <v>0</v>
      </c>
      <c r="AE301">
        <v>0</v>
      </c>
      <c r="AF301">
        <v>2088.77</v>
      </c>
      <c r="AG301">
        <v>932.95</v>
      </c>
      <c r="AH301">
        <v>0</v>
      </c>
      <c r="AI301">
        <v>1</v>
      </c>
      <c r="AJ301">
        <v>1.31</v>
      </c>
      <c r="AK301">
        <v>1</v>
      </c>
      <c r="AL301">
        <v>1</v>
      </c>
      <c r="AM301">
        <v>2</v>
      </c>
      <c r="AN301">
        <v>0</v>
      </c>
      <c r="AO301">
        <v>0</v>
      </c>
      <c r="AP301">
        <v>1</v>
      </c>
      <c r="AQ301">
        <v>1</v>
      </c>
      <c r="AR301">
        <v>0</v>
      </c>
      <c r="AS301" t="s">
        <v>236</v>
      </c>
      <c r="AT301">
        <v>2.6</v>
      </c>
      <c r="AU301" t="s">
        <v>422</v>
      </c>
      <c r="AV301">
        <v>1</v>
      </c>
      <c r="AW301">
        <v>2</v>
      </c>
      <c r="AX301">
        <v>85246753</v>
      </c>
      <c r="AY301">
        <v>1</v>
      </c>
      <c r="AZ301">
        <v>0</v>
      </c>
      <c r="BA301">
        <v>393</v>
      </c>
      <c r="BB301">
        <v>1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5430.802</v>
      </c>
      <c r="BL301">
        <v>2425.67</v>
      </c>
      <c r="BM301">
        <v>0</v>
      </c>
      <c r="BN301">
        <v>0</v>
      </c>
      <c r="BO301">
        <v>2.6</v>
      </c>
      <c r="BP301">
        <v>1</v>
      </c>
      <c r="BQ301">
        <v>0</v>
      </c>
      <c r="BR301">
        <v>6245.4223</v>
      </c>
      <c r="BS301">
        <v>2789.5205</v>
      </c>
      <c r="BT301">
        <v>0</v>
      </c>
      <c r="BU301">
        <v>0</v>
      </c>
      <c r="BV301">
        <v>2.99</v>
      </c>
      <c r="BW301">
        <v>1</v>
      </c>
      <c r="CV301">
        <v>0</v>
      </c>
      <c r="CW301">
        <f>ROUND(Y301*Source!I131*DO301,7)</f>
        <v>2.99</v>
      </c>
      <c r="CX301">
        <f>ROUND(Y301*Source!I131,7)</f>
        <v>2.99</v>
      </c>
      <c r="CY301">
        <f>AB301</f>
        <v>2736.29</v>
      </c>
      <c r="CZ301">
        <f>AF301</f>
        <v>2088.77</v>
      </c>
      <c r="DA301">
        <f>AJ301</f>
        <v>1.31</v>
      </c>
      <c r="DB301">
        <f>ROUND((ROUND(AT301*CZ301,2)*ROUND((0.15+1),7)),6)</f>
        <v>6245.42</v>
      </c>
      <c r="DC301">
        <f>ROUND((ROUND(AT301*AG301,2)*ROUND((0.15+1),7)),6)</f>
        <v>2789.5205</v>
      </c>
      <c r="DD301" t="s">
        <v>236</v>
      </c>
      <c r="DE301" t="s">
        <v>236</v>
      </c>
      <c r="DF301">
        <f>ROUND(ROUND(AE301,2)*CX301,2)</f>
        <v>0</v>
      </c>
      <c r="DG301">
        <f>ROUND(ROUND(AF301*AJ301,2)*CX301,2)</f>
        <v>8181.51</v>
      </c>
      <c r="DH301">
        <f t="shared" si="75"/>
        <v>2789.52</v>
      </c>
      <c r="DI301">
        <f t="shared" si="76"/>
        <v>0</v>
      </c>
      <c r="DJ301">
        <f>DG301+DH301</f>
        <v>10971.03</v>
      </c>
      <c r="DK301">
        <v>0</v>
      </c>
      <c r="DL301" t="s">
        <v>58</v>
      </c>
      <c r="DM301">
        <v>5</v>
      </c>
      <c r="DN301" t="s">
        <v>28</v>
      </c>
      <c r="DO301">
        <v>1</v>
      </c>
    </row>
    <row r="302" spans="1:119">
      <c r="A302">
        <f>ROW(Source!A131)</f>
        <v>131</v>
      </c>
      <c r="B302">
        <v>85244098</v>
      </c>
      <c r="C302">
        <v>85246743</v>
      </c>
      <c r="D302">
        <v>82933400</v>
      </c>
      <c r="E302">
        <v>1</v>
      </c>
      <c r="F302">
        <v>1</v>
      </c>
      <c r="G302">
        <v>1</v>
      </c>
      <c r="H302">
        <v>2</v>
      </c>
      <c r="I302" t="s">
        <v>97</v>
      </c>
      <c r="J302" t="s">
        <v>801</v>
      </c>
      <c r="K302" t="s">
        <v>98</v>
      </c>
      <c r="L302">
        <v>1368</v>
      </c>
      <c r="N302">
        <v>1011</v>
      </c>
      <c r="O302" t="s">
        <v>57</v>
      </c>
      <c r="P302" t="s">
        <v>57</v>
      </c>
      <c r="Q302">
        <v>1</v>
      </c>
      <c r="W302">
        <v>0</v>
      </c>
      <c r="X302">
        <v>-849950259</v>
      </c>
      <c r="Y302">
        <f>(AT302*ROUND((0.15+1),7))</f>
        <v>0.7015</v>
      </c>
      <c r="AA302">
        <v>0</v>
      </c>
      <c r="AB302">
        <v>641.7</v>
      </c>
      <c r="AC302">
        <v>811.79</v>
      </c>
      <c r="AD302">
        <v>0</v>
      </c>
      <c r="AE302">
        <v>0</v>
      </c>
      <c r="AF302">
        <v>641.7</v>
      </c>
      <c r="AG302">
        <v>811.79</v>
      </c>
      <c r="AH302">
        <v>0</v>
      </c>
      <c r="AI302">
        <v>1</v>
      </c>
      <c r="AJ302">
        <v>1</v>
      </c>
      <c r="AK302">
        <v>1</v>
      </c>
      <c r="AL302">
        <v>1</v>
      </c>
      <c r="AM302">
        <v>-2</v>
      </c>
      <c r="AN302">
        <v>0</v>
      </c>
      <c r="AO302">
        <v>0</v>
      </c>
      <c r="AP302">
        <v>1</v>
      </c>
      <c r="AQ302">
        <v>1</v>
      </c>
      <c r="AR302">
        <v>0</v>
      </c>
      <c r="AS302" t="s">
        <v>236</v>
      </c>
      <c r="AT302">
        <v>0.61</v>
      </c>
      <c r="AU302" t="s">
        <v>422</v>
      </c>
      <c r="AV302">
        <v>1</v>
      </c>
      <c r="AW302">
        <v>2</v>
      </c>
      <c r="AX302">
        <v>85246754</v>
      </c>
      <c r="AY302">
        <v>1</v>
      </c>
      <c r="AZ302">
        <v>0</v>
      </c>
      <c r="BA302">
        <v>394</v>
      </c>
      <c r="BB302">
        <v>1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391.437</v>
      </c>
      <c r="BL302">
        <v>495.1919</v>
      </c>
      <c r="BM302">
        <v>0</v>
      </c>
      <c r="BN302">
        <v>0</v>
      </c>
      <c r="BO302">
        <v>0.61</v>
      </c>
      <c r="BP302">
        <v>1</v>
      </c>
      <c r="BQ302">
        <v>0</v>
      </c>
      <c r="BR302">
        <v>450.15255</v>
      </c>
      <c r="BS302">
        <v>569.470685</v>
      </c>
      <c r="BT302">
        <v>0</v>
      </c>
      <c r="BU302">
        <v>0</v>
      </c>
      <c r="BV302">
        <v>0.7015</v>
      </c>
      <c r="BW302">
        <v>1</v>
      </c>
      <c r="CV302">
        <v>0</v>
      </c>
      <c r="CW302">
        <f>ROUND(Y302*Source!I131*DO302,7)</f>
        <v>0.7015</v>
      </c>
      <c r="CX302">
        <f>ROUND(Y302*Source!I131,7)</f>
        <v>0.7015</v>
      </c>
      <c r="CY302">
        <f>AB302</f>
        <v>641.7</v>
      </c>
      <c r="CZ302">
        <f>AF302</f>
        <v>641.7</v>
      </c>
      <c r="DA302">
        <f>AJ302</f>
        <v>1</v>
      </c>
      <c r="DB302">
        <f>ROUND((ROUND(AT302*CZ302,2)*ROUND((0.15+1),7)),6)</f>
        <v>450.156</v>
      </c>
      <c r="DC302">
        <f>ROUND((ROUND(AT302*AG302,2)*ROUND((0.15+1),7)),6)</f>
        <v>569.4685</v>
      </c>
      <c r="DD302" t="s">
        <v>236</v>
      </c>
      <c r="DE302" t="s">
        <v>236</v>
      </c>
      <c r="DF302">
        <f>ROUND(ROUND(AE302,2)*CX302,2)</f>
        <v>0</v>
      </c>
      <c r="DG302">
        <f t="shared" ref="DG302:DG307" si="83">ROUND(ROUND(AF302,2)*CX302,2)</f>
        <v>450.15</v>
      </c>
      <c r="DH302">
        <f t="shared" si="75"/>
        <v>569.47</v>
      </c>
      <c r="DI302">
        <f t="shared" si="76"/>
        <v>0</v>
      </c>
      <c r="DJ302">
        <f>DG302+DH302</f>
        <v>1019.62</v>
      </c>
      <c r="DK302">
        <v>1</v>
      </c>
      <c r="DL302" t="s">
        <v>81</v>
      </c>
      <c r="DM302">
        <v>4</v>
      </c>
      <c r="DN302" t="s">
        <v>28</v>
      </c>
      <c r="DO302">
        <v>1</v>
      </c>
    </row>
    <row r="303" spans="1:119">
      <c r="A303">
        <f>ROW(Source!A131)</f>
        <v>131</v>
      </c>
      <c r="B303">
        <v>85244098</v>
      </c>
      <c r="C303">
        <v>85246743</v>
      </c>
      <c r="D303">
        <v>82998121</v>
      </c>
      <c r="E303">
        <v>1</v>
      </c>
      <c r="F303">
        <v>1</v>
      </c>
      <c r="G303">
        <v>1</v>
      </c>
      <c r="H303">
        <v>3</v>
      </c>
      <c r="I303" t="s">
        <v>100</v>
      </c>
      <c r="J303" t="s">
        <v>813</v>
      </c>
      <c r="K303" t="s">
        <v>101</v>
      </c>
      <c r="L303">
        <v>1346</v>
      </c>
      <c r="N303">
        <v>1009</v>
      </c>
      <c r="O303" t="s">
        <v>102</v>
      </c>
      <c r="P303" t="s">
        <v>102</v>
      </c>
      <c r="Q303">
        <v>1</v>
      </c>
      <c r="W303">
        <v>0</v>
      </c>
      <c r="X303">
        <v>-897919439</v>
      </c>
      <c r="Y303">
        <f>AT303</f>
        <v>0.1</v>
      </c>
      <c r="AA303">
        <v>296.69</v>
      </c>
      <c r="AB303">
        <v>0</v>
      </c>
      <c r="AC303">
        <v>0</v>
      </c>
      <c r="AD303">
        <v>0</v>
      </c>
      <c r="AE303">
        <v>185.43</v>
      </c>
      <c r="AF303">
        <v>0</v>
      </c>
      <c r="AG303">
        <v>0</v>
      </c>
      <c r="AH303">
        <v>0</v>
      </c>
      <c r="AI303">
        <v>1.6</v>
      </c>
      <c r="AJ303">
        <v>1</v>
      </c>
      <c r="AK303">
        <v>1</v>
      </c>
      <c r="AL303">
        <v>1</v>
      </c>
      <c r="AM303">
        <v>2</v>
      </c>
      <c r="AN303">
        <v>0</v>
      </c>
      <c r="AO303">
        <v>0</v>
      </c>
      <c r="AP303">
        <v>1</v>
      </c>
      <c r="AQ303">
        <v>1</v>
      </c>
      <c r="AR303">
        <v>0</v>
      </c>
      <c r="AS303" t="s">
        <v>236</v>
      </c>
      <c r="AT303">
        <v>0.1</v>
      </c>
      <c r="AU303" t="s">
        <v>236</v>
      </c>
      <c r="AV303">
        <v>0</v>
      </c>
      <c r="AW303">
        <v>2</v>
      </c>
      <c r="AX303">
        <v>85246755</v>
      </c>
      <c r="AY303">
        <v>1</v>
      </c>
      <c r="AZ303">
        <v>0</v>
      </c>
      <c r="BA303">
        <v>395</v>
      </c>
      <c r="BB303">
        <v>1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18.543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1</v>
      </c>
      <c r="BQ303">
        <v>18.543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1</v>
      </c>
      <c r="CV303">
        <v>0</v>
      </c>
      <c r="CW303">
        <v>0</v>
      </c>
      <c r="CX303">
        <f>ROUND(Y303*Source!I131,7)</f>
        <v>0.1</v>
      </c>
      <c r="CY303">
        <f>AA303</f>
        <v>296.69</v>
      </c>
      <c r="CZ303">
        <f>AE303</f>
        <v>185.43</v>
      </c>
      <c r="DA303">
        <f>AI303</f>
        <v>1.6</v>
      </c>
      <c r="DB303">
        <f>ROUND(ROUND(AT303*CZ303,2),6)</f>
        <v>18.54</v>
      </c>
      <c r="DC303">
        <f>ROUND(ROUND(AT303*AG303,2),6)</f>
        <v>0</v>
      </c>
      <c r="DD303" t="s">
        <v>236</v>
      </c>
      <c r="DE303" t="s">
        <v>236</v>
      </c>
      <c r="DF303">
        <f>ROUND(ROUND(AE303*AI303,2)*CX303,2)</f>
        <v>29.67</v>
      </c>
      <c r="DG303">
        <f t="shared" si="83"/>
        <v>0</v>
      </c>
      <c r="DH303">
        <f t="shared" si="75"/>
        <v>0</v>
      </c>
      <c r="DI303">
        <f t="shared" si="76"/>
        <v>0</v>
      </c>
      <c r="DJ303">
        <f>DF303</f>
        <v>29.67</v>
      </c>
      <c r="DK303">
        <v>0</v>
      </c>
      <c r="DL303" t="s">
        <v>236</v>
      </c>
      <c r="DM303">
        <v>0</v>
      </c>
      <c r="DN303" t="s">
        <v>236</v>
      </c>
      <c r="DO303">
        <v>0</v>
      </c>
    </row>
    <row r="304" spans="1:119">
      <c r="A304">
        <f>ROW(Source!A131)</f>
        <v>131</v>
      </c>
      <c r="B304">
        <v>85244098</v>
      </c>
      <c r="C304">
        <v>85246743</v>
      </c>
      <c r="D304">
        <v>82998128</v>
      </c>
      <c r="E304">
        <v>1</v>
      </c>
      <c r="F304">
        <v>1</v>
      </c>
      <c r="G304">
        <v>1</v>
      </c>
      <c r="H304">
        <v>3</v>
      </c>
      <c r="I304" t="s">
        <v>103</v>
      </c>
      <c r="J304" t="s">
        <v>867</v>
      </c>
      <c r="K304" t="s">
        <v>104</v>
      </c>
      <c r="L304">
        <v>1346</v>
      </c>
      <c r="N304">
        <v>1009</v>
      </c>
      <c r="O304" t="s">
        <v>102</v>
      </c>
      <c r="P304" t="s">
        <v>102</v>
      </c>
      <c r="Q304">
        <v>1</v>
      </c>
      <c r="W304">
        <v>0</v>
      </c>
      <c r="X304">
        <v>-1547825166</v>
      </c>
      <c r="Y304">
        <f>AT304</f>
        <v>0.03</v>
      </c>
      <c r="AA304">
        <v>93.65</v>
      </c>
      <c r="AB304">
        <v>0</v>
      </c>
      <c r="AC304">
        <v>0</v>
      </c>
      <c r="AD304">
        <v>0</v>
      </c>
      <c r="AE304">
        <v>58.53</v>
      </c>
      <c r="AF304">
        <v>0</v>
      </c>
      <c r="AG304">
        <v>0</v>
      </c>
      <c r="AH304">
        <v>0</v>
      </c>
      <c r="AI304">
        <v>1.6</v>
      </c>
      <c r="AJ304">
        <v>1</v>
      </c>
      <c r="AK304">
        <v>1</v>
      </c>
      <c r="AL304">
        <v>1</v>
      </c>
      <c r="AM304">
        <v>2</v>
      </c>
      <c r="AN304">
        <v>0</v>
      </c>
      <c r="AO304">
        <v>0</v>
      </c>
      <c r="AP304">
        <v>1</v>
      </c>
      <c r="AQ304">
        <v>1</v>
      </c>
      <c r="AR304">
        <v>0</v>
      </c>
      <c r="AS304" t="s">
        <v>236</v>
      </c>
      <c r="AT304">
        <v>0.03</v>
      </c>
      <c r="AU304" t="s">
        <v>236</v>
      </c>
      <c r="AV304">
        <v>0</v>
      </c>
      <c r="AW304">
        <v>2</v>
      </c>
      <c r="AX304">
        <v>85246756</v>
      </c>
      <c r="AY304">
        <v>1</v>
      </c>
      <c r="AZ304">
        <v>0</v>
      </c>
      <c r="BA304">
        <v>396</v>
      </c>
      <c r="BB304">
        <v>1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1.7559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1</v>
      </c>
      <c r="BQ304">
        <v>1.7559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1</v>
      </c>
      <c r="CV304">
        <v>0</v>
      </c>
      <c r="CW304">
        <v>0</v>
      </c>
      <c r="CX304">
        <f>ROUND(Y304*Source!I131,7)</f>
        <v>0.03</v>
      </c>
      <c r="CY304">
        <f>AA304</f>
        <v>93.65</v>
      </c>
      <c r="CZ304">
        <f>AE304</f>
        <v>58.53</v>
      </c>
      <c r="DA304">
        <f>AI304</f>
        <v>1.6</v>
      </c>
      <c r="DB304">
        <f>ROUND(ROUND(AT304*CZ304,2),6)</f>
        <v>1.76</v>
      </c>
      <c r="DC304">
        <f>ROUND(ROUND(AT304*AG304,2),6)</f>
        <v>0</v>
      </c>
      <c r="DD304" t="s">
        <v>236</v>
      </c>
      <c r="DE304" t="s">
        <v>236</v>
      </c>
      <c r="DF304">
        <f>ROUND(ROUND(AE304*AI304,2)*CX304,2)</f>
        <v>2.81</v>
      </c>
      <c r="DG304">
        <f t="shared" si="83"/>
        <v>0</v>
      </c>
      <c r="DH304">
        <f t="shared" si="75"/>
        <v>0</v>
      </c>
      <c r="DI304">
        <f t="shared" si="76"/>
        <v>0</v>
      </c>
      <c r="DJ304">
        <f>DF304</f>
        <v>2.81</v>
      </c>
      <c r="DK304">
        <v>0</v>
      </c>
      <c r="DL304" t="s">
        <v>236</v>
      </c>
      <c r="DM304">
        <v>0</v>
      </c>
      <c r="DN304" t="s">
        <v>236</v>
      </c>
      <c r="DO304">
        <v>0</v>
      </c>
    </row>
    <row r="305" spans="1:119">
      <c r="A305">
        <f>ROW(Source!A131)</f>
        <v>131</v>
      </c>
      <c r="B305">
        <v>85244098</v>
      </c>
      <c r="C305">
        <v>85246743</v>
      </c>
      <c r="D305">
        <v>83002816</v>
      </c>
      <c r="E305">
        <v>1</v>
      </c>
      <c r="F305">
        <v>1</v>
      </c>
      <c r="G305">
        <v>1</v>
      </c>
      <c r="H305">
        <v>3</v>
      </c>
      <c r="I305" t="s">
        <v>105</v>
      </c>
      <c r="J305" t="s">
        <v>814</v>
      </c>
      <c r="K305" t="s">
        <v>106</v>
      </c>
      <c r="L305">
        <v>1346</v>
      </c>
      <c r="N305">
        <v>1009</v>
      </c>
      <c r="O305" t="s">
        <v>102</v>
      </c>
      <c r="P305" t="s">
        <v>102</v>
      </c>
      <c r="Q305">
        <v>1</v>
      </c>
      <c r="W305">
        <v>0</v>
      </c>
      <c r="X305">
        <v>-373327139</v>
      </c>
      <c r="Y305">
        <f>AT305</f>
        <v>0.02</v>
      </c>
      <c r="AA305">
        <v>86.41</v>
      </c>
      <c r="AB305">
        <v>0</v>
      </c>
      <c r="AC305">
        <v>0</v>
      </c>
      <c r="AD305">
        <v>0</v>
      </c>
      <c r="AE305">
        <v>56.11</v>
      </c>
      <c r="AF305">
        <v>0</v>
      </c>
      <c r="AG305">
        <v>0</v>
      </c>
      <c r="AH305">
        <v>0</v>
      </c>
      <c r="AI305">
        <v>1.54</v>
      </c>
      <c r="AJ305">
        <v>1</v>
      </c>
      <c r="AK305">
        <v>1</v>
      </c>
      <c r="AL305">
        <v>1</v>
      </c>
      <c r="AM305">
        <v>2</v>
      </c>
      <c r="AN305">
        <v>0</v>
      </c>
      <c r="AO305">
        <v>0</v>
      </c>
      <c r="AP305">
        <v>1</v>
      </c>
      <c r="AQ305">
        <v>1</v>
      </c>
      <c r="AR305">
        <v>0</v>
      </c>
      <c r="AS305" t="s">
        <v>236</v>
      </c>
      <c r="AT305">
        <v>0.02</v>
      </c>
      <c r="AU305" t="s">
        <v>236</v>
      </c>
      <c r="AV305">
        <v>0</v>
      </c>
      <c r="AW305">
        <v>2</v>
      </c>
      <c r="AX305">
        <v>85246758</v>
      </c>
      <c r="AY305">
        <v>1</v>
      </c>
      <c r="AZ305">
        <v>0</v>
      </c>
      <c r="BA305">
        <v>398</v>
      </c>
      <c r="BB305">
        <v>1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1.1222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1</v>
      </c>
      <c r="BQ305">
        <v>1.1222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1</v>
      </c>
      <c r="CV305">
        <v>0</v>
      </c>
      <c r="CW305">
        <v>0</v>
      </c>
      <c r="CX305">
        <f>ROUND(Y305*Source!I131,7)</f>
        <v>0.02</v>
      </c>
      <c r="CY305">
        <f>AA305</f>
        <v>86.41</v>
      </c>
      <c r="CZ305">
        <f>AE305</f>
        <v>56.11</v>
      </c>
      <c r="DA305">
        <f>AI305</f>
        <v>1.54</v>
      </c>
      <c r="DB305">
        <f>ROUND(ROUND(AT305*CZ305,2),6)</f>
        <v>1.12</v>
      </c>
      <c r="DC305">
        <f>ROUND(ROUND(AT305*AG305,2),6)</f>
        <v>0</v>
      </c>
      <c r="DD305" t="s">
        <v>236</v>
      </c>
      <c r="DE305" t="s">
        <v>236</v>
      </c>
      <c r="DF305">
        <f>ROUND(ROUND(AE305*AI305,2)*CX305,2)</f>
        <v>1.73</v>
      </c>
      <c r="DG305">
        <f t="shared" si="83"/>
        <v>0</v>
      </c>
      <c r="DH305">
        <f t="shared" si="75"/>
        <v>0</v>
      </c>
      <c r="DI305">
        <f t="shared" si="76"/>
        <v>0</v>
      </c>
      <c r="DJ305">
        <f>DF305</f>
        <v>1.73</v>
      </c>
      <c r="DK305">
        <v>0</v>
      </c>
      <c r="DL305" t="s">
        <v>236</v>
      </c>
      <c r="DM305">
        <v>0</v>
      </c>
      <c r="DN305" t="s">
        <v>236</v>
      </c>
      <c r="DO305">
        <v>0</v>
      </c>
    </row>
    <row r="306" spans="1:119">
      <c r="A306">
        <f>ROW(Source!A132)</f>
        <v>132</v>
      </c>
      <c r="B306">
        <v>85244033</v>
      </c>
      <c r="C306">
        <v>85246743</v>
      </c>
      <c r="D306">
        <v>82925828</v>
      </c>
      <c r="E306">
        <v>117</v>
      </c>
      <c r="F306">
        <v>1</v>
      </c>
      <c r="G306">
        <v>1</v>
      </c>
      <c r="H306">
        <v>1</v>
      </c>
      <c r="I306" t="s">
        <v>93</v>
      </c>
      <c r="J306" t="s">
        <v>236</v>
      </c>
      <c r="K306" t="s">
        <v>94</v>
      </c>
      <c r="L306">
        <v>1191</v>
      </c>
      <c r="N306">
        <v>1013</v>
      </c>
      <c r="O306" t="s">
        <v>28</v>
      </c>
      <c r="P306" t="s">
        <v>28</v>
      </c>
      <c r="Q306">
        <v>1</v>
      </c>
      <c r="W306">
        <v>0</v>
      </c>
      <c r="X306">
        <v>32079103</v>
      </c>
      <c r="Y306">
        <f>(AT306*ROUND((0.15+1),7))</f>
        <v>10.35</v>
      </c>
      <c r="AA306">
        <v>0</v>
      </c>
      <c r="AB306">
        <v>0</v>
      </c>
      <c r="AC306">
        <v>0</v>
      </c>
      <c r="AD306">
        <v>748.18</v>
      </c>
      <c r="AE306">
        <v>0</v>
      </c>
      <c r="AF306">
        <v>0</v>
      </c>
      <c r="AG306">
        <v>0</v>
      </c>
      <c r="AH306">
        <v>748.18</v>
      </c>
      <c r="AI306">
        <v>1</v>
      </c>
      <c r="AJ306">
        <v>1</v>
      </c>
      <c r="AK306">
        <v>1</v>
      </c>
      <c r="AL306">
        <v>1</v>
      </c>
      <c r="AM306">
        <v>-2</v>
      </c>
      <c r="AN306">
        <v>0</v>
      </c>
      <c r="AO306">
        <v>0</v>
      </c>
      <c r="AP306">
        <v>1</v>
      </c>
      <c r="AQ306">
        <v>1</v>
      </c>
      <c r="AR306">
        <v>0</v>
      </c>
      <c r="AS306" t="s">
        <v>236</v>
      </c>
      <c r="AT306">
        <v>9</v>
      </c>
      <c r="AU306" t="s">
        <v>422</v>
      </c>
      <c r="AV306">
        <v>1</v>
      </c>
      <c r="AW306">
        <v>2</v>
      </c>
      <c r="AX306">
        <v>85246751</v>
      </c>
      <c r="AY306">
        <v>1</v>
      </c>
      <c r="AZ306">
        <v>0</v>
      </c>
      <c r="BA306">
        <v>410</v>
      </c>
      <c r="BB306">
        <v>1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6733.62</v>
      </c>
      <c r="BN306">
        <v>9</v>
      </c>
      <c r="BO306">
        <v>0</v>
      </c>
      <c r="BP306">
        <v>1</v>
      </c>
      <c r="BQ306">
        <v>0</v>
      </c>
      <c r="BR306">
        <v>0</v>
      </c>
      <c r="BS306">
        <v>0</v>
      </c>
      <c r="BT306">
        <v>7743.663</v>
      </c>
      <c r="BU306">
        <v>10.35</v>
      </c>
      <c r="BV306">
        <v>0</v>
      </c>
      <c r="BW306">
        <v>1</v>
      </c>
      <c r="CU306">
        <f>ROUND(AT306*Source!I132*AH306*AL306,2)</f>
        <v>6733.62</v>
      </c>
      <c r="CV306">
        <f>ROUND(Y306*Source!I132,7)</f>
        <v>10.35</v>
      </c>
      <c r="CW306">
        <v>0</v>
      </c>
      <c r="CX306">
        <f>ROUND(Y306*Source!I132,7)</f>
        <v>10.35</v>
      </c>
      <c r="CY306">
        <f>AD306</f>
        <v>748.18</v>
      </c>
      <c r="CZ306">
        <f>AH306</f>
        <v>748.18</v>
      </c>
      <c r="DA306">
        <f>AL306</f>
        <v>1</v>
      </c>
      <c r="DB306">
        <f>ROUND((ROUND(AT306*CZ306,2)*ROUND((0.15+1),7)),6)</f>
        <v>7743.663</v>
      </c>
      <c r="DC306">
        <f>ROUND((ROUND(AT306*AG306,2)*ROUND((0.15+1),7)),6)</f>
        <v>0</v>
      </c>
      <c r="DD306" t="s">
        <v>236</v>
      </c>
      <c r="DE306" t="s">
        <v>236</v>
      </c>
      <c r="DF306">
        <f>ROUND(ROUND(AE306,2)*CX306,2)</f>
        <v>0</v>
      </c>
      <c r="DG306">
        <f t="shared" si="83"/>
        <v>0</v>
      </c>
      <c r="DH306">
        <f t="shared" si="75"/>
        <v>0</v>
      </c>
      <c r="DI306">
        <f t="shared" si="76"/>
        <v>7743.66</v>
      </c>
      <c r="DJ306">
        <f>DI306</f>
        <v>7743.66</v>
      </c>
      <c r="DK306">
        <v>1</v>
      </c>
      <c r="DL306" t="s">
        <v>236</v>
      </c>
      <c r="DM306">
        <v>0</v>
      </c>
      <c r="DN306" t="s">
        <v>236</v>
      </c>
      <c r="DO306">
        <v>0</v>
      </c>
    </row>
    <row r="307" spans="1:119">
      <c r="A307">
        <f>ROW(Source!A132)</f>
        <v>132</v>
      </c>
      <c r="B307">
        <v>85244033</v>
      </c>
      <c r="C307">
        <v>85246743</v>
      </c>
      <c r="D307">
        <v>82926016</v>
      </c>
      <c r="E307">
        <v>117</v>
      </c>
      <c r="F307">
        <v>1</v>
      </c>
      <c r="G307">
        <v>1</v>
      </c>
      <c r="H307">
        <v>1</v>
      </c>
      <c r="I307" t="s">
        <v>798</v>
      </c>
      <c r="J307" t="s">
        <v>236</v>
      </c>
      <c r="K307" t="s">
        <v>799</v>
      </c>
      <c r="L307">
        <v>1191</v>
      </c>
      <c r="N307">
        <v>1013</v>
      </c>
      <c r="O307" t="s">
        <v>28</v>
      </c>
      <c r="P307" t="s">
        <v>28</v>
      </c>
      <c r="Q307">
        <v>1</v>
      </c>
      <c r="W307">
        <v>0</v>
      </c>
      <c r="X307">
        <v>-1417349443</v>
      </c>
      <c r="Y307">
        <f>(AT307*ROUND((0.15+1),7))</f>
        <v>3.6915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1</v>
      </c>
      <c r="AJ307">
        <v>1</v>
      </c>
      <c r="AK307">
        <v>1</v>
      </c>
      <c r="AL307">
        <v>1</v>
      </c>
      <c r="AM307">
        <v>-2</v>
      </c>
      <c r="AN307">
        <v>0</v>
      </c>
      <c r="AO307">
        <v>0</v>
      </c>
      <c r="AP307">
        <v>1</v>
      </c>
      <c r="AQ307">
        <v>1</v>
      </c>
      <c r="AR307">
        <v>0</v>
      </c>
      <c r="AS307" t="s">
        <v>236</v>
      </c>
      <c r="AT307">
        <v>3.21</v>
      </c>
      <c r="AU307" t="s">
        <v>422</v>
      </c>
      <c r="AV307">
        <v>2</v>
      </c>
      <c r="AW307">
        <v>2</v>
      </c>
      <c r="AX307">
        <v>85246752</v>
      </c>
      <c r="AY307">
        <v>1</v>
      </c>
      <c r="AZ307">
        <v>0</v>
      </c>
      <c r="BA307">
        <v>411</v>
      </c>
      <c r="BB307">
        <v>1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CV307">
        <v>0</v>
      </c>
      <c r="CW307">
        <v>0</v>
      </c>
      <c r="CX307">
        <f>ROUND(Y307*Source!I132,7)</f>
        <v>3.6915</v>
      </c>
      <c r="CY307">
        <f>AD307</f>
        <v>0</v>
      </c>
      <c r="CZ307">
        <f>AH307</f>
        <v>0</v>
      </c>
      <c r="DA307">
        <f>AL307</f>
        <v>1</v>
      </c>
      <c r="DB307">
        <f>ROUND((ROUND(AT307*CZ307,2)*ROUND((0.15+1),7)),6)</f>
        <v>0</v>
      </c>
      <c r="DC307">
        <f>ROUND((ROUND(AT307*AG307,2)*ROUND((0.15+1),7)),6)</f>
        <v>0</v>
      </c>
      <c r="DD307" t="s">
        <v>236</v>
      </c>
      <c r="DE307" t="s">
        <v>236</v>
      </c>
      <c r="DF307">
        <f>ROUND(ROUND(AE307,2)*CX307,2)</f>
        <v>0</v>
      </c>
      <c r="DG307">
        <f t="shared" si="83"/>
        <v>0</v>
      </c>
      <c r="DH307">
        <f t="shared" si="75"/>
        <v>0</v>
      </c>
      <c r="DI307">
        <f t="shared" si="76"/>
        <v>0</v>
      </c>
      <c r="DJ307">
        <f>DI307</f>
        <v>0</v>
      </c>
      <c r="DK307">
        <v>0</v>
      </c>
      <c r="DL307" t="s">
        <v>236</v>
      </c>
      <c r="DM307">
        <v>0</v>
      </c>
      <c r="DN307" t="s">
        <v>236</v>
      </c>
      <c r="DO307">
        <v>0</v>
      </c>
    </row>
    <row r="308" spans="1:119">
      <c r="A308">
        <f>ROW(Source!A132)</f>
        <v>132</v>
      </c>
      <c r="B308">
        <v>85244033</v>
      </c>
      <c r="C308">
        <v>85246743</v>
      </c>
      <c r="D308">
        <v>82932392</v>
      </c>
      <c r="E308">
        <v>1</v>
      </c>
      <c r="F308">
        <v>1</v>
      </c>
      <c r="G308">
        <v>1</v>
      </c>
      <c r="H308">
        <v>2</v>
      </c>
      <c r="I308" t="s">
        <v>95</v>
      </c>
      <c r="J308" t="s">
        <v>804</v>
      </c>
      <c r="K308" t="s">
        <v>96</v>
      </c>
      <c r="L308">
        <v>1368</v>
      </c>
      <c r="N308">
        <v>1011</v>
      </c>
      <c r="O308" t="s">
        <v>57</v>
      </c>
      <c r="P308" t="s">
        <v>57</v>
      </c>
      <c r="Q308">
        <v>1</v>
      </c>
      <c r="W308">
        <v>0</v>
      </c>
      <c r="X308">
        <v>843131152</v>
      </c>
      <c r="Y308">
        <f>(AT308*ROUND((0.15+1),7))</f>
        <v>2.99</v>
      </c>
      <c r="AA308">
        <v>0</v>
      </c>
      <c r="AB308">
        <v>2736.29</v>
      </c>
      <c r="AC308">
        <v>932.95</v>
      </c>
      <c r="AD308">
        <v>0</v>
      </c>
      <c r="AE308">
        <v>0</v>
      </c>
      <c r="AF308">
        <v>2088.77</v>
      </c>
      <c r="AG308">
        <v>932.95</v>
      </c>
      <c r="AH308">
        <v>0</v>
      </c>
      <c r="AI308">
        <v>1</v>
      </c>
      <c r="AJ308">
        <v>1.31</v>
      </c>
      <c r="AK308">
        <v>1</v>
      </c>
      <c r="AL308">
        <v>1</v>
      </c>
      <c r="AM308">
        <v>2</v>
      </c>
      <c r="AN308">
        <v>0</v>
      </c>
      <c r="AO308">
        <v>0</v>
      </c>
      <c r="AP308">
        <v>1</v>
      </c>
      <c r="AQ308">
        <v>1</v>
      </c>
      <c r="AR308">
        <v>0</v>
      </c>
      <c r="AS308" t="s">
        <v>236</v>
      </c>
      <c r="AT308">
        <v>2.6</v>
      </c>
      <c r="AU308" t="s">
        <v>422</v>
      </c>
      <c r="AV308">
        <v>1</v>
      </c>
      <c r="AW308">
        <v>2</v>
      </c>
      <c r="AX308">
        <v>85246753</v>
      </c>
      <c r="AY308">
        <v>1</v>
      </c>
      <c r="AZ308">
        <v>0</v>
      </c>
      <c r="BA308">
        <v>412</v>
      </c>
      <c r="BB308">
        <v>1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5430.802</v>
      </c>
      <c r="BL308">
        <v>2425.67</v>
      </c>
      <c r="BM308">
        <v>0</v>
      </c>
      <c r="BN308">
        <v>0</v>
      </c>
      <c r="BO308">
        <v>2.6</v>
      </c>
      <c r="BP308">
        <v>1</v>
      </c>
      <c r="BQ308">
        <v>0</v>
      </c>
      <c r="BR308">
        <v>6245.4223</v>
      </c>
      <c r="BS308">
        <v>2789.5205</v>
      </c>
      <c r="BT308">
        <v>0</v>
      </c>
      <c r="BU308">
        <v>0</v>
      </c>
      <c r="BV308">
        <v>2.99</v>
      </c>
      <c r="BW308">
        <v>1</v>
      </c>
      <c r="CV308">
        <v>0</v>
      </c>
      <c r="CW308">
        <f>ROUND(Y308*Source!I132*DO308,7)</f>
        <v>2.99</v>
      </c>
      <c r="CX308">
        <f>ROUND(Y308*Source!I132,7)</f>
        <v>2.99</v>
      </c>
      <c r="CY308">
        <f>AB308</f>
        <v>2736.29</v>
      </c>
      <c r="CZ308">
        <f>AF308</f>
        <v>2088.77</v>
      </c>
      <c r="DA308">
        <f>AJ308</f>
        <v>1.31</v>
      </c>
      <c r="DB308">
        <f>ROUND((ROUND(AT308*CZ308,2)*ROUND((0.15+1),7)),6)</f>
        <v>6245.42</v>
      </c>
      <c r="DC308">
        <f>ROUND((ROUND(AT308*AG308,2)*ROUND((0.15+1),7)),6)</f>
        <v>2789.5205</v>
      </c>
      <c r="DD308" t="s">
        <v>236</v>
      </c>
      <c r="DE308" t="s">
        <v>236</v>
      </c>
      <c r="DF308">
        <f>ROUND(ROUND(AE308,2)*CX308,2)</f>
        <v>0</v>
      </c>
      <c r="DG308">
        <f>ROUND(ROUND(AF308*AJ308,2)*CX308,2)</f>
        <v>8181.51</v>
      </c>
      <c r="DH308">
        <f t="shared" si="75"/>
        <v>2789.52</v>
      </c>
      <c r="DI308">
        <f t="shared" si="76"/>
        <v>0</v>
      </c>
      <c r="DJ308">
        <f>DG308+DH308</f>
        <v>10971.03</v>
      </c>
      <c r="DK308">
        <v>0</v>
      </c>
      <c r="DL308" t="s">
        <v>58</v>
      </c>
      <c r="DM308">
        <v>5</v>
      </c>
      <c r="DN308" t="s">
        <v>28</v>
      </c>
      <c r="DO308">
        <v>1</v>
      </c>
    </row>
    <row r="309" spans="1:119">
      <c r="A309">
        <f>ROW(Source!A132)</f>
        <v>132</v>
      </c>
      <c r="B309">
        <v>85244033</v>
      </c>
      <c r="C309">
        <v>85246743</v>
      </c>
      <c r="D309">
        <v>82933400</v>
      </c>
      <c r="E309">
        <v>1</v>
      </c>
      <c r="F309">
        <v>1</v>
      </c>
      <c r="G309">
        <v>1</v>
      </c>
      <c r="H309">
        <v>2</v>
      </c>
      <c r="I309" t="s">
        <v>97</v>
      </c>
      <c r="J309" t="s">
        <v>801</v>
      </c>
      <c r="K309" t="s">
        <v>98</v>
      </c>
      <c r="L309">
        <v>1368</v>
      </c>
      <c r="N309">
        <v>1011</v>
      </c>
      <c r="O309" t="s">
        <v>57</v>
      </c>
      <c r="P309" t="s">
        <v>57</v>
      </c>
      <c r="Q309">
        <v>1</v>
      </c>
      <c r="W309">
        <v>0</v>
      </c>
      <c r="X309">
        <v>-849950259</v>
      </c>
      <c r="Y309">
        <f>(AT309*ROUND((0.15+1),7))</f>
        <v>0.7015</v>
      </c>
      <c r="AA309">
        <v>0</v>
      </c>
      <c r="AB309">
        <v>641.7</v>
      </c>
      <c r="AC309">
        <v>811.79</v>
      </c>
      <c r="AD309">
        <v>0</v>
      </c>
      <c r="AE309">
        <v>0</v>
      </c>
      <c r="AF309">
        <v>641.7</v>
      </c>
      <c r="AG309">
        <v>811.79</v>
      </c>
      <c r="AH309">
        <v>0</v>
      </c>
      <c r="AI309">
        <v>1</v>
      </c>
      <c r="AJ309">
        <v>1</v>
      </c>
      <c r="AK309">
        <v>1</v>
      </c>
      <c r="AL309">
        <v>1</v>
      </c>
      <c r="AM309">
        <v>-2</v>
      </c>
      <c r="AN309">
        <v>0</v>
      </c>
      <c r="AO309">
        <v>0</v>
      </c>
      <c r="AP309">
        <v>1</v>
      </c>
      <c r="AQ309">
        <v>1</v>
      </c>
      <c r="AR309">
        <v>0</v>
      </c>
      <c r="AS309" t="s">
        <v>236</v>
      </c>
      <c r="AT309">
        <v>0.61</v>
      </c>
      <c r="AU309" t="s">
        <v>422</v>
      </c>
      <c r="AV309">
        <v>1</v>
      </c>
      <c r="AW309">
        <v>2</v>
      </c>
      <c r="AX309">
        <v>85246754</v>
      </c>
      <c r="AY309">
        <v>1</v>
      </c>
      <c r="AZ309">
        <v>0</v>
      </c>
      <c r="BA309">
        <v>413</v>
      </c>
      <c r="BB309">
        <v>1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391.437</v>
      </c>
      <c r="BL309">
        <v>495.1919</v>
      </c>
      <c r="BM309">
        <v>0</v>
      </c>
      <c r="BN309">
        <v>0</v>
      </c>
      <c r="BO309">
        <v>0.61</v>
      </c>
      <c r="BP309">
        <v>1</v>
      </c>
      <c r="BQ309">
        <v>0</v>
      </c>
      <c r="BR309">
        <v>450.15255</v>
      </c>
      <c r="BS309">
        <v>569.470685</v>
      </c>
      <c r="BT309">
        <v>0</v>
      </c>
      <c r="BU309">
        <v>0</v>
      </c>
      <c r="BV309">
        <v>0.7015</v>
      </c>
      <c r="BW309">
        <v>1</v>
      </c>
      <c r="CV309">
        <v>0</v>
      </c>
      <c r="CW309">
        <f>ROUND(Y309*Source!I132*DO309,7)</f>
        <v>0.7015</v>
      </c>
      <c r="CX309">
        <f>ROUND(Y309*Source!I132,7)</f>
        <v>0.7015</v>
      </c>
      <c r="CY309">
        <f>AB309</f>
        <v>641.7</v>
      </c>
      <c r="CZ309">
        <f>AF309</f>
        <v>641.7</v>
      </c>
      <c r="DA309">
        <f>AJ309</f>
        <v>1</v>
      </c>
      <c r="DB309">
        <f>ROUND((ROUND(AT309*CZ309,2)*ROUND((0.15+1),7)),6)</f>
        <v>450.156</v>
      </c>
      <c r="DC309">
        <f>ROUND((ROUND(AT309*AG309,2)*ROUND((0.15+1),7)),6)</f>
        <v>569.4685</v>
      </c>
      <c r="DD309" t="s">
        <v>236</v>
      </c>
      <c r="DE309" t="s">
        <v>236</v>
      </c>
      <c r="DF309">
        <f>ROUND(ROUND(AE309,2)*CX309,2)</f>
        <v>0</v>
      </c>
      <c r="DG309">
        <f t="shared" ref="DG309:DG314" si="84">ROUND(ROUND(AF309,2)*CX309,2)</f>
        <v>450.15</v>
      </c>
      <c r="DH309">
        <f t="shared" si="75"/>
        <v>569.47</v>
      </c>
      <c r="DI309">
        <f t="shared" si="76"/>
        <v>0</v>
      </c>
      <c r="DJ309">
        <f>DG309+DH309</f>
        <v>1019.62</v>
      </c>
      <c r="DK309">
        <v>1</v>
      </c>
      <c r="DL309" t="s">
        <v>81</v>
      </c>
      <c r="DM309">
        <v>4</v>
      </c>
      <c r="DN309" t="s">
        <v>28</v>
      </c>
      <c r="DO309">
        <v>1</v>
      </c>
    </row>
    <row r="310" spans="1:119">
      <c r="A310">
        <f>ROW(Source!A132)</f>
        <v>132</v>
      </c>
      <c r="B310">
        <v>85244033</v>
      </c>
      <c r="C310">
        <v>85246743</v>
      </c>
      <c r="D310">
        <v>82998121</v>
      </c>
      <c r="E310">
        <v>1</v>
      </c>
      <c r="F310">
        <v>1</v>
      </c>
      <c r="G310">
        <v>1</v>
      </c>
      <c r="H310">
        <v>3</v>
      </c>
      <c r="I310" t="s">
        <v>100</v>
      </c>
      <c r="J310" t="s">
        <v>813</v>
      </c>
      <c r="K310" t="s">
        <v>101</v>
      </c>
      <c r="L310">
        <v>1346</v>
      </c>
      <c r="N310">
        <v>1009</v>
      </c>
      <c r="O310" t="s">
        <v>102</v>
      </c>
      <c r="P310" t="s">
        <v>102</v>
      </c>
      <c r="Q310">
        <v>1</v>
      </c>
      <c r="W310">
        <v>0</v>
      </c>
      <c r="X310">
        <v>-897919439</v>
      </c>
      <c r="Y310">
        <f>AT310</f>
        <v>0.1</v>
      </c>
      <c r="AA310">
        <v>296.69</v>
      </c>
      <c r="AB310">
        <v>0</v>
      </c>
      <c r="AC310">
        <v>0</v>
      </c>
      <c r="AD310">
        <v>0</v>
      </c>
      <c r="AE310">
        <v>185.43</v>
      </c>
      <c r="AF310">
        <v>0</v>
      </c>
      <c r="AG310">
        <v>0</v>
      </c>
      <c r="AH310">
        <v>0</v>
      </c>
      <c r="AI310">
        <v>1.6</v>
      </c>
      <c r="AJ310">
        <v>1</v>
      </c>
      <c r="AK310">
        <v>1</v>
      </c>
      <c r="AL310">
        <v>1</v>
      </c>
      <c r="AM310">
        <v>2</v>
      </c>
      <c r="AN310">
        <v>0</v>
      </c>
      <c r="AO310">
        <v>0</v>
      </c>
      <c r="AP310">
        <v>1</v>
      </c>
      <c r="AQ310">
        <v>1</v>
      </c>
      <c r="AR310">
        <v>0</v>
      </c>
      <c r="AS310" t="s">
        <v>236</v>
      </c>
      <c r="AT310">
        <v>0.1</v>
      </c>
      <c r="AU310" t="s">
        <v>236</v>
      </c>
      <c r="AV310">
        <v>0</v>
      </c>
      <c r="AW310">
        <v>2</v>
      </c>
      <c r="AX310">
        <v>85246755</v>
      </c>
      <c r="AY310">
        <v>1</v>
      </c>
      <c r="AZ310">
        <v>0</v>
      </c>
      <c r="BA310">
        <v>414</v>
      </c>
      <c r="BB310">
        <v>1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18.543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1</v>
      </c>
      <c r="BQ310">
        <v>18.543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1</v>
      </c>
      <c r="CV310">
        <v>0</v>
      </c>
      <c r="CW310">
        <v>0</v>
      </c>
      <c r="CX310">
        <f>ROUND(Y310*Source!I132,7)</f>
        <v>0.1</v>
      </c>
      <c r="CY310">
        <f>AA310</f>
        <v>296.69</v>
      </c>
      <c r="CZ310">
        <f>AE310</f>
        <v>185.43</v>
      </c>
      <c r="DA310">
        <f>AI310</f>
        <v>1.6</v>
      </c>
      <c r="DB310">
        <f>ROUND(ROUND(AT310*CZ310,2),6)</f>
        <v>18.54</v>
      </c>
      <c r="DC310">
        <f>ROUND(ROUND(AT310*AG310,2),6)</f>
        <v>0</v>
      </c>
      <c r="DD310" t="s">
        <v>236</v>
      </c>
      <c r="DE310" t="s">
        <v>236</v>
      </c>
      <c r="DF310">
        <f>ROUND(ROUND(AE310*AI310,2)*CX310,2)</f>
        <v>29.67</v>
      </c>
      <c r="DG310">
        <f t="shared" si="84"/>
        <v>0</v>
      </c>
      <c r="DH310">
        <f t="shared" si="75"/>
        <v>0</v>
      </c>
      <c r="DI310">
        <f t="shared" si="76"/>
        <v>0</v>
      </c>
      <c r="DJ310">
        <f>DF310</f>
        <v>29.67</v>
      </c>
      <c r="DK310">
        <v>0</v>
      </c>
      <c r="DL310" t="s">
        <v>236</v>
      </c>
      <c r="DM310">
        <v>0</v>
      </c>
      <c r="DN310" t="s">
        <v>236</v>
      </c>
      <c r="DO310">
        <v>0</v>
      </c>
    </row>
    <row r="311" spans="1:119">
      <c r="A311">
        <f>ROW(Source!A132)</f>
        <v>132</v>
      </c>
      <c r="B311">
        <v>85244033</v>
      </c>
      <c r="C311">
        <v>85246743</v>
      </c>
      <c r="D311">
        <v>82998128</v>
      </c>
      <c r="E311">
        <v>1</v>
      </c>
      <c r="F311">
        <v>1</v>
      </c>
      <c r="G311">
        <v>1</v>
      </c>
      <c r="H311">
        <v>3</v>
      </c>
      <c r="I311" t="s">
        <v>103</v>
      </c>
      <c r="J311" t="s">
        <v>867</v>
      </c>
      <c r="K311" t="s">
        <v>104</v>
      </c>
      <c r="L311">
        <v>1346</v>
      </c>
      <c r="N311">
        <v>1009</v>
      </c>
      <c r="O311" t="s">
        <v>102</v>
      </c>
      <c r="P311" t="s">
        <v>102</v>
      </c>
      <c r="Q311">
        <v>1</v>
      </c>
      <c r="W311">
        <v>0</v>
      </c>
      <c r="X311">
        <v>-1547825166</v>
      </c>
      <c r="Y311">
        <f>AT311</f>
        <v>0.03</v>
      </c>
      <c r="AA311">
        <v>93.65</v>
      </c>
      <c r="AB311">
        <v>0</v>
      </c>
      <c r="AC311">
        <v>0</v>
      </c>
      <c r="AD311">
        <v>0</v>
      </c>
      <c r="AE311">
        <v>58.53</v>
      </c>
      <c r="AF311">
        <v>0</v>
      </c>
      <c r="AG311">
        <v>0</v>
      </c>
      <c r="AH311">
        <v>0</v>
      </c>
      <c r="AI311">
        <v>1.6</v>
      </c>
      <c r="AJ311">
        <v>1</v>
      </c>
      <c r="AK311">
        <v>1</v>
      </c>
      <c r="AL311">
        <v>1</v>
      </c>
      <c r="AM311">
        <v>2</v>
      </c>
      <c r="AN311">
        <v>0</v>
      </c>
      <c r="AO311">
        <v>0</v>
      </c>
      <c r="AP311">
        <v>1</v>
      </c>
      <c r="AQ311">
        <v>1</v>
      </c>
      <c r="AR311">
        <v>0</v>
      </c>
      <c r="AS311" t="s">
        <v>236</v>
      </c>
      <c r="AT311">
        <v>0.03</v>
      </c>
      <c r="AU311" t="s">
        <v>236</v>
      </c>
      <c r="AV311">
        <v>0</v>
      </c>
      <c r="AW311">
        <v>2</v>
      </c>
      <c r="AX311">
        <v>85246756</v>
      </c>
      <c r="AY311">
        <v>1</v>
      </c>
      <c r="AZ311">
        <v>0</v>
      </c>
      <c r="BA311">
        <v>415</v>
      </c>
      <c r="BB311">
        <v>1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1.7559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1</v>
      </c>
      <c r="BQ311">
        <v>1.7559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1</v>
      </c>
      <c r="CV311">
        <v>0</v>
      </c>
      <c r="CW311">
        <v>0</v>
      </c>
      <c r="CX311">
        <f>ROUND(Y311*Source!I132,7)</f>
        <v>0.03</v>
      </c>
      <c r="CY311">
        <f>AA311</f>
        <v>93.65</v>
      </c>
      <c r="CZ311">
        <f>AE311</f>
        <v>58.53</v>
      </c>
      <c r="DA311">
        <f>AI311</f>
        <v>1.6</v>
      </c>
      <c r="DB311">
        <f>ROUND(ROUND(AT311*CZ311,2),6)</f>
        <v>1.76</v>
      </c>
      <c r="DC311">
        <f>ROUND(ROUND(AT311*AG311,2),6)</f>
        <v>0</v>
      </c>
      <c r="DD311" t="s">
        <v>236</v>
      </c>
      <c r="DE311" t="s">
        <v>236</v>
      </c>
      <c r="DF311">
        <f>ROUND(ROUND(AE311*AI311,2)*CX311,2)</f>
        <v>2.81</v>
      </c>
      <c r="DG311">
        <f t="shared" si="84"/>
        <v>0</v>
      </c>
      <c r="DH311">
        <f t="shared" si="75"/>
        <v>0</v>
      </c>
      <c r="DI311">
        <f t="shared" si="76"/>
        <v>0</v>
      </c>
      <c r="DJ311">
        <f>DF311</f>
        <v>2.81</v>
      </c>
      <c r="DK311">
        <v>0</v>
      </c>
      <c r="DL311" t="s">
        <v>236</v>
      </c>
      <c r="DM311">
        <v>0</v>
      </c>
      <c r="DN311" t="s">
        <v>236</v>
      </c>
      <c r="DO311">
        <v>0</v>
      </c>
    </row>
    <row r="312" spans="1:119">
      <c r="A312">
        <f>ROW(Source!A132)</f>
        <v>132</v>
      </c>
      <c r="B312">
        <v>85244033</v>
      </c>
      <c r="C312">
        <v>85246743</v>
      </c>
      <c r="D312">
        <v>83002816</v>
      </c>
      <c r="E312">
        <v>1</v>
      </c>
      <c r="F312">
        <v>1</v>
      </c>
      <c r="G312">
        <v>1</v>
      </c>
      <c r="H312">
        <v>3</v>
      </c>
      <c r="I312" t="s">
        <v>105</v>
      </c>
      <c r="J312" t="s">
        <v>814</v>
      </c>
      <c r="K312" t="s">
        <v>106</v>
      </c>
      <c r="L312">
        <v>1346</v>
      </c>
      <c r="N312">
        <v>1009</v>
      </c>
      <c r="O312" t="s">
        <v>102</v>
      </c>
      <c r="P312" t="s">
        <v>102</v>
      </c>
      <c r="Q312">
        <v>1</v>
      </c>
      <c r="W312">
        <v>0</v>
      </c>
      <c r="X312">
        <v>-373327139</v>
      </c>
      <c r="Y312">
        <f>AT312</f>
        <v>0.02</v>
      </c>
      <c r="AA312">
        <v>86.41</v>
      </c>
      <c r="AB312">
        <v>0</v>
      </c>
      <c r="AC312">
        <v>0</v>
      </c>
      <c r="AD312">
        <v>0</v>
      </c>
      <c r="AE312">
        <v>56.11</v>
      </c>
      <c r="AF312">
        <v>0</v>
      </c>
      <c r="AG312">
        <v>0</v>
      </c>
      <c r="AH312">
        <v>0</v>
      </c>
      <c r="AI312">
        <v>1.54</v>
      </c>
      <c r="AJ312">
        <v>1</v>
      </c>
      <c r="AK312">
        <v>1</v>
      </c>
      <c r="AL312">
        <v>1</v>
      </c>
      <c r="AM312">
        <v>2</v>
      </c>
      <c r="AN312">
        <v>0</v>
      </c>
      <c r="AO312">
        <v>0</v>
      </c>
      <c r="AP312">
        <v>1</v>
      </c>
      <c r="AQ312">
        <v>1</v>
      </c>
      <c r="AR312">
        <v>0</v>
      </c>
      <c r="AS312" t="s">
        <v>236</v>
      </c>
      <c r="AT312">
        <v>0.02</v>
      </c>
      <c r="AU312" t="s">
        <v>236</v>
      </c>
      <c r="AV312">
        <v>0</v>
      </c>
      <c r="AW312">
        <v>2</v>
      </c>
      <c r="AX312">
        <v>85246758</v>
      </c>
      <c r="AY312">
        <v>1</v>
      </c>
      <c r="AZ312">
        <v>0</v>
      </c>
      <c r="BA312">
        <v>417</v>
      </c>
      <c r="BB312">
        <v>1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1.1222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1</v>
      </c>
      <c r="BQ312">
        <v>1.1222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1</v>
      </c>
      <c r="CV312">
        <v>0</v>
      </c>
      <c r="CW312">
        <v>0</v>
      </c>
      <c r="CX312">
        <f>ROUND(Y312*Source!I132,7)</f>
        <v>0.02</v>
      </c>
      <c r="CY312">
        <f>AA312</f>
        <v>86.41</v>
      </c>
      <c r="CZ312">
        <f>AE312</f>
        <v>56.11</v>
      </c>
      <c r="DA312">
        <f>AI312</f>
        <v>1.54</v>
      </c>
      <c r="DB312">
        <f>ROUND(ROUND(AT312*CZ312,2),6)</f>
        <v>1.12</v>
      </c>
      <c r="DC312">
        <f>ROUND(ROUND(AT312*AG312,2),6)</f>
        <v>0</v>
      </c>
      <c r="DD312" t="s">
        <v>236</v>
      </c>
      <c r="DE312" t="s">
        <v>236</v>
      </c>
      <c r="DF312">
        <f>ROUND(ROUND(AE312*AI312,2)*CX312,2)</f>
        <v>1.73</v>
      </c>
      <c r="DG312">
        <f t="shared" si="84"/>
        <v>0</v>
      </c>
      <c r="DH312">
        <f t="shared" si="75"/>
        <v>0</v>
      </c>
      <c r="DI312">
        <f t="shared" si="76"/>
        <v>0</v>
      </c>
      <c r="DJ312">
        <f>DF312</f>
        <v>1.73</v>
      </c>
      <c r="DK312">
        <v>0</v>
      </c>
      <c r="DL312" t="s">
        <v>236</v>
      </c>
      <c r="DM312">
        <v>0</v>
      </c>
      <c r="DN312" t="s">
        <v>236</v>
      </c>
      <c r="DO312">
        <v>0</v>
      </c>
    </row>
    <row r="313" spans="1:119">
      <c r="A313">
        <f>ROW(Source!A133)</f>
        <v>133</v>
      </c>
      <c r="B313">
        <v>85244098</v>
      </c>
      <c r="C313">
        <v>85246770</v>
      </c>
      <c r="D313">
        <v>82925828</v>
      </c>
      <c r="E313">
        <v>117</v>
      </c>
      <c r="F313">
        <v>1</v>
      </c>
      <c r="G313">
        <v>1</v>
      </c>
      <c r="H313">
        <v>1</v>
      </c>
      <c r="I313" t="s">
        <v>93</v>
      </c>
      <c r="J313" t="s">
        <v>236</v>
      </c>
      <c r="K313" t="s">
        <v>94</v>
      </c>
      <c r="L313">
        <v>1191</v>
      </c>
      <c r="N313">
        <v>1013</v>
      </c>
      <c r="O313" t="s">
        <v>28</v>
      </c>
      <c r="P313" t="s">
        <v>28</v>
      </c>
      <c r="Q313">
        <v>1</v>
      </c>
      <c r="W313">
        <v>0</v>
      </c>
      <c r="X313">
        <v>32079103</v>
      </c>
      <c r="Y313">
        <f>(AT313*ROUND((0.15+0.2+1),7))</f>
        <v>6.1425</v>
      </c>
      <c r="AA313">
        <v>0</v>
      </c>
      <c r="AB313">
        <v>0</v>
      </c>
      <c r="AC313">
        <v>0</v>
      </c>
      <c r="AD313">
        <v>748.18</v>
      </c>
      <c r="AE313">
        <v>0</v>
      </c>
      <c r="AF313">
        <v>0</v>
      </c>
      <c r="AG313">
        <v>0</v>
      </c>
      <c r="AH313">
        <v>748.18</v>
      </c>
      <c r="AI313">
        <v>1</v>
      </c>
      <c r="AJ313">
        <v>1</v>
      </c>
      <c r="AK313">
        <v>1</v>
      </c>
      <c r="AL313">
        <v>1</v>
      </c>
      <c r="AM313">
        <v>-2</v>
      </c>
      <c r="AN313">
        <v>0</v>
      </c>
      <c r="AO313">
        <v>0</v>
      </c>
      <c r="AP313">
        <v>1</v>
      </c>
      <c r="AQ313">
        <v>1</v>
      </c>
      <c r="AR313">
        <v>0</v>
      </c>
      <c r="AS313" t="s">
        <v>236</v>
      </c>
      <c r="AT313">
        <v>4.55</v>
      </c>
      <c r="AU313" t="s">
        <v>441</v>
      </c>
      <c r="AV313">
        <v>1</v>
      </c>
      <c r="AW313">
        <v>2</v>
      </c>
      <c r="AX313">
        <v>85246778</v>
      </c>
      <c r="AY313">
        <v>1</v>
      </c>
      <c r="AZ313">
        <v>0</v>
      </c>
      <c r="BA313">
        <v>429</v>
      </c>
      <c r="BB313">
        <v>1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3404.219</v>
      </c>
      <c r="BN313">
        <v>4.55</v>
      </c>
      <c r="BO313">
        <v>0</v>
      </c>
      <c r="BP313">
        <v>1</v>
      </c>
      <c r="BQ313">
        <v>0</v>
      </c>
      <c r="BR313">
        <v>0</v>
      </c>
      <c r="BS313">
        <v>0</v>
      </c>
      <c r="BT313">
        <v>4595.69565</v>
      </c>
      <c r="BU313">
        <v>6.1425</v>
      </c>
      <c r="BV313">
        <v>0</v>
      </c>
      <c r="BW313">
        <v>1</v>
      </c>
      <c r="CU313">
        <f>ROUND(AT313*Source!I133*AH313*AL313,2)</f>
        <v>0</v>
      </c>
      <c r="CV313">
        <f>ROUND(Y313*Source!I133,7)</f>
        <v>0</v>
      </c>
      <c r="CW313">
        <v>0</v>
      </c>
      <c r="CX313">
        <f>ROUND(Y313*Source!I133,7)</f>
        <v>0</v>
      </c>
      <c r="CY313">
        <f>AD313</f>
        <v>748.18</v>
      </c>
      <c r="CZ313">
        <f>AH313</f>
        <v>748.18</v>
      </c>
      <c r="DA313">
        <f>AL313</f>
        <v>1</v>
      </c>
      <c r="DB313">
        <f>ROUND((ROUND(AT313*CZ313,2)*ROUND((0.15+0.2+1),7)),6)</f>
        <v>4595.697</v>
      </c>
      <c r="DC313">
        <f>ROUND((ROUND(AT313*AG313,2)*ROUND((0.15+0.2+1),7)),6)</f>
        <v>0</v>
      </c>
      <c r="DD313" t="s">
        <v>236</v>
      </c>
      <c r="DE313" t="s">
        <v>236</v>
      </c>
      <c r="DF313">
        <f>ROUND(ROUND(AE313,2)*CX313,2)</f>
        <v>0</v>
      </c>
      <c r="DG313">
        <f t="shared" si="84"/>
        <v>0</v>
      </c>
      <c r="DH313">
        <f t="shared" si="75"/>
        <v>0</v>
      </c>
      <c r="DI313">
        <f t="shared" si="76"/>
        <v>0</v>
      </c>
      <c r="DJ313">
        <f>DI313</f>
        <v>0</v>
      </c>
      <c r="DK313">
        <v>1</v>
      </c>
      <c r="DL313" t="s">
        <v>236</v>
      </c>
      <c r="DM313">
        <v>0</v>
      </c>
      <c r="DN313" t="s">
        <v>236</v>
      </c>
      <c r="DO313">
        <v>0</v>
      </c>
    </row>
    <row r="314" spans="1:119">
      <c r="A314">
        <f>ROW(Source!A133)</f>
        <v>133</v>
      </c>
      <c r="B314">
        <v>85244098</v>
      </c>
      <c r="C314">
        <v>85246770</v>
      </c>
      <c r="D314">
        <v>82926016</v>
      </c>
      <c r="E314">
        <v>117</v>
      </c>
      <c r="F314">
        <v>1</v>
      </c>
      <c r="G314">
        <v>1</v>
      </c>
      <c r="H314">
        <v>1</v>
      </c>
      <c r="I314" t="s">
        <v>798</v>
      </c>
      <c r="J314" t="s">
        <v>236</v>
      </c>
      <c r="K314" t="s">
        <v>799</v>
      </c>
      <c r="L314">
        <v>1191</v>
      </c>
      <c r="N314">
        <v>1013</v>
      </c>
      <c r="O314" t="s">
        <v>28</v>
      </c>
      <c r="P314" t="s">
        <v>28</v>
      </c>
      <c r="Q314">
        <v>1</v>
      </c>
      <c r="W314">
        <v>0</v>
      </c>
      <c r="X314">
        <v>-1417349443</v>
      </c>
      <c r="Y314">
        <f>(AT314*ROUND((0.15+0.2+1),7))</f>
        <v>1.3365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1</v>
      </c>
      <c r="AJ314">
        <v>1</v>
      </c>
      <c r="AK314">
        <v>1</v>
      </c>
      <c r="AL314">
        <v>1</v>
      </c>
      <c r="AM314">
        <v>-2</v>
      </c>
      <c r="AN314">
        <v>0</v>
      </c>
      <c r="AO314">
        <v>0</v>
      </c>
      <c r="AP314">
        <v>1</v>
      </c>
      <c r="AQ314">
        <v>1</v>
      </c>
      <c r="AR314">
        <v>0</v>
      </c>
      <c r="AS314" t="s">
        <v>236</v>
      </c>
      <c r="AT314">
        <v>0.99</v>
      </c>
      <c r="AU314" t="s">
        <v>441</v>
      </c>
      <c r="AV314">
        <v>2</v>
      </c>
      <c r="AW314">
        <v>2</v>
      </c>
      <c r="AX314">
        <v>85246779</v>
      </c>
      <c r="AY314">
        <v>1</v>
      </c>
      <c r="AZ314">
        <v>0</v>
      </c>
      <c r="BA314">
        <v>430</v>
      </c>
      <c r="BB314">
        <v>1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CV314">
        <v>0</v>
      </c>
      <c r="CW314">
        <v>0</v>
      </c>
      <c r="CX314">
        <f>ROUND(Y314*Source!I133,7)</f>
        <v>0</v>
      </c>
      <c r="CY314">
        <f>AD314</f>
        <v>0</v>
      </c>
      <c r="CZ314">
        <f>AH314</f>
        <v>0</v>
      </c>
      <c r="DA314">
        <f>AL314</f>
        <v>1</v>
      </c>
      <c r="DB314">
        <f>ROUND((ROUND(AT314*CZ314,2)*ROUND((0.15+0.2+1),7)),6)</f>
        <v>0</v>
      </c>
      <c r="DC314">
        <f>ROUND((ROUND(AT314*AG314,2)*ROUND((0.15+0.2+1),7)),6)</f>
        <v>0</v>
      </c>
      <c r="DD314" t="s">
        <v>236</v>
      </c>
      <c r="DE314" t="s">
        <v>236</v>
      </c>
      <c r="DF314">
        <f>ROUND(ROUND(AE314,2)*CX314,2)</f>
        <v>0</v>
      </c>
      <c r="DG314">
        <f t="shared" si="84"/>
        <v>0</v>
      </c>
      <c r="DH314">
        <f t="shared" si="75"/>
        <v>0</v>
      </c>
      <c r="DI314">
        <f t="shared" si="76"/>
        <v>0</v>
      </c>
      <c r="DJ314">
        <f>DI314</f>
        <v>0</v>
      </c>
      <c r="DK314">
        <v>0</v>
      </c>
      <c r="DL314" t="s">
        <v>236</v>
      </c>
      <c r="DM314">
        <v>0</v>
      </c>
      <c r="DN314" t="s">
        <v>236</v>
      </c>
      <c r="DO314">
        <v>0</v>
      </c>
    </row>
    <row r="315" spans="1:119">
      <c r="A315">
        <f>ROW(Source!A133)</f>
        <v>133</v>
      </c>
      <c r="B315">
        <v>85244098</v>
      </c>
      <c r="C315">
        <v>85246770</v>
      </c>
      <c r="D315">
        <v>82932392</v>
      </c>
      <c r="E315">
        <v>1</v>
      </c>
      <c r="F315">
        <v>1</v>
      </c>
      <c r="G315">
        <v>1</v>
      </c>
      <c r="H315">
        <v>2</v>
      </c>
      <c r="I315" t="s">
        <v>95</v>
      </c>
      <c r="J315" t="s">
        <v>804</v>
      </c>
      <c r="K315" t="s">
        <v>96</v>
      </c>
      <c r="L315">
        <v>1368</v>
      </c>
      <c r="N315">
        <v>1011</v>
      </c>
      <c r="O315" t="s">
        <v>57</v>
      </c>
      <c r="P315" t="s">
        <v>57</v>
      </c>
      <c r="Q315">
        <v>1</v>
      </c>
      <c r="W315">
        <v>0</v>
      </c>
      <c r="X315">
        <v>843131152</v>
      </c>
      <c r="Y315">
        <f>(AT315*ROUND((0.15+0.2+1),7))</f>
        <v>0.9585</v>
      </c>
      <c r="AA315">
        <v>0</v>
      </c>
      <c r="AB315">
        <v>2736.29</v>
      </c>
      <c r="AC315">
        <v>932.95</v>
      </c>
      <c r="AD315">
        <v>0</v>
      </c>
      <c r="AE315">
        <v>0</v>
      </c>
      <c r="AF315">
        <v>2088.77</v>
      </c>
      <c r="AG315">
        <v>932.95</v>
      </c>
      <c r="AH315">
        <v>0</v>
      </c>
      <c r="AI315">
        <v>1</v>
      </c>
      <c r="AJ315">
        <v>1.31</v>
      </c>
      <c r="AK315">
        <v>1</v>
      </c>
      <c r="AL315">
        <v>1</v>
      </c>
      <c r="AM315">
        <v>2</v>
      </c>
      <c r="AN315">
        <v>0</v>
      </c>
      <c r="AO315">
        <v>0</v>
      </c>
      <c r="AP315">
        <v>1</v>
      </c>
      <c r="AQ315">
        <v>1</v>
      </c>
      <c r="AR315">
        <v>0</v>
      </c>
      <c r="AS315" t="s">
        <v>236</v>
      </c>
      <c r="AT315">
        <v>0.71</v>
      </c>
      <c r="AU315" t="s">
        <v>441</v>
      </c>
      <c r="AV315">
        <v>1</v>
      </c>
      <c r="AW315">
        <v>2</v>
      </c>
      <c r="AX315">
        <v>85246780</v>
      </c>
      <c r="AY315">
        <v>1</v>
      </c>
      <c r="AZ315">
        <v>0</v>
      </c>
      <c r="BA315">
        <v>431</v>
      </c>
      <c r="BB315">
        <v>1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1483.0267</v>
      </c>
      <c r="BL315">
        <v>662.3945</v>
      </c>
      <c r="BM315">
        <v>0</v>
      </c>
      <c r="BN315">
        <v>0</v>
      </c>
      <c r="BO315">
        <v>0.71</v>
      </c>
      <c r="BP315">
        <v>1</v>
      </c>
      <c r="BQ315">
        <v>0</v>
      </c>
      <c r="BR315">
        <v>2002.086045</v>
      </c>
      <c r="BS315">
        <v>894.232575</v>
      </c>
      <c r="BT315">
        <v>0</v>
      </c>
      <c r="BU315">
        <v>0</v>
      </c>
      <c r="BV315">
        <v>0.9585</v>
      </c>
      <c r="BW315">
        <v>1</v>
      </c>
      <c r="CV315">
        <v>0</v>
      </c>
      <c r="CW315">
        <f>ROUND(Y315*Source!I133*DO315,7)</f>
        <v>0</v>
      </c>
      <c r="CX315">
        <f>ROUND(Y315*Source!I133,7)</f>
        <v>0</v>
      </c>
      <c r="CY315">
        <f>AB315</f>
        <v>2736.29</v>
      </c>
      <c r="CZ315">
        <f>AF315</f>
        <v>2088.77</v>
      </c>
      <c r="DA315">
        <f>AJ315</f>
        <v>1.31</v>
      </c>
      <c r="DB315">
        <f>ROUND((ROUND(AT315*CZ315,2)*ROUND((0.15+0.2+1),7)),6)</f>
        <v>2002.0905</v>
      </c>
      <c r="DC315">
        <f>ROUND((ROUND(AT315*AG315,2)*ROUND((0.15+0.2+1),7)),6)</f>
        <v>894.2265</v>
      </c>
      <c r="DD315" t="s">
        <v>236</v>
      </c>
      <c r="DE315" t="s">
        <v>236</v>
      </c>
      <c r="DF315">
        <f>ROUND(ROUND(AE315,2)*CX315,2)</f>
        <v>0</v>
      </c>
      <c r="DG315">
        <f>ROUND(ROUND(AF315*AJ315,2)*CX315,2)</f>
        <v>0</v>
      </c>
      <c r="DH315">
        <f t="shared" si="75"/>
        <v>0</v>
      </c>
      <c r="DI315">
        <f t="shared" si="76"/>
        <v>0</v>
      </c>
      <c r="DJ315">
        <f>DG315+DH315</f>
        <v>0</v>
      </c>
      <c r="DK315">
        <v>0</v>
      </c>
      <c r="DL315" t="s">
        <v>58</v>
      </c>
      <c r="DM315">
        <v>5</v>
      </c>
      <c r="DN315" t="s">
        <v>28</v>
      </c>
      <c r="DO315">
        <v>1</v>
      </c>
    </row>
    <row r="316" spans="1:119">
      <c r="A316">
        <f>ROW(Source!A133)</f>
        <v>133</v>
      </c>
      <c r="B316">
        <v>85244098</v>
      </c>
      <c r="C316">
        <v>85246770</v>
      </c>
      <c r="D316">
        <v>82933400</v>
      </c>
      <c r="E316">
        <v>1</v>
      </c>
      <c r="F316">
        <v>1</v>
      </c>
      <c r="G316">
        <v>1</v>
      </c>
      <c r="H316">
        <v>2</v>
      </c>
      <c r="I316" t="s">
        <v>97</v>
      </c>
      <c r="J316" t="s">
        <v>801</v>
      </c>
      <c r="K316" t="s">
        <v>98</v>
      </c>
      <c r="L316">
        <v>1368</v>
      </c>
      <c r="N316">
        <v>1011</v>
      </c>
      <c r="O316" t="s">
        <v>57</v>
      </c>
      <c r="P316" t="s">
        <v>57</v>
      </c>
      <c r="Q316">
        <v>1</v>
      </c>
      <c r="W316">
        <v>0</v>
      </c>
      <c r="X316">
        <v>-849950259</v>
      </c>
      <c r="Y316">
        <f>(AT316*ROUND((0.15+0.2+1),7))</f>
        <v>0.378</v>
      </c>
      <c r="AA316">
        <v>0</v>
      </c>
      <c r="AB316">
        <v>641.7</v>
      </c>
      <c r="AC316">
        <v>811.79</v>
      </c>
      <c r="AD316">
        <v>0</v>
      </c>
      <c r="AE316">
        <v>0</v>
      </c>
      <c r="AF316">
        <v>641.7</v>
      </c>
      <c r="AG316">
        <v>811.79</v>
      </c>
      <c r="AH316">
        <v>0</v>
      </c>
      <c r="AI316">
        <v>1</v>
      </c>
      <c r="AJ316">
        <v>1</v>
      </c>
      <c r="AK316">
        <v>1</v>
      </c>
      <c r="AL316">
        <v>1</v>
      </c>
      <c r="AM316">
        <v>-2</v>
      </c>
      <c r="AN316">
        <v>0</v>
      </c>
      <c r="AO316">
        <v>0</v>
      </c>
      <c r="AP316">
        <v>1</v>
      </c>
      <c r="AQ316">
        <v>1</v>
      </c>
      <c r="AR316">
        <v>0</v>
      </c>
      <c r="AS316" t="s">
        <v>236</v>
      </c>
      <c r="AT316">
        <v>0.28</v>
      </c>
      <c r="AU316" t="s">
        <v>441</v>
      </c>
      <c r="AV316">
        <v>1</v>
      </c>
      <c r="AW316">
        <v>2</v>
      </c>
      <c r="AX316">
        <v>85246781</v>
      </c>
      <c r="AY316">
        <v>1</v>
      </c>
      <c r="AZ316">
        <v>0</v>
      </c>
      <c r="BA316">
        <v>432</v>
      </c>
      <c r="BB316">
        <v>1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179.676</v>
      </c>
      <c r="BL316">
        <v>227.3012</v>
      </c>
      <c r="BM316">
        <v>0</v>
      </c>
      <c r="BN316">
        <v>0</v>
      </c>
      <c r="BO316">
        <v>0.28</v>
      </c>
      <c r="BP316">
        <v>1</v>
      </c>
      <c r="BQ316">
        <v>0</v>
      </c>
      <c r="BR316">
        <v>242.5626</v>
      </c>
      <c r="BS316">
        <v>306.85662</v>
      </c>
      <c r="BT316">
        <v>0</v>
      </c>
      <c r="BU316">
        <v>0</v>
      </c>
      <c r="BV316">
        <v>0.378</v>
      </c>
      <c r="BW316">
        <v>1</v>
      </c>
      <c r="CV316">
        <v>0</v>
      </c>
      <c r="CW316">
        <f>ROUND(Y316*Source!I133*DO316,7)</f>
        <v>0</v>
      </c>
      <c r="CX316">
        <f>ROUND(Y316*Source!I133,7)</f>
        <v>0</v>
      </c>
      <c r="CY316">
        <f>AB316</f>
        <v>641.7</v>
      </c>
      <c r="CZ316">
        <f>AF316</f>
        <v>641.7</v>
      </c>
      <c r="DA316">
        <f>AJ316</f>
        <v>1</v>
      </c>
      <c r="DB316">
        <f>ROUND((ROUND(AT316*CZ316,2)*ROUND((0.15+0.2+1),7)),6)</f>
        <v>242.568</v>
      </c>
      <c r="DC316">
        <f>ROUND((ROUND(AT316*AG316,2)*ROUND((0.15+0.2+1),7)),6)</f>
        <v>306.855</v>
      </c>
      <c r="DD316" t="s">
        <v>236</v>
      </c>
      <c r="DE316" t="s">
        <v>236</v>
      </c>
      <c r="DF316">
        <f>ROUND(ROUND(AE316,2)*CX316,2)</f>
        <v>0</v>
      </c>
      <c r="DG316">
        <f t="shared" ref="DG316:DG321" si="85">ROUND(ROUND(AF316,2)*CX316,2)</f>
        <v>0</v>
      </c>
      <c r="DH316">
        <f t="shared" si="75"/>
        <v>0</v>
      </c>
      <c r="DI316">
        <f t="shared" si="76"/>
        <v>0</v>
      </c>
      <c r="DJ316">
        <f>DG316+DH316</f>
        <v>0</v>
      </c>
      <c r="DK316">
        <v>1</v>
      </c>
      <c r="DL316" t="s">
        <v>81</v>
      </c>
      <c r="DM316">
        <v>4</v>
      </c>
      <c r="DN316" t="s">
        <v>28</v>
      </c>
      <c r="DO316">
        <v>1</v>
      </c>
    </row>
    <row r="317" spans="1:119">
      <c r="A317">
        <f>ROW(Source!A133)</f>
        <v>133</v>
      </c>
      <c r="B317">
        <v>85244098</v>
      </c>
      <c r="C317">
        <v>85246770</v>
      </c>
      <c r="D317">
        <v>82998121</v>
      </c>
      <c r="E317">
        <v>1</v>
      </c>
      <c r="F317">
        <v>1</v>
      </c>
      <c r="G317">
        <v>1</v>
      </c>
      <c r="H317">
        <v>3</v>
      </c>
      <c r="I317" t="s">
        <v>100</v>
      </c>
      <c r="J317" t="s">
        <v>813</v>
      </c>
      <c r="K317" t="s">
        <v>101</v>
      </c>
      <c r="L317">
        <v>1346</v>
      </c>
      <c r="N317">
        <v>1009</v>
      </c>
      <c r="O317" t="s">
        <v>102</v>
      </c>
      <c r="P317" t="s">
        <v>102</v>
      </c>
      <c r="Q317">
        <v>1</v>
      </c>
      <c r="W317">
        <v>0</v>
      </c>
      <c r="X317">
        <v>-897919439</v>
      </c>
      <c r="Y317">
        <f>AT317</f>
        <v>0.1</v>
      </c>
      <c r="AA317">
        <v>296.69</v>
      </c>
      <c r="AB317">
        <v>0</v>
      </c>
      <c r="AC317">
        <v>0</v>
      </c>
      <c r="AD317">
        <v>0</v>
      </c>
      <c r="AE317">
        <v>185.43</v>
      </c>
      <c r="AF317">
        <v>0</v>
      </c>
      <c r="AG317">
        <v>0</v>
      </c>
      <c r="AH317">
        <v>0</v>
      </c>
      <c r="AI317">
        <v>1.6</v>
      </c>
      <c r="AJ317">
        <v>1</v>
      </c>
      <c r="AK317">
        <v>1</v>
      </c>
      <c r="AL317">
        <v>1</v>
      </c>
      <c r="AM317">
        <v>2</v>
      </c>
      <c r="AN317">
        <v>0</v>
      </c>
      <c r="AO317">
        <v>0</v>
      </c>
      <c r="AP317">
        <v>1</v>
      </c>
      <c r="AQ317">
        <v>1</v>
      </c>
      <c r="AR317">
        <v>0</v>
      </c>
      <c r="AS317" t="s">
        <v>236</v>
      </c>
      <c r="AT317">
        <v>0.1</v>
      </c>
      <c r="AU317" t="s">
        <v>236</v>
      </c>
      <c r="AV317">
        <v>0</v>
      </c>
      <c r="AW317">
        <v>2</v>
      </c>
      <c r="AX317">
        <v>85246782</v>
      </c>
      <c r="AY317">
        <v>1</v>
      </c>
      <c r="AZ317">
        <v>0</v>
      </c>
      <c r="BA317">
        <v>433</v>
      </c>
      <c r="BB317">
        <v>1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18.543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1</v>
      </c>
      <c r="BQ317">
        <v>18.543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1</v>
      </c>
      <c r="CV317">
        <v>0</v>
      </c>
      <c r="CW317">
        <v>0</v>
      </c>
      <c r="CX317">
        <f>ROUND(Y317*Source!I133,7)</f>
        <v>0</v>
      </c>
      <c r="CY317">
        <f>AA317</f>
        <v>296.69</v>
      </c>
      <c r="CZ317">
        <f>AE317</f>
        <v>185.43</v>
      </c>
      <c r="DA317">
        <f>AI317</f>
        <v>1.6</v>
      </c>
      <c r="DB317">
        <f>ROUND(ROUND(AT317*CZ317,2),6)</f>
        <v>18.54</v>
      </c>
      <c r="DC317">
        <f>ROUND(ROUND(AT317*AG317,2),6)</f>
        <v>0</v>
      </c>
      <c r="DD317" t="s">
        <v>236</v>
      </c>
      <c r="DE317" t="s">
        <v>236</v>
      </c>
      <c r="DF317">
        <f>ROUND(ROUND(AE317*AI317,2)*CX317,2)</f>
        <v>0</v>
      </c>
      <c r="DG317">
        <f t="shared" si="85"/>
        <v>0</v>
      </c>
      <c r="DH317">
        <f t="shared" si="75"/>
        <v>0</v>
      </c>
      <c r="DI317">
        <f t="shared" si="76"/>
        <v>0</v>
      </c>
      <c r="DJ317">
        <f>DF317</f>
        <v>0</v>
      </c>
      <c r="DK317">
        <v>0</v>
      </c>
      <c r="DL317" t="s">
        <v>236</v>
      </c>
      <c r="DM317">
        <v>0</v>
      </c>
      <c r="DN317" t="s">
        <v>236</v>
      </c>
      <c r="DO317">
        <v>0</v>
      </c>
    </row>
    <row r="318" spans="1:119">
      <c r="A318">
        <f>ROW(Source!A133)</f>
        <v>133</v>
      </c>
      <c r="B318">
        <v>85244098</v>
      </c>
      <c r="C318">
        <v>85246770</v>
      </c>
      <c r="D318">
        <v>82998128</v>
      </c>
      <c r="E318">
        <v>1</v>
      </c>
      <c r="F318">
        <v>1</v>
      </c>
      <c r="G318">
        <v>1</v>
      </c>
      <c r="H318">
        <v>3</v>
      </c>
      <c r="I318" t="s">
        <v>103</v>
      </c>
      <c r="J318" t="s">
        <v>867</v>
      </c>
      <c r="K318" t="s">
        <v>104</v>
      </c>
      <c r="L318">
        <v>1346</v>
      </c>
      <c r="N318">
        <v>1009</v>
      </c>
      <c r="O318" t="s">
        <v>102</v>
      </c>
      <c r="P318" t="s">
        <v>102</v>
      </c>
      <c r="Q318">
        <v>1</v>
      </c>
      <c r="W318">
        <v>0</v>
      </c>
      <c r="X318">
        <v>-1547825166</v>
      </c>
      <c r="Y318">
        <f>AT318</f>
        <v>0.03</v>
      </c>
      <c r="AA318">
        <v>93.65</v>
      </c>
      <c r="AB318">
        <v>0</v>
      </c>
      <c r="AC318">
        <v>0</v>
      </c>
      <c r="AD318">
        <v>0</v>
      </c>
      <c r="AE318">
        <v>58.53</v>
      </c>
      <c r="AF318">
        <v>0</v>
      </c>
      <c r="AG318">
        <v>0</v>
      </c>
      <c r="AH318">
        <v>0</v>
      </c>
      <c r="AI318">
        <v>1.6</v>
      </c>
      <c r="AJ318">
        <v>1</v>
      </c>
      <c r="AK318">
        <v>1</v>
      </c>
      <c r="AL318">
        <v>1</v>
      </c>
      <c r="AM318">
        <v>2</v>
      </c>
      <c r="AN318">
        <v>0</v>
      </c>
      <c r="AO318">
        <v>0</v>
      </c>
      <c r="AP318">
        <v>1</v>
      </c>
      <c r="AQ318">
        <v>1</v>
      </c>
      <c r="AR318">
        <v>0</v>
      </c>
      <c r="AS318" t="s">
        <v>236</v>
      </c>
      <c r="AT318">
        <v>0.03</v>
      </c>
      <c r="AU318" t="s">
        <v>236</v>
      </c>
      <c r="AV318">
        <v>0</v>
      </c>
      <c r="AW318">
        <v>2</v>
      </c>
      <c r="AX318">
        <v>85246783</v>
      </c>
      <c r="AY318">
        <v>1</v>
      </c>
      <c r="AZ318">
        <v>0</v>
      </c>
      <c r="BA318">
        <v>434</v>
      </c>
      <c r="BB318">
        <v>1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1.7559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1</v>
      </c>
      <c r="BQ318">
        <v>1.7559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1</v>
      </c>
      <c r="CV318">
        <v>0</v>
      </c>
      <c r="CW318">
        <v>0</v>
      </c>
      <c r="CX318">
        <f>ROUND(Y318*Source!I133,7)</f>
        <v>0</v>
      </c>
      <c r="CY318">
        <f>AA318</f>
        <v>93.65</v>
      </c>
      <c r="CZ318">
        <f>AE318</f>
        <v>58.53</v>
      </c>
      <c r="DA318">
        <f>AI318</f>
        <v>1.6</v>
      </c>
      <c r="DB318">
        <f>ROUND(ROUND(AT318*CZ318,2),6)</f>
        <v>1.76</v>
      </c>
      <c r="DC318">
        <f>ROUND(ROUND(AT318*AG318,2),6)</f>
        <v>0</v>
      </c>
      <c r="DD318" t="s">
        <v>236</v>
      </c>
      <c r="DE318" t="s">
        <v>236</v>
      </c>
      <c r="DF318">
        <f>ROUND(ROUND(AE318*AI318,2)*CX318,2)</f>
        <v>0</v>
      </c>
      <c r="DG318">
        <f t="shared" si="85"/>
        <v>0</v>
      </c>
      <c r="DH318">
        <f t="shared" si="75"/>
        <v>0</v>
      </c>
      <c r="DI318">
        <f t="shared" si="76"/>
        <v>0</v>
      </c>
      <c r="DJ318">
        <f>DF318</f>
        <v>0</v>
      </c>
      <c r="DK318">
        <v>0</v>
      </c>
      <c r="DL318" t="s">
        <v>236</v>
      </c>
      <c r="DM318">
        <v>0</v>
      </c>
      <c r="DN318" t="s">
        <v>236</v>
      </c>
      <c r="DO318">
        <v>0</v>
      </c>
    </row>
    <row r="319" spans="1:119">
      <c r="A319">
        <f>ROW(Source!A133)</f>
        <v>133</v>
      </c>
      <c r="B319">
        <v>85244098</v>
      </c>
      <c r="C319">
        <v>85246770</v>
      </c>
      <c r="D319">
        <v>83002816</v>
      </c>
      <c r="E319">
        <v>1</v>
      </c>
      <c r="F319">
        <v>1</v>
      </c>
      <c r="G319">
        <v>1</v>
      </c>
      <c r="H319">
        <v>3</v>
      </c>
      <c r="I319" t="s">
        <v>105</v>
      </c>
      <c r="J319" t="s">
        <v>814</v>
      </c>
      <c r="K319" t="s">
        <v>106</v>
      </c>
      <c r="L319">
        <v>1346</v>
      </c>
      <c r="N319">
        <v>1009</v>
      </c>
      <c r="O319" t="s">
        <v>102</v>
      </c>
      <c r="P319" t="s">
        <v>102</v>
      </c>
      <c r="Q319">
        <v>1</v>
      </c>
      <c r="W319">
        <v>0</v>
      </c>
      <c r="X319">
        <v>-373327139</v>
      </c>
      <c r="Y319">
        <f>AT319</f>
        <v>0.02</v>
      </c>
      <c r="AA319">
        <v>86.41</v>
      </c>
      <c r="AB319">
        <v>0</v>
      </c>
      <c r="AC319">
        <v>0</v>
      </c>
      <c r="AD319">
        <v>0</v>
      </c>
      <c r="AE319">
        <v>56.11</v>
      </c>
      <c r="AF319">
        <v>0</v>
      </c>
      <c r="AG319">
        <v>0</v>
      </c>
      <c r="AH319">
        <v>0</v>
      </c>
      <c r="AI319">
        <v>1.54</v>
      </c>
      <c r="AJ319">
        <v>1</v>
      </c>
      <c r="AK319">
        <v>1</v>
      </c>
      <c r="AL319">
        <v>1</v>
      </c>
      <c r="AM319">
        <v>2</v>
      </c>
      <c r="AN319">
        <v>0</v>
      </c>
      <c r="AO319">
        <v>0</v>
      </c>
      <c r="AP319">
        <v>1</v>
      </c>
      <c r="AQ319">
        <v>1</v>
      </c>
      <c r="AR319">
        <v>0</v>
      </c>
      <c r="AS319" t="s">
        <v>236</v>
      </c>
      <c r="AT319">
        <v>0.02</v>
      </c>
      <c r="AU319" t="s">
        <v>236</v>
      </c>
      <c r="AV319">
        <v>0</v>
      </c>
      <c r="AW319">
        <v>2</v>
      </c>
      <c r="AX319">
        <v>85246785</v>
      </c>
      <c r="AY319">
        <v>1</v>
      </c>
      <c r="AZ319">
        <v>0</v>
      </c>
      <c r="BA319">
        <v>436</v>
      </c>
      <c r="BB319">
        <v>1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1.1222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1</v>
      </c>
      <c r="BQ319">
        <v>1.1222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1</v>
      </c>
      <c r="CV319">
        <v>0</v>
      </c>
      <c r="CW319">
        <v>0</v>
      </c>
      <c r="CX319">
        <f>ROUND(Y319*Source!I133,7)</f>
        <v>0</v>
      </c>
      <c r="CY319">
        <f>AA319</f>
        <v>86.41</v>
      </c>
      <c r="CZ319">
        <f>AE319</f>
        <v>56.11</v>
      </c>
      <c r="DA319">
        <f>AI319</f>
        <v>1.54</v>
      </c>
      <c r="DB319">
        <f>ROUND(ROUND(AT319*CZ319,2),6)</f>
        <v>1.12</v>
      </c>
      <c r="DC319">
        <f>ROUND(ROUND(AT319*AG319,2),6)</f>
        <v>0</v>
      </c>
      <c r="DD319" t="s">
        <v>236</v>
      </c>
      <c r="DE319" t="s">
        <v>236</v>
      </c>
      <c r="DF319">
        <f>ROUND(ROUND(AE319*AI319,2)*CX319,2)</f>
        <v>0</v>
      </c>
      <c r="DG319">
        <f t="shared" si="85"/>
        <v>0</v>
      </c>
      <c r="DH319">
        <f t="shared" si="75"/>
        <v>0</v>
      </c>
      <c r="DI319">
        <f t="shared" si="76"/>
        <v>0</v>
      </c>
      <c r="DJ319">
        <f>DF319</f>
        <v>0</v>
      </c>
      <c r="DK319">
        <v>0</v>
      </c>
      <c r="DL319" t="s">
        <v>236</v>
      </c>
      <c r="DM319">
        <v>0</v>
      </c>
      <c r="DN319" t="s">
        <v>236</v>
      </c>
      <c r="DO319">
        <v>0</v>
      </c>
    </row>
    <row r="320" spans="1:119">
      <c r="A320">
        <f>ROW(Source!A134)</f>
        <v>134</v>
      </c>
      <c r="B320">
        <v>85244033</v>
      </c>
      <c r="C320">
        <v>85246770</v>
      </c>
      <c r="D320">
        <v>82925828</v>
      </c>
      <c r="E320">
        <v>117</v>
      </c>
      <c r="F320">
        <v>1</v>
      </c>
      <c r="G320">
        <v>1</v>
      </c>
      <c r="H320">
        <v>1</v>
      </c>
      <c r="I320" t="s">
        <v>93</v>
      </c>
      <c r="J320" t="s">
        <v>236</v>
      </c>
      <c r="K320" t="s">
        <v>94</v>
      </c>
      <c r="L320">
        <v>1191</v>
      </c>
      <c r="N320">
        <v>1013</v>
      </c>
      <c r="O320" t="s">
        <v>28</v>
      </c>
      <c r="P320" t="s">
        <v>28</v>
      </c>
      <c r="Q320">
        <v>1</v>
      </c>
      <c r="W320">
        <v>0</v>
      </c>
      <c r="X320">
        <v>32079103</v>
      </c>
      <c r="Y320">
        <f>(AT320*ROUND((0.15+0.2+1),7))</f>
        <v>6.1425</v>
      </c>
      <c r="AA320">
        <v>0</v>
      </c>
      <c r="AB320">
        <v>0</v>
      </c>
      <c r="AC320">
        <v>0</v>
      </c>
      <c r="AD320">
        <v>748.18</v>
      </c>
      <c r="AE320">
        <v>0</v>
      </c>
      <c r="AF320">
        <v>0</v>
      </c>
      <c r="AG320">
        <v>0</v>
      </c>
      <c r="AH320">
        <v>748.18</v>
      </c>
      <c r="AI320">
        <v>1</v>
      </c>
      <c r="AJ320">
        <v>1</v>
      </c>
      <c r="AK320">
        <v>1</v>
      </c>
      <c r="AL320">
        <v>1</v>
      </c>
      <c r="AM320">
        <v>-2</v>
      </c>
      <c r="AN320">
        <v>0</v>
      </c>
      <c r="AO320">
        <v>0</v>
      </c>
      <c r="AP320">
        <v>1</v>
      </c>
      <c r="AQ320">
        <v>1</v>
      </c>
      <c r="AR320">
        <v>0</v>
      </c>
      <c r="AS320" t="s">
        <v>236</v>
      </c>
      <c r="AT320">
        <v>4.55</v>
      </c>
      <c r="AU320" t="s">
        <v>441</v>
      </c>
      <c r="AV320">
        <v>1</v>
      </c>
      <c r="AW320">
        <v>2</v>
      </c>
      <c r="AX320">
        <v>85246778</v>
      </c>
      <c r="AY320">
        <v>1</v>
      </c>
      <c r="AZ320">
        <v>0</v>
      </c>
      <c r="BA320">
        <v>447</v>
      </c>
      <c r="BB320">
        <v>1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3404.219</v>
      </c>
      <c r="BN320">
        <v>4.55</v>
      </c>
      <c r="BO320">
        <v>0</v>
      </c>
      <c r="BP320">
        <v>1</v>
      </c>
      <c r="BQ320">
        <v>0</v>
      </c>
      <c r="BR320">
        <v>0</v>
      </c>
      <c r="BS320">
        <v>0</v>
      </c>
      <c r="BT320">
        <v>4595.69565</v>
      </c>
      <c r="BU320">
        <v>6.1425</v>
      </c>
      <c r="BV320">
        <v>0</v>
      </c>
      <c r="BW320">
        <v>1</v>
      </c>
      <c r="CU320">
        <f>ROUND(AT320*Source!I134*AH320*AL320,2)</f>
        <v>0</v>
      </c>
      <c r="CV320">
        <f>ROUND(Y320*Source!I134,7)</f>
        <v>0</v>
      </c>
      <c r="CW320">
        <v>0</v>
      </c>
      <c r="CX320">
        <f>ROUND(Y320*Source!I134,7)</f>
        <v>0</v>
      </c>
      <c r="CY320">
        <f>AD320</f>
        <v>748.18</v>
      </c>
      <c r="CZ320">
        <f>AH320</f>
        <v>748.18</v>
      </c>
      <c r="DA320">
        <f>AL320</f>
        <v>1</v>
      </c>
      <c r="DB320">
        <f>ROUND((ROUND(AT320*CZ320,2)*ROUND((0.15+0.2+1),7)),6)</f>
        <v>4595.697</v>
      </c>
      <c r="DC320">
        <f>ROUND((ROUND(AT320*AG320,2)*ROUND((0.15+0.2+1),7)),6)</f>
        <v>0</v>
      </c>
      <c r="DD320" t="s">
        <v>236</v>
      </c>
      <c r="DE320" t="s">
        <v>236</v>
      </c>
      <c r="DF320">
        <f>ROUND(ROUND(AE320,2)*CX320,2)</f>
        <v>0</v>
      </c>
      <c r="DG320">
        <f t="shared" si="85"/>
        <v>0</v>
      </c>
      <c r="DH320">
        <f t="shared" si="75"/>
        <v>0</v>
      </c>
      <c r="DI320">
        <f t="shared" si="76"/>
        <v>0</v>
      </c>
      <c r="DJ320">
        <f>DI320</f>
        <v>0</v>
      </c>
      <c r="DK320">
        <v>1</v>
      </c>
      <c r="DL320" t="s">
        <v>236</v>
      </c>
      <c r="DM320">
        <v>0</v>
      </c>
      <c r="DN320" t="s">
        <v>236</v>
      </c>
      <c r="DO320">
        <v>0</v>
      </c>
    </row>
    <row r="321" spans="1:119">
      <c r="A321">
        <f>ROW(Source!A134)</f>
        <v>134</v>
      </c>
      <c r="B321">
        <v>85244033</v>
      </c>
      <c r="C321">
        <v>85246770</v>
      </c>
      <c r="D321">
        <v>82926016</v>
      </c>
      <c r="E321">
        <v>117</v>
      </c>
      <c r="F321">
        <v>1</v>
      </c>
      <c r="G321">
        <v>1</v>
      </c>
      <c r="H321">
        <v>1</v>
      </c>
      <c r="I321" t="s">
        <v>798</v>
      </c>
      <c r="J321" t="s">
        <v>236</v>
      </c>
      <c r="K321" t="s">
        <v>799</v>
      </c>
      <c r="L321">
        <v>1191</v>
      </c>
      <c r="N321">
        <v>1013</v>
      </c>
      <c r="O321" t="s">
        <v>28</v>
      </c>
      <c r="P321" t="s">
        <v>28</v>
      </c>
      <c r="Q321">
        <v>1</v>
      </c>
      <c r="W321">
        <v>0</v>
      </c>
      <c r="X321">
        <v>-1417349443</v>
      </c>
      <c r="Y321">
        <f>(AT321*ROUND((0.15+0.2+1),7))</f>
        <v>1.3365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1</v>
      </c>
      <c r="AJ321">
        <v>1</v>
      </c>
      <c r="AK321">
        <v>1</v>
      </c>
      <c r="AL321">
        <v>1</v>
      </c>
      <c r="AM321">
        <v>-2</v>
      </c>
      <c r="AN321">
        <v>0</v>
      </c>
      <c r="AO321">
        <v>0</v>
      </c>
      <c r="AP321">
        <v>1</v>
      </c>
      <c r="AQ321">
        <v>1</v>
      </c>
      <c r="AR321">
        <v>0</v>
      </c>
      <c r="AS321" t="s">
        <v>236</v>
      </c>
      <c r="AT321">
        <v>0.99</v>
      </c>
      <c r="AU321" t="s">
        <v>441</v>
      </c>
      <c r="AV321">
        <v>2</v>
      </c>
      <c r="AW321">
        <v>2</v>
      </c>
      <c r="AX321">
        <v>85246779</v>
      </c>
      <c r="AY321">
        <v>1</v>
      </c>
      <c r="AZ321">
        <v>0</v>
      </c>
      <c r="BA321">
        <v>448</v>
      </c>
      <c r="BB321">
        <v>1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CV321">
        <v>0</v>
      </c>
      <c r="CW321">
        <v>0</v>
      </c>
      <c r="CX321">
        <f>ROUND(Y321*Source!I134,7)</f>
        <v>0</v>
      </c>
      <c r="CY321">
        <f>AD321</f>
        <v>0</v>
      </c>
      <c r="CZ321">
        <f>AH321</f>
        <v>0</v>
      </c>
      <c r="DA321">
        <f>AL321</f>
        <v>1</v>
      </c>
      <c r="DB321">
        <f>ROUND((ROUND(AT321*CZ321,2)*ROUND((0.15+0.2+1),7)),6)</f>
        <v>0</v>
      </c>
      <c r="DC321">
        <f>ROUND((ROUND(AT321*AG321,2)*ROUND((0.15+0.2+1),7)),6)</f>
        <v>0</v>
      </c>
      <c r="DD321" t="s">
        <v>236</v>
      </c>
      <c r="DE321" t="s">
        <v>236</v>
      </c>
      <c r="DF321">
        <f>ROUND(ROUND(AE321,2)*CX321,2)</f>
        <v>0</v>
      </c>
      <c r="DG321">
        <f t="shared" si="85"/>
        <v>0</v>
      </c>
      <c r="DH321">
        <f t="shared" ref="DH321:DH384" si="86">ROUND(ROUND(AG321,2)*CX321,2)</f>
        <v>0</v>
      </c>
      <c r="DI321">
        <f t="shared" ref="DI321:DI384" si="87">ROUND(ROUND(AH321,2)*CX321,2)</f>
        <v>0</v>
      </c>
      <c r="DJ321">
        <f>DI321</f>
        <v>0</v>
      </c>
      <c r="DK321">
        <v>0</v>
      </c>
      <c r="DL321" t="s">
        <v>236</v>
      </c>
      <c r="DM321">
        <v>0</v>
      </c>
      <c r="DN321" t="s">
        <v>236</v>
      </c>
      <c r="DO321">
        <v>0</v>
      </c>
    </row>
    <row r="322" spans="1:119">
      <c r="A322">
        <f>ROW(Source!A134)</f>
        <v>134</v>
      </c>
      <c r="B322">
        <v>85244033</v>
      </c>
      <c r="C322">
        <v>85246770</v>
      </c>
      <c r="D322">
        <v>82932392</v>
      </c>
      <c r="E322">
        <v>1</v>
      </c>
      <c r="F322">
        <v>1</v>
      </c>
      <c r="G322">
        <v>1</v>
      </c>
      <c r="H322">
        <v>2</v>
      </c>
      <c r="I322" t="s">
        <v>95</v>
      </c>
      <c r="J322" t="s">
        <v>804</v>
      </c>
      <c r="K322" t="s">
        <v>96</v>
      </c>
      <c r="L322">
        <v>1368</v>
      </c>
      <c r="N322">
        <v>1011</v>
      </c>
      <c r="O322" t="s">
        <v>57</v>
      </c>
      <c r="P322" t="s">
        <v>57</v>
      </c>
      <c r="Q322">
        <v>1</v>
      </c>
      <c r="W322">
        <v>0</v>
      </c>
      <c r="X322">
        <v>843131152</v>
      </c>
      <c r="Y322">
        <f>(AT322*ROUND((0.15+0.2+1),7))</f>
        <v>0.9585</v>
      </c>
      <c r="AA322">
        <v>0</v>
      </c>
      <c r="AB322">
        <v>2736.29</v>
      </c>
      <c r="AC322">
        <v>932.95</v>
      </c>
      <c r="AD322">
        <v>0</v>
      </c>
      <c r="AE322">
        <v>0</v>
      </c>
      <c r="AF322">
        <v>2088.77</v>
      </c>
      <c r="AG322">
        <v>932.95</v>
      </c>
      <c r="AH322">
        <v>0</v>
      </c>
      <c r="AI322">
        <v>1</v>
      </c>
      <c r="AJ322">
        <v>1.31</v>
      </c>
      <c r="AK322">
        <v>1</v>
      </c>
      <c r="AL322">
        <v>1</v>
      </c>
      <c r="AM322">
        <v>2</v>
      </c>
      <c r="AN322">
        <v>0</v>
      </c>
      <c r="AO322">
        <v>0</v>
      </c>
      <c r="AP322">
        <v>1</v>
      </c>
      <c r="AQ322">
        <v>1</v>
      </c>
      <c r="AR322">
        <v>0</v>
      </c>
      <c r="AS322" t="s">
        <v>236</v>
      </c>
      <c r="AT322">
        <v>0.71</v>
      </c>
      <c r="AU322" t="s">
        <v>441</v>
      </c>
      <c r="AV322">
        <v>1</v>
      </c>
      <c r="AW322">
        <v>2</v>
      </c>
      <c r="AX322">
        <v>85246780</v>
      </c>
      <c r="AY322">
        <v>1</v>
      </c>
      <c r="AZ322">
        <v>0</v>
      </c>
      <c r="BA322">
        <v>449</v>
      </c>
      <c r="BB322">
        <v>1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1483.0267</v>
      </c>
      <c r="BL322">
        <v>662.3945</v>
      </c>
      <c r="BM322">
        <v>0</v>
      </c>
      <c r="BN322">
        <v>0</v>
      </c>
      <c r="BO322">
        <v>0.71</v>
      </c>
      <c r="BP322">
        <v>1</v>
      </c>
      <c r="BQ322">
        <v>0</v>
      </c>
      <c r="BR322">
        <v>2002.086045</v>
      </c>
      <c r="BS322">
        <v>894.232575</v>
      </c>
      <c r="BT322">
        <v>0</v>
      </c>
      <c r="BU322">
        <v>0</v>
      </c>
      <c r="BV322">
        <v>0.9585</v>
      </c>
      <c r="BW322">
        <v>1</v>
      </c>
      <c r="CV322">
        <v>0</v>
      </c>
      <c r="CW322">
        <f>ROUND(Y322*Source!I134*DO322,7)</f>
        <v>0</v>
      </c>
      <c r="CX322">
        <f>ROUND(Y322*Source!I134,7)</f>
        <v>0</v>
      </c>
      <c r="CY322">
        <f>AB322</f>
        <v>2736.29</v>
      </c>
      <c r="CZ322">
        <f>AF322</f>
        <v>2088.77</v>
      </c>
      <c r="DA322">
        <f>AJ322</f>
        <v>1.31</v>
      </c>
      <c r="DB322">
        <f>ROUND((ROUND(AT322*CZ322,2)*ROUND((0.15+0.2+1),7)),6)</f>
        <v>2002.0905</v>
      </c>
      <c r="DC322">
        <f>ROUND((ROUND(AT322*AG322,2)*ROUND((0.15+0.2+1),7)),6)</f>
        <v>894.2265</v>
      </c>
      <c r="DD322" t="s">
        <v>236</v>
      </c>
      <c r="DE322" t="s">
        <v>236</v>
      </c>
      <c r="DF322">
        <f>ROUND(ROUND(AE322,2)*CX322,2)</f>
        <v>0</v>
      </c>
      <c r="DG322">
        <f>ROUND(ROUND(AF322*AJ322,2)*CX322,2)</f>
        <v>0</v>
      </c>
      <c r="DH322">
        <f t="shared" si="86"/>
        <v>0</v>
      </c>
      <c r="DI322">
        <f t="shared" si="87"/>
        <v>0</v>
      </c>
      <c r="DJ322">
        <f>DG322+DH322</f>
        <v>0</v>
      </c>
      <c r="DK322">
        <v>0</v>
      </c>
      <c r="DL322" t="s">
        <v>58</v>
      </c>
      <c r="DM322">
        <v>5</v>
      </c>
      <c r="DN322" t="s">
        <v>28</v>
      </c>
      <c r="DO322">
        <v>1</v>
      </c>
    </row>
    <row r="323" spans="1:119">
      <c r="A323">
        <f>ROW(Source!A134)</f>
        <v>134</v>
      </c>
      <c r="B323">
        <v>85244033</v>
      </c>
      <c r="C323">
        <v>85246770</v>
      </c>
      <c r="D323">
        <v>82933400</v>
      </c>
      <c r="E323">
        <v>1</v>
      </c>
      <c r="F323">
        <v>1</v>
      </c>
      <c r="G323">
        <v>1</v>
      </c>
      <c r="H323">
        <v>2</v>
      </c>
      <c r="I323" t="s">
        <v>97</v>
      </c>
      <c r="J323" t="s">
        <v>801</v>
      </c>
      <c r="K323" t="s">
        <v>98</v>
      </c>
      <c r="L323">
        <v>1368</v>
      </c>
      <c r="N323">
        <v>1011</v>
      </c>
      <c r="O323" t="s">
        <v>57</v>
      </c>
      <c r="P323" t="s">
        <v>57</v>
      </c>
      <c r="Q323">
        <v>1</v>
      </c>
      <c r="W323">
        <v>0</v>
      </c>
      <c r="X323">
        <v>-849950259</v>
      </c>
      <c r="Y323">
        <f>(AT323*ROUND((0.15+0.2+1),7))</f>
        <v>0.378</v>
      </c>
      <c r="AA323">
        <v>0</v>
      </c>
      <c r="AB323">
        <v>641.7</v>
      </c>
      <c r="AC323">
        <v>811.79</v>
      </c>
      <c r="AD323">
        <v>0</v>
      </c>
      <c r="AE323">
        <v>0</v>
      </c>
      <c r="AF323">
        <v>641.7</v>
      </c>
      <c r="AG323">
        <v>811.79</v>
      </c>
      <c r="AH323">
        <v>0</v>
      </c>
      <c r="AI323">
        <v>1</v>
      </c>
      <c r="AJ323">
        <v>1</v>
      </c>
      <c r="AK323">
        <v>1</v>
      </c>
      <c r="AL323">
        <v>1</v>
      </c>
      <c r="AM323">
        <v>-2</v>
      </c>
      <c r="AN323">
        <v>0</v>
      </c>
      <c r="AO323">
        <v>0</v>
      </c>
      <c r="AP323">
        <v>1</v>
      </c>
      <c r="AQ323">
        <v>1</v>
      </c>
      <c r="AR323">
        <v>0</v>
      </c>
      <c r="AS323" t="s">
        <v>236</v>
      </c>
      <c r="AT323">
        <v>0.28</v>
      </c>
      <c r="AU323" t="s">
        <v>441</v>
      </c>
      <c r="AV323">
        <v>1</v>
      </c>
      <c r="AW323">
        <v>2</v>
      </c>
      <c r="AX323">
        <v>85246781</v>
      </c>
      <c r="AY323">
        <v>1</v>
      </c>
      <c r="AZ323">
        <v>0</v>
      </c>
      <c r="BA323">
        <v>450</v>
      </c>
      <c r="BB323">
        <v>1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179.676</v>
      </c>
      <c r="BL323">
        <v>227.3012</v>
      </c>
      <c r="BM323">
        <v>0</v>
      </c>
      <c r="BN323">
        <v>0</v>
      </c>
      <c r="BO323">
        <v>0.28</v>
      </c>
      <c r="BP323">
        <v>1</v>
      </c>
      <c r="BQ323">
        <v>0</v>
      </c>
      <c r="BR323">
        <v>242.5626</v>
      </c>
      <c r="BS323">
        <v>306.85662</v>
      </c>
      <c r="BT323">
        <v>0</v>
      </c>
      <c r="BU323">
        <v>0</v>
      </c>
      <c r="BV323">
        <v>0.378</v>
      </c>
      <c r="BW323">
        <v>1</v>
      </c>
      <c r="CV323">
        <v>0</v>
      </c>
      <c r="CW323">
        <f>ROUND(Y323*Source!I134*DO323,7)</f>
        <v>0</v>
      </c>
      <c r="CX323">
        <f>ROUND(Y323*Source!I134,7)</f>
        <v>0</v>
      </c>
      <c r="CY323">
        <f>AB323</f>
        <v>641.7</v>
      </c>
      <c r="CZ323">
        <f>AF323</f>
        <v>641.7</v>
      </c>
      <c r="DA323">
        <f>AJ323</f>
        <v>1</v>
      </c>
      <c r="DB323">
        <f>ROUND((ROUND(AT323*CZ323,2)*ROUND((0.15+0.2+1),7)),6)</f>
        <v>242.568</v>
      </c>
      <c r="DC323">
        <f>ROUND((ROUND(AT323*AG323,2)*ROUND((0.15+0.2+1),7)),6)</f>
        <v>306.855</v>
      </c>
      <c r="DD323" t="s">
        <v>236</v>
      </c>
      <c r="DE323" t="s">
        <v>236</v>
      </c>
      <c r="DF323">
        <f>ROUND(ROUND(AE323,2)*CX323,2)</f>
        <v>0</v>
      </c>
      <c r="DG323">
        <f t="shared" ref="DG323:DG328" si="88">ROUND(ROUND(AF323,2)*CX323,2)</f>
        <v>0</v>
      </c>
      <c r="DH323">
        <f t="shared" si="86"/>
        <v>0</v>
      </c>
      <c r="DI323">
        <f t="shared" si="87"/>
        <v>0</v>
      </c>
      <c r="DJ323">
        <f>DG323+DH323</f>
        <v>0</v>
      </c>
      <c r="DK323">
        <v>1</v>
      </c>
      <c r="DL323" t="s">
        <v>81</v>
      </c>
      <c r="DM323">
        <v>4</v>
      </c>
      <c r="DN323" t="s">
        <v>28</v>
      </c>
      <c r="DO323">
        <v>1</v>
      </c>
    </row>
    <row r="324" spans="1:119">
      <c r="A324">
        <f>ROW(Source!A134)</f>
        <v>134</v>
      </c>
      <c r="B324">
        <v>85244033</v>
      </c>
      <c r="C324">
        <v>85246770</v>
      </c>
      <c r="D324">
        <v>82998121</v>
      </c>
      <c r="E324">
        <v>1</v>
      </c>
      <c r="F324">
        <v>1</v>
      </c>
      <c r="G324">
        <v>1</v>
      </c>
      <c r="H324">
        <v>3</v>
      </c>
      <c r="I324" t="s">
        <v>100</v>
      </c>
      <c r="J324" t="s">
        <v>813</v>
      </c>
      <c r="K324" t="s">
        <v>101</v>
      </c>
      <c r="L324">
        <v>1346</v>
      </c>
      <c r="N324">
        <v>1009</v>
      </c>
      <c r="O324" t="s">
        <v>102</v>
      </c>
      <c r="P324" t="s">
        <v>102</v>
      </c>
      <c r="Q324">
        <v>1</v>
      </c>
      <c r="W324">
        <v>0</v>
      </c>
      <c r="X324">
        <v>-897919439</v>
      </c>
      <c r="Y324">
        <f t="shared" ref="Y324:Y340" si="89">AT324</f>
        <v>0.1</v>
      </c>
      <c r="AA324">
        <v>296.69</v>
      </c>
      <c r="AB324">
        <v>0</v>
      </c>
      <c r="AC324">
        <v>0</v>
      </c>
      <c r="AD324">
        <v>0</v>
      </c>
      <c r="AE324">
        <v>185.43</v>
      </c>
      <c r="AF324">
        <v>0</v>
      </c>
      <c r="AG324">
        <v>0</v>
      </c>
      <c r="AH324">
        <v>0</v>
      </c>
      <c r="AI324">
        <v>1.6</v>
      </c>
      <c r="AJ324">
        <v>1</v>
      </c>
      <c r="AK324">
        <v>1</v>
      </c>
      <c r="AL324">
        <v>1</v>
      </c>
      <c r="AM324">
        <v>2</v>
      </c>
      <c r="AN324">
        <v>0</v>
      </c>
      <c r="AO324">
        <v>0</v>
      </c>
      <c r="AP324">
        <v>1</v>
      </c>
      <c r="AQ324">
        <v>1</v>
      </c>
      <c r="AR324">
        <v>0</v>
      </c>
      <c r="AS324" t="s">
        <v>236</v>
      </c>
      <c r="AT324">
        <v>0.1</v>
      </c>
      <c r="AU324" t="s">
        <v>236</v>
      </c>
      <c r="AV324">
        <v>0</v>
      </c>
      <c r="AW324">
        <v>2</v>
      </c>
      <c r="AX324">
        <v>85246782</v>
      </c>
      <c r="AY324">
        <v>1</v>
      </c>
      <c r="AZ324">
        <v>0</v>
      </c>
      <c r="BA324">
        <v>451</v>
      </c>
      <c r="BB324">
        <v>1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18.543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1</v>
      </c>
      <c r="BQ324">
        <v>18.543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1</v>
      </c>
      <c r="CV324">
        <v>0</v>
      </c>
      <c r="CW324">
        <v>0</v>
      </c>
      <c r="CX324">
        <f>ROUND(Y324*Source!I134,7)</f>
        <v>0</v>
      </c>
      <c r="CY324">
        <f>AA324</f>
        <v>296.69</v>
      </c>
      <c r="CZ324">
        <f>AE324</f>
        <v>185.43</v>
      </c>
      <c r="DA324">
        <f>AI324</f>
        <v>1.6</v>
      </c>
      <c r="DB324">
        <f t="shared" ref="DB324:DB340" si="90">ROUND(ROUND(AT324*CZ324,2),6)</f>
        <v>18.54</v>
      </c>
      <c r="DC324">
        <f t="shared" ref="DC324:DC340" si="91">ROUND(ROUND(AT324*AG324,2),6)</f>
        <v>0</v>
      </c>
      <c r="DD324" t="s">
        <v>236</v>
      </c>
      <c r="DE324" t="s">
        <v>236</v>
      </c>
      <c r="DF324">
        <f>ROUND(ROUND(AE324*AI324,2)*CX324,2)</f>
        <v>0</v>
      </c>
      <c r="DG324">
        <f t="shared" si="88"/>
        <v>0</v>
      </c>
      <c r="DH324">
        <f t="shared" si="86"/>
        <v>0</v>
      </c>
      <c r="DI324">
        <f t="shared" si="87"/>
        <v>0</v>
      </c>
      <c r="DJ324">
        <f>DF324</f>
        <v>0</v>
      </c>
      <c r="DK324">
        <v>0</v>
      </c>
      <c r="DL324" t="s">
        <v>236</v>
      </c>
      <c r="DM324">
        <v>0</v>
      </c>
      <c r="DN324" t="s">
        <v>236</v>
      </c>
      <c r="DO324">
        <v>0</v>
      </c>
    </row>
    <row r="325" spans="1:119">
      <c r="A325">
        <f>ROW(Source!A134)</f>
        <v>134</v>
      </c>
      <c r="B325">
        <v>85244033</v>
      </c>
      <c r="C325">
        <v>85246770</v>
      </c>
      <c r="D325">
        <v>82998128</v>
      </c>
      <c r="E325">
        <v>1</v>
      </c>
      <c r="F325">
        <v>1</v>
      </c>
      <c r="G325">
        <v>1</v>
      </c>
      <c r="H325">
        <v>3</v>
      </c>
      <c r="I325" t="s">
        <v>103</v>
      </c>
      <c r="J325" t="s">
        <v>867</v>
      </c>
      <c r="K325" t="s">
        <v>104</v>
      </c>
      <c r="L325">
        <v>1346</v>
      </c>
      <c r="N325">
        <v>1009</v>
      </c>
      <c r="O325" t="s">
        <v>102</v>
      </c>
      <c r="P325" t="s">
        <v>102</v>
      </c>
      <c r="Q325">
        <v>1</v>
      </c>
      <c r="W325">
        <v>0</v>
      </c>
      <c r="X325">
        <v>-1547825166</v>
      </c>
      <c r="Y325">
        <f t="shared" si="89"/>
        <v>0.03</v>
      </c>
      <c r="AA325">
        <v>93.65</v>
      </c>
      <c r="AB325">
        <v>0</v>
      </c>
      <c r="AC325">
        <v>0</v>
      </c>
      <c r="AD325">
        <v>0</v>
      </c>
      <c r="AE325">
        <v>58.53</v>
      </c>
      <c r="AF325">
        <v>0</v>
      </c>
      <c r="AG325">
        <v>0</v>
      </c>
      <c r="AH325">
        <v>0</v>
      </c>
      <c r="AI325">
        <v>1.6</v>
      </c>
      <c r="AJ325">
        <v>1</v>
      </c>
      <c r="AK325">
        <v>1</v>
      </c>
      <c r="AL325">
        <v>1</v>
      </c>
      <c r="AM325">
        <v>2</v>
      </c>
      <c r="AN325">
        <v>0</v>
      </c>
      <c r="AO325">
        <v>0</v>
      </c>
      <c r="AP325">
        <v>1</v>
      </c>
      <c r="AQ325">
        <v>1</v>
      </c>
      <c r="AR325">
        <v>0</v>
      </c>
      <c r="AS325" t="s">
        <v>236</v>
      </c>
      <c r="AT325">
        <v>0.03</v>
      </c>
      <c r="AU325" t="s">
        <v>236</v>
      </c>
      <c r="AV325">
        <v>0</v>
      </c>
      <c r="AW325">
        <v>2</v>
      </c>
      <c r="AX325">
        <v>85246783</v>
      </c>
      <c r="AY325">
        <v>1</v>
      </c>
      <c r="AZ325">
        <v>0</v>
      </c>
      <c r="BA325">
        <v>452</v>
      </c>
      <c r="BB325">
        <v>1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1.7559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1</v>
      </c>
      <c r="BQ325">
        <v>1.7559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1</v>
      </c>
      <c r="CV325">
        <v>0</v>
      </c>
      <c r="CW325">
        <v>0</v>
      </c>
      <c r="CX325">
        <f>ROUND(Y325*Source!I134,7)</f>
        <v>0</v>
      </c>
      <c r="CY325">
        <f>AA325</f>
        <v>93.65</v>
      </c>
      <c r="CZ325">
        <f>AE325</f>
        <v>58.53</v>
      </c>
      <c r="DA325">
        <f>AI325</f>
        <v>1.6</v>
      </c>
      <c r="DB325">
        <f t="shared" si="90"/>
        <v>1.76</v>
      </c>
      <c r="DC325">
        <f t="shared" si="91"/>
        <v>0</v>
      </c>
      <c r="DD325" t="s">
        <v>236</v>
      </c>
      <c r="DE325" t="s">
        <v>236</v>
      </c>
      <c r="DF325">
        <f>ROUND(ROUND(AE325*AI325,2)*CX325,2)</f>
        <v>0</v>
      </c>
      <c r="DG325">
        <f t="shared" si="88"/>
        <v>0</v>
      </c>
      <c r="DH325">
        <f t="shared" si="86"/>
        <v>0</v>
      </c>
      <c r="DI325">
        <f t="shared" si="87"/>
        <v>0</v>
      </c>
      <c r="DJ325">
        <f>DF325</f>
        <v>0</v>
      </c>
      <c r="DK325">
        <v>0</v>
      </c>
      <c r="DL325" t="s">
        <v>236</v>
      </c>
      <c r="DM325">
        <v>0</v>
      </c>
      <c r="DN325" t="s">
        <v>236</v>
      </c>
      <c r="DO325">
        <v>0</v>
      </c>
    </row>
    <row r="326" spans="1:119">
      <c r="A326">
        <f>ROW(Source!A134)</f>
        <v>134</v>
      </c>
      <c r="B326">
        <v>85244033</v>
      </c>
      <c r="C326">
        <v>85246770</v>
      </c>
      <c r="D326">
        <v>83002816</v>
      </c>
      <c r="E326">
        <v>1</v>
      </c>
      <c r="F326">
        <v>1</v>
      </c>
      <c r="G326">
        <v>1</v>
      </c>
      <c r="H326">
        <v>3</v>
      </c>
      <c r="I326" t="s">
        <v>105</v>
      </c>
      <c r="J326" t="s">
        <v>814</v>
      </c>
      <c r="K326" t="s">
        <v>106</v>
      </c>
      <c r="L326">
        <v>1346</v>
      </c>
      <c r="N326">
        <v>1009</v>
      </c>
      <c r="O326" t="s">
        <v>102</v>
      </c>
      <c r="P326" t="s">
        <v>102</v>
      </c>
      <c r="Q326">
        <v>1</v>
      </c>
      <c r="W326">
        <v>0</v>
      </c>
      <c r="X326">
        <v>-373327139</v>
      </c>
      <c r="Y326">
        <f t="shared" si="89"/>
        <v>0.02</v>
      </c>
      <c r="AA326">
        <v>86.41</v>
      </c>
      <c r="AB326">
        <v>0</v>
      </c>
      <c r="AC326">
        <v>0</v>
      </c>
      <c r="AD326">
        <v>0</v>
      </c>
      <c r="AE326">
        <v>56.11</v>
      </c>
      <c r="AF326">
        <v>0</v>
      </c>
      <c r="AG326">
        <v>0</v>
      </c>
      <c r="AH326">
        <v>0</v>
      </c>
      <c r="AI326">
        <v>1.54</v>
      </c>
      <c r="AJ326">
        <v>1</v>
      </c>
      <c r="AK326">
        <v>1</v>
      </c>
      <c r="AL326">
        <v>1</v>
      </c>
      <c r="AM326">
        <v>2</v>
      </c>
      <c r="AN326">
        <v>0</v>
      </c>
      <c r="AO326">
        <v>0</v>
      </c>
      <c r="AP326">
        <v>1</v>
      </c>
      <c r="AQ326">
        <v>1</v>
      </c>
      <c r="AR326">
        <v>0</v>
      </c>
      <c r="AS326" t="s">
        <v>236</v>
      </c>
      <c r="AT326">
        <v>0.02</v>
      </c>
      <c r="AU326" t="s">
        <v>236</v>
      </c>
      <c r="AV326">
        <v>0</v>
      </c>
      <c r="AW326">
        <v>2</v>
      </c>
      <c r="AX326">
        <v>85246785</v>
      </c>
      <c r="AY326">
        <v>1</v>
      </c>
      <c r="AZ326">
        <v>0</v>
      </c>
      <c r="BA326">
        <v>454</v>
      </c>
      <c r="BB326">
        <v>1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1.1222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1</v>
      </c>
      <c r="BQ326">
        <v>1.1222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1</v>
      </c>
      <c r="CV326">
        <v>0</v>
      </c>
      <c r="CW326">
        <v>0</v>
      </c>
      <c r="CX326">
        <f>ROUND(Y326*Source!I134,7)</f>
        <v>0</v>
      </c>
      <c r="CY326">
        <f>AA326</f>
        <v>86.41</v>
      </c>
      <c r="CZ326">
        <f>AE326</f>
        <v>56.11</v>
      </c>
      <c r="DA326">
        <f>AI326</f>
        <v>1.54</v>
      </c>
      <c r="DB326">
        <f t="shared" si="90"/>
        <v>1.12</v>
      </c>
      <c r="DC326">
        <f t="shared" si="91"/>
        <v>0</v>
      </c>
      <c r="DD326" t="s">
        <v>236</v>
      </c>
      <c r="DE326" t="s">
        <v>236</v>
      </c>
      <c r="DF326">
        <f>ROUND(ROUND(AE326*AI326,2)*CX326,2)</f>
        <v>0</v>
      </c>
      <c r="DG326">
        <f t="shared" si="88"/>
        <v>0</v>
      </c>
      <c r="DH326">
        <f t="shared" si="86"/>
        <v>0</v>
      </c>
      <c r="DI326">
        <f t="shared" si="87"/>
        <v>0</v>
      </c>
      <c r="DJ326">
        <f>DF326</f>
        <v>0</v>
      </c>
      <c r="DK326">
        <v>0</v>
      </c>
      <c r="DL326" t="s">
        <v>236</v>
      </c>
      <c r="DM326">
        <v>0</v>
      </c>
      <c r="DN326" t="s">
        <v>236</v>
      </c>
      <c r="DO326">
        <v>0</v>
      </c>
    </row>
    <row r="327" spans="1:119">
      <c r="A327">
        <f>ROW(Source!A135)</f>
        <v>135</v>
      </c>
      <c r="B327">
        <v>85244098</v>
      </c>
      <c r="C327">
        <v>85246796</v>
      </c>
      <c r="D327">
        <v>82925828</v>
      </c>
      <c r="E327">
        <v>117</v>
      </c>
      <c r="F327">
        <v>1</v>
      </c>
      <c r="G327">
        <v>1</v>
      </c>
      <c r="H327">
        <v>1</v>
      </c>
      <c r="I327" t="s">
        <v>93</v>
      </c>
      <c r="J327" t="s">
        <v>236</v>
      </c>
      <c r="K327" t="s">
        <v>94</v>
      </c>
      <c r="L327">
        <v>1191</v>
      </c>
      <c r="N327">
        <v>1013</v>
      </c>
      <c r="O327" t="s">
        <v>28</v>
      </c>
      <c r="P327" t="s">
        <v>28</v>
      </c>
      <c r="Q327">
        <v>1</v>
      </c>
      <c r="W327">
        <v>0</v>
      </c>
      <c r="X327">
        <v>32079103</v>
      </c>
      <c r="Y327">
        <f t="shared" si="89"/>
        <v>7.75</v>
      </c>
      <c r="AA327">
        <v>0</v>
      </c>
      <c r="AB327">
        <v>0</v>
      </c>
      <c r="AC327">
        <v>0</v>
      </c>
      <c r="AD327">
        <v>748.18</v>
      </c>
      <c r="AE327">
        <v>0</v>
      </c>
      <c r="AF327">
        <v>0</v>
      </c>
      <c r="AG327">
        <v>0</v>
      </c>
      <c r="AH327">
        <v>748.18</v>
      </c>
      <c r="AI327">
        <v>1</v>
      </c>
      <c r="AJ327">
        <v>1</v>
      </c>
      <c r="AK327">
        <v>1</v>
      </c>
      <c r="AL327">
        <v>1</v>
      </c>
      <c r="AM327">
        <v>-2</v>
      </c>
      <c r="AN327">
        <v>0</v>
      </c>
      <c r="AO327">
        <v>0</v>
      </c>
      <c r="AP327">
        <v>1</v>
      </c>
      <c r="AQ327">
        <v>1</v>
      </c>
      <c r="AR327">
        <v>0</v>
      </c>
      <c r="AS327" t="s">
        <v>236</v>
      </c>
      <c r="AT327">
        <v>7.75</v>
      </c>
      <c r="AU327" t="s">
        <v>236</v>
      </c>
      <c r="AV327">
        <v>1</v>
      </c>
      <c r="AW327">
        <v>2</v>
      </c>
      <c r="AX327">
        <v>85246804</v>
      </c>
      <c r="AY327">
        <v>1</v>
      </c>
      <c r="AZ327">
        <v>0</v>
      </c>
      <c r="BA327">
        <v>465</v>
      </c>
      <c r="BB327">
        <v>1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5798.395</v>
      </c>
      <c r="BN327">
        <v>7.75</v>
      </c>
      <c r="BO327">
        <v>0</v>
      </c>
      <c r="BP327">
        <v>1</v>
      </c>
      <c r="BQ327">
        <v>0</v>
      </c>
      <c r="BR327">
        <v>0</v>
      </c>
      <c r="BS327">
        <v>0</v>
      </c>
      <c r="BT327">
        <v>5798.395</v>
      </c>
      <c r="BU327">
        <v>7.75</v>
      </c>
      <c r="BV327">
        <v>0</v>
      </c>
      <c r="BW327">
        <v>1</v>
      </c>
      <c r="CU327">
        <f>ROUND(AT327*Source!I135*AH327*AL327,2)</f>
        <v>0</v>
      </c>
      <c r="CV327">
        <f>ROUND(Y327*Source!I135,7)</f>
        <v>0</v>
      </c>
      <c r="CW327">
        <v>0</v>
      </c>
      <c r="CX327">
        <f>ROUND(Y327*Source!I135,7)</f>
        <v>0</v>
      </c>
      <c r="CY327">
        <f>AD327</f>
        <v>748.18</v>
      </c>
      <c r="CZ327">
        <f>AH327</f>
        <v>748.18</v>
      </c>
      <c r="DA327">
        <f>AL327</f>
        <v>1</v>
      </c>
      <c r="DB327">
        <f t="shared" si="90"/>
        <v>5798.4</v>
      </c>
      <c r="DC327">
        <f t="shared" si="91"/>
        <v>0</v>
      </c>
      <c r="DD327" t="s">
        <v>236</v>
      </c>
      <c r="DE327" t="s">
        <v>236</v>
      </c>
      <c r="DF327">
        <f>ROUND(ROUND(AE327,2)*CX327,2)</f>
        <v>0</v>
      </c>
      <c r="DG327">
        <f t="shared" si="88"/>
        <v>0</v>
      </c>
      <c r="DH327">
        <f t="shared" si="86"/>
        <v>0</v>
      </c>
      <c r="DI327">
        <f t="shared" si="87"/>
        <v>0</v>
      </c>
      <c r="DJ327">
        <f>DI327</f>
        <v>0</v>
      </c>
      <c r="DK327">
        <v>1</v>
      </c>
      <c r="DL327" t="s">
        <v>236</v>
      </c>
      <c r="DM327">
        <v>0</v>
      </c>
      <c r="DN327" t="s">
        <v>236</v>
      </c>
      <c r="DO327">
        <v>0</v>
      </c>
    </row>
    <row r="328" spans="1:119">
      <c r="A328">
        <f>ROW(Source!A135)</f>
        <v>135</v>
      </c>
      <c r="B328">
        <v>85244098</v>
      </c>
      <c r="C328">
        <v>85246796</v>
      </c>
      <c r="D328">
        <v>82926016</v>
      </c>
      <c r="E328">
        <v>117</v>
      </c>
      <c r="F328">
        <v>1</v>
      </c>
      <c r="G328">
        <v>1</v>
      </c>
      <c r="H328">
        <v>1</v>
      </c>
      <c r="I328" t="s">
        <v>798</v>
      </c>
      <c r="J328" t="s">
        <v>236</v>
      </c>
      <c r="K328" t="s">
        <v>799</v>
      </c>
      <c r="L328">
        <v>1191</v>
      </c>
      <c r="N328">
        <v>1013</v>
      </c>
      <c r="O328" t="s">
        <v>28</v>
      </c>
      <c r="P328" t="s">
        <v>28</v>
      </c>
      <c r="Q328">
        <v>1</v>
      </c>
      <c r="W328">
        <v>0</v>
      </c>
      <c r="X328">
        <v>-1417349443</v>
      </c>
      <c r="Y328">
        <f t="shared" si="89"/>
        <v>2.13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1</v>
      </c>
      <c r="AJ328">
        <v>1</v>
      </c>
      <c r="AK328">
        <v>1</v>
      </c>
      <c r="AL328">
        <v>1</v>
      </c>
      <c r="AM328">
        <v>-2</v>
      </c>
      <c r="AN328">
        <v>0</v>
      </c>
      <c r="AO328">
        <v>0</v>
      </c>
      <c r="AP328">
        <v>1</v>
      </c>
      <c r="AQ328">
        <v>1</v>
      </c>
      <c r="AR328">
        <v>0</v>
      </c>
      <c r="AS328" t="s">
        <v>236</v>
      </c>
      <c r="AT328">
        <v>2.13</v>
      </c>
      <c r="AU328" t="s">
        <v>236</v>
      </c>
      <c r="AV328">
        <v>2</v>
      </c>
      <c r="AW328">
        <v>2</v>
      </c>
      <c r="AX328">
        <v>85246805</v>
      </c>
      <c r="AY328">
        <v>1</v>
      </c>
      <c r="AZ328">
        <v>0</v>
      </c>
      <c r="BA328">
        <v>466</v>
      </c>
      <c r="BB328">
        <v>1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CV328">
        <v>0</v>
      </c>
      <c r="CW328">
        <v>0</v>
      </c>
      <c r="CX328">
        <f>ROUND(Y328*Source!I135,7)</f>
        <v>0</v>
      </c>
      <c r="CY328">
        <f>AD328</f>
        <v>0</v>
      </c>
      <c r="CZ328">
        <f>AH328</f>
        <v>0</v>
      </c>
      <c r="DA328">
        <f>AL328</f>
        <v>1</v>
      </c>
      <c r="DB328">
        <f t="shared" si="90"/>
        <v>0</v>
      </c>
      <c r="DC328">
        <f t="shared" si="91"/>
        <v>0</v>
      </c>
      <c r="DD328" t="s">
        <v>236</v>
      </c>
      <c r="DE328" t="s">
        <v>236</v>
      </c>
      <c r="DF328">
        <f>ROUND(ROUND(AE328,2)*CX328,2)</f>
        <v>0</v>
      </c>
      <c r="DG328">
        <f t="shared" si="88"/>
        <v>0</v>
      </c>
      <c r="DH328">
        <f t="shared" si="86"/>
        <v>0</v>
      </c>
      <c r="DI328">
        <f t="shared" si="87"/>
        <v>0</v>
      </c>
      <c r="DJ328">
        <f>DI328</f>
        <v>0</v>
      </c>
      <c r="DK328">
        <v>0</v>
      </c>
      <c r="DL328" t="s">
        <v>236</v>
      </c>
      <c r="DM328">
        <v>0</v>
      </c>
      <c r="DN328" t="s">
        <v>236</v>
      </c>
      <c r="DO328">
        <v>0</v>
      </c>
    </row>
    <row r="329" spans="1:119">
      <c r="A329">
        <f>ROW(Source!A135)</f>
        <v>135</v>
      </c>
      <c r="B329">
        <v>85244098</v>
      </c>
      <c r="C329">
        <v>85246796</v>
      </c>
      <c r="D329">
        <v>82932392</v>
      </c>
      <c r="E329">
        <v>1</v>
      </c>
      <c r="F329">
        <v>1</v>
      </c>
      <c r="G329">
        <v>1</v>
      </c>
      <c r="H329">
        <v>2</v>
      </c>
      <c r="I329" t="s">
        <v>95</v>
      </c>
      <c r="J329" t="s">
        <v>804</v>
      </c>
      <c r="K329" t="s">
        <v>96</v>
      </c>
      <c r="L329">
        <v>1368</v>
      </c>
      <c r="N329">
        <v>1011</v>
      </c>
      <c r="O329" t="s">
        <v>57</v>
      </c>
      <c r="P329" t="s">
        <v>57</v>
      </c>
      <c r="Q329">
        <v>1</v>
      </c>
      <c r="W329">
        <v>0</v>
      </c>
      <c r="X329">
        <v>843131152</v>
      </c>
      <c r="Y329">
        <f t="shared" si="89"/>
        <v>1.63</v>
      </c>
      <c r="AA329">
        <v>0</v>
      </c>
      <c r="AB329">
        <v>2736.29</v>
      </c>
      <c r="AC329">
        <v>932.95</v>
      </c>
      <c r="AD329">
        <v>0</v>
      </c>
      <c r="AE329">
        <v>0</v>
      </c>
      <c r="AF329">
        <v>2088.77</v>
      </c>
      <c r="AG329">
        <v>932.95</v>
      </c>
      <c r="AH329">
        <v>0</v>
      </c>
      <c r="AI329">
        <v>1</v>
      </c>
      <c r="AJ329">
        <v>1.31</v>
      </c>
      <c r="AK329">
        <v>1</v>
      </c>
      <c r="AL329">
        <v>1</v>
      </c>
      <c r="AM329">
        <v>2</v>
      </c>
      <c r="AN329">
        <v>0</v>
      </c>
      <c r="AO329">
        <v>0</v>
      </c>
      <c r="AP329">
        <v>1</v>
      </c>
      <c r="AQ329">
        <v>1</v>
      </c>
      <c r="AR329">
        <v>0</v>
      </c>
      <c r="AS329" t="s">
        <v>236</v>
      </c>
      <c r="AT329">
        <v>1.63</v>
      </c>
      <c r="AU329" t="s">
        <v>236</v>
      </c>
      <c r="AV329">
        <v>1</v>
      </c>
      <c r="AW329">
        <v>2</v>
      </c>
      <c r="AX329">
        <v>85246806</v>
      </c>
      <c r="AY329">
        <v>1</v>
      </c>
      <c r="AZ329">
        <v>0</v>
      </c>
      <c r="BA329">
        <v>467</v>
      </c>
      <c r="BB329">
        <v>1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3404.6951</v>
      </c>
      <c r="BL329">
        <v>1520.7085</v>
      </c>
      <c r="BM329">
        <v>0</v>
      </c>
      <c r="BN329">
        <v>0</v>
      </c>
      <c r="BO329">
        <v>1.63</v>
      </c>
      <c r="BP329">
        <v>1</v>
      </c>
      <c r="BQ329">
        <v>0</v>
      </c>
      <c r="BR329">
        <v>3404.6951</v>
      </c>
      <c r="BS329">
        <v>1520.7085</v>
      </c>
      <c r="BT329">
        <v>0</v>
      </c>
      <c r="BU329">
        <v>0</v>
      </c>
      <c r="BV329">
        <v>1.63</v>
      </c>
      <c r="BW329">
        <v>1</v>
      </c>
      <c r="CV329">
        <v>0</v>
      </c>
      <c r="CW329">
        <f>ROUND(Y329*Source!I135*DO329,7)</f>
        <v>0</v>
      </c>
      <c r="CX329">
        <f>ROUND(Y329*Source!I135,7)</f>
        <v>0</v>
      </c>
      <c r="CY329">
        <f>AB329</f>
        <v>2736.29</v>
      </c>
      <c r="CZ329">
        <f>AF329</f>
        <v>2088.77</v>
      </c>
      <c r="DA329">
        <f>AJ329</f>
        <v>1.31</v>
      </c>
      <c r="DB329">
        <f t="shared" si="90"/>
        <v>3404.7</v>
      </c>
      <c r="DC329">
        <f t="shared" si="91"/>
        <v>1520.71</v>
      </c>
      <c r="DD329" t="s">
        <v>236</v>
      </c>
      <c r="DE329" t="s">
        <v>236</v>
      </c>
      <c r="DF329">
        <f>ROUND(ROUND(AE329,2)*CX329,2)</f>
        <v>0</v>
      </c>
      <c r="DG329">
        <f>ROUND(ROUND(AF329*AJ329,2)*CX329,2)</f>
        <v>0</v>
      </c>
      <c r="DH329">
        <f t="shared" si="86"/>
        <v>0</v>
      </c>
      <c r="DI329">
        <f t="shared" si="87"/>
        <v>0</v>
      </c>
      <c r="DJ329">
        <f>DG329+DH329</f>
        <v>0</v>
      </c>
      <c r="DK329">
        <v>0</v>
      </c>
      <c r="DL329" t="s">
        <v>58</v>
      </c>
      <c r="DM329">
        <v>5</v>
      </c>
      <c r="DN329" t="s">
        <v>28</v>
      </c>
      <c r="DO329">
        <v>1</v>
      </c>
    </row>
    <row r="330" spans="1:119">
      <c r="A330">
        <f>ROW(Source!A135)</f>
        <v>135</v>
      </c>
      <c r="B330">
        <v>85244098</v>
      </c>
      <c r="C330">
        <v>85246796</v>
      </c>
      <c r="D330">
        <v>82933400</v>
      </c>
      <c r="E330">
        <v>1</v>
      </c>
      <c r="F330">
        <v>1</v>
      </c>
      <c r="G330">
        <v>1</v>
      </c>
      <c r="H330">
        <v>2</v>
      </c>
      <c r="I330" t="s">
        <v>97</v>
      </c>
      <c r="J330" t="s">
        <v>801</v>
      </c>
      <c r="K330" t="s">
        <v>98</v>
      </c>
      <c r="L330">
        <v>1368</v>
      </c>
      <c r="N330">
        <v>1011</v>
      </c>
      <c r="O330" t="s">
        <v>57</v>
      </c>
      <c r="P330" t="s">
        <v>57</v>
      </c>
      <c r="Q330">
        <v>1</v>
      </c>
      <c r="W330">
        <v>0</v>
      </c>
      <c r="X330">
        <v>-849950259</v>
      </c>
      <c r="Y330">
        <f t="shared" si="89"/>
        <v>0.5</v>
      </c>
      <c r="AA330">
        <v>0</v>
      </c>
      <c r="AB330">
        <v>641.7</v>
      </c>
      <c r="AC330">
        <v>811.79</v>
      </c>
      <c r="AD330">
        <v>0</v>
      </c>
      <c r="AE330">
        <v>0</v>
      </c>
      <c r="AF330">
        <v>641.7</v>
      </c>
      <c r="AG330">
        <v>811.79</v>
      </c>
      <c r="AH330">
        <v>0</v>
      </c>
      <c r="AI330">
        <v>1</v>
      </c>
      <c r="AJ330">
        <v>1</v>
      </c>
      <c r="AK330">
        <v>1</v>
      </c>
      <c r="AL330">
        <v>1</v>
      </c>
      <c r="AM330">
        <v>-2</v>
      </c>
      <c r="AN330">
        <v>0</v>
      </c>
      <c r="AO330">
        <v>0</v>
      </c>
      <c r="AP330">
        <v>1</v>
      </c>
      <c r="AQ330">
        <v>1</v>
      </c>
      <c r="AR330">
        <v>0</v>
      </c>
      <c r="AS330" t="s">
        <v>236</v>
      </c>
      <c r="AT330">
        <v>0.5</v>
      </c>
      <c r="AU330" t="s">
        <v>236</v>
      </c>
      <c r="AV330">
        <v>1</v>
      </c>
      <c r="AW330">
        <v>2</v>
      </c>
      <c r="AX330">
        <v>85246807</v>
      </c>
      <c r="AY330">
        <v>1</v>
      </c>
      <c r="AZ330">
        <v>0</v>
      </c>
      <c r="BA330">
        <v>468</v>
      </c>
      <c r="BB330">
        <v>1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320.85</v>
      </c>
      <c r="BL330">
        <v>405.895</v>
      </c>
      <c r="BM330">
        <v>0</v>
      </c>
      <c r="BN330">
        <v>0</v>
      </c>
      <c r="BO330">
        <v>0.5</v>
      </c>
      <c r="BP330">
        <v>1</v>
      </c>
      <c r="BQ330">
        <v>0</v>
      </c>
      <c r="BR330">
        <v>320.85</v>
      </c>
      <c r="BS330">
        <v>405.895</v>
      </c>
      <c r="BT330">
        <v>0</v>
      </c>
      <c r="BU330">
        <v>0</v>
      </c>
      <c r="BV330">
        <v>0.5</v>
      </c>
      <c r="BW330">
        <v>1</v>
      </c>
      <c r="CV330">
        <v>0</v>
      </c>
      <c r="CW330">
        <f>ROUND(Y330*Source!I135*DO330,7)</f>
        <v>0</v>
      </c>
      <c r="CX330">
        <f>ROUND(Y330*Source!I135,7)</f>
        <v>0</v>
      </c>
      <c r="CY330">
        <f>AB330</f>
        <v>641.7</v>
      </c>
      <c r="CZ330">
        <f>AF330</f>
        <v>641.7</v>
      </c>
      <c r="DA330">
        <f>AJ330</f>
        <v>1</v>
      </c>
      <c r="DB330">
        <f t="shared" si="90"/>
        <v>320.85</v>
      </c>
      <c r="DC330">
        <f t="shared" si="91"/>
        <v>405.9</v>
      </c>
      <c r="DD330" t="s">
        <v>236</v>
      </c>
      <c r="DE330" t="s">
        <v>236</v>
      </c>
      <c r="DF330">
        <f>ROUND(ROUND(AE330,2)*CX330,2)</f>
        <v>0</v>
      </c>
      <c r="DG330">
        <f t="shared" ref="DG330:DG335" si="92">ROUND(ROUND(AF330,2)*CX330,2)</f>
        <v>0</v>
      </c>
      <c r="DH330">
        <f t="shared" si="86"/>
        <v>0</v>
      </c>
      <c r="DI330">
        <f t="shared" si="87"/>
        <v>0</v>
      </c>
      <c r="DJ330">
        <f>DG330+DH330</f>
        <v>0</v>
      </c>
      <c r="DK330">
        <v>1</v>
      </c>
      <c r="DL330" t="s">
        <v>81</v>
      </c>
      <c r="DM330">
        <v>4</v>
      </c>
      <c r="DN330" t="s">
        <v>28</v>
      </c>
      <c r="DO330">
        <v>1</v>
      </c>
    </row>
    <row r="331" spans="1:119">
      <c r="A331">
        <f>ROW(Source!A135)</f>
        <v>135</v>
      </c>
      <c r="B331">
        <v>85244098</v>
      </c>
      <c r="C331">
        <v>85246796</v>
      </c>
      <c r="D331">
        <v>82998121</v>
      </c>
      <c r="E331">
        <v>1</v>
      </c>
      <c r="F331">
        <v>1</v>
      </c>
      <c r="G331">
        <v>1</v>
      </c>
      <c r="H331">
        <v>3</v>
      </c>
      <c r="I331" t="s">
        <v>100</v>
      </c>
      <c r="J331" t="s">
        <v>813</v>
      </c>
      <c r="K331" t="s">
        <v>101</v>
      </c>
      <c r="L331">
        <v>1346</v>
      </c>
      <c r="N331">
        <v>1009</v>
      </c>
      <c r="O331" t="s">
        <v>102</v>
      </c>
      <c r="P331" t="s">
        <v>102</v>
      </c>
      <c r="Q331">
        <v>1</v>
      </c>
      <c r="W331">
        <v>0</v>
      </c>
      <c r="X331">
        <v>-897919439</v>
      </c>
      <c r="Y331">
        <f t="shared" si="89"/>
        <v>0.1</v>
      </c>
      <c r="AA331">
        <v>296.69</v>
      </c>
      <c r="AB331">
        <v>0</v>
      </c>
      <c r="AC331">
        <v>0</v>
      </c>
      <c r="AD331">
        <v>0</v>
      </c>
      <c r="AE331">
        <v>185.43</v>
      </c>
      <c r="AF331">
        <v>0</v>
      </c>
      <c r="AG331">
        <v>0</v>
      </c>
      <c r="AH331">
        <v>0</v>
      </c>
      <c r="AI331">
        <v>1.6</v>
      </c>
      <c r="AJ331">
        <v>1</v>
      </c>
      <c r="AK331">
        <v>1</v>
      </c>
      <c r="AL331">
        <v>1</v>
      </c>
      <c r="AM331">
        <v>2</v>
      </c>
      <c r="AN331">
        <v>0</v>
      </c>
      <c r="AO331">
        <v>0</v>
      </c>
      <c r="AP331">
        <v>1</v>
      </c>
      <c r="AQ331">
        <v>1</v>
      </c>
      <c r="AR331">
        <v>0</v>
      </c>
      <c r="AS331" t="s">
        <v>236</v>
      </c>
      <c r="AT331">
        <v>0.1</v>
      </c>
      <c r="AU331" t="s">
        <v>236</v>
      </c>
      <c r="AV331">
        <v>0</v>
      </c>
      <c r="AW331">
        <v>2</v>
      </c>
      <c r="AX331">
        <v>85246808</v>
      </c>
      <c r="AY331">
        <v>1</v>
      </c>
      <c r="AZ331">
        <v>0</v>
      </c>
      <c r="BA331">
        <v>469</v>
      </c>
      <c r="BB331">
        <v>1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18.543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1</v>
      </c>
      <c r="BQ331">
        <v>18.543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1</v>
      </c>
      <c r="CV331">
        <v>0</v>
      </c>
      <c r="CW331">
        <v>0</v>
      </c>
      <c r="CX331">
        <f>ROUND(Y331*Source!I135,7)</f>
        <v>0</v>
      </c>
      <c r="CY331">
        <f>AA331</f>
        <v>296.69</v>
      </c>
      <c r="CZ331">
        <f>AE331</f>
        <v>185.43</v>
      </c>
      <c r="DA331">
        <f>AI331</f>
        <v>1.6</v>
      </c>
      <c r="DB331">
        <f t="shared" si="90"/>
        <v>18.54</v>
      </c>
      <c r="DC331">
        <f t="shared" si="91"/>
        <v>0</v>
      </c>
      <c r="DD331" t="s">
        <v>236</v>
      </c>
      <c r="DE331" t="s">
        <v>236</v>
      </c>
      <c r="DF331">
        <f>ROUND(ROUND(AE331*AI331,2)*CX331,2)</f>
        <v>0</v>
      </c>
      <c r="DG331">
        <f t="shared" si="92"/>
        <v>0</v>
      </c>
      <c r="DH331">
        <f t="shared" si="86"/>
        <v>0</v>
      </c>
      <c r="DI331">
        <f t="shared" si="87"/>
        <v>0</v>
      </c>
      <c r="DJ331">
        <f>DF331</f>
        <v>0</v>
      </c>
      <c r="DK331">
        <v>0</v>
      </c>
      <c r="DL331" t="s">
        <v>236</v>
      </c>
      <c r="DM331">
        <v>0</v>
      </c>
      <c r="DN331" t="s">
        <v>236</v>
      </c>
      <c r="DO331">
        <v>0</v>
      </c>
    </row>
    <row r="332" spans="1:119">
      <c r="A332">
        <f>ROW(Source!A135)</f>
        <v>135</v>
      </c>
      <c r="B332">
        <v>85244098</v>
      </c>
      <c r="C332">
        <v>85246796</v>
      </c>
      <c r="D332">
        <v>82998128</v>
      </c>
      <c r="E332">
        <v>1</v>
      </c>
      <c r="F332">
        <v>1</v>
      </c>
      <c r="G332">
        <v>1</v>
      </c>
      <c r="H332">
        <v>3</v>
      </c>
      <c r="I332" t="s">
        <v>103</v>
      </c>
      <c r="J332" t="s">
        <v>867</v>
      </c>
      <c r="K332" t="s">
        <v>104</v>
      </c>
      <c r="L332">
        <v>1346</v>
      </c>
      <c r="N332">
        <v>1009</v>
      </c>
      <c r="O332" t="s">
        <v>102</v>
      </c>
      <c r="P332" t="s">
        <v>102</v>
      </c>
      <c r="Q332">
        <v>1</v>
      </c>
      <c r="W332">
        <v>0</v>
      </c>
      <c r="X332">
        <v>-1547825166</v>
      </c>
      <c r="Y332">
        <f t="shared" si="89"/>
        <v>0.03</v>
      </c>
      <c r="AA332">
        <v>93.65</v>
      </c>
      <c r="AB332">
        <v>0</v>
      </c>
      <c r="AC332">
        <v>0</v>
      </c>
      <c r="AD332">
        <v>0</v>
      </c>
      <c r="AE332">
        <v>58.53</v>
      </c>
      <c r="AF332">
        <v>0</v>
      </c>
      <c r="AG332">
        <v>0</v>
      </c>
      <c r="AH332">
        <v>0</v>
      </c>
      <c r="AI332">
        <v>1.6</v>
      </c>
      <c r="AJ332">
        <v>1</v>
      </c>
      <c r="AK332">
        <v>1</v>
      </c>
      <c r="AL332">
        <v>1</v>
      </c>
      <c r="AM332">
        <v>2</v>
      </c>
      <c r="AN332">
        <v>0</v>
      </c>
      <c r="AO332">
        <v>0</v>
      </c>
      <c r="AP332">
        <v>1</v>
      </c>
      <c r="AQ332">
        <v>1</v>
      </c>
      <c r="AR332">
        <v>0</v>
      </c>
      <c r="AS332" t="s">
        <v>236</v>
      </c>
      <c r="AT332">
        <v>0.03</v>
      </c>
      <c r="AU332" t="s">
        <v>236</v>
      </c>
      <c r="AV332">
        <v>0</v>
      </c>
      <c r="AW332">
        <v>2</v>
      </c>
      <c r="AX332">
        <v>85246809</v>
      </c>
      <c r="AY332">
        <v>1</v>
      </c>
      <c r="AZ332">
        <v>0</v>
      </c>
      <c r="BA332">
        <v>470</v>
      </c>
      <c r="BB332">
        <v>1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1.7559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1</v>
      </c>
      <c r="BQ332">
        <v>1.7559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1</v>
      </c>
      <c r="CV332">
        <v>0</v>
      </c>
      <c r="CW332">
        <v>0</v>
      </c>
      <c r="CX332">
        <f>ROUND(Y332*Source!I135,7)</f>
        <v>0</v>
      </c>
      <c r="CY332">
        <f>AA332</f>
        <v>93.65</v>
      </c>
      <c r="CZ332">
        <f>AE332</f>
        <v>58.53</v>
      </c>
      <c r="DA332">
        <f>AI332</f>
        <v>1.6</v>
      </c>
      <c r="DB332">
        <f t="shared" si="90"/>
        <v>1.76</v>
      </c>
      <c r="DC332">
        <f t="shared" si="91"/>
        <v>0</v>
      </c>
      <c r="DD332" t="s">
        <v>236</v>
      </c>
      <c r="DE332" t="s">
        <v>236</v>
      </c>
      <c r="DF332">
        <f>ROUND(ROUND(AE332*AI332,2)*CX332,2)</f>
        <v>0</v>
      </c>
      <c r="DG332">
        <f t="shared" si="92"/>
        <v>0</v>
      </c>
      <c r="DH332">
        <f t="shared" si="86"/>
        <v>0</v>
      </c>
      <c r="DI332">
        <f t="shared" si="87"/>
        <v>0</v>
      </c>
      <c r="DJ332">
        <f>DF332</f>
        <v>0</v>
      </c>
      <c r="DK332">
        <v>0</v>
      </c>
      <c r="DL332" t="s">
        <v>236</v>
      </c>
      <c r="DM332">
        <v>0</v>
      </c>
      <c r="DN332" t="s">
        <v>236</v>
      </c>
      <c r="DO332">
        <v>0</v>
      </c>
    </row>
    <row r="333" spans="1:119">
      <c r="A333">
        <f>ROW(Source!A135)</f>
        <v>135</v>
      </c>
      <c r="B333">
        <v>85244098</v>
      </c>
      <c r="C333">
        <v>85246796</v>
      </c>
      <c r="D333">
        <v>83002816</v>
      </c>
      <c r="E333">
        <v>1</v>
      </c>
      <c r="F333">
        <v>1</v>
      </c>
      <c r="G333">
        <v>1</v>
      </c>
      <c r="H333">
        <v>3</v>
      </c>
      <c r="I333" t="s">
        <v>105</v>
      </c>
      <c r="J333" t="s">
        <v>814</v>
      </c>
      <c r="K333" t="s">
        <v>106</v>
      </c>
      <c r="L333">
        <v>1346</v>
      </c>
      <c r="N333">
        <v>1009</v>
      </c>
      <c r="O333" t="s">
        <v>102</v>
      </c>
      <c r="P333" t="s">
        <v>102</v>
      </c>
      <c r="Q333">
        <v>1</v>
      </c>
      <c r="W333">
        <v>0</v>
      </c>
      <c r="X333">
        <v>-373327139</v>
      </c>
      <c r="Y333">
        <f t="shared" si="89"/>
        <v>0.02</v>
      </c>
      <c r="AA333">
        <v>86.41</v>
      </c>
      <c r="AB333">
        <v>0</v>
      </c>
      <c r="AC333">
        <v>0</v>
      </c>
      <c r="AD333">
        <v>0</v>
      </c>
      <c r="AE333">
        <v>56.11</v>
      </c>
      <c r="AF333">
        <v>0</v>
      </c>
      <c r="AG333">
        <v>0</v>
      </c>
      <c r="AH333">
        <v>0</v>
      </c>
      <c r="AI333">
        <v>1.54</v>
      </c>
      <c r="AJ333">
        <v>1</v>
      </c>
      <c r="AK333">
        <v>1</v>
      </c>
      <c r="AL333">
        <v>1</v>
      </c>
      <c r="AM333">
        <v>2</v>
      </c>
      <c r="AN333">
        <v>0</v>
      </c>
      <c r="AO333">
        <v>0</v>
      </c>
      <c r="AP333">
        <v>1</v>
      </c>
      <c r="AQ333">
        <v>1</v>
      </c>
      <c r="AR333">
        <v>0</v>
      </c>
      <c r="AS333" t="s">
        <v>236</v>
      </c>
      <c r="AT333">
        <v>0.02</v>
      </c>
      <c r="AU333" t="s">
        <v>236</v>
      </c>
      <c r="AV333">
        <v>0</v>
      </c>
      <c r="AW333">
        <v>2</v>
      </c>
      <c r="AX333">
        <v>85246811</v>
      </c>
      <c r="AY333">
        <v>1</v>
      </c>
      <c r="AZ333">
        <v>0</v>
      </c>
      <c r="BA333">
        <v>472</v>
      </c>
      <c r="BB333">
        <v>1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1.1222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1</v>
      </c>
      <c r="BQ333">
        <v>1.1222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1</v>
      </c>
      <c r="CV333">
        <v>0</v>
      </c>
      <c r="CW333">
        <v>0</v>
      </c>
      <c r="CX333">
        <f>ROUND(Y333*Source!I135,7)</f>
        <v>0</v>
      </c>
      <c r="CY333">
        <f>AA333</f>
        <v>86.41</v>
      </c>
      <c r="CZ333">
        <f>AE333</f>
        <v>56.11</v>
      </c>
      <c r="DA333">
        <f>AI333</f>
        <v>1.54</v>
      </c>
      <c r="DB333">
        <f t="shared" si="90"/>
        <v>1.12</v>
      </c>
      <c r="DC333">
        <f t="shared" si="91"/>
        <v>0</v>
      </c>
      <c r="DD333" t="s">
        <v>236</v>
      </c>
      <c r="DE333" t="s">
        <v>236</v>
      </c>
      <c r="DF333">
        <f>ROUND(ROUND(AE333*AI333,2)*CX333,2)</f>
        <v>0</v>
      </c>
      <c r="DG333">
        <f t="shared" si="92"/>
        <v>0</v>
      </c>
      <c r="DH333">
        <f t="shared" si="86"/>
        <v>0</v>
      </c>
      <c r="DI333">
        <f t="shared" si="87"/>
        <v>0</v>
      </c>
      <c r="DJ333">
        <f>DF333</f>
        <v>0</v>
      </c>
      <c r="DK333">
        <v>0</v>
      </c>
      <c r="DL333" t="s">
        <v>236</v>
      </c>
      <c r="DM333">
        <v>0</v>
      </c>
      <c r="DN333" t="s">
        <v>236</v>
      </c>
      <c r="DO333">
        <v>0</v>
      </c>
    </row>
    <row r="334" spans="1:119">
      <c r="A334">
        <f>ROW(Source!A136)</f>
        <v>136</v>
      </c>
      <c r="B334">
        <v>85244033</v>
      </c>
      <c r="C334">
        <v>85246796</v>
      </c>
      <c r="D334">
        <v>82925828</v>
      </c>
      <c r="E334">
        <v>117</v>
      </c>
      <c r="F334">
        <v>1</v>
      </c>
      <c r="G334">
        <v>1</v>
      </c>
      <c r="H334">
        <v>1</v>
      </c>
      <c r="I334" t="s">
        <v>93</v>
      </c>
      <c r="J334" t="s">
        <v>236</v>
      </c>
      <c r="K334" t="s">
        <v>94</v>
      </c>
      <c r="L334">
        <v>1191</v>
      </c>
      <c r="N334">
        <v>1013</v>
      </c>
      <c r="O334" t="s">
        <v>28</v>
      </c>
      <c r="P334" t="s">
        <v>28</v>
      </c>
      <c r="Q334">
        <v>1</v>
      </c>
      <c r="W334">
        <v>0</v>
      </c>
      <c r="X334">
        <v>32079103</v>
      </c>
      <c r="Y334">
        <f t="shared" si="89"/>
        <v>7.75</v>
      </c>
      <c r="AA334">
        <v>0</v>
      </c>
      <c r="AB334">
        <v>0</v>
      </c>
      <c r="AC334">
        <v>0</v>
      </c>
      <c r="AD334">
        <v>748.18</v>
      </c>
      <c r="AE334">
        <v>0</v>
      </c>
      <c r="AF334">
        <v>0</v>
      </c>
      <c r="AG334">
        <v>0</v>
      </c>
      <c r="AH334">
        <v>748.18</v>
      </c>
      <c r="AI334">
        <v>1</v>
      </c>
      <c r="AJ334">
        <v>1</v>
      </c>
      <c r="AK334">
        <v>1</v>
      </c>
      <c r="AL334">
        <v>1</v>
      </c>
      <c r="AM334">
        <v>-2</v>
      </c>
      <c r="AN334">
        <v>0</v>
      </c>
      <c r="AO334">
        <v>0</v>
      </c>
      <c r="AP334">
        <v>1</v>
      </c>
      <c r="AQ334">
        <v>1</v>
      </c>
      <c r="AR334">
        <v>0</v>
      </c>
      <c r="AS334" t="s">
        <v>236</v>
      </c>
      <c r="AT334">
        <v>7.75</v>
      </c>
      <c r="AU334" t="s">
        <v>236</v>
      </c>
      <c r="AV334">
        <v>1</v>
      </c>
      <c r="AW334">
        <v>2</v>
      </c>
      <c r="AX334">
        <v>85246804</v>
      </c>
      <c r="AY334">
        <v>1</v>
      </c>
      <c r="AZ334">
        <v>0</v>
      </c>
      <c r="BA334">
        <v>484</v>
      </c>
      <c r="BB334">
        <v>1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5798.395</v>
      </c>
      <c r="BN334">
        <v>7.75</v>
      </c>
      <c r="BO334">
        <v>0</v>
      </c>
      <c r="BP334">
        <v>1</v>
      </c>
      <c r="BQ334">
        <v>0</v>
      </c>
      <c r="BR334">
        <v>0</v>
      </c>
      <c r="BS334">
        <v>0</v>
      </c>
      <c r="BT334">
        <v>5798.395</v>
      </c>
      <c r="BU334">
        <v>7.75</v>
      </c>
      <c r="BV334">
        <v>0</v>
      </c>
      <c r="BW334">
        <v>1</v>
      </c>
      <c r="CU334">
        <f>ROUND(AT334*Source!I136*AH334*AL334,2)</f>
        <v>0</v>
      </c>
      <c r="CV334">
        <f>ROUND(Y334*Source!I136,7)</f>
        <v>0</v>
      </c>
      <c r="CW334">
        <v>0</v>
      </c>
      <c r="CX334">
        <f>ROUND(Y334*Source!I136,7)</f>
        <v>0</v>
      </c>
      <c r="CY334">
        <f>AD334</f>
        <v>748.18</v>
      </c>
      <c r="CZ334">
        <f>AH334</f>
        <v>748.18</v>
      </c>
      <c r="DA334">
        <f>AL334</f>
        <v>1</v>
      </c>
      <c r="DB334">
        <f t="shared" si="90"/>
        <v>5798.4</v>
      </c>
      <c r="DC334">
        <f t="shared" si="91"/>
        <v>0</v>
      </c>
      <c r="DD334" t="s">
        <v>236</v>
      </c>
      <c r="DE334" t="s">
        <v>236</v>
      </c>
      <c r="DF334">
        <f>ROUND(ROUND(AE334,2)*CX334,2)</f>
        <v>0</v>
      </c>
      <c r="DG334">
        <f t="shared" si="92"/>
        <v>0</v>
      </c>
      <c r="DH334">
        <f t="shared" si="86"/>
        <v>0</v>
      </c>
      <c r="DI334">
        <f t="shared" si="87"/>
        <v>0</v>
      </c>
      <c r="DJ334">
        <f>DI334</f>
        <v>0</v>
      </c>
      <c r="DK334">
        <v>1</v>
      </c>
      <c r="DL334" t="s">
        <v>236</v>
      </c>
      <c r="DM334">
        <v>0</v>
      </c>
      <c r="DN334" t="s">
        <v>236</v>
      </c>
      <c r="DO334">
        <v>0</v>
      </c>
    </row>
    <row r="335" spans="1:119">
      <c r="A335">
        <f>ROW(Source!A136)</f>
        <v>136</v>
      </c>
      <c r="B335">
        <v>85244033</v>
      </c>
      <c r="C335">
        <v>85246796</v>
      </c>
      <c r="D335">
        <v>82926016</v>
      </c>
      <c r="E335">
        <v>117</v>
      </c>
      <c r="F335">
        <v>1</v>
      </c>
      <c r="G335">
        <v>1</v>
      </c>
      <c r="H335">
        <v>1</v>
      </c>
      <c r="I335" t="s">
        <v>798</v>
      </c>
      <c r="J335" t="s">
        <v>236</v>
      </c>
      <c r="K335" t="s">
        <v>799</v>
      </c>
      <c r="L335">
        <v>1191</v>
      </c>
      <c r="N335">
        <v>1013</v>
      </c>
      <c r="O335" t="s">
        <v>28</v>
      </c>
      <c r="P335" t="s">
        <v>28</v>
      </c>
      <c r="Q335">
        <v>1</v>
      </c>
      <c r="W335">
        <v>0</v>
      </c>
      <c r="X335">
        <v>-1417349443</v>
      </c>
      <c r="Y335">
        <f t="shared" si="89"/>
        <v>2.13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1</v>
      </c>
      <c r="AJ335">
        <v>1</v>
      </c>
      <c r="AK335">
        <v>1</v>
      </c>
      <c r="AL335">
        <v>1</v>
      </c>
      <c r="AM335">
        <v>-2</v>
      </c>
      <c r="AN335">
        <v>0</v>
      </c>
      <c r="AO335">
        <v>0</v>
      </c>
      <c r="AP335">
        <v>1</v>
      </c>
      <c r="AQ335">
        <v>1</v>
      </c>
      <c r="AR335">
        <v>0</v>
      </c>
      <c r="AS335" t="s">
        <v>236</v>
      </c>
      <c r="AT335">
        <v>2.13</v>
      </c>
      <c r="AU335" t="s">
        <v>236</v>
      </c>
      <c r="AV335">
        <v>2</v>
      </c>
      <c r="AW335">
        <v>2</v>
      </c>
      <c r="AX335">
        <v>85246805</v>
      </c>
      <c r="AY335">
        <v>1</v>
      </c>
      <c r="AZ335">
        <v>0</v>
      </c>
      <c r="BA335">
        <v>485</v>
      </c>
      <c r="BB335">
        <v>1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CV335">
        <v>0</v>
      </c>
      <c r="CW335">
        <v>0</v>
      </c>
      <c r="CX335">
        <f>ROUND(Y335*Source!I136,7)</f>
        <v>0</v>
      </c>
      <c r="CY335">
        <f>AD335</f>
        <v>0</v>
      </c>
      <c r="CZ335">
        <f>AH335</f>
        <v>0</v>
      </c>
      <c r="DA335">
        <f>AL335</f>
        <v>1</v>
      </c>
      <c r="DB335">
        <f t="shared" si="90"/>
        <v>0</v>
      </c>
      <c r="DC335">
        <f t="shared" si="91"/>
        <v>0</v>
      </c>
      <c r="DD335" t="s">
        <v>236</v>
      </c>
      <c r="DE335" t="s">
        <v>236</v>
      </c>
      <c r="DF335">
        <f>ROUND(ROUND(AE335,2)*CX335,2)</f>
        <v>0</v>
      </c>
      <c r="DG335">
        <f t="shared" si="92"/>
        <v>0</v>
      </c>
      <c r="DH335">
        <f t="shared" si="86"/>
        <v>0</v>
      </c>
      <c r="DI335">
        <f t="shared" si="87"/>
        <v>0</v>
      </c>
      <c r="DJ335">
        <f>DI335</f>
        <v>0</v>
      </c>
      <c r="DK335">
        <v>0</v>
      </c>
      <c r="DL335" t="s">
        <v>236</v>
      </c>
      <c r="DM335">
        <v>0</v>
      </c>
      <c r="DN335" t="s">
        <v>236</v>
      </c>
      <c r="DO335">
        <v>0</v>
      </c>
    </row>
    <row r="336" spans="1:119">
      <c r="A336">
        <f>ROW(Source!A136)</f>
        <v>136</v>
      </c>
      <c r="B336">
        <v>85244033</v>
      </c>
      <c r="C336">
        <v>85246796</v>
      </c>
      <c r="D336">
        <v>82932392</v>
      </c>
      <c r="E336">
        <v>1</v>
      </c>
      <c r="F336">
        <v>1</v>
      </c>
      <c r="G336">
        <v>1</v>
      </c>
      <c r="H336">
        <v>2</v>
      </c>
      <c r="I336" t="s">
        <v>95</v>
      </c>
      <c r="J336" t="s">
        <v>804</v>
      </c>
      <c r="K336" t="s">
        <v>96</v>
      </c>
      <c r="L336">
        <v>1368</v>
      </c>
      <c r="N336">
        <v>1011</v>
      </c>
      <c r="O336" t="s">
        <v>57</v>
      </c>
      <c r="P336" t="s">
        <v>57</v>
      </c>
      <c r="Q336">
        <v>1</v>
      </c>
      <c r="W336">
        <v>0</v>
      </c>
      <c r="X336">
        <v>843131152</v>
      </c>
      <c r="Y336">
        <f t="shared" si="89"/>
        <v>1.63</v>
      </c>
      <c r="AA336">
        <v>0</v>
      </c>
      <c r="AB336">
        <v>2736.29</v>
      </c>
      <c r="AC336">
        <v>932.95</v>
      </c>
      <c r="AD336">
        <v>0</v>
      </c>
      <c r="AE336">
        <v>0</v>
      </c>
      <c r="AF336">
        <v>2088.77</v>
      </c>
      <c r="AG336">
        <v>932.95</v>
      </c>
      <c r="AH336">
        <v>0</v>
      </c>
      <c r="AI336">
        <v>1</v>
      </c>
      <c r="AJ336">
        <v>1.31</v>
      </c>
      <c r="AK336">
        <v>1</v>
      </c>
      <c r="AL336">
        <v>1</v>
      </c>
      <c r="AM336">
        <v>2</v>
      </c>
      <c r="AN336">
        <v>0</v>
      </c>
      <c r="AO336">
        <v>0</v>
      </c>
      <c r="AP336">
        <v>1</v>
      </c>
      <c r="AQ336">
        <v>1</v>
      </c>
      <c r="AR336">
        <v>0</v>
      </c>
      <c r="AS336" t="s">
        <v>236</v>
      </c>
      <c r="AT336">
        <v>1.63</v>
      </c>
      <c r="AU336" t="s">
        <v>236</v>
      </c>
      <c r="AV336">
        <v>1</v>
      </c>
      <c r="AW336">
        <v>2</v>
      </c>
      <c r="AX336">
        <v>85246806</v>
      </c>
      <c r="AY336">
        <v>1</v>
      </c>
      <c r="AZ336">
        <v>0</v>
      </c>
      <c r="BA336">
        <v>486</v>
      </c>
      <c r="BB336">
        <v>1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3404.6951</v>
      </c>
      <c r="BL336">
        <v>1520.7085</v>
      </c>
      <c r="BM336">
        <v>0</v>
      </c>
      <c r="BN336">
        <v>0</v>
      </c>
      <c r="BO336">
        <v>1.63</v>
      </c>
      <c r="BP336">
        <v>1</v>
      </c>
      <c r="BQ336">
        <v>0</v>
      </c>
      <c r="BR336">
        <v>3404.6951</v>
      </c>
      <c r="BS336">
        <v>1520.7085</v>
      </c>
      <c r="BT336">
        <v>0</v>
      </c>
      <c r="BU336">
        <v>0</v>
      </c>
      <c r="BV336">
        <v>1.63</v>
      </c>
      <c r="BW336">
        <v>1</v>
      </c>
      <c r="CV336">
        <v>0</v>
      </c>
      <c r="CW336">
        <f>ROUND(Y336*Source!I136*DO336,7)</f>
        <v>0</v>
      </c>
      <c r="CX336">
        <f>ROUND(Y336*Source!I136,7)</f>
        <v>0</v>
      </c>
      <c r="CY336">
        <f>AB336</f>
        <v>2736.29</v>
      </c>
      <c r="CZ336">
        <f>AF336</f>
        <v>2088.77</v>
      </c>
      <c r="DA336">
        <f>AJ336</f>
        <v>1.31</v>
      </c>
      <c r="DB336">
        <f t="shared" si="90"/>
        <v>3404.7</v>
      </c>
      <c r="DC336">
        <f t="shared" si="91"/>
        <v>1520.71</v>
      </c>
      <c r="DD336" t="s">
        <v>236</v>
      </c>
      <c r="DE336" t="s">
        <v>236</v>
      </c>
      <c r="DF336">
        <f>ROUND(ROUND(AE336,2)*CX336,2)</f>
        <v>0</v>
      </c>
      <c r="DG336">
        <f>ROUND(ROUND(AF336*AJ336,2)*CX336,2)</f>
        <v>0</v>
      </c>
      <c r="DH336">
        <f t="shared" si="86"/>
        <v>0</v>
      </c>
      <c r="DI336">
        <f t="shared" si="87"/>
        <v>0</v>
      </c>
      <c r="DJ336">
        <f>DG336+DH336</f>
        <v>0</v>
      </c>
      <c r="DK336">
        <v>0</v>
      </c>
      <c r="DL336" t="s">
        <v>58</v>
      </c>
      <c r="DM336">
        <v>5</v>
      </c>
      <c r="DN336" t="s">
        <v>28</v>
      </c>
      <c r="DO336">
        <v>1</v>
      </c>
    </row>
    <row r="337" spans="1:119">
      <c r="A337">
        <f>ROW(Source!A136)</f>
        <v>136</v>
      </c>
      <c r="B337">
        <v>85244033</v>
      </c>
      <c r="C337">
        <v>85246796</v>
      </c>
      <c r="D337">
        <v>82933400</v>
      </c>
      <c r="E337">
        <v>1</v>
      </c>
      <c r="F337">
        <v>1</v>
      </c>
      <c r="G337">
        <v>1</v>
      </c>
      <c r="H337">
        <v>2</v>
      </c>
      <c r="I337" t="s">
        <v>97</v>
      </c>
      <c r="J337" t="s">
        <v>801</v>
      </c>
      <c r="K337" t="s">
        <v>98</v>
      </c>
      <c r="L337">
        <v>1368</v>
      </c>
      <c r="N337">
        <v>1011</v>
      </c>
      <c r="O337" t="s">
        <v>57</v>
      </c>
      <c r="P337" t="s">
        <v>57</v>
      </c>
      <c r="Q337">
        <v>1</v>
      </c>
      <c r="W337">
        <v>0</v>
      </c>
      <c r="X337">
        <v>-849950259</v>
      </c>
      <c r="Y337">
        <f t="shared" si="89"/>
        <v>0.5</v>
      </c>
      <c r="AA337">
        <v>0</v>
      </c>
      <c r="AB337">
        <v>641.7</v>
      </c>
      <c r="AC337">
        <v>811.79</v>
      </c>
      <c r="AD337">
        <v>0</v>
      </c>
      <c r="AE337">
        <v>0</v>
      </c>
      <c r="AF337">
        <v>641.7</v>
      </c>
      <c r="AG337">
        <v>811.79</v>
      </c>
      <c r="AH337">
        <v>0</v>
      </c>
      <c r="AI337">
        <v>1</v>
      </c>
      <c r="AJ337">
        <v>1</v>
      </c>
      <c r="AK337">
        <v>1</v>
      </c>
      <c r="AL337">
        <v>1</v>
      </c>
      <c r="AM337">
        <v>-2</v>
      </c>
      <c r="AN337">
        <v>0</v>
      </c>
      <c r="AO337">
        <v>0</v>
      </c>
      <c r="AP337">
        <v>1</v>
      </c>
      <c r="AQ337">
        <v>1</v>
      </c>
      <c r="AR337">
        <v>0</v>
      </c>
      <c r="AS337" t="s">
        <v>236</v>
      </c>
      <c r="AT337">
        <v>0.5</v>
      </c>
      <c r="AU337" t="s">
        <v>236</v>
      </c>
      <c r="AV337">
        <v>1</v>
      </c>
      <c r="AW337">
        <v>2</v>
      </c>
      <c r="AX337">
        <v>85246807</v>
      </c>
      <c r="AY337">
        <v>1</v>
      </c>
      <c r="AZ337">
        <v>0</v>
      </c>
      <c r="BA337">
        <v>487</v>
      </c>
      <c r="BB337">
        <v>1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320.85</v>
      </c>
      <c r="BL337">
        <v>405.895</v>
      </c>
      <c r="BM337">
        <v>0</v>
      </c>
      <c r="BN337">
        <v>0</v>
      </c>
      <c r="BO337">
        <v>0.5</v>
      </c>
      <c r="BP337">
        <v>1</v>
      </c>
      <c r="BQ337">
        <v>0</v>
      </c>
      <c r="BR337">
        <v>320.85</v>
      </c>
      <c r="BS337">
        <v>405.895</v>
      </c>
      <c r="BT337">
        <v>0</v>
      </c>
      <c r="BU337">
        <v>0</v>
      </c>
      <c r="BV337">
        <v>0.5</v>
      </c>
      <c r="BW337">
        <v>1</v>
      </c>
      <c r="CV337">
        <v>0</v>
      </c>
      <c r="CW337">
        <f>ROUND(Y337*Source!I136*DO337,7)</f>
        <v>0</v>
      </c>
      <c r="CX337">
        <f>ROUND(Y337*Source!I136,7)</f>
        <v>0</v>
      </c>
      <c r="CY337">
        <f>AB337</f>
        <v>641.7</v>
      </c>
      <c r="CZ337">
        <f>AF337</f>
        <v>641.7</v>
      </c>
      <c r="DA337">
        <f>AJ337</f>
        <v>1</v>
      </c>
      <c r="DB337">
        <f t="shared" si="90"/>
        <v>320.85</v>
      </c>
      <c r="DC337">
        <f t="shared" si="91"/>
        <v>405.9</v>
      </c>
      <c r="DD337" t="s">
        <v>236</v>
      </c>
      <c r="DE337" t="s">
        <v>236</v>
      </c>
      <c r="DF337">
        <f>ROUND(ROUND(AE337,2)*CX337,2)</f>
        <v>0</v>
      </c>
      <c r="DG337">
        <f t="shared" ref="DG337:DG346" si="93">ROUND(ROUND(AF337,2)*CX337,2)</f>
        <v>0</v>
      </c>
      <c r="DH337">
        <f t="shared" si="86"/>
        <v>0</v>
      </c>
      <c r="DI337">
        <f t="shared" si="87"/>
        <v>0</v>
      </c>
      <c r="DJ337">
        <f>DG337+DH337</f>
        <v>0</v>
      </c>
      <c r="DK337">
        <v>1</v>
      </c>
      <c r="DL337" t="s">
        <v>81</v>
      </c>
      <c r="DM337">
        <v>4</v>
      </c>
      <c r="DN337" t="s">
        <v>28</v>
      </c>
      <c r="DO337">
        <v>1</v>
      </c>
    </row>
    <row r="338" spans="1:119">
      <c r="A338">
        <f>ROW(Source!A136)</f>
        <v>136</v>
      </c>
      <c r="B338">
        <v>85244033</v>
      </c>
      <c r="C338">
        <v>85246796</v>
      </c>
      <c r="D338">
        <v>82998121</v>
      </c>
      <c r="E338">
        <v>1</v>
      </c>
      <c r="F338">
        <v>1</v>
      </c>
      <c r="G338">
        <v>1</v>
      </c>
      <c r="H338">
        <v>3</v>
      </c>
      <c r="I338" t="s">
        <v>100</v>
      </c>
      <c r="J338" t="s">
        <v>813</v>
      </c>
      <c r="K338" t="s">
        <v>101</v>
      </c>
      <c r="L338">
        <v>1346</v>
      </c>
      <c r="N338">
        <v>1009</v>
      </c>
      <c r="O338" t="s">
        <v>102</v>
      </c>
      <c r="P338" t="s">
        <v>102</v>
      </c>
      <c r="Q338">
        <v>1</v>
      </c>
      <c r="W338">
        <v>0</v>
      </c>
      <c r="X338">
        <v>-897919439</v>
      </c>
      <c r="Y338">
        <f t="shared" si="89"/>
        <v>0.1</v>
      </c>
      <c r="AA338">
        <v>296.69</v>
      </c>
      <c r="AB338">
        <v>0</v>
      </c>
      <c r="AC338">
        <v>0</v>
      </c>
      <c r="AD338">
        <v>0</v>
      </c>
      <c r="AE338">
        <v>185.43</v>
      </c>
      <c r="AF338">
        <v>0</v>
      </c>
      <c r="AG338">
        <v>0</v>
      </c>
      <c r="AH338">
        <v>0</v>
      </c>
      <c r="AI338">
        <v>1.6</v>
      </c>
      <c r="AJ338">
        <v>1</v>
      </c>
      <c r="AK338">
        <v>1</v>
      </c>
      <c r="AL338">
        <v>1</v>
      </c>
      <c r="AM338">
        <v>2</v>
      </c>
      <c r="AN338">
        <v>0</v>
      </c>
      <c r="AO338">
        <v>0</v>
      </c>
      <c r="AP338">
        <v>1</v>
      </c>
      <c r="AQ338">
        <v>1</v>
      </c>
      <c r="AR338">
        <v>0</v>
      </c>
      <c r="AS338" t="s">
        <v>236</v>
      </c>
      <c r="AT338">
        <v>0.1</v>
      </c>
      <c r="AU338" t="s">
        <v>236</v>
      </c>
      <c r="AV338">
        <v>0</v>
      </c>
      <c r="AW338">
        <v>2</v>
      </c>
      <c r="AX338">
        <v>85246808</v>
      </c>
      <c r="AY338">
        <v>1</v>
      </c>
      <c r="AZ338">
        <v>0</v>
      </c>
      <c r="BA338">
        <v>488</v>
      </c>
      <c r="BB338">
        <v>1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18.543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1</v>
      </c>
      <c r="BQ338">
        <v>18.543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1</v>
      </c>
      <c r="CV338">
        <v>0</v>
      </c>
      <c r="CW338">
        <v>0</v>
      </c>
      <c r="CX338">
        <f>ROUND(Y338*Source!I136,7)</f>
        <v>0</v>
      </c>
      <c r="CY338">
        <f>AA338</f>
        <v>296.69</v>
      </c>
      <c r="CZ338">
        <f>AE338</f>
        <v>185.43</v>
      </c>
      <c r="DA338">
        <f>AI338</f>
        <v>1.6</v>
      </c>
      <c r="DB338">
        <f t="shared" si="90"/>
        <v>18.54</v>
      </c>
      <c r="DC338">
        <f t="shared" si="91"/>
        <v>0</v>
      </c>
      <c r="DD338" t="s">
        <v>236</v>
      </c>
      <c r="DE338" t="s">
        <v>236</v>
      </c>
      <c r="DF338">
        <f>ROUND(ROUND(AE338*AI338,2)*CX338,2)</f>
        <v>0</v>
      </c>
      <c r="DG338">
        <f t="shared" si="93"/>
        <v>0</v>
      </c>
      <c r="DH338">
        <f t="shared" si="86"/>
        <v>0</v>
      </c>
      <c r="DI338">
        <f t="shared" si="87"/>
        <v>0</v>
      </c>
      <c r="DJ338">
        <f>DF338</f>
        <v>0</v>
      </c>
      <c r="DK338">
        <v>0</v>
      </c>
      <c r="DL338" t="s">
        <v>236</v>
      </c>
      <c r="DM338">
        <v>0</v>
      </c>
      <c r="DN338" t="s">
        <v>236</v>
      </c>
      <c r="DO338">
        <v>0</v>
      </c>
    </row>
    <row r="339" spans="1:119">
      <c r="A339">
        <f>ROW(Source!A136)</f>
        <v>136</v>
      </c>
      <c r="B339">
        <v>85244033</v>
      </c>
      <c r="C339">
        <v>85246796</v>
      </c>
      <c r="D339">
        <v>82998128</v>
      </c>
      <c r="E339">
        <v>1</v>
      </c>
      <c r="F339">
        <v>1</v>
      </c>
      <c r="G339">
        <v>1</v>
      </c>
      <c r="H339">
        <v>3</v>
      </c>
      <c r="I339" t="s">
        <v>103</v>
      </c>
      <c r="J339" t="s">
        <v>867</v>
      </c>
      <c r="K339" t="s">
        <v>104</v>
      </c>
      <c r="L339">
        <v>1346</v>
      </c>
      <c r="N339">
        <v>1009</v>
      </c>
      <c r="O339" t="s">
        <v>102</v>
      </c>
      <c r="P339" t="s">
        <v>102</v>
      </c>
      <c r="Q339">
        <v>1</v>
      </c>
      <c r="W339">
        <v>0</v>
      </c>
      <c r="X339">
        <v>-1547825166</v>
      </c>
      <c r="Y339">
        <f t="shared" si="89"/>
        <v>0.03</v>
      </c>
      <c r="AA339">
        <v>93.65</v>
      </c>
      <c r="AB339">
        <v>0</v>
      </c>
      <c r="AC339">
        <v>0</v>
      </c>
      <c r="AD339">
        <v>0</v>
      </c>
      <c r="AE339">
        <v>58.53</v>
      </c>
      <c r="AF339">
        <v>0</v>
      </c>
      <c r="AG339">
        <v>0</v>
      </c>
      <c r="AH339">
        <v>0</v>
      </c>
      <c r="AI339">
        <v>1.6</v>
      </c>
      <c r="AJ339">
        <v>1</v>
      </c>
      <c r="AK339">
        <v>1</v>
      </c>
      <c r="AL339">
        <v>1</v>
      </c>
      <c r="AM339">
        <v>2</v>
      </c>
      <c r="AN339">
        <v>0</v>
      </c>
      <c r="AO339">
        <v>0</v>
      </c>
      <c r="AP339">
        <v>1</v>
      </c>
      <c r="AQ339">
        <v>1</v>
      </c>
      <c r="AR339">
        <v>0</v>
      </c>
      <c r="AS339" t="s">
        <v>236</v>
      </c>
      <c r="AT339">
        <v>0.03</v>
      </c>
      <c r="AU339" t="s">
        <v>236</v>
      </c>
      <c r="AV339">
        <v>0</v>
      </c>
      <c r="AW339">
        <v>2</v>
      </c>
      <c r="AX339">
        <v>85246809</v>
      </c>
      <c r="AY339">
        <v>1</v>
      </c>
      <c r="AZ339">
        <v>0</v>
      </c>
      <c r="BA339">
        <v>489</v>
      </c>
      <c r="BB339">
        <v>1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1.7559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1</v>
      </c>
      <c r="BQ339">
        <v>1.7559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1</v>
      </c>
      <c r="CV339">
        <v>0</v>
      </c>
      <c r="CW339">
        <v>0</v>
      </c>
      <c r="CX339">
        <f>ROUND(Y339*Source!I136,7)</f>
        <v>0</v>
      </c>
      <c r="CY339">
        <f>AA339</f>
        <v>93.65</v>
      </c>
      <c r="CZ339">
        <f>AE339</f>
        <v>58.53</v>
      </c>
      <c r="DA339">
        <f>AI339</f>
        <v>1.6</v>
      </c>
      <c r="DB339">
        <f t="shared" si="90"/>
        <v>1.76</v>
      </c>
      <c r="DC339">
        <f t="shared" si="91"/>
        <v>0</v>
      </c>
      <c r="DD339" t="s">
        <v>236</v>
      </c>
      <c r="DE339" t="s">
        <v>236</v>
      </c>
      <c r="DF339">
        <f>ROUND(ROUND(AE339*AI339,2)*CX339,2)</f>
        <v>0</v>
      </c>
      <c r="DG339">
        <f t="shared" si="93"/>
        <v>0</v>
      </c>
      <c r="DH339">
        <f t="shared" si="86"/>
        <v>0</v>
      </c>
      <c r="DI339">
        <f t="shared" si="87"/>
        <v>0</v>
      </c>
      <c r="DJ339">
        <f>DF339</f>
        <v>0</v>
      </c>
      <c r="DK339">
        <v>0</v>
      </c>
      <c r="DL339" t="s">
        <v>236</v>
      </c>
      <c r="DM339">
        <v>0</v>
      </c>
      <c r="DN339" t="s">
        <v>236</v>
      </c>
      <c r="DO339">
        <v>0</v>
      </c>
    </row>
    <row r="340" spans="1:119">
      <c r="A340">
        <f>ROW(Source!A136)</f>
        <v>136</v>
      </c>
      <c r="B340">
        <v>85244033</v>
      </c>
      <c r="C340">
        <v>85246796</v>
      </c>
      <c r="D340">
        <v>83002816</v>
      </c>
      <c r="E340">
        <v>1</v>
      </c>
      <c r="F340">
        <v>1</v>
      </c>
      <c r="G340">
        <v>1</v>
      </c>
      <c r="H340">
        <v>3</v>
      </c>
      <c r="I340" t="s">
        <v>105</v>
      </c>
      <c r="J340" t="s">
        <v>814</v>
      </c>
      <c r="K340" t="s">
        <v>106</v>
      </c>
      <c r="L340">
        <v>1346</v>
      </c>
      <c r="N340">
        <v>1009</v>
      </c>
      <c r="O340" t="s">
        <v>102</v>
      </c>
      <c r="P340" t="s">
        <v>102</v>
      </c>
      <c r="Q340">
        <v>1</v>
      </c>
      <c r="W340">
        <v>0</v>
      </c>
      <c r="X340">
        <v>-373327139</v>
      </c>
      <c r="Y340">
        <f t="shared" si="89"/>
        <v>0.02</v>
      </c>
      <c r="AA340">
        <v>86.41</v>
      </c>
      <c r="AB340">
        <v>0</v>
      </c>
      <c r="AC340">
        <v>0</v>
      </c>
      <c r="AD340">
        <v>0</v>
      </c>
      <c r="AE340">
        <v>56.11</v>
      </c>
      <c r="AF340">
        <v>0</v>
      </c>
      <c r="AG340">
        <v>0</v>
      </c>
      <c r="AH340">
        <v>0</v>
      </c>
      <c r="AI340">
        <v>1.54</v>
      </c>
      <c r="AJ340">
        <v>1</v>
      </c>
      <c r="AK340">
        <v>1</v>
      </c>
      <c r="AL340">
        <v>1</v>
      </c>
      <c r="AM340">
        <v>2</v>
      </c>
      <c r="AN340">
        <v>0</v>
      </c>
      <c r="AO340">
        <v>0</v>
      </c>
      <c r="AP340">
        <v>1</v>
      </c>
      <c r="AQ340">
        <v>1</v>
      </c>
      <c r="AR340">
        <v>0</v>
      </c>
      <c r="AS340" t="s">
        <v>236</v>
      </c>
      <c r="AT340">
        <v>0.02</v>
      </c>
      <c r="AU340" t="s">
        <v>236</v>
      </c>
      <c r="AV340">
        <v>0</v>
      </c>
      <c r="AW340">
        <v>2</v>
      </c>
      <c r="AX340">
        <v>85246811</v>
      </c>
      <c r="AY340">
        <v>1</v>
      </c>
      <c r="AZ340">
        <v>0</v>
      </c>
      <c r="BA340">
        <v>491</v>
      </c>
      <c r="BB340">
        <v>1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1.1222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1</v>
      </c>
      <c r="BQ340">
        <v>1.1222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1</v>
      </c>
      <c r="CV340">
        <v>0</v>
      </c>
      <c r="CW340">
        <v>0</v>
      </c>
      <c r="CX340">
        <f>ROUND(Y340*Source!I136,7)</f>
        <v>0</v>
      </c>
      <c r="CY340">
        <f>AA340</f>
        <v>86.41</v>
      </c>
      <c r="CZ340">
        <f>AE340</f>
        <v>56.11</v>
      </c>
      <c r="DA340">
        <f>AI340</f>
        <v>1.54</v>
      </c>
      <c r="DB340">
        <f t="shared" si="90"/>
        <v>1.12</v>
      </c>
      <c r="DC340">
        <f t="shared" si="91"/>
        <v>0</v>
      </c>
      <c r="DD340" t="s">
        <v>236</v>
      </c>
      <c r="DE340" t="s">
        <v>236</v>
      </c>
      <c r="DF340">
        <f>ROUND(ROUND(AE340*AI340,2)*CX340,2)</f>
        <v>0</v>
      </c>
      <c r="DG340">
        <f t="shared" si="93"/>
        <v>0</v>
      </c>
      <c r="DH340">
        <f t="shared" si="86"/>
        <v>0</v>
      </c>
      <c r="DI340">
        <f t="shared" si="87"/>
        <v>0</v>
      </c>
      <c r="DJ340">
        <f>DF340</f>
        <v>0</v>
      </c>
      <c r="DK340">
        <v>0</v>
      </c>
      <c r="DL340" t="s">
        <v>236</v>
      </c>
      <c r="DM340">
        <v>0</v>
      </c>
      <c r="DN340" t="s">
        <v>236</v>
      </c>
      <c r="DO340">
        <v>0</v>
      </c>
    </row>
    <row r="341" spans="1:119">
      <c r="A341">
        <f>ROW(Source!A137)</f>
        <v>137</v>
      </c>
      <c r="B341">
        <v>85244098</v>
      </c>
      <c r="C341">
        <v>85246823</v>
      </c>
      <c r="D341">
        <v>82925974</v>
      </c>
      <c r="E341">
        <v>117</v>
      </c>
      <c r="F341">
        <v>1</v>
      </c>
      <c r="G341">
        <v>1</v>
      </c>
      <c r="H341">
        <v>1</v>
      </c>
      <c r="I341" t="s">
        <v>113</v>
      </c>
      <c r="J341" t="s">
        <v>236</v>
      </c>
      <c r="K341" t="s">
        <v>114</v>
      </c>
      <c r="L341">
        <v>1369</v>
      </c>
      <c r="N341">
        <v>1013</v>
      </c>
      <c r="O341" t="s">
        <v>115</v>
      </c>
      <c r="P341" t="s">
        <v>115</v>
      </c>
      <c r="Q341">
        <v>1</v>
      </c>
      <c r="W341">
        <v>0</v>
      </c>
      <c r="X341">
        <v>-236928766</v>
      </c>
      <c r="Y341">
        <f t="shared" ref="Y341:Y370" si="94">(AT341*ROUND((0.15+0.2+1),7))</f>
        <v>1.3365</v>
      </c>
      <c r="AA341">
        <v>0</v>
      </c>
      <c r="AB341">
        <v>0</v>
      </c>
      <c r="AC341">
        <v>0</v>
      </c>
      <c r="AD341">
        <v>660.33</v>
      </c>
      <c r="AE341">
        <v>0</v>
      </c>
      <c r="AF341">
        <v>0</v>
      </c>
      <c r="AG341">
        <v>0</v>
      </c>
      <c r="AH341">
        <v>660.33</v>
      </c>
      <c r="AI341">
        <v>1</v>
      </c>
      <c r="AJ341">
        <v>1</v>
      </c>
      <c r="AK341">
        <v>1</v>
      </c>
      <c r="AL341">
        <v>1</v>
      </c>
      <c r="AM341">
        <v>-2</v>
      </c>
      <c r="AN341">
        <v>0</v>
      </c>
      <c r="AO341">
        <v>0</v>
      </c>
      <c r="AP341">
        <v>1</v>
      </c>
      <c r="AQ341">
        <v>1</v>
      </c>
      <c r="AR341">
        <v>0</v>
      </c>
      <c r="AS341" t="s">
        <v>236</v>
      </c>
      <c r="AT341">
        <v>0.99</v>
      </c>
      <c r="AU341" t="s">
        <v>441</v>
      </c>
      <c r="AV341">
        <v>1</v>
      </c>
      <c r="AW341">
        <v>2</v>
      </c>
      <c r="AX341">
        <v>85246834</v>
      </c>
      <c r="AY341">
        <v>1</v>
      </c>
      <c r="AZ341">
        <v>0</v>
      </c>
      <c r="BA341">
        <v>503</v>
      </c>
      <c r="BB341">
        <v>1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653.7267</v>
      </c>
      <c r="BN341">
        <v>0.99</v>
      </c>
      <c r="BO341">
        <v>0</v>
      </c>
      <c r="BP341">
        <v>1</v>
      </c>
      <c r="BQ341">
        <v>0</v>
      </c>
      <c r="BR341">
        <v>0</v>
      </c>
      <c r="BS341">
        <v>0</v>
      </c>
      <c r="BT341">
        <v>882.531045</v>
      </c>
      <c r="BU341">
        <v>1.3365</v>
      </c>
      <c r="BV341">
        <v>0</v>
      </c>
      <c r="BW341">
        <v>1</v>
      </c>
      <c r="CU341">
        <f>ROUND(AT341*Source!I137*AH341*AL341,2)</f>
        <v>0</v>
      </c>
      <c r="CV341">
        <f>ROUND(Y341*Source!I137,7)</f>
        <v>0</v>
      </c>
      <c r="CW341">
        <v>0</v>
      </c>
      <c r="CX341">
        <f>ROUND(Y341*Source!I137,7)</f>
        <v>0</v>
      </c>
      <c r="CY341">
        <f>AD341</f>
        <v>660.33</v>
      </c>
      <c r="CZ341">
        <f>AH341</f>
        <v>660.33</v>
      </c>
      <c r="DA341">
        <f>AL341</f>
        <v>1</v>
      </c>
      <c r="DB341">
        <f t="shared" ref="DB341:DB370" si="95">ROUND((ROUND(AT341*CZ341,2)*ROUND((0.15+0.2+1),7)),6)</f>
        <v>882.5355</v>
      </c>
      <c r="DC341">
        <f t="shared" ref="DC341:DC370" si="96">ROUND((ROUND(AT341*AG341,2)*ROUND((0.15+0.2+1),7)),6)</f>
        <v>0</v>
      </c>
      <c r="DD341" t="s">
        <v>236</v>
      </c>
      <c r="DE341" t="s">
        <v>236</v>
      </c>
      <c r="DF341">
        <f t="shared" ref="DF341:DF404" si="97">ROUND(ROUND(AE341,2)*CX341,2)</f>
        <v>0</v>
      </c>
      <c r="DG341">
        <f t="shared" si="93"/>
        <v>0</v>
      </c>
      <c r="DH341">
        <f t="shared" si="86"/>
        <v>0</v>
      </c>
      <c r="DI341">
        <f t="shared" si="87"/>
        <v>0</v>
      </c>
      <c r="DJ341">
        <f>DI341</f>
        <v>0</v>
      </c>
      <c r="DK341">
        <v>1</v>
      </c>
      <c r="DL341" t="s">
        <v>236</v>
      </c>
      <c r="DM341">
        <v>0</v>
      </c>
      <c r="DN341" t="s">
        <v>236</v>
      </c>
      <c r="DO341">
        <v>0</v>
      </c>
    </row>
    <row r="342" spans="1:119">
      <c r="A342">
        <f>ROW(Source!A137)</f>
        <v>137</v>
      </c>
      <c r="B342">
        <v>85244098</v>
      </c>
      <c r="C342">
        <v>85246823</v>
      </c>
      <c r="D342">
        <v>82925976</v>
      </c>
      <c r="E342">
        <v>117</v>
      </c>
      <c r="F342">
        <v>1</v>
      </c>
      <c r="G342">
        <v>1</v>
      </c>
      <c r="H342">
        <v>1</v>
      </c>
      <c r="I342" t="s">
        <v>116</v>
      </c>
      <c r="J342" t="s">
        <v>236</v>
      </c>
      <c r="K342" t="s">
        <v>117</v>
      </c>
      <c r="L342">
        <v>1369</v>
      </c>
      <c r="N342">
        <v>1013</v>
      </c>
      <c r="O342" t="s">
        <v>115</v>
      </c>
      <c r="P342" t="s">
        <v>115</v>
      </c>
      <c r="Q342">
        <v>1</v>
      </c>
      <c r="W342">
        <v>0</v>
      </c>
      <c r="X342">
        <v>-587036825</v>
      </c>
      <c r="Y342">
        <f t="shared" si="94"/>
        <v>63.8415</v>
      </c>
      <c r="AA342">
        <v>0</v>
      </c>
      <c r="AB342">
        <v>0</v>
      </c>
      <c r="AC342">
        <v>0</v>
      </c>
      <c r="AD342">
        <v>720.91</v>
      </c>
      <c r="AE342">
        <v>0</v>
      </c>
      <c r="AF342">
        <v>0</v>
      </c>
      <c r="AG342">
        <v>0</v>
      </c>
      <c r="AH342">
        <v>720.91</v>
      </c>
      <c r="AI342">
        <v>1</v>
      </c>
      <c r="AJ342">
        <v>1</v>
      </c>
      <c r="AK342">
        <v>1</v>
      </c>
      <c r="AL342">
        <v>1</v>
      </c>
      <c r="AM342">
        <v>-2</v>
      </c>
      <c r="AN342">
        <v>0</v>
      </c>
      <c r="AO342">
        <v>0</v>
      </c>
      <c r="AP342">
        <v>1</v>
      </c>
      <c r="AQ342">
        <v>1</v>
      </c>
      <c r="AR342">
        <v>0</v>
      </c>
      <c r="AS342" t="s">
        <v>236</v>
      </c>
      <c r="AT342">
        <v>47.29</v>
      </c>
      <c r="AU342" t="s">
        <v>441</v>
      </c>
      <c r="AV342">
        <v>1</v>
      </c>
      <c r="AW342">
        <v>2</v>
      </c>
      <c r="AX342">
        <v>85246835</v>
      </c>
      <c r="AY342">
        <v>1</v>
      </c>
      <c r="AZ342">
        <v>0</v>
      </c>
      <c r="BA342">
        <v>504</v>
      </c>
      <c r="BB342">
        <v>1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34091.8339</v>
      </c>
      <c r="BN342">
        <v>47.29</v>
      </c>
      <c r="BO342">
        <v>0</v>
      </c>
      <c r="BP342">
        <v>1</v>
      </c>
      <c r="BQ342">
        <v>0</v>
      </c>
      <c r="BR342">
        <v>0</v>
      </c>
      <c r="BS342">
        <v>0</v>
      </c>
      <c r="BT342">
        <v>46023.975765</v>
      </c>
      <c r="BU342">
        <v>63.8415</v>
      </c>
      <c r="BV342">
        <v>0</v>
      </c>
      <c r="BW342">
        <v>1</v>
      </c>
      <c r="CU342">
        <f>ROUND(AT342*Source!I137*AH342*AL342,2)</f>
        <v>0</v>
      </c>
      <c r="CV342">
        <f>ROUND(Y342*Source!I137,7)</f>
        <v>0</v>
      </c>
      <c r="CW342">
        <v>0</v>
      </c>
      <c r="CX342">
        <f>ROUND(Y342*Source!I137,7)</f>
        <v>0</v>
      </c>
      <c r="CY342">
        <f>AD342</f>
        <v>720.91</v>
      </c>
      <c r="CZ342">
        <f>AH342</f>
        <v>720.91</v>
      </c>
      <c r="DA342">
        <f>AL342</f>
        <v>1</v>
      </c>
      <c r="DB342">
        <f t="shared" si="95"/>
        <v>46023.9705</v>
      </c>
      <c r="DC342">
        <f t="shared" si="96"/>
        <v>0</v>
      </c>
      <c r="DD342" t="s">
        <v>236</v>
      </c>
      <c r="DE342" t="s">
        <v>236</v>
      </c>
      <c r="DF342">
        <f t="shared" si="97"/>
        <v>0</v>
      </c>
      <c r="DG342">
        <f t="shared" si="93"/>
        <v>0</v>
      </c>
      <c r="DH342">
        <f t="shared" si="86"/>
        <v>0</v>
      </c>
      <c r="DI342">
        <f t="shared" si="87"/>
        <v>0</v>
      </c>
      <c r="DJ342">
        <f>DI342</f>
        <v>0</v>
      </c>
      <c r="DK342">
        <v>1</v>
      </c>
      <c r="DL342" t="s">
        <v>236</v>
      </c>
      <c r="DM342">
        <v>0</v>
      </c>
      <c r="DN342" t="s">
        <v>236</v>
      </c>
      <c r="DO342">
        <v>0</v>
      </c>
    </row>
    <row r="343" spans="1:119">
      <c r="A343">
        <f>ROW(Source!A137)</f>
        <v>137</v>
      </c>
      <c r="B343">
        <v>85244098</v>
      </c>
      <c r="C343">
        <v>85246823</v>
      </c>
      <c r="D343">
        <v>82925980</v>
      </c>
      <c r="E343">
        <v>117</v>
      </c>
      <c r="F343">
        <v>1</v>
      </c>
      <c r="G343">
        <v>1</v>
      </c>
      <c r="H343">
        <v>1</v>
      </c>
      <c r="I343" t="s">
        <v>118</v>
      </c>
      <c r="J343" t="s">
        <v>236</v>
      </c>
      <c r="K343" t="s">
        <v>119</v>
      </c>
      <c r="L343">
        <v>1369</v>
      </c>
      <c r="N343">
        <v>1013</v>
      </c>
      <c r="O343" t="s">
        <v>115</v>
      </c>
      <c r="P343" t="s">
        <v>115</v>
      </c>
      <c r="Q343">
        <v>1</v>
      </c>
      <c r="W343">
        <v>0</v>
      </c>
      <c r="X343">
        <v>-512803540</v>
      </c>
      <c r="Y343">
        <f t="shared" si="94"/>
        <v>31.617</v>
      </c>
      <c r="AA343">
        <v>0</v>
      </c>
      <c r="AB343">
        <v>0</v>
      </c>
      <c r="AC343">
        <v>0</v>
      </c>
      <c r="AD343">
        <v>811.79</v>
      </c>
      <c r="AE343">
        <v>0</v>
      </c>
      <c r="AF343">
        <v>0</v>
      </c>
      <c r="AG343">
        <v>0</v>
      </c>
      <c r="AH343">
        <v>811.79</v>
      </c>
      <c r="AI343">
        <v>1</v>
      </c>
      <c r="AJ343">
        <v>1</v>
      </c>
      <c r="AK343">
        <v>1</v>
      </c>
      <c r="AL343">
        <v>1</v>
      </c>
      <c r="AM343">
        <v>-2</v>
      </c>
      <c r="AN343">
        <v>0</v>
      </c>
      <c r="AO343">
        <v>0</v>
      </c>
      <c r="AP343">
        <v>1</v>
      </c>
      <c r="AQ343">
        <v>1</v>
      </c>
      <c r="AR343">
        <v>0</v>
      </c>
      <c r="AS343" t="s">
        <v>236</v>
      </c>
      <c r="AT343">
        <v>23.42</v>
      </c>
      <c r="AU343" t="s">
        <v>441</v>
      </c>
      <c r="AV343">
        <v>1</v>
      </c>
      <c r="AW343">
        <v>2</v>
      </c>
      <c r="AX343">
        <v>85246836</v>
      </c>
      <c r="AY343">
        <v>1</v>
      </c>
      <c r="AZ343">
        <v>0</v>
      </c>
      <c r="BA343">
        <v>505</v>
      </c>
      <c r="BB343">
        <v>1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19012.1218</v>
      </c>
      <c r="BN343">
        <v>23.42</v>
      </c>
      <c r="BO343">
        <v>0</v>
      </c>
      <c r="BP343">
        <v>1</v>
      </c>
      <c r="BQ343">
        <v>0</v>
      </c>
      <c r="BR343">
        <v>0</v>
      </c>
      <c r="BS343">
        <v>0</v>
      </c>
      <c r="BT343">
        <v>25666.36443</v>
      </c>
      <c r="BU343">
        <v>31.617</v>
      </c>
      <c r="BV343">
        <v>0</v>
      </c>
      <c r="BW343">
        <v>1</v>
      </c>
      <c r="CU343">
        <f>ROUND(AT343*Source!I137*AH343*AL343,2)</f>
        <v>0</v>
      </c>
      <c r="CV343">
        <f>ROUND(Y343*Source!I137,7)</f>
        <v>0</v>
      </c>
      <c r="CW343">
        <v>0</v>
      </c>
      <c r="CX343">
        <f>ROUND(Y343*Source!I137,7)</f>
        <v>0</v>
      </c>
      <c r="CY343">
        <f>AD343</f>
        <v>811.79</v>
      </c>
      <c r="CZ343">
        <f>AH343</f>
        <v>811.79</v>
      </c>
      <c r="DA343">
        <f>AL343</f>
        <v>1</v>
      </c>
      <c r="DB343">
        <f t="shared" si="95"/>
        <v>25666.362</v>
      </c>
      <c r="DC343">
        <f t="shared" si="96"/>
        <v>0</v>
      </c>
      <c r="DD343" t="s">
        <v>236</v>
      </c>
      <c r="DE343" t="s">
        <v>236</v>
      </c>
      <c r="DF343">
        <f t="shared" si="97"/>
        <v>0</v>
      </c>
      <c r="DG343">
        <f t="shared" si="93"/>
        <v>0</v>
      </c>
      <c r="DH343">
        <f t="shared" si="86"/>
        <v>0</v>
      </c>
      <c r="DI343">
        <f t="shared" si="87"/>
        <v>0</v>
      </c>
      <c r="DJ343">
        <f>DI343</f>
        <v>0</v>
      </c>
      <c r="DK343">
        <v>1</v>
      </c>
      <c r="DL343" t="s">
        <v>236</v>
      </c>
      <c r="DM343">
        <v>0</v>
      </c>
      <c r="DN343" t="s">
        <v>236</v>
      </c>
      <c r="DO343">
        <v>0</v>
      </c>
    </row>
    <row r="344" spans="1:119">
      <c r="A344">
        <f>ROW(Source!A137)</f>
        <v>137</v>
      </c>
      <c r="B344">
        <v>85244098</v>
      </c>
      <c r="C344">
        <v>85246823</v>
      </c>
      <c r="D344">
        <v>82925984</v>
      </c>
      <c r="E344">
        <v>117</v>
      </c>
      <c r="F344">
        <v>1</v>
      </c>
      <c r="G344">
        <v>1</v>
      </c>
      <c r="H344">
        <v>1</v>
      </c>
      <c r="I344" t="s">
        <v>120</v>
      </c>
      <c r="J344" t="s">
        <v>236</v>
      </c>
      <c r="K344" t="s">
        <v>121</v>
      </c>
      <c r="L344">
        <v>1369</v>
      </c>
      <c r="N344">
        <v>1013</v>
      </c>
      <c r="O344" t="s">
        <v>115</v>
      </c>
      <c r="P344" t="s">
        <v>115</v>
      </c>
      <c r="Q344">
        <v>1</v>
      </c>
      <c r="W344">
        <v>0</v>
      </c>
      <c r="X344">
        <v>1518711480</v>
      </c>
      <c r="Y344">
        <f t="shared" si="94"/>
        <v>31.617</v>
      </c>
      <c r="AA344">
        <v>0</v>
      </c>
      <c r="AB344">
        <v>0</v>
      </c>
      <c r="AC344">
        <v>0</v>
      </c>
      <c r="AD344">
        <v>932.95</v>
      </c>
      <c r="AE344">
        <v>0</v>
      </c>
      <c r="AF344">
        <v>0</v>
      </c>
      <c r="AG344">
        <v>0</v>
      </c>
      <c r="AH344">
        <v>932.95</v>
      </c>
      <c r="AI344">
        <v>1</v>
      </c>
      <c r="AJ344">
        <v>1</v>
      </c>
      <c r="AK344">
        <v>1</v>
      </c>
      <c r="AL344">
        <v>1</v>
      </c>
      <c r="AM344">
        <v>-2</v>
      </c>
      <c r="AN344">
        <v>0</v>
      </c>
      <c r="AO344">
        <v>0</v>
      </c>
      <c r="AP344">
        <v>1</v>
      </c>
      <c r="AQ344">
        <v>1</v>
      </c>
      <c r="AR344">
        <v>0</v>
      </c>
      <c r="AS344" t="s">
        <v>236</v>
      </c>
      <c r="AT344">
        <v>23.42</v>
      </c>
      <c r="AU344" t="s">
        <v>441</v>
      </c>
      <c r="AV344">
        <v>1</v>
      </c>
      <c r="AW344">
        <v>2</v>
      </c>
      <c r="AX344">
        <v>85246837</v>
      </c>
      <c r="AY344">
        <v>1</v>
      </c>
      <c r="AZ344">
        <v>0</v>
      </c>
      <c r="BA344">
        <v>506</v>
      </c>
      <c r="BB344">
        <v>1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21849.689</v>
      </c>
      <c r="BN344">
        <v>23.42</v>
      </c>
      <c r="BO344">
        <v>0</v>
      </c>
      <c r="BP344">
        <v>1</v>
      </c>
      <c r="BQ344">
        <v>0</v>
      </c>
      <c r="BR344">
        <v>0</v>
      </c>
      <c r="BS344">
        <v>0</v>
      </c>
      <c r="BT344">
        <v>29497.08015</v>
      </c>
      <c r="BU344">
        <v>31.617</v>
      </c>
      <c r="BV344">
        <v>0</v>
      </c>
      <c r="BW344">
        <v>1</v>
      </c>
      <c r="CU344">
        <f>ROUND(AT344*Source!I137*AH344*AL344,2)</f>
        <v>0</v>
      </c>
      <c r="CV344">
        <f>ROUND(Y344*Source!I137,7)</f>
        <v>0</v>
      </c>
      <c r="CW344">
        <v>0</v>
      </c>
      <c r="CX344">
        <f>ROUND(Y344*Source!I137,7)</f>
        <v>0</v>
      </c>
      <c r="CY344">
        <f>AD344</f>
        <v>932.95</v>
      </c>
      <c r="CZ344">
        <f>AH344</f>
        <v>932.95</v>
      </c>
      <c r="DA344">
        <f>AL344</f>
        <v>1</v>
      </c>
      <c r="DB344">
        <f t="shared" si="95"/>
        <v>29497.0815</v>
      </c>
      <c r="DC344">
        <f t="shared" si="96"/>
        <v>0</v>
      </c>
      <c r="DD344" t="s">
        <v>236</v>
      </c>
      <c r="DE344" t="s">
        <v>236</v>
      </c>
      <c r="DF344">
        <f t="shared" si="97"/>
        <v>0</v>
      </c>
      <c r="DG344">
        <f t="shared" si="93"/>
        <v>0</v>
      </c>
      <c r="DH344">
        <f t="shared" si="86"/>
        <v>0</v>
      </c>
      <c r="DI344">
        <f t="shared" si="87"/>
        <v>0</v>
      </c>
      <c r="DJ344">
        <f>DI344</f>
        <v>0</v>
      </c>
      <c r="DK344">
        <v>1</v>
      </c>
      <c r="DL344" t="s">
        <v>236</v>
      </c>
      <c r="DM344">
        <v>0</v>
      </c>
      <c r="DN344" t="s">
        <v>236</v>
      </c>
      <c r="DO344">
        <v>0</v>
      </c>
    </row>
    <row r="345" spans="1:119">
      <c r="A345">
        <f>ROW(Source!A137)</f>
        <v>137</v>
      </c>
      <c r="B345">
        <v>85244098</v>
      </c>
      <c r="C345">
        <v>85246823</v>
      </c>
      <c r="D345">
        <v>82926016</v>
      </c>
      <c r="E345">
        <v>117</v>
      </c>
      <c r="F345">
        <v>1</v>
      </c>
      <c r="G345">
        <v>1</v>
      </c>
      <c r="H345">
        <v>1</v>
      </c>
      <c r="I345" t="s">
        <v>798</v>
      </c>
      <c r="J345" t="s">
        <v>236</v>
      </c>
      <c r="K345" t="s">
        <v>799</v>
      </c>
      <c r="L345">
        <v>1191</v>
      </c>
      <c r="N345">
        <v>1013</v>
      </c>
      <c r="O345" t="s">
        <v>28</v>
      </c>
      <c r="P345" t="s">
        <v>28</v>
      </c>
      <c r="Q345">
        <v>1</v>
      </c>
      <c r="W345">
        <v>0</v>
      </c>
      <c r="X345">
        <v>-1417349443</v>
      </c>
      <c r="Y345">
        <f t="shared" si="94"/>
        <v>33.6015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1</v>
      </c>
      <c r="AJ345">
        <v>1</v>
      </c>
      <c r="AK345">
        <v>1</v>
      </c>
      <c r="AL345">
        <v>1</v>
      </c>
      <c r="AM345">
        <v>-2</v>
      </c>
      <c r="AN345">
        <v>0</v>
      </c>
      <c r="AO345">
        <v>0</v>
      </c>
      <c r="AP345">
        <v>1</v>
      </c>
      <c r="AQ345">
        <v>1</v>
      </c>
      <c r="AR345">
        <v>0</v>
      </c>
      <c r="AS345" t="s">
        <v>236</v>
      </c>
      <c r="AT345">
        <v>24.89</v>
      </c>
      <c r="AU345" t="s">
        <v>441</v>
      </c>
      <c r="AV345">
        <v>2</v>
      </c>
      <c r="AW345">
        <v>2</v>
      </c>
      <c r="AX345">
        <v>85246838</v>
      </c>
      <c r="AY345">
        <v>1</v>
      </c>
      <c r="AZ345">
        <v>0</v>
      </c>
      <c r="BA345">
        <v>507</v>
      </c>
      <c r="BB345">
        <v>1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CV345">
        <v>0</v>
      </c>
      <c r="CW345">
        <v>0</v>
      </c>
      <c r="CX345">
        <f>ROUND(Y345*Source!I137,7)</f>
        <v>0</v>
      </c>
      <c r="CY345">
        <f>AD345</f>
        <v>0</v>
      </c>
      <c r="CZ345">
        <f>AH345</f>
        <v>0</v>
      </c>
      <c r="DA345">
        <f>AL345</f>
        <v>1</v>
      </c>
      <c r="DB345">
        <f t="shared" si="95"/>
        <v>0</v>
      </c>
      <c r="DC345">
        <f t="shared" si="96"/>
        <v>0</v>
      </c>
      <c r="DD345" t="s">
        <v>236</v>
      </c>
      <c r="DE345" t="s">
        <v>236</v>
      </c>
      <c r="DF345">
        <f t="shared" si="97"/>
        <v>0</v>
      </c>
      <c r="DG345">
        <f t="shared" si="93"/>
        <v>0</v>
      </c>
      <c r="DH345">
        <f t="shared" si="86"/>
        <v>0</v>
      </c>
      <c r="DI345">
        <f t="shared" si="87"/>
        <v>0</v>
      </c>
      <c r="DJ345">
        <f>DI345</f>
        <v>0</v>
      </c>
      <c r="DK345">
        <v>0</v>
      </c>
      <c r="DL345" t="s">
        <v>236</v>
      </c>
      <c r="DM345">
        <v>0</v>
      </c>
      <c r="DN345" t="s">
        <v>236</v>
      </c>
      <c r="DO345">
        <v>0</v>
      </c>
    </row>
    <row r="346" spans="1:119">
      <c r="A346">
        <f>ROW(Source!A137)</f>
        <v>137</v>
      </c>
      <c r="B346">
        <v>85244098</v>
      </c>
      <c r="C346">
        <v>85246823</v>
      </c>
      <c r="D346">
        <v>82932505</v>
      </c>
      <c r="E346">
        <v>1</v>
      </c>
      <c r="F346">
        <v>1</v>
      </c>
      <c r="G346">
        <v>1</v>
      </c>
      <c r="H346">
        <v>2</v>
      </c>
      <c r="I346" t="s">
        <v>73</v>
      </c>
      <c r="J346" t="s">
        <v>807</v>
      </c>
      <c r="K346" t="s">
        <v>74</v>
      </c>
      <c r="L346">
        <v>1368</v>
      </c>
      <c r="N346">
        <v>1011</v>
      </c>
      <c r="O346" t="s">
        <v>57</v>
      </c>
      <c r="P346" t="s">
        <v>57</v>
      </c>
      <c r="Q346">
        <v>1</v>
      </c>
      <c r="W346">
        <v>0</v>
      </c>
      <c r="X346">
        <v>639918019</v>
      </c>
      <c r="Y346">
        <f t="shared" si="94"/>
        <v>1.0125</v>
      </c>
      <c r="AA346">
        <v>0</v>
      </c>
      <c r="AB346">
        <v>1626.29</v>
      </c>
      <c r="AC346">
        <v>1090.46</v>
      </c>
      <c r="AD346">
        <v>0</v>
      </c>
      <c r="AE346">
        <v>0</v>
      </c>
      <c r="AF346">
        <v>1626.29</v>
      </c>
      <c r="AG346">
        <v>1090.46</v>
      </c>
      <c r="AH346">
        <v>0</v>
      </c>
      <c r="AI346">
        <v>1</v>
      </c>
      <c r="AJ346">
        <v>1</v>
      </c>
      <c r="AK346">
        <v>1</v>
      </c>
      <c r="AL346">
        <v>1</v>
      </c>
      <c r="AM346">
        <v>-2</v>
      </c>
      <c r="AN346">
        <v>0</v>
      </c>
      <c r="AO346">
        <v>0</v>
      </c>
      <c r="AP346">
        <v>1</v>
      </c>
      <c r="AQ346">
        <v>1</v>
      </c>
      <c r="AR346">
        <v>0</v>
      </c>
      <c r="AS346" t="s">
        <v>236</v>
      </c>
      <c r="AT346">
        <v>0.75</v>
      </c>
      <c r="AU346" t="s">
        <v>441</v>
      </c>
      <c r="AV346">
        <v>1</v>
      </c>
      <c r="AW346">
        <v>2</v>
      </c>
      <c r="AX346">
        <v>85246839</v>
      </c>
      <c r="AY346">
        <v>1</v>
      </c>
      <c r="AZ346">
        <v>0</v>
      </c>
      <c r="BA346">
        <v>508</v>
      </c>
      <c r="BB346">
        <v>1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1219.7175</v>
      </c>
      <c r="BL346">
        <v>817.845</v>
      </c>
      <c r="BM346">
        <v>0</v>
      </c>
      <c r="BN346">
        <v>0</v>
      </c>
      <c r="BO346">
        <v>0.75</v>
      </c>
      <c r="BP346">
        <v>1</v>
      </c>
      <c r="BQ346">
        <v>0</v>
      </c>
      <c r="BR346">
        <v>1646.618625</v>
      </c>
      <c r="BS346">
        <v>1104.09075</v>
      </c>
      <c r="BT346">
        <v>0</v>
      </c>
      <c r="BU346">
        <v>0</v>
      </c>
      <c r="BV346">
        <v>1.0125</v>
      </c>
      <c r="BW346">
        <v>1</v>
      </c>
      <c r="CV346">
        <v>0</v>
      </c>
      <c r="CW346">
        <f>ROUND(Y346*Source!I137*DO346,7)</f>
        <v>0</v>
      </c>
      <c r="CX346">
        <f>ROUND(Y346*Source!I137,7)</f>
        <v>0</v>
      </c>
      <c r="CY346">
        <f>AB346</f>
        <v>1626.29</v>
      </c>
      <c r="CZ346">
        <f>AF346</f>
        <v>1626.29</v>
      </c>
      <c r="DA346">
        <f>AJ346</f>
        <v>1</v>
      </c>
      <c r="DB346">
        <f t="shared" si="95"/>
        <v>1646.622</v>
      </c>
      <c r="DC346">
        <f t="shared" si="96"/>
        <v>1104.0975</v>
      </c>
      <c r="DD346" t="s">
        <v>236</v>
      </c>
      <c r="DE346" t="s">
        <v>236</v>
      </c>
      <c r="DF346">
        <f t="shared" si="97"/>
        <v>0</v>
      </c>
      <c r="DG346">
        <f t="shared" si="93"/>
        <v>0</v>
      </c>
      <c r="DH346">
        <f t="shared" si="86"/>
        <v>0</v>
      </c>
      <c r="DI346">
        <f t="shared" si="87"/>
        <v>0</v>
      </c>
      <c r="DJ346">
        <f>DG346+DH346</f>
        <v>0</v>
      </c>
      <c r="DK346">
        <v>1</v>
      </c>
      <c r="DL346" t="s">
        <v>75</v>
      </c>
      <c r="DM346">
        <v>6</v>
      </c>
      <c r="DN346" t="s">
        <v>28</v>
      </c>
      <c r="DO346">
        <v>1</v>
      </c>
    </row>
    <row r="347" spans="1:119">
      <c r="A347">
        <f>ROW(Source!A137)</f>
        <v>137</v>
      </c>
      <c r="B347">
        <v>85244098</v>
      </c>
      <c r="C347">
        <v>85246823</v>
      </c>
      <c r="D347">
        <v>82932639</v>
      </c>
      <c r="E347">
        <v>1</v>
      </c>
      <c r="F347">
        <v>1</v>
      </c>
      <c r="G347">
        <v>1</v>
      </c>
      <c r="H347">
        <v>2</v>
      </c>
      <c r="I347" t="s">
        <v>122</v>
      </c>
      <c r="J347" t="s">
        <v>868</v>
      </c>
      <c r="K347" t="s">
        <v>123</v>
      </c>
      <c r="L347">
        <v>1368</v>
      </c>
      <c r="N347">
        <v>1011</v>
      </c>
      <c r="O347" t="s">
        <v>57</v>
      </c>
      <c r="P347" t="s">
        <v>57</v>
      </c>
      <c r="Q347">
        <v>1</v>
      </c>
      <c r="W347">
        <v>0</v>
      </c>
      <c r="X347">
        <v>1560534341</v>
      </c>
      <c r="Y347">
        <f t="shared" si="94"/>
        <v>1.0935</v>
      </c>
      <c r="AA347">
        <v>0</v>
      </c>
      <c r="AB347">
        <v>16.95</v>
      </c>
      <c r="AC347">
        <v>0</v>
      </c>
      <c r="AD347">
        <v>0</v>
      </c>
      <c r="AE347">
        <v>0</v>
      </c>
      <c r="AF347">
        <v>11.45</v>
      </c>
      <c r="AG347">
        <v>0</v>
      </c>
      <c r="AH347">
        <v>0</v>
      </c>
      <c r="AI347">
        <v>1</v>
      </c>
      <c r="AJ347">
        <v>1.48</v>
      </c>
      <c r="AK347">
        <v>1</v>
      </c>
      <c r="AL347">
        <v>1</v>
      </c>
      <c r="AM347">
        <v>2</v>
      </c>
      <c r="AN347">
        <v>0</v>
      </c>
      <c r="AO347">
        <v>0</v>
      </c>
      <c r="AP347">
        <v>1</v>
      </c>
      <c r="AQ347">
        <v>1</v>
      </c>
      <c r="AR347">
        <v>0</v>
      </c>
      <c r="AS347" t="s">
        <v>236</v>
      </c>
      <c r="AT347">
        <v>0.81</v>
      </c>
      <c r="AU347" t="s">
        <v>441</v>
      </c>
      <c r="AV347">
        <v>1</v>
      </c>
      <c r="AW347">
        <v>2</v>
      </c>
      <c r="AX347">
        <v>85246840</v>
      </c>
      <c r="AY347">
        <v>1</v>
      </c>
      <c r="AZ347">
        <v>0</v>
      </c>
      <c r="BA347">
        <v>509</v>
      </c>
      <c r="BB347">
        <v>1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9.2745</v>
      </c>
      <c r="BL347">
        <v>0</v>
      </c>
      <c r="BM347">
        <v>0</v>
      </c>
      <c r="BN347">
        <v>0</v>
      </c>
      <c r="BO347">
        <v>0</v>
      </c>
      <c r="BP347">
        <v>1</v>
      </c>
      <c r="BQ347">
        <v>0</v>
      </c>
      <c r="BR347">
        <v>12.520575</v>
      </c>
      <c r="BS347">
        <v>0</v>
      </c>
      <c r="BT347">
        <v>0</v>
      </c>
      <c r="BU347">
        <v>0</v>
      </c>
      <c r="BV347">
        <v>0</v>
      </c>
      <c r="BW347">
        <v>1</v>
      </c>
      <c r="CV347">
        <v>0</v>
      </c>
      <c r="CW347">
        <f>ROUND(Y347*Source!I137*DO347,7)</f>
        <v>0</v>
      </c>
      <c r="CX347">
        <f>ROUND(Y347*Source!I137,7)</f>
        <v>0</v>
      </c>
      <c r="CY347">
        <f>AB347</f>
        <v>16.95</v>
      </c>
      <c r="CZ347">
        <f>AF347</f>
        <v>11.45</v>
      </c>
      <c r="DA347">
        <f>AJ347</f>
        <v>1.48</v>
      </c>
      <c r="DB347">
        <f t="shared" si="95"/>
        <v>12.5145</v>
      </c>
      <c r="DC347">
        <f t="shared" si="96"/>
        <v>0</v>
      </c>
      <c r="DD347" t="s">
        <v>236</v>
      </c>
      <c r="DE347" t="s">
        <v>236</v>
      </c>
      <c r="DF347">
        <f t="shared" si="97"/>
        <v>0</v>
      </c>
      <c r="DG347">
        <f>ROUND(ROUND(AF347*AJ347,2)*CX347,2)</f>
        <v>0</v>
      </c>
      <c r="DH347">
        <f t="shared" si="86"/>
        <v>0</v>
      </c>
      <c r="DI347">
        <f t="shared" si="87"/>
        <v>0</v>
      </c>
      <c r="DJ347">
        <f>DG347+DH347</f>
        <v>0</v>
      </c>
      <c r="DK347">
        <v>0</v>
      </c>
      <c r="DL347" t="s">
        <v>236</v>
      </c>
      <c r="DM347">
        <v>0</v>
      </c>
      <c r="DN347" t="s">
        <v>236</v>
      </c>
      <c r="DO347">
        <v>0</v>
      </c>
    </row>
    <row r="348" spans="1:119">
      <c r="A348">
        <f>ROW(Source!A137)</f>
        <v>137</v>
      </c>
      <c r="B348">
        <v>85244098</v>
      </c>
      <c r="C348">
        <v>85246823</v>
      </c>
      <c r="D348">
        <v>82932679</v>
      </c>
      <c r="E348">
        <v>1</v>
      </c>
      <c r="F348">
        <v>1</v>
      </c>
      <c r="G348">
        <v>1</v>
      </c>
      <c r="H348">
        <v>2</v>
      </c>
      <c r="I348" t="s">
        <v>124</v>
      </c>
      <c r="J348" t="s">
        <v>800</v>
      </c>
      <c r="K348" t="s">
        <v>125</v>
      </c>
      <c r="L348">
        <v>1368</v>
      </c>
      <c r="N348">
        <v>1011</v>
      </c>
      <c r="O348" t="s">
        <v>57</v>
      </c>
      <c r="P348" t="s">
        <v>57</v>
      </c>
      <c r="Q348">
        <v>1</v>
      </c>
      <c r="W348">
        <v>0</v>
      </c>
      <c r="X348">
        <v>-438045540</v>
      </c>
      <c r="Y348">
        <f t="shared" si="94"/>
        <v>30.699</v>
      </c>
      <c r="AA348">
        <v>0</v>
      </c>
      <c r="AB348">
        <v>506.23</v>
      </c>
      <c r="AC348">
        <v>811.79</v>
      </c>
      <c r="AD348">
        <v>0</v>
      </c>
      <c r="AE348">
        <v>0</v>
      </c>
      <c r="AF348">
        <v>346.73</v>
      </c>
      <c r="AG348">
        <v>811.79</v>
      </c>
      <c r="AH348">
        <v>0</v>
      </c>
      <c r="AI348">
        <v>1</v>
      </c>
      <c r="AJ348">
        <v>1.46</v>
      </c>
      <c r="AK348">
        <v>1</v>
      </c>
      <c r="AL348">
        <v>1</v>
      </c>
      <c r="AM348">
        <v>2</v>
      </c>
      <c r="AN348">
        <v>0</v>
      </c>
      <c r="AO348">
        <v>0</v>
      </c>
      <c r="AP348">
        <v>1</v>
      </c>
      <c r="AQ348">
        <v>1</v>
      </c>
      <c r="AR348">
        <v>0</v>
      </c>
      <c r="AS348" t="s">
        <v>236</v>
      </c>
      <c r="AT348">
        <v>22.74</v>
      </c>
      <c r="AU348" t="s">
        <v>441</v>
      </c>
      <c r="AV348">
        <v>1</v>
      </c>
      <c r="AW348">
        <v>2</v>
      </c>
      <c r="AX348">
        <v>85246841</v>
      </c>
      <c r="AY348">
        <v>1</v>
      </c>
      <c r="AZ348">
        <v>0</v>
      </c>
      <c r="BA348">
        <v>510</v>
      </c>
      <c r="BB348">
        <v>1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7884.6402</v>
      </c>
      <c r="BL348">
        <v>18460.1046</v>
      </c>
      <c r="BM348">
        <v>0</v>
      </c>
      <c r="BN348">
        <v>0</v>
      </c>
      <c r="BO348">
        <v>22.74</v>
      </c>
      <c r="BP348">
        <v>1</v>
      </c>
      <c r="BQ348">
        <v>0</v>
      </c>
      <c r="BR348">
        <v>10644.26427</v>
      </c>
      <c r="BS348">
        <v>24921.14121</v>
      </c>
      <c r="BT348">
        <v>0</v>
      </c>
      <c r="BU348">
        <v>0</v>
      </c>
      <c r="BV348">
        <v>30.699</v>
      </c>
      <c r="BW348">
        <v>1</v>
      </c>
      <c r="CV348">
        <v>0</v>
      </c>
      <c r="CW348">
        <f>ROUND(Y348*Source!I137*DO348,7)</f>
        <v>0</v>
      </c>
      <c r="CX348">
        <f>ROUND(Y348*Source!I137,7)</f>
        <v>0</v>
      </c>
      <c r="CY348">
        <f>AB348</f>
        <v>506.23</v>
      </c>
      <c r="CZ348">
        <f>AF348</f>
        <v>346.73</v>
      </c>
      <c r="DA348">
        <f>AJ348</f>
        <v>1.46</v>
      </c>
      <c r="DB348">
        <f t="shared" si="95"/>
        <v>10644.264</v>
      </c>
      <c r="DC348">
        <f t="shared" si="96"/>
        <v>24921.135</v>
      </c>
      <c r="DD348" t="s">
        <v>236</v>
      </c>
      <c r="DE348" t="s">
        <v>236</v>
      </c>
      <c r="DF348">
        <f t="shared" si="97"/>
        <v>0</v>
      </c>
      <c r="DG348">
        <f>ROUND(ROUND(AF348*AJ348,2)*CX348,2)</f>
        <v>0</v>
      </c>
      <c r="DH348">
        <f t="shared" si="86"/>
        <v>0</v>
      </c>
      <c r="DI348">
        <f t="shared" si="87"/>
        <v>0</v>
      </c>
      <c r="DJ348">
        <f>DG348+DH348</f>
        <v>0</v>
      </c>
      <c r="DK348">
        <v>0</v>
      </c>
      <c r="DL348" t="s">
        <v>81</v>
      </c>
      <c r="DM348">
        <v>4</v>
      </c>
      <c r="DN348" t="s">
        <v>28</v>
      </c>
      <c r="DO348">
        <v>1</v>
      </c>
    </row>
    <row r="349" spans="1:119">
      <c r="A349">
        <f>ROW(Source!A137)</f>
        <v>137</v>
      </c>
      <c r="B349">
        <v>85244098</v>
      </c>
      <c r="C349">
        <v>85246823</v>
      </c>
      <c r="D349">
        <v>82933400</v>
      </c>
      <c r="E349">
        <v>1</v>
      </c>
      <c r="F349">
        <v>1</v>
      </c>
      <c r="G349">
        <v>1</v>
      </c>
      <c r="H349">
        <v>2</v>
      </c>
      <c r="I349" t="s">
        <v>97</v>
      </c>
      <c r="J349" t="s">
        <v>801</v>
      </c>
      <c r="K349" t="s">
        <v>98</v>
      </c>
      <c r="L349">
        <v>1368</v>
      </c>
      <c r="N349">
        <v>1011</v>
      </c>
      <c r="O349" t="s">
        <v>57</v>
      </c>
      <c r="P349" t="s">
        <v>57</v>
      </c>
      <c r="Q349">
        <v>1</v>
      </c>
      <c r="W349">
        <v>0</v>
      </c>
      <c r="X349">
        <v>-849950259</v>
      </c>
      <c r="Y349">
        <f t="shared" si="94"/>
        <v>0.7965</v>
      </c>
      <c r="AA349">
        <v>0</v>
      </c>
      <c r="AB349">
        <v>641.7</v>
      </c>
      <c r="AC349">
        <v>811.79</v>
      </c>
      <c r="AD349">
        <v>0</v>
      </c>
      <c r="AE349">
        <v>0</v>
      </c>
      <c r="AF349">
        <v>641.7</v>
      </c>
      <c r="AG349">
        <v>811.79</v>
      </c>
      <c r="AH349">
        <v>0</v>
      </c>
      <c r="AI349">
        <v>1</v>
      </c>
      <c r="AJ349">
        <v>1</v>
      </c>
      <c r="AK349">
        <v>1</v>
      </c>
      <c r="AL349">
        <v>1</v>
      </c>
      <c r="AM349">
        <v>-2</v>
      </c>
      <c r="AN349">
        <v>0</v>
      </c>
      <c r="AO349">
        <v>0</v>
      </c>
      <c r="AP349">
        <v>1</v>
      </c>
      <c r="AQ349">
        <v>1</v>
      </c>
      <c r="AR349">
        <v>0</v>
      </c>
      <c r="AS349" t="s">
        <v>236</v>
      </c>
      <c r="AT349">
        <v>0.59</v>
      </c>
      <c r="AU349" t="s">
        <v>441</v>
      </c>
      <c r="AV349">
        <v>1</v>
      </c>
      <c r="AW349">
        <v>2</v>
      </c>
      <c r="AX349">
        <v>85246842</v>
      </c>
      <c r="AY349">
        <v>1</v>
      </c>
      <c r="AZ349">
        <v>0</v>
      </c>
      <c r="BA349">
        <v>511</v>
      </c>
      <c r="BB349">
        <v>1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378.603</v>
      </c>
      <c r="BL349">
        <v>478.9561</v>
      </c>
      <c r="BM349">
        <v>0</v>
      </c>
      <c r="BN349">
        <v>0</v>
      </c>
      <c r="BO349">
        <v>0.59</v>
      </c>
      <c r="BP349">
        <v>1</v>
      </c>
      <c r="BQ349">
        <v>0</v>
      </c>
      <c r="BR349">
        <v>511.11405</v>
      </c>
      <c r="BS349">
        <v>646.590735</v>
      </c>
      <c r="BT349">
        <v>0</v>
      </c>
      <c r="BU349">
        <v>0</v>
      </c>
      <c r="BV349">
        <v>0.7965</v>
      </c>
      <c r="BW349">
        <v>1</v>
      </c>
      <c r="CV349">
        <v>0</v>
      </c>
      <c r="CW349">
        <f>ROUND(Y349*Source!I137*DO349,7)</f>
        <v>0</v>
      </c>
      <c r="CX349">
        <f>ROUND(Y349*Source!I137,7)</f>
        <v>0</v>
      </c>
      <c r="CY349">
        <f>AB349</f>
        <v>641.7</v>
      </c>
      <c r="CZ349">
        <f>AF349</f>
        <v>641.7</v>
      </c>
      <c r="DA349">
        <f>AJ349</f>
        <v>1</v>
      </c>
      <c r="DB349">
        <f t="shared" si="95"/>
        <v>511.11</v>
      </c>
      <c r="DC349">
        <f t="shared" si="96"/>
        <v>646.596</v>
      </c>
      <c r="DD349" t="s">
        <v>236</v>
      </c>
      <c r="DE349" t="s">
        <v>236</v>
      </c>
      <c r="DF349">
        <f t="shared" si="97"/>
        <v>0</v>
      </c>
      <c r="DG349">
        <f t="shared" ref="DG349:DG356" si="98">ROUND(ROUND(AF349,2)*CX349,2)</f>
        <v>0</v>
      </c>
      <c r="DH349">
        <f t="shared" si="86"/>
        <v>0</v>
      </c>
      <c r="DI349">
        <f t="shared" si="87"/>
        <v>0</v>
      </c>
      <c r="DJ349">
        <f>DG349+DH349</f>
        <v>0</v>
      </c>
      <c r="DK349">
        <v>1</v>
      </c>
      <c r="DL349" t="s">
        <v>81</v>
      </c>
      <c r="DM349">
        <v>4</v>
      </c>
      <c r="DN349" t="s">
        <v>28</v>
      </c>
      <c r="DO349">
        <v>1</v>
      </c>
    </row>
    <row r="350" spans="1:119">
      <c r="A350">
        <f>ROW(Source!A137)</f>
        <v>137</v>
      </c>
      <c r="B350">
        <v>85244098</v>
      </c>
      <c r="C350">
        <v>85246823</v>
      </c>
      <c r="D350">
        <v>82933598</v>
      </c>
      <c r="E350">
        <v>1</v>
      </c>
      <c r="F350">
        <v>1</v>
      </c>
      <c r="G350">
        <v>1</v>
      </c>
      <c r="H350">
        <v>2</v>
      </c>
      <c r="I350" t="s">
        <v>126</v>
      </c>
      <c r="J350" t="s">
        <v>869</v>
      </c>
      <c r="K350" t="s">
        <v>127</v>
      </c>
      <c r="L350">
        <v>1368</v>
      </c>
      <c r="N350">
        <v>1011</v>
      </c>
      <c r="O350" t="s">
        <v>57</v>
      </c>
      <c r="P350" t="s">
        <v>57</v>
      </c>
      <c r="Q350">
        <v>1</v>
      </c>
      <c r="W350">
        <v>0</v>
      </c>
      <c r="X350">
        <v>-1265937479</v>
      </c>
      <c r="Y350">
        <f t="shared" si="94"/>
        <v>1.0935</v>
      </c>
      <c r="AA350">
        <v>0</v>
      </c>
      <c r="AB350">
        <v>192.86</v>
      </c>
      <c r="AC350">
        <v>811.79</v>
      </c>
      <c r="AD350">
        <v>0</v>
      </c>
      <c r="AE350">
        <v>0</v>
      </c>
      <c r="AF350">
        <v>192.86</v>
      </c>
      <c r="AG350">
        <v>811.79</v>
      </c>
      <c r="AH350">
        <v>0</v>
      </c>
      <c r="AI350">
        <v>1</v>
      </c>
      <c r="AJ350">
        <v>1</v>
      </c>
      <c r="AK350">
        <v>1</v>
      </c>
      <c r="AL350">
        <v>1</v>
      </c>
      <c r="AM350">
        <v>-2</v>
      </c>
      <c r="AN350">
        <v>0</v>
      </c>
      <c r="AO350">
        <v>0</v>
      </c>
      <c r="AP350">
        <v>1</v>
      </c>
      <c r="AQ350">
        <v>1</v>
      </c>
      <c r="AR350">
        <v>0</v>
      </c>
      <c r="AS350" t="s">
        <v>236</v>
      </c>
      <c r="AT350">
        <v>0.81</v>
      </c>
      <c r="AU350" t="s">
        <v>441</v>
      </c>
      <c r="AV350">
        <v>1</v>
      </c>
      <c r="AW350">
        <v>2</v>
      </c>
      <c r="AX350">
        <v>85246843</v>
      </c>
      <c r="AY350">
        <v>1</v>
      </c>
      <c r="AZ350">
        <v>0</v>
      </c>
      <c r="BA350">
        <v>512</v>
      </c>
      <c r="BB350">
        <v>1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156.2166</v>
      </c>
      <c r="BL350">
        <v>657.5499</v>
      </c>
      <c r="BM350">
        <v>0</v>
      </c>
      <c r="BN350">
        <v>0</v>
      </c>
      <c r="BO350">
        <v>0.81</v>
      </c>
      <c r="BP350">
        <v>1</v>
      </c>
      <c r="BQ350">
        <v>0</v>
      </c>
      <c r="BR350">
        <v>210.89241</v>
      </c>
      <c r="BS350">
        <v>887.692365</v>
      </c>
      <c r="BT350">
        <v>0</v>
      </c>
      <c r="BU350">
        <v>0</v>
      </c>
      <c r="BV350">
        <v>1.0935</v>
      </c>
      <c r="BW350">
        <v>1</v>
      </c>
      <c r="CV350">
        <v>0</v>
      </c>
      <c r="CW350">
        <f>ROUND(Y350*Source!I137*DO350,7)</f>
        <v>0</v>
      </c>
      <c r="CX350">
        <f>ROUND(Y350*Source!I137,7)</f>
        <v>0</v>
      </c>
      <c r="CY350">
        <f>AB350</f>
        <v>192.86</v>
      </c>
      <c r="CZ350">
        <f>AF350</f>
        <v>192.86</v>
      </c>
      <c r="DA350">
        <f>AJ350</f>
        <v>1</v>
      </c>
      <c r="DB350">
        <f t="shared" si="95"/>
        <v>210.897</v>
      </c>
      <c r="DC350">
        <f t="shared" si="96"/>
        <v>887.6925</v>
      </c>
      <c r="DD350" t="s">
        <v>236</v>
      </c>
      <c r="DE350" t="s">
        <v>236</v>
      </c>
      <c r="DF350">
        <f t="shared" si="97"/>
        <v>0</v>
      </c>
      <c r="DG350">
        <f t="shared" si="98"/>
        <v>0</v>
      </c>
      <c r="DH350">
        <f t="shared" si="86"/>
        <v>0</v>
      </c>
      <c r="DI350">
        <f t="shared" si="87"/>
        <v>0</v>
      </c>
      <c r="DJ350">
        <f>DG350+DH350</f>
        <v>0</v>
      </c>
      <c r="DK350">
        <v>1</v>
      </c>
      <c r="DL350" t="s">
        <v>81</v>
      </c>
      <c r="DM350">
        <v>4</v>
      </c>
      <c r="DN350" t="s">
        <v>28</v>
      </c>
      <c r="DO350">
        <v>1</v>
      </c>
    </row>
    <row r="351" spans="1:119">
      <c r="A351">
        <f>ROW(Source!A138)</f>
        <v>138</v>
      </c>
      <c r="B351">
        <v>85244033</v>
      </c>
      <c r="C351">
        <v>85246823</v>
      </c>
      <c r="D351">
        <v>82925974</v>
      </c>
      <c r="E351">
        <v>117</v>
      </c>
      <c r="F351">
        <v>1</v>
      </c>
      <c r="G351">
        <v>1</v>
      </c>
      <c r="H351">
        <v>1</v>
      </c>
      <c r="I351" t="s">
        <v>113</v>
      </c>
      <c r="J351" t="s">
        <v>236</v>
      </c>
      <c r="K351" t="s">
        <v>114</v>
      </c>
      <c r="L351">
        <v>1369</v>
      </c>
      <c r="N351">
        <v>1013</v>
      </c>
      <c r="O351" t="s">
        <v>115</v>
      </c>
      <c r="P351" t="s">
        <v>115</v>
      </c>
      <c r="Q351">
        <v>1</v>
      </c>
      <c r="W351">
        <v>0</v>
      </c>
      <c r="X351">
        <v>-236928766</v>
      </c>
      <c r="Y351">
        <f t="shared" si="94"/>
        <v>1.3365</v>
      </c>
      <c r="AA351">
        <v>0</v>
      </c>
      <c r="AB351">
        <v>0</v>
      </c>
      <c r="AC351">
        <v>0</v>
      </c>
      <c r="AD351">
        <v>660.33</v>
      </c>
      <c r="AE351">
        <v>0</v>
      </c>
      <c r="AF351">
        <v>0</v>
      </c>
      <c r="AG351">
        <v>0</v>
      </c>
      <c r="AH351">
        <v>660.33</v>
      </c>
      <c r="AI351">
        <v>1</v>
      </c>
      <c r="AJ351">
        <v>1</v>
      </c>
      <c r="AK351">
        <v>1</v>
      </c>
      <c r="AL351">
        <v>1</v>
      </c>
      <c r="AM351">
        <v>-2</v>
      </c>
      <c r="AN351">
        <v>0</v>
      </c>
      <c r="AO351">
        <v>0</v>
      </c>
      <c r="AP351">
        <v>1</v>
      </c>
      <c r="AQ351">
        <v>1</v>
      </c>
      <c r="AR351">
        <v>0</v>
      </c>
      <c r="AS351" t="s">
        <v>236</v>
      </c>
      <c r="AT351">
        <v>0.99</v>
      </c>
      <c r="AU351" t="s">
        <v>441</v>
      </c>
      <c r="AV351">
        <v>1</v>
      </c>
      <c r="AW351">
        <v>2</v>
      </c>
      <c r="AX351">
        <v>85246834</v>
      </c>
      <c r="AY351">
        <v>1</v>
      </c>
      <c r="AZ351">
        <v>0</v>
      </c>
      <c r="BA351">
        <v>516</v>
      </c>
      <c r="BB351">
        <v>1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653.7267</v>
      </c>
      <c r="BN351">
        <v>0.99</v>
      </c>
      <c r="BO351">
        <v>0</v>
      </c>
      <c r="BP351">
        <v>1</v>
      </c>
      <c r="BQ351">
        <v>0</v>
      </c>
      <c r="BR351">
        <v>0</v>
      </c>
      <c r="BS351">
        <v>0</v>
      </c>
      <c r="BT351">
        <v>882.531045</v>
      </c>
      <c r="BU351">
        <v>1.3365</v>
      </c>
      <c r="BV351">
        <v>0</v>
      </c>
      <c r="BW351">
        <v>1</v>
      </c>
      <c r="CU351">
        <f>ROUND(AT351*Source!I138*AH351*AL351,2)</f>
        <v>0</v>
      </c>
      <c r="CV351">
        <f>ROUND(Y351*Source!I138,7)</f>
        <v>0</v>
      </c>
      <c r="CW351">
        <v>0</v>
      </c>
      <c r="CX351">
        <f>ROUND(Y351*Source!I138,7)</f>
        <v>0</v>
      </c>
      <c r="CY351">
        <f>AD351</f>
        <v>660.33</v>
      </c>
      <c r="CZ351">
        <f>AH351</f>
        <v>660.33</v>
      </c>
      <c r="DA351">
        <f>AL351</f>
        <v>1</v>
      </c>
      <c r="DB351">
        <f t="shared" si="95"/>
        <v>882.5355</v>
      </c>
      <c r="DC351">
        <f t="shared" si="96"/>
        <v>0</v>
      </c>
      <c r="DD351" t="s">
        <v>236</v>
      </c>
      <c r="DE351" t="s">
        <v>236</v>
      </c>
      <c r="DF351">
        <f t="shared" si="97"/>
        <v>0</v>
      </c>
      <c r="DG351">
        <f t="shared" si="98"/>
        <v>0</v>
      </c>
      <c r="DH351">
        <f t="shared" si="86"/>
        <v>0</v>
      </c>
      <c r="DI351">
        <f t="shared" si="87"/>
        <v>0</v>
      </c>
      <c r="DJ351">
        <f>DI351</f>
        <v>0</v>
      </c>
      <c r="DK351">
        <v>1</v>
      </c>
      <c r="DL351" t="s">
        <v>236</v>
      </c>
      <c r="DM351">
        <v>0</v>
      </c>
      <c r="DN351" t="s">
        <v>236</v>
      </c>
      <c r="DO351">
        <v>0</v>
      </c>
    </row>
    <row r="352" spans="1:119">
      <c r="A352">
        <f>ROW(Source!A138)</f>
        <v>138</v>
      </c>
      <c r="B352">
        <v>85244033</v>
      </c>
      <c r="C352">
        <v>85246823</v>
      </c>
      <c r="D352">
        <v>82925976</v>
      </c>
      <c r="E352">
        <v>117</v>
      </c>
      <c r="F352">
        <v>1</v>
      </c>
      <c r="G352">
        <v>1</v>
      </c>
      <c r="H352">
        <v>1</v>
      </c>
      <c r="I352" t="s">
        <v>116</v>
      </c>
      <c r="J352" t="s">
        <v>236</v>
      </c>
      <c r="K352" t="s">
        <v>117</v>
      </c>
      <c r="L352">
        <v>1369</v>
      </c>
      <c r="N352">
        <v>1013</v>
      </c>
      <c r="O352" t="s">
        <v>115</v>
      </c>
      <c r="P352" t="s">
        <v>115</v>
      </c>
      <c r="Q352">
        <v>1</v>
      </c>
      <c r="W352">
        <v>0</v>
      </c>
      <c r="X352">
        <v>-587036825</v>
      </c>
      <c r="Y352">
        <f t="shared" si="94"/>
        <v>63.8415</v>
      </c>
      <c r="AA352">
        <v>0</v>
      </c>
      <c r="AB352">
        <v>0</v>
      </c>
      <c r="AC352">
        <v>0</v>
      </c>
      <c r="AD352">
        <v>720.91</v>
      </c>
      <c r="AE352">
        <v>0</v>
      </c>
      <c r="AF352">
        <v>0</v>
      </c>
      <c r="AG352">
        <v>0</v>
      </c>
      <c r="AH352">
        <v>720.91</v>
      </c>
      <c r="AI352">
        <v>1</v>
      </c>
      <c r="AJ352">
        <v>1</v>
      </c>
      <c r="AK352">
        <v>1</v>
      </c>
      <c r="AL352">
        <v>1</v>
      </c>
      <c r="AM352">
        <v>-2</v>
      </c>
      <c r="AN352">
        <v>0</v>
      </c>
      <c r="AO352">
        <v>0</v>
      </c>
      <c r="AP352">
        <v>1</v>
      </c>
      <c r="AQ352">
        <v>1</v>
      </c>
      <c r="AR352">
        <v>0</v>
      </c>
      <c r="AS352" t="s">
        <v>236</v>
      </c>
      <c r="AT352">
        <v>47.29</v>
      </c>
      <c r="AU352" t="s">
        <v>441</v>
      </c>
      <c r="AV352">
        <v>1</v>
      </c>
      <c r="AW352">
        <v>2</v>
      </c>
      <c r="AX352">
        <v>85246835</v>
      </c>
      <c r="AY352">
        <v>1</v>
      </c>
      <c r="AZ352">
        <v>0</v>
      </c>
      <c r="BA352">
        <v>517</v>
      </c>
      <c r="BB352">
        <v>1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34091.8339</v>
      </c>
      <c r="BN352">
        <v>47.29</v>
      </c>
      <c r="BO352">
        <v>0</v>
      </c>
      <c r="BP352">
        <v>1</v>
      </c>
      <c r="BQ352">
        <v>0</v>
      </c>
      <c r="BR352">
        <v>0</v>
      </c>
      <c r="BS352">
        <v>0</v>
      </c>
      <c r="BT352">
        <v>46023.975765</v>
      </c>
      <c r="BU352">
        <v>63.8415</v>
      </c>
      <c r="BV352">
        <v>0</v>
      </c>
      <c r="BW352">
        <v>1</v>
      </c>
      <c r="CU352">
        <f>ROUND(AT352*Source!I138*AH352*AL352,2)</f>
        <v>0</v>
      </c>
      <c r="CV352">
        <f>ROUND(Y352*Source!I138,7)</f>
        <v>0</v>
      </c>
      <c r="CW352">
        <v>0</v>
      </c>
      <c r="CX352">
        <f>ROUND(Y352*Source!I138,7)</f>
        <v>0</v>
      </c>
      <c r="CY352">
        <f>AD352</f>
        <v>720.91</v>
      </c>
      <c r="CZ352">
        <f>AH352</f>
        <v>720.91</v>
      </c>
      <c r="DA352">
        <f>AL352</f>
        <v>1</v>
      </c>
      <c r="DB352">
        <f t="shared" si="95"/>
        <v>46023.9705</v>
      </c>
      <c r="DC352">
        <f t="shared" si="96"/>
        <v>0</v>
      </c>
      <c r="DD352" t="s">
        <v>236</v>
      </c>
      <c r="DE352" t="s">
        <v>236</v>
      </c>
      <c r="DF352">
        <f t="shared" si="97"/>
        <v>0</v>
      </c>
      <c r="DG352">
        <f t="shared" si="98"/>
        <v>0</v>
      </c>
      <c r="DH352">
        <f t="shared" si="86"/>
        <v>0</v>
      </c>
      <c r="DI352">
        <f t="shared" si="87"/>
        <v>0</v>
      </c>
      <c r="DJ352">
        <f>DI352</f>
        <v>0</v>
      </c>
      <c r="DK352">
        <v>1</v>
      </c>
      <c r="DL352" t="s">
        <v>236</v>
      </c>
      <c r="DM352">
        <v>0</v>
      </c>
      <c r="DN352" t="s">
        <v>236</v>
      </c>
      <c r="DO352">
        <v>0</v>
      </c>
    </row>
    <row r="353" spans="1:119">
      <c r="A353">
        <f>ROW(Source!A138)</f>
        <v>138</v>
      </c>
      <c r="B353">
        <v>85244033</v>
      </c>
      <c r="C353">
        <v>85246823</v>
      </c>
      <c r="D353">
        <v>82925980</v>
      </c>
      <c r="E353">
        <v>117</v>
      </c>
      <c r="F353">
        <v>1</v>
      </c>
      <c r="G353">
        <v>1</v>
      </c>
      <c r="H353">
        <v>1</v>
      </c>
      <c r="I353" t="s">
        <v>118</v>
      </c>
      <c r="J353" t="s">
        <v>236</v>
      </c>
      <c r="K353" t="s">
        <v>119</v>
      </c>
      <c r="L353">
        <v>1369</v>
      </c>
      <c r="N353">
        <v>1013</v>
      </c>
      <c r="O353" t="s">
        <v>115</v>
      </c>
      <c r="P353" t="s">
        <v>115</v>
      </c>
      <c r="Q353">
        <v>1</v>
      </c>
      <c r="W353">
        <v>0</v>
      </c>
      <c r="X353">
        <v>-512803540</v>
      </c>
      <c r="Y353">
        <f t="shared" si="94"/>
        <v>31.617</v>
      </c>
      <c r="AA353">
        <v>0</v>
      </c>
      <c r="AB353">
        <v>0</v>
      </c>
      <c r="AC353">
        <v>0</v>
      </c>
      <c r="AD353">
        <v>811.79</v>
      </c>
      <c r="AE353">
        <v>0</v>
      </c>
      <c r="AF353">
        <v>0</v>
      </c>
      <c r="AG353">
        <v>0</v>
      </c>
      <c r="AH353">
        <v>811.79</v>
      </c>
      <c r="AI353">
        <v>1</v>
      </c>
      <c r="AJ353">
        <v>1</v>
      </c>
      <c r="AK353">
        <v>1</v>
      </c>
      <c r="AL353">
        <v>1</v>
      </c>
      <c r="AM353">
        <v>-2</v>
      </c>
      <c r="AN353">
        <v>0</v>
      </c>
      <c r="AO353">
        <v>0</v>
      </c>
      <c r="AP353">
        <v>1</v>
      </c>
      <c r="AQ353">
        <v>1</v>
      </c>
      <c r="AR353">
        <v>0</v>
      </c>
      <c r="AS353" t="s">
        <v>236</v>
      </c>
      <c r="AT353">
        <v>23.42</v>
      </c>
      <c r="AU353" t="s">
        <v>441</v>
      </c>
      <c r="AV353">
        <v>1</v>
      </c>
      <c r="AW353">
        <v>2</v>
      </c>
      <c r="AX353">
        <v>85246836</v>
      </c>
      <c r="AY353">
        <v>1</v>
      </c>
      <c r="AZ353">
        <v>0</v>
      </c>
      <c r="BA353">
        <v>518</v>
      </c>
      <c r="BB353">
        <v>1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19012.1218</v>
      </c>
      <c r="BN353">
        <v>23.42</v>
      </c>
      <c r="BO353">
        <v>0</v>
      </c>
      <c r="BP353">
        <v>1</v>
      </c>
      <c r="BQ353">
        <v>0</v>
      </c>
      <c r="BR353">
        <v>0</v>
      </c>
      <c r="BS353">
        <v>0</v>
      </c>
      <c r="BT353">
        <v>25666.36443</v>
      </c>
      <c r="BU353">
        <v>31.617</v>
      </c>
      <c r="BV353">
        <v>0</v>
      </c>
      <c r="BW353">
        <v>1</v>
      </c>
      <c r="CU353">
        <f>ROUND(AT353*Source!I138*AH353*AL353,2)</f>
        <v>0</v>
      </c>
      <c r="CV353">
        <f>ROUND(Y353*Source!I138,7)</f>
        <v>0</v>
      </c>
      <c r="CW353">
        <v>0</v>
      </c>
      <c r="CX353">
        <f>ROUND(Y353*Source!I138,7)</f>
        <v>0</v>
      </c>
      <c r="CY353">
        <f>AD353</f>
        <v>811.79</v>
      </c>
      <c r="CZ353">
        <f>AH353</f>
        <v>811.79</v>
      </c>
      <c r="DA353">
        <f>AL353</f>
        <v>1</v>
      </c>
      <c r="DB353">
        <f t="shared" si="95"/>
        <v>25666.362</v>
      </c>
      <c r="DC353">
        <f t="shared" si="96"/>
        <v>0</v>
      </c>
      <c r="DD353" t="s">
        <v>236</v>
      </c>
      <c r="DE353" t="s">
        <v>236</v>
      </c>
      <c r="DF353">
        <f t="shared" si="97"/>
        <v>0</v>
      </c>
      <c r="DG353">
        <f t="shared" si="98"/>
        <v>0</v>
      </c>
      <c r="DH353">
        <f t="shared" si="86"/>
        <v>0</v>
      </c>
      <c r="DI353">
        <f t="shared" si="87"/>
        <v>0</v>
      </c>
      <c r="DJ353">
        <f>DI353</f>
        <v>0</v>
      </c>
      <c r="DK353">
        <v>1</v>
      </c>
      <c r="DL353" t="s">
        <v>236</v>
      </c>
      <c r="DM353">
        <v>0</v>
      </c>
      <c r="DN353" t="s">
        <v>236</v>
      </c>
      <c r="DO353">
        <v>0</v>
      </c>
    </row>
    <row r="354" spans="1:119">
      <c r="A354">
        <f>ROW(Source!A138)</f>
        <v>138</v>
      </c>
      <c r="B354">
        <v>85244033</v>
      </c>
      <c r="C354">
        <v>85246823</v>
      </c>
      <c r="D354">
        <v>82925984</v>
      </c>
      <c r="E354">
        <v>117</v>
      </c>
      <c r="F354">
        <v>1</v>
      </c>
      <c r="G354">
        <v>1</v>
      </c>
      <c r="H354">
        <v>1</v>
      </c>
      <c r="I354" t="s">
        <v>120</v>
      </c>
      <c r="J354" t="s">
        <v>236</v>
      </c>
      <c r="K354" t="s">
        <v>121</v>
      </c>
      <c r="L354">
        <v>1369</v>
      </c>
      <c r="N354">
        <v>1013</v>
      </c>
      <c r="O354" t="s">
        <v>115</v>
      </c>
      <c r="P354" t="s">
        <v>115</v>
      </c>
      <c r="Q354">
        <v>1</v>
      </c>
      <c r="W354">
        <v>0</v>
      </c>
      <c r="X354">
        <v>1518711480</v>
      </c>
      <c r="Y354">
        <f t="shared" si="94"/>
        <v>31.617</v>
      </c>
      <c r="AA354">
        <v>0</v>
      </c>
      <c r="AB354">
        <v>0</v>
      </c>
      <c r="AC354">
        <v>0</v>
      </c>
      <c r="AD354">
        <v>932.95</v>
      </c>
      <c r="AE354">
        <v>0</v>
      </c>
      <c r="AF354">
        <v>0</v>
      </c>
      <c r="AG354">
        <v>0</v>
      </c>
      <c r="AH354">
        <v>932.95</v>
      </c>
      <c r="AI354">
        <v>1</v>
      </c>
      <c r="AJ354">
        <v>1</v>
      </c>
      <c r="AK354">
        <v>1</v>
      </c>
      <c r="AL354">
        <v>1</v>
      </c>
      <c r="AM354">
        <v>-2</v>
      </c>
      <c r="AN354">
        <v>0</v>
      </c>
      <c r="AO354">
        <v>0</v>
      </c>
      <c r="AP354">
        <v>1</v>
      </c>
      <c r="AQ354">
        <v>1</v>
      </c>
      <c r="AR354">
        <v>0</v>
      </c>
      <c r="AS354" t="s">
        <v>236</v>
      </c>
      <c r="AT354">
        <v>23.42</v>
      </c>
      <c r="AU354" t="s">
        <v>441</v>
      </c>
      <c r="AV354">
        <v>1</v>
      </c>
      <c r="AW354">
        <v>2</v>
      </c>
      <c r="AX354">
        <v>85246837</v>
      </c>
      <c r="AY354">
        <v>1</v>
      </c>
      <c r="AZ354">
        <v>0</v>
      </c>
      <c r="BA354">
        <v>519</v>
      </c>
      <c r="BB354">
        <v>1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21849.689</v>
      </c>
      <c r="BN354">
        <v>23.42</v>
      </c>
      <c r="BO354">
        <v>0</v>
      </c>
      <c r="BP354">
        <v>1</v>
      </c>
      <c r="BQ354">
        <v>0</v>
      </c>
      <c r="BR354">
        <v>0</v>
      </c>
      <c r="BS354">
        <v>0</v>
      </c>
      <c r="BT354">
        <v>29497.08015</v>
      </c>
      <c r="BU354">
        <v>31.617</v>
      </c>
      <c r="BV354">
        <v>0</v>
      </c>
      <c r="BW354">
        <v>1</v>
      </c>
      <c r="CU354">
        <f>ROUND(AT354*Source!I138*AH354*AL354,2)</f>
        <v>0</v>
      </c>
      <c r="CV354">
        <f>ROUND(Y354*Source!I138,7)</f>
        <v>0</v>
      </c>
      <c r="CW354">
        <v>0</v>
      </c>
      <c r="CX354">
        <f>ROUND(Y354*Source!I138,7)</f>
        <v>0</v>
      </c>
      <c r="CY354">
        <f>AD354</f>
        <v>932.95</v>
      </c>
      <c r="CZ354">
        <f>AH354</f>
        <v>932.95</v>
      </c>
      <c r="DA354">
        <f>AL354</f>
        <v>1</v>
      </c>
      <c r="DB354">
        <f t="shared" si="95"/>
        <v>29497.0815</v>
      </c>
      <c r="DC354">
        <f t="shared" si="96"/>
        <v>0</v>
      </c>
      <c r="DD354" t="s">
        <v>236</v>
      </c>
      <c r="DE354" t="s">
        <v>236</v>
      </c>
      <c r="DF354">
        <f t="shared" si="97"/>
        <v>0</v>
      </c>
      <c r="DG354">
        <f t="shared" si="98"/>
        <v>0</v>
      </c>
      <c r="DH354">
        <f t="shared" si="86"/>
        <v>0</v>
      </c>
      <c r="DI354">
        <f t="shared" si="87"/>
        <v>0</v>
      </c>
      <c r="DJ354">
        <f>DI354</f>
        <v>0</v>
      </c>
      <c r="DK354">
        <v>1</v>
      </c>
      <c r="DL354" t="s">
        <v>236</v>
      </c>
      <c r="DM354">
        <v>0</v>
      </c>
      <c r="DN354" t="s">
        <v>236</v>
      </c>
      <c r="DO354">
        <v>0</v>
      </c>
    </row>
    <row r="355" spans="1:119">
      <c r="A355">
        <f>ROW(Source!A138)</f>
        <v>138</v>
      </c>
      <c r="B355">
        <v>85244033</v>
      </c>
      <c r="C355">
        <v>85246823</v>
      </c>
      <c r="D355">
        <v>82926016</v>
      </c>
      <c r="E355">
        <v>117</v>
      </c>
      <c r="F355">
        <v>1</v>
      </c>
      <c r="G355">
        <v>1</v>
      </c>
      <c r="H355">
        <v>1</v>
      </c>
      <c r="I355" t="s">
        <v>798</v>
      </c>
      <c r="J355" t="s">
        <v>236</v>
      </c>
      <c r="K355" t="s">
        <v>799</v>
      </c>
      <c r="L355">
        <v>1191</v>
      </c>
      <c r="N355">
        <v>1013</v>
      </c>
      <c r="O355" t="s">
        <v>28</v>
      </c>
      <c r="P355" t="s">
        <v>28</v>
      </c>
      <c r="Q355">
        <v>1</v>
      </c>
      <c r="W355">
        <v>0</v>
      </c>
      <c r="X355">
        <v>-1417349443</v>
      </c>
      <c r="Y355">
        <f t="shared" si="94"/>
        <v>33.6015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1</v>
      </c>
      <c r="AJ355">
        <v>1</v>
      </c>
      <c r="AK355">
        <v>1</v>
      </c>
      <c r="AL355">
        <v>1</v>
      </c>
      <c r="AM355">
        <v>-2</v>
      </c>
      <c r="AN355">
        <v>0</v>
      </c>
      <c r="AO355">
        <v>0</v>
      </c>
      <c r="AP355">
        <v>1</v>
      </c>
      <c r="AQ355">
        <v>1</v>
      </c>
      <c r="AR355">
        <v>0</v>
      </c>
      <c r="AS355" t="s">
        <v>236</v>
      </c>
      <c r="AT355">
        <v>24.89</v>
      </c>
      <c r="AU355" t="s">
        <v>441</v>
      </c>
      <c r="AV355">
        <v>2</v>
      </c>
      <c r="AW355">
        <v>2</v>
      </c>
      <c r="AX355">
        <v>85246838</v>
      </c>
      <c r="AY355">
        <v>1</v>
      </c>
      <c r="AZ355">
        <v>0</v>
      </c>
      <c r="BA355">
        <v>520</v>
      </c>
      <c r="BB355">
        <v>1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CV355">
        <v>0</v>
      </c>
      <c r="CW355">
        <v>0</v>
      </c>
      <c r="CX355">
        <f>ROUND(Y355*Source!I138,7)</f>
        <v>0</v>
      </c>
      <c r="CY355">
        <f>AD355</f>
        <v>0</v>
      </c>
      <c r="CZ355">
        <f>AH355</f>
        <v>0</v>
      </c>
      <c r="DA355">
        <f>AL355</f>
        <v>1</v>
      </c>
      <c r="DB355">
        <f t="shared" si="95"/>
        <v>0</v>
      </c>
      <c r="DC355">
        <f t="shared" si="96"/>
        <v>0</v>
      </c>
      <c r="DD355" t="s">
        <v>236</v>
      </c>
      <c r="DE355" t="s">
        <v>236</v>
      </c>
      <c r="DF355">
        <f t="shared" si="97"/>
        <v>0</v>
      </c>
      <c r="DG355">
        <f t="shared" si="98"/>
        <v>0</v>
      </c>
      <c r="DH355">
        <f t="shared" si="86"/>
        <v>0</v>
      </c>
      <c r="DI355">
        <f t="shared" si="87"/>
        <v>0</v>
      </c>
      <c r="DJ355">
        <f>DI355</f>
        <v>0</v>
      </c>
      <c r="DK355">
        <v>0</v>
      </c>
      <c r="DL355" t="s">
        <v>236</v>
      </c>
      <c r="DM355">
        <v>0</v>
      </c>
      <c r="DN355" t="s">
        <v>236</v>
      </c>
      <c r="DO355">
        <v>0</v>
      </c>
    </row>
    <row r="356" spans="1:119">
      <c r="A356">
        <f>ROW(Source!A138)</f>
        <v>138</v>
      </c>
      <c r="B356">
        <v>85244033</v>
      </c>
      <c r="C356">
        <v>85246823</v>
      </c>
      <c r="D356">
        <v>82932505</v>
      </c>
      <c r="E356">
        <v>1</v>
      </c>
      <c r="F356">
        <v>1</v>
      </c>
      <c r="G356">
        <v>1</v>
      </c>
      <c r="H356">
        <v>2</v>
      </c>
      <c r="I356" t="s">
        <v>73</v>
      </c>
      <c r="J356" t="s">
        <v>807</v>
      </c>
      <c r="K356" t="s">
        <v>74</v>
      </c>
      <c r="L356">
        <v>1368</v>
      </c>
      <c r="N356">
        <v>1011</v>
      </c>
      <c r="O356" t="s">
        <v>57</v>
      </c>
      <c r="P356" t="s">
        <v>57</v>
      </c>
      <c r="Q356">
        <v>1</v>
      </c>
      <c r="W356">
        <v>0</v>
      </c>
      <c r="X356">
        <v>639918019</v>
      </c>
      <c r="Y356">
        <f t="shared" si="94"/>
        <v>1.0125</v>
      </c>
      <c r="AA356">
        <v>0</v>
      </c>
      <c r="AB356">
        <v>1626.29</v>
      </c>
      <c r="AC356">
        <v>1090.46</v>
      </c>
      <c r="AD356">
        <v>0</v>
      </c>
      <c r="AE356">
        <v>0</v>
      </c>
      <c r="AF356">
        <v>1626.29</v>
      </c>
      <c r="AG356">
        <v>1090.46</v>
      </c>
      <c r="AH356">
        <v>0</v>
      </c>
      <c r="AI356">
        <v>1</v>
      </c>
      <c r="AJ356">
        <v>1</v>
      </c>
      <c r="AK356">
        <v>1</v>
      </c>
      <c r="AL356">
        <v>1</v>
      </c>
      <c r="AM356">
        <v>-2</v>
      </c>
      <c r="AN356">
        <v>0</v>
      </c>
      <c r="AO356">
        <v>0</v>
      </c>
      <c r="AP356">
        <v>1</v>
      </c>
      <c r="AQ356">
        <v>1</v>
      </c>
      <c r="AR356">
        <v>0</v>
      </c>
      <c r="AS356" t="s">
        <v>236</v>
      </c>
      <c r="AT356">
        <v>0.75</v>
      </c>
      <c r="AU356" t="s">
        <v>441</v>
      </c>
      <c r="AV356">
        <v>1</v>
      </c>
      <c r="AW356">
        <v>2</v>
      </c>
      <c r="AX356">
        <v>85246839</v>
      </c>
      <c r="AY356">
        <v>1</v>
      </c>
      <c r="AZ356">
        <v>0</v>
      </c>
      <c r="BA356">
        <v>521</v>
      </c>
      <c r="BB356">
        <v>1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1219.7175</v>
      </c>
      <c r="BL356">
        <v>817.845</v>
      </c>
      <c r="BM356">
        <v>0</v>
      </c>
      <c r="BN356">
        <v>0</v>
      </c>
      <c r="BO356">
        <v>0.75</v>
      </c>
      <c r="BP356">
        <v>1</v>
      </c>
      <c r="BQ356">
        <v>0</v>
      </c>
      <c r="BR356">
        <v>1646.618625</v>
      </c>
      <c r="BS356">
        <v>1104.09075</v>
      </c>
      <c r="BT356">
        <v>0</v>
      </c>
      <c r="BU356">
        <v>0</v>
      </c>
      <c r="BV356">
        <v>1.0125</v>
      </c>
      <c r="BW356">
        <v>1</v>
      </c>
      <c r="CV356">
        <v>0</v>
      </c>
      <c r="CW356">
        <f>ROUND(Y356*Source!I138*DO356,7)</f>
        <v>0</v>
      </c>
      <c r="CX356">
        <f>ROUND(Y356*Source!I138,7)</f>
        <v>0</v>
      </c>
      <c r="CY356">
        <f>AB356</f>
        <v>1626.29</v>
      </c>
      <c r="CZ356">
        <f>AF356</f>
        <v>1626.29</v>
      </c>
      <c r="DA356">
        <f>AJ356</f>
        <v>1</v>
      </c>
      <c r="DB356">
        <f t="shared" si="95"/>
        <v>1646.622</v>
      </c>
      <c r="DC356">
        <f t="shared" si="96"/>
        <v>1104.0975</v>
      </c>
      <c r="DD356" t="s">
        <v>236</v>
      </c>
      <c r="DE356" t="s">
        <v>236</v>
      </c>
      <c r="DF356">
        <f t="shared" si="97"/>
        <v>0</v>
      </c>
      <c r="DG356">
        <f t="shared" si="98"/>
        <v>0</v>
      </c>
      <c r="DH356">
        <f t="shared" si="86"/>
        <v>0</v>
      </c>
      <c r="DI356">
        <f t="shared" si="87"/>
        <v>0</v>
      </c>
      <c r="DJ356">
        <f>DG356+DH356</f>
        <v>0</v>
      </c>
      <c r="DK356">
        <v>1</v>
      </c>
      <c r="DL356" t="s">
        <v>75</v>
      </c>
      <c r="DM356">
        <v>6</v>
      </c>
      <c r="DN356" t="s">
        <v>28</v>
      </c>
      <c r="DO356">
        <v>1</v>
      </c>
    </row>
    <row r="357" spans="1:119">
      <c r="A357">
        <f>ROW(Source!A138)</f>
        <v>138</v>
      </c>
      <c r="B357">
        <v>85244033</v>
      </c>
      <c r="C357">
        <v>85246823</v>
      </c>
      <c r="D357">
        <v>82932639</v>
      </c>
      <c r="E357">
        <v>1</v>
      </c>
      <c r="F357">
        <v>1</v>
      </c>
      <c r="G357">
        <v>1</v>
      </c>
      <c r="H357">
        <v>2</v>
      </c>
      <c r="I357" t="s">
        <v>122</v>
      </c>
      <c r="J357" t="s">
        <v>868</v>
      </c>
      <c r="K357" t="s">
        <v>123</v>
      </c>
      <c r="L357">
        <v>1368</v>
      </c>
      <c r="N357">
        <v>1011</v>
      </c>
      <c r="O357" t="s">
        <v>57</v>
      </c>
      <c r="P357" t="s">
        <v>57</v>
      </c>
      <c r="Q357">
        <v>1</v>
      </c>
      <c r="W357">
        <v>0</v>
      </c>
      <c r="X357">
        <v>1560534341</v>
      </c>
      <c r="Y357">
        <f t="shared" si="94"/>
        <v>1.0935</v>
      </c>
      <c r="AA357">
        <v>0</v>
      </c>
      <c r="AB357">
        <v>16.95</v>
      </c>
      <c r="AC357">
        <v>0</v>
      </c>
      <c r="AD357">
        <v>0</v>
      </c>
      <c r="AE357">
        <v>0</v>
      </c>
      <c r="AF357">
        <v>11.45</v>
      </c>
      <c r="AG357">
        <v>0</v>
      </c>
      <c r="AH357">
        <v>0</v>
      </c>
      <c r="AI357">
        <v>1</v>
      </c>
      <c r="AJ357">
        <v>1.48</v>
      </c>
      <c r="AK357">
        <v>1</v>
      </c>
      <c r="AL357">
        <v>1</v>
      </c>
      <c r="AM357">
        <v>2</v>
      </c>
      <c r="AN357">
        <v>0</v>
      </c>
      <c r="AO357">
        <v>0</v>
      </c>
      <c r="AP357">
        <v>1</v>
      </c>
      <c r="AQ357">
        <v>1</v>
      </c>
      <c r="AR357">
        <v>0</v>
      </c>
      <c r="AS357" t="s">
        <v>236</v>
      </c>
      <c r="AT357">
        <v>0.81</v>
      </c>
      <c r="AU357" t="s">
        <v>441</v>
      </c>
      <c r="AV357">
        <v>1</v>
      </c>
      <c r="AW357">
        <v>2</v>
      </c>
      <c r="AX357">
        <v>85246840</v>
      </c>
      <c r="AY357">
        <v>1</v>
      </c>
      <c r="AZ357">
        <v>0</v>
      </c>
      <c r="BA357">
        <v>522</v>
      </c>
      <c r="BB357">
        <v>1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9.2745</v>
      </c>
      <c r="BL357">
        <v>0</v>
      </c>
      <c r="BM357">
        <v>0</v>
      </c>
      <c r="BN357">
        <v>0</v>
      </c>
      <c r="BO357">
        <v>0</v>
      </c>
      <c r="BP357">
        <v>1</v>
      </c>
      <c r="BQ357">
        <v>0</v>
      </c>
      <c r="BR357">
        <v>12.520575</v>
      </c>
      <c r="BS357">
        <v>0</v>
      </c>
      <c r="BT357">
        <v>0</v>
      </c>
      <c r="BU357">
        <v>0</v>
      </c>
      <c r="BV357">
        <v>0</v>
      </c>
      <c r="BW357">
        <v>1</v>
      </c>
      <c r="CV357">
        <v>0</v>
      </c>
      <c r="CW357">
        <f>ROUND(Y357*Source!I138*DO357,7)</f>
        <v>0</v>
      </c>
      <c r="CX357">
        <f>ROUND(Y357*Source!I138,7)</f>
        <v>0</v>
      </c>
      <c r="CY357">
        <f>AB357</f>
        <v>16.95</v>
      </c>
      <c r="CZ357">
        <f>AF357</f>
        <v>11.45</v>
      </c>
      <c r="DA357">
        <f>AJ357</f>
        <v>1.48</v>
      </c>
      <c r="DB357">
        <f t="shared" si="95"/>
        <v>12.5145</v>
      </c>
      <c r="DC357">
        <f t="shared" si="96"/>
        <v>0</v>
      </c>
      <c r="DD357" t="s">
        <v>236</v>
      </c>
      <c r="DE357" t="s">
        <v>236</v>
      </c>
      <c r="DF357">
        <f t="shared" si="97"/>
        <v>0</v>
      </c>
      <c r="DG357">
        <f>ROUND(ROUND(AF357*AJ357,2)*CX357,2)</f>
        <v>0</v>
      </c>
      <c r="DH357">
        <f t="shared" si="86"/>
        <v>0</v>
      </c>
      <c r="DI357">
        <f t="shared" si="87"/>
        <v>0</v>
      </c>
      <c r="DJ357">
        <f>DG357+DH357</f>
        <v>0</v>
      </c>
      <c r="DK357">
        <v>0</v>
      </c>
      <c r="DL357" t="s">
        <v>236</v>
      </c>
      <c r="DM357">
        <v>0</v>
      </c>
      <c r="DN357" t="s">
        <v>236</v>
      </c>
      <c r="DO357">
        <v>0</v>
      </c>
    </row>
    <row r="358" spans="1:119">
      <c r="A358">
        <f>ROW(Source!A138)</f>
        <v>138</v>
      </c>
      <c r="B358">
        <v>85244033</v>
      </c>
      <c r="C358">
        <v>85246823</v>
      </c>
      <c r="D358">
        <v>82932679</v>
      </c>
      <c r="E358">
        <v>1</v>
      </c>
      <c r="F358">
        <v>1</v>
      </c>
      <c r="G358">
        <v>1</v>
      </c>
      <c r="H358">
        <v>2</v>
      </c>
      <c r="I358" t="s">
        <v>124</v>
      </c>
      <c r="J358" t="s">
        <v>800</v>
      </c>
      <c r="K358" t="s">
        <v>125</v>
      </c>
      <c r="L358">
        <v>1368</v>
      </c>
      <c r="N358">
        <v>1011</v>
      </c>
      <c r="O358" t="s">
        <v>57</v>
      </c>
      <c r="P358" t="s">
        <v>57</v>
      </c>
      <c r="Q358">
        <v>1</v>
      </c>
      <c r="W358">
        <v>0</v>
      </c>
      <c r="X358">
        <v>-438045540</v>
      </c>
      <c r="Y358">
        <f t="shared" si="94"/>
        <v>30.699</v>
      </c>
      <c r="AA358">
        <v>0</v>
      </c>
      <c r="AB358">
        <v>506.23</v>
      </c>
      <c r="AC358">
        <v>811.79</v>
      </c>
      <c r="AD358">
        <v>0</v>
      </c>
      <c r="AE358">
        <v>0</v>
      </c>
      <c r="AF358">
        <v>346.73</v>
      </c>
      <c r="AG358">
        <v>811.79</v>
      </c>
      <c r="AH358">
        <v>0</v>
      </c>
      <c r="AI358">
        <v>1</v>
      </c>
      <c r="AJ358">
        <v>1.46</v>
      </c>
      <c r="AK358">
        <v>1</v>
      </c>
      <c r="AL358">
        <v>1</v>
      </c>
      <c r="AM358">
        <v>2</v>
      </c>
      <c r="AN358">
        <v>0</v>
      </c>
      <c r="AO358">
        <v>0</v>
      </c>
      <c r="AP358">
        <v>1</v>
      </c>
      <c r="AQ358">
        <v>1</v>
      </c>
      <c r="AR358">
        <v>0</v>
      </c>
      <c r="AS358" t="s">
        <v>236</v>
      </c>
      <c r="AT358">
        <v>22.74</v>
      </c>
      <c r="AU358" t="s">
        <v>441</v>
      </c>
      <c r="AV358">
        <v>1</v>
      </c>
      <c r="AW358">
        <v>2</v>
      </c>
      <c r="AX358">
        <v>85246841</v>
      </c>
      <c r="AY358">
        <v>1</v>
      </c>
      <c r="AZ358">
        <v>0</v>
      </c>
      <c r="BA358">
        <v>523</v>
      </c>
      <c r="BB358">
        <v>1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7884.6402</v>
      </c>
      <c r="BL358">
        <v>18460.1046</v>
      </c>
      <c r="BM358">
        <v>0</v>
      </c>
      <c r="BN358">
        <v>0</v>
      </c>
      <c r="BO358">
        <v>22.74</v>
      </c>
      <c r="BP358">
        <v>1</v>
      </c>
      <c r="BQ358">
        <v>0</v>
      </c>
      <c r="BR358">
        <v>10644.26427</v>
      </c>
      <c r="BS358">
        <v>24921.14121</v>
      </c>
      <c r="BT358">
        <v>0</v>
      </c>
      <c r="BU358">
        <v>0</v>
      </c>
      <c r="BV358">
        <v>30.699</v>
      </c>
      <c r="BW358">
        <v>1</v>
      </c>
      <c r="CV358">
        <v>0</v>
      </c>
      <c r="CW358">
        <f>ROUND(Y358*Source!I138*DO358,7)</f>
        <v>0</v>
      </c>
      <c r="CX358">
        <f>ROUND(Y358*Source!I138,7)</f>
        <v>0</v>
      </c>
      <c r="CY358">
        <f>AB358</f>
        <v>506.23</v>
      </c>
      <c r="CZ358">
        <f>AF358</f>
        <v>346.73</v>
      </c>
      <c r="DA358">
        <f>AJ358</f>
        <v>1.46</v>
      </c>
      <c r="DB358">
        <f t="shared" si="95"/>
        <v>10644.264</v>
      </c>
      <c r="DC358">
        <f t="shared" si="96"/>
        <v>24921.135</v>
      </c>
      <c r="DD358" t="s">
        <v>236</v>
      </c>
      <c r="DE358" t="s">
        <v>236</v>
      </c>
      <c r="DF358">
        <f t="shared" si="97"/>
        <v>0</v>
      </c>
      <c r="DG358">
        <f>ROUND(ROUND(AF358*AJ358,2)*CX358,2)</f>
        <v>0</v>
      </c>
      <c r="DH358">
        <f t="shared" si="86"/>
        <v>0</v>
      </c>
      <c r="DI358">
        <f t="shared" si="87"/>
        <v>0</v>
      </c>
      <c r="DJ358">
        <f>DG358+DH358</f>
        <v>0</v>
      </c>
      <c r="DK358">
        <v>0</v>
      </c>
      <c r="DL358" t="s">
        <v>81</v>
      </c>
      <c r="DM358">
        <v>4</v>
      </c>
      <c r="DN358" t="s">
        <v>28</v>
      </c>
      <c r="DO358">
        <v>1</v>
      </c>
    </row>
    <row r="359" spans="1:119">
      <c r="A359">
        <f>ROW(Source!A138)</f>
        <v>138</v>
      </c>
      <c r="B359">
        <v>85244033</v>
      </c>
      <c r="C359">
        <v>85246823</v>
      </c>
      <c r="D359">
        <v>82933400</v>
      </c>
      <c r="E359">
        <v>1</v>
      </c>
      <c r="F359">
        <v>1</v>
      </c>
      <c r="G359">
        <v>1</v>
      </c>
      <c r="H359">
        <v>2</v>
      </c>
      <c r="I359" t="s">
        <v>97</v>
      </c>
      <c r="J359" t="s">
        <v>801</v>
      </c>
      <c r="K359" t="s">
        <v>98</v>
      </c>
      <c r="L359">
        <v>1368</v>
      </c>
      <c r="N359">
        <v>1011</v>
      </c>
      <c r="O359" t="s">
        <v>57</v>
      </c>
      <c r="P359" t="s">
        <v>57</v>
      </c>
      <c r="Q359">
        <v>1</v>
      </c>
      <c r="W359">
        <v>0</v>
      </c>
      <c r="X359">
        <v>-849950259</v>
      </c>
      <c r="Y359">
        <f t="shared" si="94"/>
        <v>0.7965</v>
      </c>
      <c r="AA359">
        <v>0</v>
      </c>
      <c r="AB359">
        <v>641.7</v>
      </c>
      <c r="AC359">
        <v>811.79</v>
      </c>
      <c r="AD359">
        <v>0</v>
      </c>
      <c r="AE359">
        <v>0</v>
      </c>
      <c r="AF359">
        <v>641.7</v>
      </c>
      <c r="AG359">
        <v>811.79</v>
      </c>
      <c r="AH359">
        <v>0</v>
      </c>
      <c r="AI359">
        <v>1</v>
      </c>
      <c r="AJ359">
        <v>1</v>
      </c>
      <c r="AK359">
        <v>1</v>
      </c>
      <c r="AL359">
        <v>1</v>
      </c>
      <c r="AM359">
        <v>-2</v>
      </c>
      <c r="AN359">
        <v>0</v>
      </c>
      <c r="AO359">
        <v>0</v>
      </c>
      <c r="AP359">
        <v>1</v>
      </c>
      <c r="AQ359">
        <v>1</v>
      </c>
      <c r="AR359">
        <v>0</v>
      </c>
      <c r="AS359" t="s">
        <v>236</v>
      </c>
      <c r="AT359">
        <v>0.59</v>
      </c>
      <c r="AU359" t="s">
        <v>441</v>
      </c>
      <c r="AV359">
        <v>1</v>
      </c>
      <c r="AW359">
        <v>2</v>
      </c>
      <c r="AX359">
        <v>85246842</v>
      </c>
      <c r="AY359">
        <v>1</v>
      </c>
      <c r="AZ359">
        <v>0</v>
      </c>
      <c r="BA359">
        <v>524</v>
      </c>
      <c r="BB359">
        <v>1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378.603</v>
      </c>
      <c r="BL359">
        <v>478.9561</v>
      </c>
      <c r="BM359">
        <v>0</v>
      </c>
      <c r="BN359">
        <v>0</v>
      </c>
      <c r="BO359">
        <v>0.59</v>
      </c>
      <c r="BP359">
        <v>1</v>
      </c>
      <c r="BQ359">
        <v>0</v>
      </c>
      <c r="BR359">
        <v>511.11405</v>
      </c>
      <c r="BS359">
        <v>646.590735</v>
      </c>
      <c r="BT359">
        <v>0</v>
      </c>
      <c r="BU359">
        <v>0</v>
      </c>
      <c r="BV359">
        <v>0.7965</v>
      </c>
      <c r="BW359">
        <v>1</v>
      </c>
      <c r="CV359">
        <v>0</v>
      </c>
      <c r="CW359">
        <f>ROUND(Y359*Source!I138*DO359,7)</f>
        <v>0</v>
      </c>
      <c r="CX359">
        <f>ROUND(Y359*Source!I138,7)</f>
        <v>0</v>
      </c>
      <c r="CY359">
        <f>AB359</f>
        <v>641.7</v>
      </c>
      <c r="CZ359">
        <f>AF359</f>
        <v>641.7</v>
      </c>
      <c r="DA359">
        <f>AJ359</f>
        <v>1</v>
      </c>
      <c r="DB359">
        <f t="shared" si="95"/>
        <v>511.11</v>
      </c>
      <c r="DC359">
        <f t="shared" si="96"/>
        <v>646.596</v>
      </c>
      <c r="DD359" t="s">
        <v>236</v>
      </c>
      <c r="DE359" t="s">
        <v>236</v>
      </c>
      <c r="DF359">
        <f t="shared" si="97"/>
        <v>0</v>
      </c>
      <c r="DG359">
        <f t="shared" ref="DG359:DG364" si="99">ROUND(ROUND(AF359,2)*CX359,2)</f>
        <v>0</v>
      </c>
      <c r="DH359">
        <f t="shared" si="86"/>
        <v>0</v>
      </c>
      <c r="DI359">
        <f t="shared" si="87"/>
        <v>0</v>
      </c>
      <c r="DJ359">
        <f>DG359+DH359</f>
        <v>0</v>
      </c>
      <c r="DK359">
        <v>1</v>
      </c>
      <c r="DL359" t="s">
        <v>81</v>
      </c>
      <c r="DM359">
        <v>4</v>
      </c>
      <c r="DN359" t="s">
        <v>28</v>
      </c>
      <c r="DO359">
        <v>1</v>
      </c>
    </row>
    <row r="360" spans="1:119">
      <c r="A360">
        <f>ROW(Source!A138)</f>
        <v>138</v>
      </c>
      <c r="B360">
        <v>85244033</v>
      </c>
      <c r="C360">
        <v>85246823</v>
      </c>
      <c r="D360">
        <v>82933598</v>
      </c>
      <c r="E360">
        <v>1</v>
      </c>
      <c r="F360">
        <v>1</v>
      </c>
      <c r="G360">
        <v>1</v>
      </c>
      <c r="H360">
        <v>2</v>
      </c>
      <c r="I360" t="s">
        <v>126</v>
      </c>
      <c r="J360" t="s">
        <v>869</v>
      </c>
      <c r="K360" t="s">
        <v>127</v>
      </c>
      <c r="L360">
        <v>1368</v>
      </c>
      <c r="N360">
        <v>1011</v>
      </c>
      <c r="O360" t="s">
        <v>57</v>
      </c>
      <c r="P360" t="s">
        <v>57</v>
      </c>
      <c r="Q360">
        <v>1</v>
      </c>
      <c r="W360">
        <v>0</v>
      </c>
      <c r="X360">
        <v>-1265937479</v>
      </c>
      <c r="Y360">
        <f t="shared" si="94"/>
        <v>1.0935</v>
      </c>
      <c r="AA360">
        <v>0</v>
      </c>
      <c r="AB360">
        <v>192.86</v>
      </c>
      <c r="AC360">
        <v>811.79</v>
      </c>
      <c r="AD360">
        <v>0</v>
      </c>
      <c r="AE360">
        <v>0</v>
      </c>
      <c r="AF360">
        <v>192.86</v>
      </c>
      <c r="AG360">
        <v>811.79</v>
      </c>
      <c r="AH360">
        <v>0</v>
      </c>
      <c r="AI360">
        <v>1</v>
      </c>
      <c r="AJ360">
        <v>1</v>
      </c>
      <c r="AK360">
        <v>1</v>
      </c>
      <c r="AL360">
        <v>1</v>
      </c>
      <c r="AM360">
        <v>-2</v>
      </c>
      <c r="AN360">
        <v>0</v>
      </c>
      <c r="AO360">
        <v>0</v>
      </c>
      <c r="AP360">
        <v>1</v>
      </c>
      <c r="AQ360">
        <v>1</v>
      </c>
      <c r="AR360">
        <v>0</v>
      </c>
      <c r="AS360" t="s">
        <v>236</v>
      </c>
      <c r="AT360">
        <v>0.81</v>
      </c>
      <c r="AU360" t="s">
        <v>441</v>
      </c>
      <c r="AV360">
        <v>1</v>
      </c>
      <c r="AW360">
        <v>2</v>
      </c>
      <c r="AX360">
        <v>85246843</v>
      </c>
      <c r="AY360">
        <v>1</v>
      </c>
      <c r="AZ360">
        <v>0</v>
      </c>
      <c r="BA360">
        <v>525</v>
      </c>
      <c r="BB360">
        <v>1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156.2166</v>
      </c>
      <c r="BL360">
        <v>657.5499</v>
      </c>
      <c r="BM360">
        <v>0</v>
      </c>
      <c r="BN360">
        <v>0</v>
      </c>
      <c r="BO360">
        <v>0.81</v>
      </c>
      <c r="BP360">
        <v>1</v>
      </c>
      <c r="BQ360">
        <v>0</v>
      </c>
      <c r="BR360">
        <v>210.89241</v>
      </c>
      <c r="BS360">
        <v>887.692365</v>
      </c>
      <c r="BT360">
        <v>0</v>
      </c>
      <c r="BU360">
        <v>0</v>
      </c>
      <c r="BV360">
        <v>1.0935</v>
      </c>
      <c r="BW360">
        <v>1</v>
      </c>
      <c r="CV360">
        <v>0</v>
      </c>
      <c r="CW360">
        <f>ROUND(Y360*Source!I138*DO360,7)</f>
        <v>0</v>
      </c>
      <c r="CX360">
        <f>ROUND(Y360*Source!I138,7)</f>
        <v>0</v>
      </c>
      <c r="CY360">
        <f>AB360</f>
        <v>192.86</v>
      </c>
      <c r="CZ360">
        <f>AF360</f>
        <v>192.86</v>
      </c>
      <c r="DA360">
        <f>AJ360</f>
        <v>1</v>
      </c>
      <c r="DB360">
        <f t="shared" si="95"/>
        <v>210.897</v>
      </c>
      <c r="DC360">
        <f t="shared" si="96"/>
        <v>887.6925</v>
      </c>
      <c r="DD360" t="s">
        <v>236</v>
      </c>
      <c r="DE360" t="s">
        <v>236</v>
      </c>
      <c r="DF360">
        <f t="shared" si="97"/>
        <v>0</v>
      </c>
      <c r="DG360">
        <f t="shared" si="99"/>
        <v>0</v>
      </c>
      <c r="DH360">
        <f t="shared" si="86"/>
        <v>0</v>
      </c>
      <c r="DI360">
        <f t="shared" si="87"/>
        <v>0</v>
      </c>
      <c r="DJ360">
        <f>DG360+DH360</f>
        <v>0</v>
      </c>
      <c r="DK360">
        <v>1</v>
      </c>
      <c r="DL360" t="s">
        <v>81</v>
      </c>
      <c r="DM360">
        <v>4</v>
      </c>
      <c r="DN360" t="s">
        <v>28</v>
      </c>
      <c r="DO360">
        <v>1</v>
      </c>
    </row>
    <row r="361" spans="1:119">
      <c r="A361">
        <f>ROW(Source!A139)</f>
        <v>139</v>
      </c>
      <c r="B361">
        <v>85244098</v>
      </c>
      <c r="C361">
        <v>85246847</v>
      </c>
      <c r="D361">
        <v>82925976</v>
      </c>
      <c r="E361">
        <v>117</v>
      </c>
      <c r="F361">
        <v>1</v>
      </c>
      <c r="G361">
        <v>1</v>
      </c>
      <c r="H361">
        <v>1</v>
      </c>
      <c r="I361" t="s">
        <v>116</v>
      </c>
      <c r="J361" t="s">
        <v>236</v>
      </c>
      <c r="K361" t="s">
        <v>117</v>
      </c>
      <c r="L361">
        <v>1369</v>
      </c>
      <c r="N361">
        <v>1013</v>
      </c>
      <c r="O361" t="s">
        <v>115</v>
      </c>
      <c r="P361" t="s">
        <v>115</v>
      </c>
      <c r="Q361">
        <v>1</v>
      </c>
      <c r="W361">
        <v>0</v>
      </c>
      <c r="X361">
        <v>-587036825</v>
      </c>
      <c r="Y361">
        <f t="shared" si="94"/>
        <v>1.2285</v>
      </c>
      <c r="AA361">
        <v>0</v>
      </c>
      <c r="AB361">
        <v>0</v>
      </c>
      <c r="AC361">
        <v>0</v>
      </c>
      <c r="AD361">
        <v>720.91</v>
      </c>
      <c r="AE361">
        <v>0</v>
      </c>
      <c r="AF361">
        <v>0</v>
      </c>
      <c r="AG361">
        <v>0</v>
      </c>
      <c r="AH361">
        <v>720.91</v>
      </c>
      <c r="AI361">
        <v>1</v>
      </c>
      <c r="AJ361">
        <v>1</v>
      </c>
      <c r="AK361">
        <v>1</v>
      </c>
      <c r="AL361">
        <v>1</v>
      </c>
      <c r="AM361">
        <v>-2</v>
      </c>
      <c r="AN361">
        <v>0</v>
      </c>
      <c r="AO361">
        <v>0</v>
      </c>
      <c r="AP361">
        <v>1</v>
      </c>
      <c r="AQ361">
        <v>1</v>
      </c>
      <c r="AR361">
        <v>0</v>
      </c>
      <c r="AS361" t="s">
        <v>236</v>
      </c>
      <c r="AT361">
        <v>0.91</v>
      </c>
      <c r="AU361" t="s">
        <v>441</v>
      </c>
      <c r="AV361">
        <v>1</v>
      </c>
      <c r="AW361">
        <v>2</v>
      </c>
      <c r="AX361">
        <v>85246853</v>
      </c>
      <c r="AY361">
        <v>1</v>
      </c>
      <c r="AZ361">
        <v>0</v>
      </c>
      <c r="BA361">
        <v>529</v>
      </c>
      <c r="BB361">
        <v>1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656.0281</v>
      </c>
      <c r="BN361">
        <v>0.91</v>
      </c>
      <c r="BO361">
        <v>0</v>
      </c>
      <c r="BP361">
        <v>1</v>
      </c>
      <c r="BQ361">
        <v>0</v>
      </c>
      <c r="BR361">
        <v>0</v>
      </c>
      <c r="BS361">
        <v>0</v>
      </c>
      <c r="BT361">
        <v>885.637935</v>
      </c>
      <c r="BU361">
        <v>1.2285</v>
      </c>
      <c r="BV361">
        <v>0</v>
      </c>
      <c r="BW361">
        <v>1</v>
      </c>
      <c r="CU361">
        <f>ROUND(AT361*Source!I139*AH361*AL361,2)</f>
        <v>0</v>
      </c>
      <c r="CV361">
        <f>ROUND(Y361*Source!I139,7)</f>
        <v>0</v>
      </c>
      <c r="CW361">
        <v>0</v>
      </c>
      <c r="CX361">
        <f>ROUND(Y361*Source!I139,7)</f>
        <v>0</v>
      </c>
      <c r="CY361">
        <f>AD361</f>
        <v>720.91</v>
      </c>
      <c r="CZ361">
        <f>AH361</f>
        <v>720.91</v>
      </c>
      <c r="DA361">
        <f>AL361</f>
        <v>1</v>
      </c>
      <c r="DB361">
        <f t="shared" si="95"/>
        <v>885.6405</v>
      </c>
      <c r="DC361">
        <f t="shared" si="96"/>
        <v>0</v>
      </c>
      <c r="DD361" t="s">
        <v>236</v>
      </c>
      <c r="DE361" t="s">
        <v>236</v>
      </c>
      <c r="DF361">
        <f t="shared" si="97"/>
        <v>0</v>
      </c>
      <c r="DG361">
        <f t="shared" si="99"/>
        <v>0</v>
      </c>
      <c r="DH361">
        <f t="shared" si="86"/>
        <v>0</v>
      </c>
      <c r="DI361">
        <f t="shared" si="87"/>
        <v>0</v>
      </c>
      <c r="DJ361">
        <f>DI361</f>
        <v>0</v>
      </c>
      <c r="DK361">
        <v>1</v>
      </c>
      <c r="DL361" t="s">
        <v>236</v>
      </c>
      <c r="DM361">
        <v>0</v>
      </c>
      <c r="DN361" t="s">
        <v>236</v>
      </c>
      <c r="DO361">
        <v>0</v>
      </c>
    </row>
    <row r="362" spans="1:119">
      <c r="A362">
        <f>ROW(Source!A139)</f>
        <v>139</v>
      </c>
      <c r="B362">
        <v>85244098</v>
      </c>
      <c r="C362">
        <v>85246847</v>
      </c>
      <c r="D362">
        <v>82925980</v>
      </c>
      <c r="E362">
        <v>117</v>
      </c>
      <c r="F362">
        <v>1</v>
      </c>
      <c r="G362">
        <v>1</v>
      </c>
      <c r="H362">
        <v>1</v>
      </c>
      <c r="I362" t="s">
        <v>118</v>
      </c>
      <c r="J362" t="s">
        <v>236</v>
      </c>
      <c r="K362" t="s">
        <v>119</v>
      </c>
      <c r="L362">
        <v>1369</v>
      </c>
      <c r="N362">
        <v>1013</v>
      </c>
      <c r="O362" t="s">
        <v>115</v>
      </c>
      <c r="P362" t="s">
        <v>115</v>
      </c>
      <c r="Q362">
        <v>1</v>
      </c>
      <c r="W362">
        <v>0</v>
      </c>
      <c r="X362">
        <v>-512803540</v>
      </c>
      <c r="Y362">
        <f t="shared" si="94"/>
        <v>0.6075</v>
      </c>
      <c r="AA362">
        <v>0</v>
      </c>
      <c r="AB362">
        <v>0</v>
      </c>
      <c r="AC362">
        <v>0</v>
      </c>
      <c r="AD362">
        <v>811.79</v>
      </c>
      <c r="AE362">
        <v>0</v>
      </c>
      <c r="AF362">
        <v>0</v>
      </c>
      <c r="AG362">
        <v>0</v>
      </c>
      <c r="AH362">
        <v>811.79</v>
      </c>
      <c r="AI362">
        <v>1</v>
      </c>
      <c r="AJ362">
        <v>1</v>
      </c>
      <c r="AK362">
        <v>1</v>
      </c>
      <c r="AL362">
        <v>1</v>
      </c>
      <c r="AM362">
        <v>-2</v>
      </c>
      <c r="AN362">
        <v>0</v>
      </c>
      <c r="AO362">
        <v>0</v>
      </c>
      <c r="AP362">
        <v>1</v>
      </c>
      <c r="AQ362">
        <v>1</v>
      </c>
      <c r="AR362">
        <v>0</v>
      </c>
      <c r="AS362" t="s">
        <v>236</v>
      </c>
      <c r="AT362">
        <v>0.45</v>
      </c>
      <c r="AU362" t="s">
        <v>441</v>
      </c>
      <c r="AV362">
        <v>1</v>
      </c>
      <c r="AW362">
        <v>2</v>
      </c>
      <c r="AX362">
        <v>85246854</v>
      </c>
      <c r="AY362">
        <v>1</v>
      </c>
      <c r="AZ362">
        <v>0</v>
      </c>
      <c r="BA362">
        <v>530</v>
      </c>
      <c r="BB362">
        <v>1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365.3055</v>
      </c>
      <c r="BN362">
        <v>0.45</v>
      </c>
      <c r="BO362">
        <v>0</v>
      </c>
      <c r="BP362">
        <v>1</v>
      </c>
      <c r="BQ362">
        <v>0</v>
      </c>
      <c r="BR362">
        <v>0</v>
      </c>
      <c r="BS362">
        <v>0</v>
      </c>
      <c r="BT362">
        <v>493.162425</v>
      </c>
      <c r="BU362">
        <v>0.6075</v>
      </c>
      <c r="BV362">
        <v>0</v>
      </c>
      <c r="BW362">
        <v>1</v>
      </c>
      <c r="CU362">
        <f>ROUND(AT362*Source!I139*AH362*AL362,2)</f>
        <v>0</v>
      </c>
      <c r="CV362">
        <f>ROUND(Y362*Source!I139,7)</f>
        <v>0</v>
      </c>
      <c r="CW362">
        <v>0</v>
      </c>
      <c r="CX362">
        <f>ROUND(Y362*Source!I139,7)</f>
        <v>0</v>
      </c>
      <c r="CY362">
        <f>AD362</f>
        <v>811.79</v>
      </c>
      <c r="CZ362">
        <f>AH362</f>
        <v>811.79</v>
      </c>
      <c r="DA362">
        <f>AL362</f>
        <v>1</v>
      </c>
      <c r="DB362">
        <f t="shared" si="95"/>
        <v>493.1685</v>
      </c>
      <c r="DC362">
        <f t="shared" si="96"/>
        <v>0</v>
      </c>
      <c r="DD362" t="s">
        <v>236</v>
      </c>
      <c r="DE362" t="s">
        <v>236</v>
      </c>
      <c r="DF362">
        <f t="shared" si="97"/>
        <v>0</v>
      </c>
      <c r="DG362">
        <f t="shared" si="99"/>
        <v>0</v>
      </c>
      <c r="DH362">
        <f t="shared" si="86"/>
        <v>0</v>
      </c>
      <c r="DI362">
        <f t="shared" si="87"/>
        <v>0</v>
      </c>
      <c r="DJ362">
        <f>DI362</f>
        <v>0</v>
      </c>
      <c r="DK362">
        <v>1</v>
      </c>
      <c r="DL362" t="s">
        <v>236</v>
      </c>
      <c r="DM362">
        <v>0</v>
      </c>
      <c r="DN362" t="s">
        <v>236</v>
      </c>
      <c r="DO362">
        <v>0</v>
      </c>
    </row>
    <row r="363" spans="1:119">
      <c r="A363">
        <f>ROW(Source!A139)</f>
        <v>139</v>
      </c>
      <c r="B363">
        <v>85244098</v>
      </c>
      <c r="C363">
        <v>85246847</v>
      </c>
      <c r="D363">
        <v>82925984</v>
      </c>
      <c r="E363">
        <v>117</v>
      </c>
      <c r="F363">
        <v>1</v>
      </c>
      <c r="G363">
        <v>1</v>
      </c>
      <c r="H363">
        <v>1</v>
      </c>
      <c r="I363" t="s">
        <v>120</v>
      </c>
      <c r="J363" t="s">
        <v>236</v>
      </c>
      <c r="K363" t="s">
        <v>121</v>
      </c>
      <c r="L363">
        <v>1369</v>
      </c>
      <c r="N363">
        <v>1013</v>
      </c>
      <c r="O363" t="s">
        <v>115</v>
      </c>
      <c r="P363" t="s">
        <v>115</v>
      </c>
      <c r="Q363">
        <v>1</v>
      </c>
      <c r="W363">
        <v>0</v>
      </c>
      <c r="X363">
        <v>1518711480</v>
      </c>
      <c r="Y363">
        <f t="shared" si="94"/>
        <v>0.6075</v>
      </c>
      <c r="AA363">
        <v>0</v>
      </c>
      <c r="AB363">
        <v>0</v>
      </c>
      <c r="AC363">
        <v>0</v>
      </c>
      <c r="AD363">
        <v>932.95</v>
      </c>
      <c r="AE363">
        <v>0</v>
      </c>
      <c r="AF363">
        <v>0</v>
      </c>
      <c r="AG363">
        <v>0</v>
      </c>
      <c r="AH363">
        <v>932.95</v>
      </c>
      <c r="AI363">
        <v>1</v>
      </c>
      <c r="AJ363">
        <v>1</v>
      </c>
      <c r="AK363">
        <v>1</v>
      </c>
      <c r="AL363">
        <v>1</v>
      </c>
      <c r="AM363">
        <v>-2</v>
      </c>
      <c r="AN363">
        <v>0</v>
      </c>
      <c r="AO363">
        <v>0</v>
      </c>
      <c r="AP363">
        <v>1</v>
      </c>
      <c r="AQ363">
        <v>1</v>
      </c>
      <c r="AR363">
        <v>0</v>
      </c>
      <c r="AS363" t="s">
        <v>236</v>
      </c>
      <c r="AT363">
        <v>0.45</v>
      </c>
      <c r="AU363" t="s">
        <v>441</v>
      </c>
      <c r="AV363">
        <v>1</v>
      </c>
      <c r="AW363">
        <v>2</v>
      </c>
      <c r="AX363">
        <v>85246855</v>
      </c>
      <c r="AY363">
        <v>1</v>
      </c>
      <c r="AZ363">
        <v>0</v>
      </c>
      <c r="BA363">
        <v>531</v>
      </c>
      <c r="BB363">
        <v>1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419.8275</v>
      </c>
      <c r="BN363">
        <v>0.45</v>
      </c>
      <c r="BO363">
        <v>0</v>
      </c>
      <c r="BP363">
        <v>1</v>
      </c>
      <c r="BQ363">
        <v>0</v>
      </c>
      <c r="BR363">
        <v>0</v>
      </c>
      <c r="BS363">
        <v>0</v>
      </c>
      <c r="BT363">
        <v>566.767125</v>
      </c>
      <c r="BU363">
        <v>0.6075</v>
      </c>
      <c r="BV363">
        <v>0</v>
      </c>
      <c r="BW363">
        <v>1</v>
      </c>
      <c r="CU363">
        <f>ROUND(AT363*Source!I139*AH363*AL363,2)</f>
        <v>0</v>
      </c>
      <c r="CV363">
        <f>ROUND(Y363*Source!I139,7)</f>
        <v>0</v>
      </c>
      <c r="CW363">
        <v>0</v>
      </c>
      <c r="CX363">
        <f>ROUND(Y363*Source!I139,7)</f>
        <v>0</v>
      </c>
      <c r="CY363">
        <f>AD363</f>
        <v>932.95</v>
      </c>
      <c r="CZ363">
        <f>AH363</f>
        <v>932.95</v>
      </c>
      <c r="DA363">
        <f>AL363</f>
        <v>1</v>
      </c>
      <c r="DB363">
        <f t="shared" si="95"/>
        <v>566.7705</v>
      </c>
      <c r="DC363">
        <f t="shared" si="96"/>
        <v>0</v>
      </c>
      <c r="DD363" t="s">
        <v>236</v>
      </c>
      <c r="DE363" t="s">
        <v>236</v>
      </c>
      <c r="DF363">
        <f t="shared" si="97"/>
        <v>0</v>
      </c>
      <c r="DG363">
        <f t="shared" si="99"/>
        <v>0</v>
      </c>
      <c r="DH363">
        <f t="shared" si="86"/>
        <v>0</v>
      </c>
      <c r="DI363">
        <f t="shared" si="87"/>
        <v>0</v>
      </c>
      <c r="DJ363">
        <f>DI363</f>
        <v>0</v>
      </c>
      <c r="DK363">
        <v>1</v>
      </c>
      <c r="DL363" t="s">
        <v>236</v>
      </c>
      <c r="DM363">
        <v>0</v>
      </c>
      <c r="DN363" t="s">
        <v>236</v>
      </c>
      <c r="DO363">
        <v>0</v>
      </c>
    </row>
    <row r="364" spans="1:119">
      <c r="A364">
        <f>ROW(Source!A139)</f>
        <v>139</v>
      </c>
      <c r="B364">
        <v>85244098</v>
      </c>
      <c r="C364">
        <v>85246847</v>
      </c>
      <c r="D364">
        <v>82926016</v>
      </c>
      <c r="E364">
        <v>117</v>
      </c>
      <c r="F364">
        <v>1</v>
      </c>
      <c r="G364">
        <v>1</v>
      </c>
      <c r="H364">
        <v>1</v>
      </c>
      <c r="I364" t="s">
        <v>798</v>
      </c>
      <c r="J364" t="s">
        <v>236</v>
      </c>
      <c r="K364" t="s">
        <v>799</v>
      </c>
      <c r="L364">
        <v>1191</v>
      </c>
      <c r="N364">
        <v>1013</v>
      </c>
      <c r="O364" t="s">
        <v>28</v>
      </c>
      <c r="P364" t="s">
        <v>28</v>
      </c>
      <c r="Q364">
        <v>1</v>
      </c>
      <c r="W364">
        <v>0</v>
      </c>
      <c r="X364">
        <v>-1417349443</v>
      </c>
      <c r="Y364">
        <f t="shared" si="94"/>
        <v>0.594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1</v>
      </c>
      <c r="AJ364">
        <v>1</v>
      </c>
      <c r="AK364">
        <v>1</v>
      </c>
      <c r="AL364">
        <v>1</v>
      </c>
      <c r="AM364">
        <v>-2</v>
      </c>
      <c r="AN364">
        <v>0</v>
      </c>
      <c r="AO364">
        <v>0</v>
      </c>
      <c r="AP364">
        <v>1</v>
      </c>
      <c r="AQ364">
        <v>1</v>
      </c>
      <c r="AR364">
        <v>0</v>
      </c>
      <c r="AS364" t="s">
        <v>236</v>
      </c>
      <c r="AT364">
        <v>0.44</v>
      </c>
      <c r="AU364" t="s">
        <v>441</v>
      </c>
      <c r="AV364">
        <v>2</v>
      </c>
      <c r="AW364">
        <v>2</v>
      </c>
      <c r="AX364">
        <v>85246856</v>
      </c>
      <c r="AY364">
        <v>1</v>
      </c>
      <c r="AZ364">
        <v>0</v>
      </c>
      <c r="BA364">
        <v>532</v>
      </c>
      <c r="BB364">
        <v>1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CV364">
        <v>0</v>
      </c>
      <c r="CW364">
        <v>0</v>
      </c>
      <c r="CX364">
        <f>ROUND(Y364*Source!I139,7)</f>
        <v>0</v>
      </c>
      <c r="CY364">
        <f>AD364</f>
        <v>0</v>
      </c>
      <c r="CZ364">
        <f>AH364</f>
        <v>0</v>
      </c>
      <c r="DA364">
        <f>AL364</f>
        <v>1</v>
      </c>
      <c r="DB364">
        <f t="shared" si="95"/>
        <v>0</v>
      </c>
      <c r="DC364">
        <f t="shared" si="96"/>
        <v>0</v>
      </c>
      <c r="DD364" t="s">
        <v>236</v>
      </c>
      <c r="DE364" t="s">
        <v>236</v>
      </c>
      <c r="DF364">
        <f t="shared" si="97"/>
        <v>0</v>
      </c>
      <c r="DG364">
        <f t="shared" si="99"/>
        <v>0</v>
      </c>
      <c r="DH364">
        <f t="shared" si="86"/>
        <v>0</v>
      </c>
      <c r="DI364">
        <f t="shared" si="87"/>
        <v>0</v>
      </c>
      <c r="DJ364">
        <f>DI364</f>
        <v>0</v>
      </c>
      <c r="DK364">
        <v>0</v>
      </c>
      <c r="DL364" t="s">
        <v>236</v>
      </c>
      <c r="DM364">
        <v>0</v>
      </c>
      <c r="DN364" t="s">
        <v>236</v>
      </c>
      <c r="DO364">
        <v>0</v>
      </c>
    </row>
    <row r="365" spans="1:119">
      <c r="A365">
        <f>ROW(Source!A139)</f>
        <v>139</v>
      </c>
      <c r="B365">
        <v>85244098</v>
      </c>
      <c r="C365">
        <v>85246847</v>
      </c>
      <c r="D365">
        <v>82932679</v>
      </c>
      <c r="E365">
        <v>1</v>
      </c>
      <c r="F365">
        <v>1</v>
      </c>
      <c r="G365">
        <v>1</v>
      </c>
      <c r="H365">
        <v>2</v>
      </c>
      <c r="I365" t="s">
        <v>124</v>
      </c>
      <c r="J365" t="s">
        <v>800</v>
      </c>
      <c r="K365" t="s">
        <v>125</v>
      </c>
      <c r="L365">
        <v>1368</v>
      </c>
      <c r="N365">
        <v>1011</v>
      </c>
      <c r="O365" t="s">
        <v>57</v>
      </c>
      <c r="P365" t="s">
        <v>57</v>
      </c>
      <c r="Q365">
        <v>1</v>
      </c>
      <c r="W365">
        <v>0</v>
      </c>
      <c r="X365">
        <v>-438045540</v>
      </c>
      <c r="Y365">
        <f t="shared" si="94"/>
        <v>0.594</v>
      </c>
      <c r="AA365">
        <v>0</v>
      </c>
      <c r="AB365">
        <v>506.23</v>
      </c>
      <c r="AC365">
        <v>811.79</v>
      </c>
      <c r="AD365">
        <v>0</v>
      </c>
      <c r="AE365">
        <v>0</v>
      </c>
      <c r="AF365">
        <v>346.73</v>
      </c>
      <c r="AG365">
        <v>811.79</v>
      </c>
      <c r="AH365">
        <v>0</v>
      </c>
      <c r="AI365">
        <v>1</v>
      </c>
      <c r="AJ365">
        <v>1.46</v>
      </c>
      <c r="AK365">
        <v>1</v>
      </c>
      <c r="AL365">
        <v>1</v>
      </c>
      <c r="AM365">
        <v>2</v>
      </c>
      <c r="AN365">
        <v>0</v>
      </c>
      <c r="AO365">
        <v>0</v>
      </c>
      <c r="AP365">
        <v>1</v>
      </c>
      <c r="AQ365">
        <v>1</v>
      </c>
      <c r="AR365">
        <v>0</v>
      </c>
      <c r="AS365" t="s">
        <v>236</v>
      </c>
      <c r="AT365">
        <v>0.44</v>
      </c>
      <c r="AU365" t="s">
        <v>441</v>
      </c>
      <c r="AV365">
        <v>1</v>
      </c>
      <c r="AW365">
        <v>2</v>
      </c>
      <c r="AX365">
        <v>85246857</v>
      </c>
      <c r="AY365">
        <v>1</v>
      </c>
      <c r="AZ365">
        <v>0</v>
      </c>
      <c r="BA365">
        <v>533</v>
      </c>
      <c r="BB365">
        <v>1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152.5612</v>
      </c>
      <c r="BL365">
        <v>357.1876</v>
      </c>
      <c r="BM365">
        <v>0</v>
      </c>
      <c r="BN365">
        <v>0</v>
      </c>
      <c r="BO365">
        <v>0.44</v>
      </c>
      <c r="BP365">
        <v>1</v>
      </c>
      <c r="BQ365">
        <v>0</v>
      </c>
      <c r="BR365">
        <v>205.95762</v>
      </c>
      <c r="BS365">
        <v>482.20326</v>
      </c>
      <c r="BT365">
        <v>0</v>
      </c>
      <c r="BU365">
        <v>0</v>
      </c>
      <c r="BV365">
        <v>0.594</v>
      </c>
      <c r="BW365">
        <v>1</v>
      </c>
      <c r="CV365">
        <v>0</v>
      </c>
      <c r="CW365">
        <f>ROUND(Y365*Source!I139*DO365,7)</f>
        <v>0</v>
      </c>
      <c r="CX365">
        <f>ROUND(Y365*Source!I139,7)</f>
        <v>0</v>
      </c>
      <c r="CY365">
        <f>AB365</f>
        <v>506.23</v>
      </c>
      <c r="CZ365">
        <f>AF365</f>
        <v>346.73</v>
      </c>
      <c r="DA365">
        <f>AJ365</f>
        <v>1.46</v>
      </c>
      <c r="DB365">
        <f t="shared" si="95"/>
        <v>205.956</v>
      </c>
      <c r="DC365">
        <f t="shared" si="96"/>
        <v>482.2065</v>
      </c>
      <c r="DD365" t="s">
        <v>236</v>
      </c>
      <c r="DE365" t="s">
        <v>236</v>
      </c>
      <c r="DF365">
        <f t="shared" si="97"/>
        <v>0</v>
      </c>
      <c r="DG365">
        <f>ROUND(ROUND(AF365*AJ365,2)*CX365,2)</f>
        <v>0</v>
      </c>
      <c r="DH365">
        <f t="shared" si="86"/>
        <v>0</v>
      </c>
      <c r="DI365">
        <f t="shared" si="87"/>
        <v>0</v>
      </c>
      <c r="DJ365">
        <f>DG365+DH365</f>
        <v>0</v>
      </c>
      <c r="DK365">
        <v>0</v>
      </c>
      <c r="DL365" t="s">
        <v>81</v>
      </c>
      <c r="DM365">
        <v>4</v>
      </c>
      <c r="DN365" t="s">
        <v>28</v>
      </c>
      <c r="DO365">
        <v>1</v>
      </c>
    </row>
    <row r="366" spans="1:119">
      <c r="A366">
        <f>ROW(Source!A140)</f>
        <v>140</v>
      </c>
      <c r="B366">
        <v>85244033</v>
      </c>
      <c r="C366">
        <v>85246847</v>
      </c>
      <c r="D366">
        <v>82925976</v>
      </c>
      <c r="E366">
        <v>117</v>
      </c>
      <c r="F366">
        <v>1</v>
      </c>
      <c r="G366">
        <v>1</v>
      </c>
      <c r="H366">
        <v>1</v>
      </c>
      <c r="I366" t="s">
        <v>116</v>
      </c>
      <c r="J366" t="s">
        <v>236</v>
      </c>
      <c r="K366" t="s">
        <v>117</v>
      </c>
      <c r="L366">
        <v>1369</v>
      </c>
      <c r="N366">
        <v>1013</v>
      </c>
      <c r="O366" t="s">
        <v>115</v>
      </c>
      <c r="P366" t="s">
        <v>115</v>
      </c>
      <c r="Q366">
        <v>1</v>
      </c>
      <c r="W366">
        <v>0</v>
      </c>
      <c r="X366">
        <v>-587036825</v>
      </c>
      <c r="Y366">
        <f t="shared" si="94"/>
        <v>1.2285</v>
      </c>
      <c r="AA366">
        <v>0</v>
      </c>
      <c r="AB366">
        <v>0</v>
      </c>
      <c r="AC366">
        <v>0</v>
      </c>
      <c r="AD366">
        <v>720.91</v>
      </c>
      <c r="AE366">
        <v>0</v>
      </c>
      <c r="AF366">
        <v>0</v>
      </c>
      <c r="AG366">
        <v>0</v>
      </c>
      <c r="AH366">
        <v>720.91</v>
      </c>
      <c r="AI366">
        <v>1</v>
      </c>
      <c r="AJ366">
        <v>1</v>
      </c>
      <c r="AK366">
        <v>1</v>
      </c>
      <c r="AL366">
        <v>1</v>
      </c>
      <c r="AM366">
        <v>-2</v>
      </c>
      <c r="AN366">
        <v>0</v>
      </c>
      <c r="AO366">
        <v>0</v>
      </c>
      <c r="AP366">
        <v>1</v>
      </c>
      <c r="AQ366">
        <v>1</v>
      </c>
      <c r="AR366">
        <v>0</v>
      </c>
      <c r="AS366" t="s">
        <v>236</v>
      </c>
      <c r="AT366">
        <v>0.91</v>
      </c>
      <c r="AU366" t="s">
        <v>441</v>
      </c>
      <c r="AV366">
        <v>1</v>
      </c>
      <c r="AW366">
        <v>2</v>
      </c>
      <c r="AX366">
        <v>85246853</v>
      </c>
      <c r="AY366">
        <v>1</v>
      </c>
      <c r="AZ366">
        <v>0</v>
      </c>
      <c r="BA366">
        <v>536</v>
      </c>
      <c r="BB366">
        <v>1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656.0281</v>
      </c>
      <c r="BN366">
        <v>0.91</v>
      </c>
      <c r="BO366">
        <v>0</v>
      </c>
      <c r="BP366">
        <v>1</v>
      </c>
      <c r="BQ366">
        <v>0</v>
      </c>
      <c r="BR366">
        <v>0</v>
      </c>
      <c r="BS366">
        <v>0</v>
      </c>
      <c r="BT366">
        <v>885.637935</v>
      </c>
      <c r="BU366">
        <v>1.2285</v>
      </c>
      <c r="BV366">
        <v>0</v>
      </c>
      <c r="BW366">
        <v>1</v>
      </c>
      <c r="CU366">
        <f>ROUND(AT366*Source!I140*AH366*AL366,2)</f>
        <v>0</v>
      </c>
      <c r="CV366">
        <f>ROUND(Y366*Source!I140,7)</f>
        <v>0</v>
      </c>
      <c r="CW366">
        <v>0</v>
      </c>
      <c r="CX366">
        <f>ROUND(Y366*Source!I140,7)</f>
        <v>0</v>
      </c>
      <c r="CY366">
        <f>AD366</f>
        <v>720.91</v>
      </c>
      <c r="CZ366">
        <f>AH366</f>
        <v>720.91</v>
      </c>
      <c r="DA366">
        <f>AL366</f>
        <v>1</v>
      </c>
      <c r="DB366">
        <f t="shared" si="95"/>
        <v>885.6405</v>
      </c>
      <c r="DC366">
        <f t="shared" si="96"/>
        <v>0</v>
      </c>
      <c r="DD366" t="s">
        <v>236</v>
      </c>
      <c r="DE366" t="s">
        <v>236</v>
      </c>
      <c r="DF366">
        <f t="shared" si="97"/>
        <v>0</v>
      </c>
      <c r="DG366">
        <f>ROUND(ROUND(AF366,2)*CX366,2)</f>
        <v>0</v>
      </c>
      <c r="DH366">
        <f t="shared" si="86"/>
        <v>0</v>
      </c>
      <c r="DI366">
        <f t="shared" si="87"/>
        <v>0</v>
      </c>
      <c r="DJ366">
        <f>DI366</f>
        <v>0</v>
      </c>
      <c r="DK366">
        <v>1</v>
      </c>
      <c r="DL366" t="s">
        <v>236</v>
      </c>
      <c r="DM366">
        <v>0</v>
      </c>
      <c r="DN366" t="s">
        <v>236</v>
      </c>
      <c r="DO366">
        <v>0</v>
      </c>
    </row>
    <row r="367" spans="1:119">
      <c r="A367">
        <f>ROW(Source!A140)</f>
        <v>140</v>
      </c>
      <c r="B367">
        <v>85244033</v>
      </c>
      <c r="C367">
        <v>85246847</v>
      </c>
      <c r="D367">
        <v>82925980</v>
      </c>
      <c r="E367">
        <v>117</v>
      </c>
      <c r="F367">
        <v>1</v>
      </c>
      <c r="G367">
        <v>1</v>
      </c>
      <c r="H367">
        <v>1</v>
      </c>
      <c r="I367" t="s">
        <v>118</v>
      </c>
      <c r="J367" t="s">
        <v>236</v>
      </c>
      <c r="K367" t="s">
        <v>119</v>
      </c>
      <c r="L367">
        <v>1369</v>
      </c>
      <c r="N367">
        <v>1013</v>
      </c>
      <c r="O367" t="s">
        <v>115</v>
      </c>
      <c r="P367" t="s">
        <v>115</v>
      </c>
      <c r="Q367">
        <v>1</v>
      </c>
      <c r="W367">
        <v>0</v>
      </c>
      <c r="X367">
        <v>-512803540</v>
      </c>
      <c r="Y367">
        <f t="shared" si="94"/>
        <v>0.6075</v>
      </c>
      <c r="AA367">
        <v>0</v>
      </c>
      <c r="AB367">
        <v>0</v>
      </c>
      <c r="AC367">
        <v>0</v>
      </c>
      <c r="AD367">
        <v>811.79</v>
      </c>
      <c r="AE367">
        <v>0</v>
      </c>
      <c r="AF367">
        <v>0</v>
      </c>
      <c r="AG367">
        <v>0</v>
      </c>
      <c r="AH367">
        <v>811.79</v>
      </c>
      <c r="AI367">
        <v>1</v>
      </c>
      <c r="AJ367">
        <v>1</v>
      </c>
      <c r="AK367">
        <v>1</v>
      </c>
      <c r="AL367">
        <v>1</v>
      </c>
      <c r="AM367">
        <v>-2</v>
      </c>
      <c r="AN367">
        <v>0</v>
      </c>
      <c r="AO367">
        <v>0</v>
      </c>
      <c r="AP367">
        <v>1</v>
      </c>
      <c r="AQ367">
        <v>1</v>
      </c>
      <c r="AR367">
        <v>0</v>
      </c>
      <c r="AS367" t="s">
        <v>236</v>
      </c>
      <c r="AT367">
        <v>0.45</v>
      </c>
      <c r="AU367" t="s">
        <v>441</v>
      </c>
      <c r="AV367">
        <v>1</v>
      </c>
      <c r="AW367">
        <v>2</v>
      </c>
      <c r="AX367">
        <v>85246854</v>
      </c>
      <c r="AY367">
        <v>1</v>
      </c>
      <c r="AZ367">
        <v>0</v>
      </c>
      <c r="BA367">
        <v>537</v>
      </c>
      <c r="BB367">
        <v>1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365.3055</v>
      </c>
      <c r="BN367">
        <v>0.45</v>
      </c>
      <c r="BO367">
        <v>0</v>
      </c>
      <c r="BP367">
        <v>1</v>
      </c>
      <c r="BQ367">
        <v>0</v>
      </c>
      <c r="BR367">
        <v>0</v>
      </c>
      <c r="BS367">
        <v>0</v>
      </c>
      <c r="BT367">
        <v>493.162425</v>
      </c>
      <c r="BU367">
        <v>0.6075</v>
      </c>
      <c r="BV367">
        <v>0</v>
      </c>
      <c r="BW367">
        <v>1</v>
      </c>
      <c r="CU367">
        <f>ROUND(AT367*Source!I140*AH367*AL367,2)</f>
        <v>0</v>
      </c>
      <c r="CV367">
        <f>ROUND(Y367*Source!I140,7)</f>
        <v>0</v>
      </c>
      <c r="CW367">
        <v>0</v>
      </c>
      <c r="CX367">
        <f>ROUND(Y367*Source!I140,7)</f>
        <v>0</v>
      </c>
      <c r="CY367">
        <f>AD367</f>
        <v>811.79</v>
      </c>
      <c r="CZ367">
        <f>AH367</f>
        <v>811.79</v>
      </c>
      <c r="DA367">
        <f>AL367</f>
        <v>1</v>
      </c>
      <c r="DB367">
        <f t="shared" si="95"/>
        <v>493.1685</v>
      </c>
      <c r="DC367">
        <f t="shared" si="96"/>
        <v>0</v>
      </c>
      <c r="DD367" t="s">
        <v>236</v>
      </c>
      <c r="DE367" t="s">
        <v>236</v>
      </c>
      <c r="DF367">
        <f t="shared" si="97"/>
        <v>0</v>
      </c>
      <c r="DG367">
        <f>ROUND(ROUND(AF367,2)*CX367,2)</f>
        <v>0</v>
      </c>
      <c r="DH367">
        <f t="shared" si="86"/>
        <v>0</v>
      </c>
      <c r="DI367">
        <f t="shared" si="87"/>
        <v>0</v>
      </c>
      <c r="DJ367">
        <f>DI367</f>
        <v>0</v>
      </c>
      <c r="DK367">
        <v>1</v>
      </c>
      <c r="DL367" t="s">
        <v>236</v>
      </c>
      <c r="DM367">
        <v>0</v>
      </c>
      <c r="DN367" t="s">
        <v>236</v>
      </c>
      <c r="DO367">
        <v>0</v>
      </c>
    </row>
    <row r="368" spans="1:119">
      <c r="A368">
        <f>ROW(Source!A140)</f>
        <v>140</v>
      </c>
      <c r="B368">
        <v>85244033</v>
      </c>
      <c r="C368">
        <v>85246847</v>
      </c>
      <c r="D368">
        <v>82925984</v>
      </c>
      <c r="E368">
        <v>117</v>
      </c>
      <c r="F368">
        <v>1</v>
      </c>
      <c r="G368">
        <v>1</v>
      </c>
      <c r="H368">
        <v>1</v>
      </c>
      <c r="I368" t="s">
        <v>120</v>
      </c>
      <c r="J368" t="s">
        <v>236</v>
      </c>
      <c r="K368" t="s">
        <v>121</v>
      </c>
      <c r="L368">
        <v>1369</v>
      </c>
      <c r="N368">
        <v>1013</v>
      </c>
      <c r="O368" t="s">
        <v>115</v>
      </c>
      <c r="P368" t="s">
        <v>115</v>
      </c>
      <c r="Q368">
        <v>1</v>
      </c>
      <c r="W368">
        <v>0</v>
      </c>
      <c r="X368">
        <v>1518711480</v>
      </c>
      <c r="Y368">
        <f t="shared" si="94"/>
        <v>0.6075</v>
      </c>
      <c r="AA368">
        <v>0</v>
      </c>
      <c r="AB368">
        <v>0</v>
      </c>
      <c r="AC368">
        <v>0</v>
      </c>
      <c r="AD368">
        <v>932.95</v>
      </c>
      <c r="AE368">
        <v>0</v>
      </c>
      <c r="AF368">
        <v>0</v>
      </c>
      <c r="AG368">
        <v>0</v>
      </c>
      <c r="AH368">
        <v>932.95</v>
      </c>
      <c r="AI368">
        <v>1</v>
      </c>
      <c r="AJ368">
        <v>1</v>
      </c>
      <c r="AK368">
        <v>1</v>
      </c>
      <c r="AL368">
        <v>1</v>
      </c>
      <c r="AM368">
        <v>-2</v>
      </c>
      <c r="AN368">
        <v>0</v>
      </c>
      <c r="AO368">
        <v>0</v>
      </c>
      <c r="AP368">
        <v>1</v>
      </c>
      <c r="AQ368">
        <v>1</v>
      </c>
      <c r="AR368">
        <v>0</v>
      </c>
      <c r="AS368" t="s">
        <v>236</v>
      </c>
      <c r="AT368">
        <v>0.45</v>
      </c>
      <c r="AU368" t="s">
        <v>441</v>
      </c>
      <c r="AV368">
        <v>1</v>
      </c>
      <c r="AW368">
        <v>2</v>
      </c>
      <c r="AX368">
        <v>85246855</v>
      </c>
      <c r="AY368">
        <v>1</v>
      </c>
      <c r="AZ368">
        <v>0</v>
      </c>
      <c r="BA368">
        <v>538</v>
      </c>
      <c r="BB368">
        <v>1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419.8275</v>
      </c>
      <c r="BN368">
        <v>0.45</v>
      </c>
      <c r="BO368">
        <v>0</v>
      </c>
      <c r="BP368">
        <v>1</v>
      </c>
      <c r="BQ368">
        <v>0</v>
      </c>
      <c r="BR368">
        <v>0</v>
      </c>
      <c r="BS368">
        <v>0</v>
      </c>
      <c r="BT368">
        <v>566.767125</v>
      </c>
      <c r="BU368">
        <v>0.6075</v>
      </c>
      <c r="BV368">
        <v>0</v>
      </c>
      <c r="BW368">
        <v>1</v>
      </c>
      <c r="CU368">
        <f>ROUND(AT368*Source!I140*AH368*AL368,2)</f>
        <v>0</v>
      </c>
      <c r="CV368">
        <f>ROUND(Y368*Source!I140,7)</f>
        <v>0</v>
      </c>
      <c r="CW368">
        <v>0</v>
      </c>
      <c r="CX368">
        <f>ROUND(Y368*Source!I140,7)</f>
        <v>0</v>
      </c>
      <c r="CY368">
        <f>AD368</f>
        <v>932.95</v>
      </c>
      <c r="CZ368">
        <f>AH368</f>
        <v>932.95</v>
      </c>
      <c r="DA368">
        <f>AL368</f>
        <v>1</v>
      </c>
      <c r="DB368">
        <f t="shared" si="95"/>
        <v>566.7705</v>
      </c>
      <c r="DC368">
        <f t="shared" si="96"/>
        <v>0</v>
      </c>
      <c r="DD368" t="s">
        <v>236</v>
      </c>
      <c r="DE368" t="s">
        <v>236</v>
      </c>
      <c r="DF368">
        <f t="shared" si="97"/>
        <v>0</v>
      </c>
      <c r="DG368">
        <f>ROUND(ROUND(AF368,2)*CX368,2)</f>
        <v>0</v>
      </c>
      <c r="DH368">
        <f t="shared" si="86"/>
        <v>0</v>
      </c>
      <c r="DI368">
        <f t="shared" si="87"/>
        <v>0</v>
      </c>
      <c r="DJ368">
        <f>DI368</f>
        <v>0</v>
      </c>
      <c r="DK368">
        <v>1</v>
      </c>
      <c r="DL368" t="s">
        <v>236</v>
      </c>
      <c r="DM368">
        <v>0</v>
      </c>
      <c r="DN368" t="s">
        <v>236</v>
      </c>
      <c r="DO368">
        <v>0</v>
      </c>
    </row>
    <row r="369" spans="1:119">
      <c r="A369">
        <f>ROW(Source!A140)</f>
        <v>140</v>
      </c>
      <c r="B369">
        <v>85244033</v>
      </c>
      <c r="C369">
        <v>85246847</v>
      </c>
      <c r="D369">
        <v>82926016</v>
      </c>
      <c r="E369">
        <v>117</v>
      </c>
      <c r="F369">
        <v>1</v>
      </c>
      <c r="G369">
        <v>1</v>
      </c>
      <c r="H369">
        <v>1</v>
      </c>
      <c r="I369" t="s">
        <v>798</v>
      </c>
      <c r="J369" t="s">
        <v>236</v>
      </c>
      <c r="K369" t="s">
        <v>799</v>
      </c>
      <c r="L369">
        <v>1191</v>
      </c>
      <c r="N369">
        <v>1013</v>
      </c>
      <c r="O369" t="s">
        <v>28</v>
      </c>
      <c r="P369" t="s">
        <v>28</v>
      </c>
      <c r="Q369">
        <v>1</v>
      </c>
      <c r="W369">
        <v>0</v>
      </c>
      <c r="X369">
        <v>-1417349443</v>
      </c>
      <c r="Y369">
        <f t="shared" si="94"/>
        <v>0.594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1</v>
      </c>
      <c r="AJ369">
        <v>1</v>
      </c>
      <c r="AK369">
        <v>1</v>
      </c>
      <c r="AL369">
        <v>1</v>
      </c>
      <c r="AM369">
        <v>-2</v>
      </c>
      <c r="AN369">
        <v>0</v>
      </c>
      <c r="AO369">
        <v>0</v>
      </c>
      <c r="AP369">
        <v>1</v>
      </c>
      <c r="AQ369">
        <v>1</v>
      </c>
      <c r="AR369">
        <v>0</v>
      </c>
      <c r="AS369" t="s">
        <v>236</v>
      </c>
      <c r="AT369">
        <v>0.44</v>
      </c>
      <c r="AU369" t="s">
        <v>441</v>
      </c>
      <c r="AV369">
        <v>2</v>
      </c>
      <c r="AW369">
        <v>2</v>
      </c>
      <c r="AX369">
        <v>85246856</v>
      </c>
      <c r="AY369">
        <v>1</v>
      </c>
      <c r="AZ369">
        <v>0</v>
      </c>
      <c r="BA369">
        <v>539</v>
      </c>
      <c r="BB369">
        <v>1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CV369">
        <v>0</v>
      </c>
      <c r="CW369">
        <v>0</v>
      </c>
      <c r="CX369">
        <f>ROUND(Y369*Source!I140,7)</f>
        <v>0</v>
      </c>
      <c r="CY369">
        <f>AD369</f>
        <v>0</v>
      </c>
      <c r="CZ369">
        <f>AH369</f>
        <v>0</v>
      </c>
      <c r="DA369">
        <f>AL369</f>
        <v>1</v>
      </c>
      <c r="DB369">
        <f t="shared" si="95"/>
        <v>0</v>
      </c>
      <c r="DC369">
        <f t="shared" si="96"/>
        <v>0</v>
      </c>
      <c r="DD369" t="s">
        <v>236</v>
      </c>
      <c r="DE369" t="s">
        <v>236</v>
      </c>
      <c r="DF369">
        <f t="shared" si="97"/>
        <v>0</v>
      </c>
      <c r="DG369">
        <f>ROUND(ROUND(AF369,2)*CX369,2)</f>
        <v>0</v>
      </c>
      <c r="DH369">
        <f t="shared" si="86"/>
        <v>0</v>
      </c>
      <c r="DI369">
        <f t="shared" si="87"/>
        <v>0</v>
      </c>
      <c r="DJ369">
        <f>DI369</f>
        <v>0</v>
      </c>
      <c r="DK369">
        <v>0</v>
      </c>
      <c r="DL369" t="s">
        <v>236</v>
      </c>
      <c r="DM369">
        <v>0</v>
      </c>
      <c r="DN369" t="s">
        <v>236</v>
      </c>
      <c r="DO369">
        <v>0</v>
      </c>
    </row>
    <row r="370" spans="1:119">
      <c r="A370">
        <f>ROW(Source!A140)</f>
        <v>140</v>
      </c>
      <c r="B370">
        <v>85244033</v>
      </c>
      <c r="C370">
        <v>85246847</v>
      </c>
      <c r="D370">
        <v>82932679</v>
      </c>
      <c r="E370">
        <v>1</v>
      </c>
      <c r="F370">
        <v>1</v>
      </c>
      <c r="G370">
        <v>1</v>
      </c>
      <c r="H370">
        <v>2</v>
      </c>
      <c r="I370" t="s">
        <v>124</v>
      </c>
      <c r="J370" t="s">
        <v>800</v>
      </c>
      <c r="K370" t="s">
        <v>125</v>
      </c>
      <c r="L370">
        <v>1368</v>
      </c>
      <c r="N370">
        <v>1011</v>
      </c>
      <c r="O370" t="s">
        <v>57</v>
      </c>
      <c r="P370" t="s">
        <v>57</v>
      </c>
      <c r="Q370">
        <v>1</v>
      </c>
      <c r="W370">
        <v>0</v>
      </c>
      <c r="X370">
        <v>-438045540</v>
      </c>
      <c r="Y370">
        <f t="shared" si="94"/>
        <v>0.594</v>
      </c>
      <c r="AA370">
        <v>0</v>
      </c>
      <c r="AB370">
        <v>506.23</v>
      </c>
      <c r="AC370">
        <v>811.79</v>
      </c>
      <c r="AD370">
        <v>0</v>
      </c>
      <c r="AE370">
        <v>0</v>
      </c>
      <c r="AF370">
        <v>346.73</v>
      </c>
      <c r="AG370">
        <v>811.79</v>
      </c>
      <c r="AH370">
        <v>0</v>
      </c>
      <c r="AI370">
        <v>1</v>
      </c>
      <c r="AJ370">
        <v>1.46</v>
      </c>
      <c r="AK370">
        <v>1</v>
      </c>
      <c r="AL370">
        <v>1</v>
      </c>
      <c r="AM370">
        <v>2</v>
      </c>
      <c r="AN370">
        <v>0</v>
      </c>
      <c r="AO370">
        <v>0</v>
      </c>
      <c r="AP370">
        <v>1</v>
      </c>
      <c r="AQ370">
        <v>1</v>
      </c>
      <c r="AR370">
        <v>0</v>
      </c>
      <c r="AS370" t="s">
        <v>236</v>
      </c>
      <c r="AT370">
        <v>0.44</v>
      </c>
      <c r="AU370" t="s">
        <v>441</v>
      </c>
      <c r="AV370">
        <v>1</v>
      </c>
      <c r="AW370">
        <v>2</v>
      </c>
      <c r="AX370">
        <v>85246857</v>
      </c>
      <c r="AY370">
        <v>1</v>
      </c>
      <c r="AZ370">
        <v>0</v>
      </c>
      <c r="BA370">
        <v>540</v>
      </c>
      <c r="BB370">
        <v>1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152.5612</v>
      </c>
      <c r="BL370">
        <v>357.1876</v>
      </c>
      <c r="BM370">
        <v>0</v>
      </c>
      <c r="BN370">
        <v>0</v>
      </c>
      <c r="BO370">
        <v>0.44</v>
      </c>
      <c r="BP370">
        <v>1</v>
      </c>
      <c r="BQ370">
        <v>0</v>
      </c>
      <c r="BR370">
        <v>205.95762</v>
      </c>
      <c r="BS370">
        <v>482.20326</v>
      </c>
      <c r="BT370">
        <v>0</v>
      </c>
      <c r="BU370">
        <v>0</v>
      </c>
      <c r="BV370">
        <v>0.594</v>
      </c>
      <c r="BW370">
        <v>1</v>
      </c>
      <c r="CV370">
        <v>0</v>
      </c>
      <c r="CW370">
        <f>ROUND(Y370*Source!I140*DO370,7)</f>
        <v>0</v>
      </c>
      <c r="CX370">
        <f>ROUND(Y370*Source!I140,7)</f>
        <v>0</v>
      </c>
      <c r="CY370">
        <f>AB370</f>
        <v>506.23</v>
      </c>
      <c r="CZ370">
        <f>AF370</f>
        <v>346.73</v>
      </c>
      <c r="DA370">
        <f>AJ370</f>
        <v>1.46</v>
      </c>
      <c r="DB370">
        <f t="shared" si="95"/>
        <v>205.956</v>
      </c>
      <c r="DC370">
        <f t="shared" si="96"/>
        <v>482.2065</v>
      </c>
      <c r="DD370" t="s">
        <v>236</v>
      </c>
      <c r="DE370" t="s">
        <v>236</v>
      </c>
      <c r="DF370">
        <f t="shared" si="97"/>
        <v>0</v>
      </c>
      <c r="DG370">
        <f>ROUND(ROUND(AF370*AJ370,2)*CX370,2)</f>
        <v>0</v>
      </c>
      <c r="DH370">
        <f t="shared" si="86"/>
        <v>0</v>
      </c>
      <c r="DI370">
        <f t="shared" si="87"/>
        <v>0</v>
      </c>
      <c r="DJ370">
        <f>DG370+DH370</f>
        <v>0</v>
      </c>
      <c r="DK370">
        <v>0</v>
      </c>
      <c r="DL370" t="s">
        <v>81</v>
      </c>
      <c r="DM370">
        <v>4</v>
      </c>
      <c r="DN370" t="s">
        <v>28</v>
      </c>
      <c r="DO370">
        <v>1</v>
      </c>
    </row>
    <row r="371" spans="1:119">
      <c r="A371">
        <f>ROW(Source!A141)</f>
        <v>141</v>
      </c>
      <c r="B371">
        <v>85244098</v>
      </c>
      <c r="C371">
        <v>85246860</v>
      </c>
      <c r="D371">
        <v>82925974</v>
      </c>
      <c r="E371">
        <v>117</v>
      </c>
      <c r="F371">
        <v>1</v>
      </c>
      <c r="G371">
        <v>1</v>
      </c>
      <c r="H371">
        <v>1</v>
      </c>
      <c r="I371" t="s">
        <v>113</v>
      </c>
      <c r="J371" t="s">
        <v>236</v>
      </c>
      <c r="K371" t="s">
        <v>114</v>
      </c>
      <c r="L371">
        <v>1369</v>
      </c>
      <c r="N371">
        <v>1013</v>
      </c>
      <c r="O371" t="s">
        <v>115</v>
      </c>
      <c r="P371" t="s">
        <v>115</v>
      </c>
      <c r="Q371">
        <v>1</v>
      </c>
      <c r="W371">
        <v>0</v>
      </c>
      <c r="X371">
        <v>-236928766</v>
      </c>
      <c r="Y371">
        <f t="shared" ref="Y371:Y390" si="100">(AT371*ROUND((0.15+1),7))</f>
        <v>1.1385</v>
      </c>
      <c r="AA371">
        <v>0</v>
      </c>
      <c r="AB371">
        <v>0</v>
      </c>
      <c r="AC371">
        <v>0</v>
      </c>
      <c r="AD371">
        <v>660.33</v>
      </c>
      <c r="AE371">
        <v>0</v>
      </c>
      <c r="AF371">
        <v>0</v>
      </c>
      <c r="AG371">
        <v>0</v>
      </c>
      <c r="AH371">
        <v>660.33</v>
      </c>
      <c r="AI371">
        <v>1</v>
      </c>
      <c r="AJ371">
        <v>1</v>
      </c>
      <c r="AK371">
        <v>1</v>
      </c>
      <c r="AL371">
        <v>1</v>
      </c>
      <c r="AM371">
        <v>-2</v>
      </c>
      <c r="AN371">
        <v>0</v>
      </c>
      <c r="AO371">
        <v>0</v>
      </c>
      <c r="AP371">
        <v>1</v>
      </c>
      <c r="AQ371">
        <v>1</v>
      </c>
      <c r="AR371">
        <v>0</v>
      </c>
      <c r="AS371" t="s">
        <v>236</v>
      </c>
      <c r="AT371">
        <v>0.99</v>
      </c>
      <c r="AU371" t="s">
        <v>422</v>
      </c>
      <c r="AV371">
        <v>1</v>
      </c>
      <c r="AW371">
        <v>2</v>
      </c>
      <c r="AX371">
        <v>85246871</v>
      </c>
      <c r="AY371">
        <v>1</v>
      </c>
      <c r="AZ371">
        <v>0</v>
      </c>
      <c r="BA371">
        <v>543</v>
      </c>
      <c r="BB371">
        <v>1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653.7267</v>
      </c>
      <c r="BN371">
        <v>0.99</v>
      </c>
      <c r="BO371">
        <v>0</v>
      </c>
      <c r="BP371">
        <v>1</v>
      </c>
      <c r="BQ371">
        <v>0</v>
      </c>
      <c r="BR371">
        <v>0</v>
      </c>
      <c r="BS371">
        <v>0</v>
      </c>
      <c r="BT371">
        <v>751.785705</v>
      </c>
      <c r="BU371">
        <v>1.1385</v>
      </c>
      <c r="BV371">
        <v>0</v>
      </c>
      <c r="BW371">
        <v>1</v>
      </c>
      <c r="CU371">
        <f>ROUND(AT371*Source!I141*AH371*AL371,2)</f>
        <v>65.37</v>
      </c>
      <c r="CV371">
        <f>ROUND(Y371*Source!I141,7)</f>
        <v>0.11385</v>
      </c>
      <c r="CW371">
        <v>0</v>
      </c>
      <c r="CX371">
        <f>ROUND(Y371*Source!I141,7)</f>
        <v>0.11385</v>
      </c>
      <c r="CY371">
        <f>AD371</f>
        <v>660.33</v>
      </c>
      <c r="CZ371">
        <f>AH371</f>
        <v>660.33</v>
      </c>
      <c r="DA371">
        <f>AL371</f>
        <v>1</v>
      </c>
      <c r="DB371">
        <f t="shared" ref="DB371:DB390" si="101">ROUND((ROUND(AT371*CZ371,2)*ROUND((0.15+1),7)),6)</f>
        <v>751.7895</v>
      </c>
      <c r="DC371">
        <f t="shared" ref="DC371:DC390" si="102">ROUND((ROUND(AT371*AG371,2)*ROUND((0.15+1),7)),6)</f>
        <v>0</v>
      </c>
      <c r="DD371" t="s">
        <v>236</v>
      </c>
      <c r="DE371" t="s">
        <v>236</v>
      </c>
      <c r="DF371">
        <f t="shared" si="97"/>
        <v>0</v>
      </c>
      <c r="DG371">
        <f t="shared" ref="DG371:DG376" si="103">ROUND(ROUND(AF371,2)*CX371,2)</f>
        <v>0</v>
      </c>
      <c r="DH371">
        <f t="shared" si="86"/>
        <v>0</v>
      </c>
      <c r="DI371">
        <f t="shared" si="87"/>
        <v>75.18</v>
      </c>
      <c r="DJ371">
        <f>DI371</f>
        <v>75.18</v>
      </c>
      <c r="DK371">
        <v>1</v>
      </c>
      <c r="DL371" t="s">
        <v>236</v>
      </c>
      <c r="DM371">
        <v>0</v>
      </c>
      <c r="DN371" t="s">
        <v>236</v>
      </c>
      <c r="DO371">
        <v>0</v>
      </c>
    </row>
    <row r="372" spans="1:119">
      <c r="A372">
        <f>ROW(Source!A141)</f>
        <v>141</v>
      </c>
      <c r="B372">
        <v>85244098</v>
      </c>
      <c r="C372">
        <v>85246860</v>
      </c>
      <c r="D372">
        <v>82925976</v>
      </c>
      <c r="E372">
        <v>117</v>
      </c>
      <c r="F372">
        <v>1</v>
      </c>
      <c r="G372">
        <v>1</v>
      </c>
      <c r="H372">
        <v>1</v>
      </c>
      <c r="I372" t="s">
        <v>116</v>
      </c>
      <c r="J372" t="s">
        <v>236</v>
      </c>
      <c r="K372" t="s">
        <v>117</v>
      </c>
      <c r="L372">
        <v>1369</v>
      </c>
      <c r="N372">
        <v>1013</v>
      </c>
      <c r="O372" t="s">
        <v>115</v>
      </c>
      <c r="P372" t="s">
        <v>115</v>
      </c>
      <c r="Q372">
        <v>1</v>
      </c>
      <c r="W372">
        <v>0</v>
      </c>
      <c r="X372">
        <v>-587036825</v>
      </c>
      <c r="Y372">
        <f t="shared" si="100"/>
        <v>54.3835</v>
      </c>
      <c r="AA372">
        <v>0</v>
      </c>
      <c r="AB372">
        <v>0</v>
      </c>
      <c r="AC372">
        <v>0</v>
      </c>
      <c r="AD372">
        <v>720.91</v>
      </c>
      <c r="AE372">
        <v>0</v>
      </c>
      <c r="AF372">
        <v>0</v>
      </c>
      <c r="AG372">
        <v>0</v>
      </c>
      <c r="AH372">
        <v>720.91</v>
      </c>
      <c r="AI372">
        <v>1</v>
      </c>
      <c r="AJ372">
        <v>1</v>
      </c>
      <c r="AK372">
        <v>1</v>
      </c>
      <c r="AL372">
        <v>1</v>
      </c>
      <c r="AM372">
        <v>-2</v>
      </c>
      <c r="AN372">
        <v>0</v>
      </c>
      <c r="AO372">
        <v>0</v>
      </c>
      <c r="AP372">
        <v>1</v>
      </c>
      <c r="AQ372">
        <v>1</v>
      </c>
      <c r="AR372">
        <v>0</v>
      </c>
      <c r="AS372" t="s">
        <v>236</v>
      </c>
      <c r="AT372">
        <v>47.29</v>
      </c>
      <c r="AU372" t="s">
        <v>422</v>
      </c>
      <c r="AV372">
        <v>1</v>
      </c>
      <c r="AW372">
        <v>2</v>
      </c>
      <c r="AX372">
        <v>85246872</v>
      </c>
      <c r="AY372">
        <v>1</v>
      </c>
      <c r="AZ372">
        <v>0</v>
      </c>
      <c r="BA372">
        <v>544</v>
      </c>
      <c r="BB372">
        <v>1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34091.8339</v>
      </c>
      <c r="BN372">
        <v>47.29</v>
      </c>
      <c r="BO372">
        <v>0</v>
      </c>
      <c r="BP372">
        <v>1</v>
      </c>
      <c r="BQ372">
        <v>0</v>
      </c>
      <c r="BR372">
        <v>0</v>
      </c>
      <c r="BS372">
        <v>0</v>
      </c>
      <c r="BT372">
        <v>39205.608985</v>
      </c>
      <c r="BU372">
        <v>54.3835</v>
      </c>
      <c r="BV372">
        <v>0</v>
      </c>
      <c r="BW372">
        <v>1</v>
      </c>
      <c r="CU372">
        <f>ROUND(AT372*Source!I141*AH372*AL372,2)</f>
        <v>3409.18</v>
      </c>
      <c r="CV372">
        <f>ROUND(Y372*Source!I141,7)</f>
        <v>5.43835</v>
      </c>
      <c r="CW372">
        <v>0</v>
      </c>
      <c r="CX372">
        <f>ROUND(Y372*Source!I141,7)</f>
        <v>5.43835</v>
      </c>
      <c r="CY372">
        <f>AD372</f>
        <v>720.91</v>
      </c>
      <c r="CZ372">
        <f>AH372</f>
        <v>720.91</v>
      </c>
      <c r="DA372">
        <f>AL372</f>
        <v>1</v>
      </c>
      <c r="DB372">
        <f t="shared" si="101"/>
        <v>39205.6045</v>
      </c>
      <c r="DC372">
        <f t="shared" si="102"/>
        <v>0</v>
      </c>
      <c r="DD372" t="s">
        <v>236</v>
      </c>
      <c r="DE372" t="s">
        <v>236</v>
      </c>
      <c r="DF372">
        <f t="shared" si="97"/>
        <v>0</v>
      </c>
      <c r="DG372">
        <f t="shared" si="103"/>
        <v>0</v>
      </c>
      <c r="DH372">
        <f t="shared" si="86"/>
        <v>0</v>
      </c>
      <c r="DI372">
        <f t="shared" si="87"/>
        <v>3920.56</v>
      </c>
      <c r="DJ372">
        <f>DI372</f>
        <v>3920.56</v>
      </c>
      <c r="DK372">
        <v>1</v>
      </c>
      <c r="DL372" t="s">
        <v>236</v>
      </c>
      <c r="DM372">
        <v>0</v>
      </c>
      <c r="DN372" t="s">
        <v>236</v>
      </c>
      <c r="DO372">
        <v>0</v>
      </c>
    </row>
    <row r="373" spans="1:119">
      <c r="A373">
        <f>ROW(Source!A141)</f>
        <v>141</v>
      </c>
      <c r="B373">
        <v>85244098</v>
      </c>
      <c r="C373">
        <v>85246860</v>
      </c>
      <c r="D373">
        <v>82925980</v>
      </c>
      <c r="E373">
        <v>117</v>
      </c>
      <c r="F373">
        <v>1</v>
      </c>
      <c r="G373">
        <v>1</v>
      </c>
      <c r="H373">
        <v>1</v>
      </c>
      <c r="I373" t="s">
        <v>118</v>
      </c>
      <c r="J373" t="s">
        <v>236</v>
      </c>
      <c r="K373" t="s">
        <v>119</v>
      </c>
      <c r="L373">
        <v>1369</v>
      </c>
      <c r="N373">
        <v>1013</v>
      </c>
      <c r="O373" t="s">
        <v>115</v>
      </c>
      <c r="P373" t="s">
        <v>115</v>
      </c>
      <c r="Q373">
        <v>1</v>
      </c>
      <c r="W373">
        <v>0</v>
      </c>
      <c r="X373">
        <v>-512803540</v>
      </c>
      <c r="Y373">
        <f t="shared" si="100"/>
        <v>26.933</v>
      </c>
      <c r="AA373">
        <v>0</v>
      </c>
      <c r="AB373">
        <v>0</v>
      </c>
      <c r="AC373">
        <v>0</v>
      </c>
      <c r="AD373">
        <v>811.79</v>
      </c>
      <c r="AE373">
        <v>0</v>
      </c>
      <c r="AF373">
        <v>0</v>
      </c>
      <c r="AG373">
        <v>0</v>
      </c>
      <c r="AH373">
        <v>811.79</v>
      </c>
      <c r="AI373">
        <v>1</v>
      </c>
      <c r="AJ373">
        <v>1</v>
      </c>
      <c r="AK373">
        <v>1</v>
      </c>
      <c r="AL373">
        <v>1</v>
      </c>
      <c r="AM373">
        <v>-2</v>
      </c>
      <c r="AN373">
        <v>0</v>
      </c>
      <c r="AO373">
        <v>0</v>
      </c>
      <c r="AP373">
        <v>1</v>
      </c>
      <c r="AQ373">
        <v>1</v>
      </c>
      <c r="AR373">
        <v>0</v>
      </c>
      <c r="AS373" t="s">
        <v>236</v>
      </c>
      <c r="AT373">
        <v>23.42</v>
      </c>
      <c r="AU373" t="s">
        <v>422</v>
      </c>
      <c r="AV373">
        <v>1</v>
      </c>
      <c r="AW373">
        <v>2</v>
      </c>
      <c r="AX373">
        <v>85246873</v>
      </c>
      <c r="AY373">
        <v>1</v>
      </c>
      <c r="AZ373">
        <v>0</v>
      </c>
      <c r="BA373">
        <v>545</v>
      </c>
      <c r="BB373">
        <v>1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19012.1218</v>
      </c>
      <c r="BN373">
        <v>23.42</v>
      </c>
      <c r="BO373">
        <v>0</v>
      </c>
      <c r="BP373">
        <v>1</v>
      </c>
      <c r="BQ373">
        <v>0</v>
      </c>
      <c r="BR373">
        <v>0</v>
      </c>
      <c r="BS373">
        <v>0</v>
      </c>
      <c r="BT373">
        <v>21863.94007</v>
      </c>
      <c r="BU373">
        <v>26.933</v>
      </c>
      <c r="BV373">
        <v>0</v>
      </c>
      <c r="BW373">
        <v>1</v>
      </c>
      <c r="CU373">
        <f>ROUND(AT373*Source!I141*AH373*AL373,2)</f>
        <v>1901.21</v>
      </c>
      <c r="CV373">
        <f>ROUND(Y373*Source!I141,7)</f>
        <v>2.6933</v>
      </c>
      <c r="CW373">
        <v>0</v>
      </c>
      <c r="CX373">
        <f>ROUND(Y373*Source!I141,7)</f>
        <v>2.6933</v>
      </c>
      <c r="CY373">
        <f>AD373</f>
        <v>811.79</v>
      </c>
      <c r="CZ373">
        <f>AH373</f>
        <v>811.79</v>
      </c>
      <c r="DA373">
        <f>AL373</f>
        <v>1</v>
      </c>
      <c r="DB373">
        <f t="shared" si="101"/>
        <v>21863.938</v>
      </c>
      <c r="DC373">
        <f t="shared" si="102"/>
        <v>0</v>
      </c>
      <c r="DD373" t="s">
        <v>236</v>
      </c>
      <c r="DE373" t="s">
        <v>236</v>
      </c>
      <c r="DF373">
        <f t="shared" si="97"/>
        <v>0</v>
      </c>
      <c r="DG373">
        <f t="shared" si="103"/>
        <v>0</v>
      </c>
      <c r="DH373">
        <f t="shared" si="86"/>
        <v>0</v>
      </c>
      <c r="DI373">
        <f t="shared" si="87"/>
        <v>2186.39</v>
      </c>
      <c r="DJ373">
        <f>DI373</f>
        <v>2186.39</v>
      </c>
      <c r="DK373">
        <v>1</v>
      </c>
      <c r="DL373" t="s">
        <v>236</v>
      </c>
      <c r="DM373">
        <v>0</v>
      </c>
      <c r="DN373" t="s">
        <v>236</v>
      </c>
      <c r="DO373">
        <v>0</v>
      </c>
    </row>
    <row r="374" spans="1:119">
      <c r="A374">
        <f>ROW(Source!A141)</f>
        <v>141</v>
      </c>
      <c r="B374">
        <v>85244098</v>
      </c>
      <c r="C374">
        <v>85246860</v>
      </c>
      <c r="D374">
        <v>82925984</v>
      </c>
      <c r="E374">
        <v>117</v>
      </c>
      <c r="F374">
        <v>1</v>
      </c>
      <c r="G374">
        <v>1</v>
      </c>
      <c r="H374">
        <v>1</v>
      </c>
      <c r="I374" t="s">
        <v>120</v>
      </c>
      <c r="J374" t="s">
        <v>236</v>
      </c>
      <c r="K374" t="s">
        <v>121</v>
      </c>
      <c r="L374">
        <v>1369</v>
      </c>
      <c r="N374">
        <v>1013</v>
      </c>
      <c r="O374" t="s">
        <v>115</v>
      </c>
      <c r="P374" t="s">
        <v>115</v>
      </c>
      <c r="Q374">
        <v>1</v>
      </c>
      <c r="W374">
        <v>0</v>
      </c>
      <c r="X374">
        <v>1518711480</v>
      </c>
      <c r="Y374">
        <f t="shared" si="100"/>
        <v>26.933</v>
      </c>
      <c r="AA374">
        <v>0</v>
      </c>
      <c r="AB374">
        <v>0</v>
      </c>
      <c r="AC374">
        <v>0</v>
      </c>
      <c r="AD374">
        <v>932.95</v>
      </c>
      <c r="AE374">
        <v>0</v>
      </c>
      <c r="AF374">
        <v>0</v>
      </c>
      <c r="AG374">
        <v>0</v>
      </c>
      <c r="AH374">
        <v>932.95</v>
      </c>
      <c r="AI374">
        <v>1</v>
      </c>
      <c r="AJ374">
        <v>1</v>
      </c>
      <c r="AK374">
        <v>1</v>
      </c>
      <c r="AL374">
        <v>1</v>
      </c>
      <c r="AM374">
        <v>-2</v>
      </c>
      <c r="AN374">
        <v>0</v>
      </c>
      <c r="AO374">
        <v>0</v>
      </c>
      <c r="AP374">
        <v>1</v>
      </c>
      <c r="AQ374">
        <v>1</v>
      </c>
      <c r="AR374">
        <v>0</v>
      </c>
      <c r="AS374" t="s">
        <v>236</v>
      </c>
      <c r="AT374">
        <v>23.42</v>
      </c>
      <c r="AU374" t="s">
        <v>422</v>
      </c>
      <c r="AV374">
        <v>1</v>
      </c>
      <c r="AW374">
        <v>2</v>
      </c>
      <c r="AX374">
        <v>85246874</v>
      </c>
      <c r="AY374">
        <v>1</v>
      </c>
      <c r="AZ374">
        <v>0</v>
      </c>
      <c r="BA374">
        <v>546</v>
      </c>
      <c r="BB374">
        <v>1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21849.689</v>
      </c>
      <c r="BN374">
        <v>23.42</v>
      </c>
      <c r="BO374">
        <v>0</v>
      </c>
      <c r="BP374">
        <v>1</v>
      </c>
      <c r="BQ374">
        <v>0</v>
      </c>
      <c r="BR374">
        <v>0</v>
      </c>
      <c r="BS374">
        <v>0</v>
      </c>
      <c r="BT374">
        <v>25127.14235</v>
      </c>
      <c r="BU374">
        <v>26.933</v>
      </c>
      <c r="BV374">
        <v>0</v>
      </c>
      <c r="BW374">
        <v>1</v>
      </c>
      <c r="CU374">
        <f>ROUND(AT374*Source!I141*AH374*AL374,2)</f>
        <v>2184.97</v>
      </c>
      <c r="CV374">
        <f>ROUND(Y374*Source!I141,7)</f>
        <v>2.6933</v>
      </c>
      <c r="CW374">
        <v>0</v>
      </c>
      <c r="CX374">
        <f>ROUND(Y374*Source!I141,7)</f>
        <v>2.6933</v>
      </c>
      <c r="CY374">
        <f>AD374</f>
        <v>932.95</v>
      </c>
      <c r="CZ374">
        <f>AH374</f>
        <v>932.95</v>
      </c>
      <c r="DA374">
        <f>AL374</f>
        <v>1</v>
      </c>
      <c r="DB374">
        <f t="shared" si="101"/>
        <v>25127.1435</v>
      </c>
      <c r="DC374">
        <f t="shared" si="102"/>
        <v>0</v>
      </c>
      <c r="DD374" t="s">
        <v>236</v>
      </c>
      <c r="DE374" t="s">
        <v>236</v>
      </c>
      <c r="DF374">
        <f t="shared" si="97"/>
        <v>0</v>
      </c>
      <c r="DG374">
        <f t="shared" si="103"/>
        <v>0</v>
      </c>
      <c r="DH374">
        <f t="shared" si="86"/>
        <v>0</v>
      </c>
      <c r="DI374">
        <f t="shared" si="87"/>
        <v>2512.71</v>
      </c>
      <c r="DJ374">
        <f>DI374</f>
        <v>2512.71</v>
      </c>
      <c r="DK374">
        <v>1</v>
      </c>
      <c r="DL374" t="s">
        <v>236</v>
      </c>
      <c r="DM374">
        <v>0</v>
      </c>
      <c r="DN374" t="s">
        <v>236</v>
      </c>
      <c r="DO374">
        <v>0</v>
      </c>
    </row>
    <row r="375" spans="1:119">
      <c r="A375">
        <f>ROW(Source!A141)</f>
        <v>141</v>
      </c>
      <c r="B375">
        <v>85244098</v>
      </c>
      <c r="C375">
        <v>85246860</v>
      </c>
      <c r="D375">
        <v>82926016</v>
      </c>
      <c r="E375">
        <v>117</v>
      </c>
      <c r="F375">
        <v>1</v>
      </c>
      <c r="G375">
        <v>1</v>
      </c>
      <c r="H375">
        <v>1</v>
      </c>
      <c r="I375" t="s">
        <v>798</v>
      </c>
      <c r="J375" t="s">
        <v>236</v>
      </c>
      <c r="K375" t="s">
        <v>799</v>
      </c>
      <c r="L375">
        <v>1191</v>
      </c>
      <c r="N375">
        <v>1013</v>
      </c>
      <c r="O375" t="s">
        <v>28</v>
      </c>
      <c r="P375" t="s">
        <v>28</v>
      </c>
      <c r="Q375">
        <v>1</v>
      </c>
      <c r="W375">
        <v>0</v>
      </c>
      <c r="X375">
        <v>-1417349443</v>
      </c>
      <c r="Y375">
        <f t="shared" si="100"/>
        <v>28.6235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1</v>
      </c>
      <c r="AJ375">
        <v>1</v>
      </c>
      <c r="AK375">
        <v>1</v>
      </c>
      <c r="AL375">
        <v>1</v>
      </c>
      <c r="AM375">
        <v>-2</v>
      </c>
      <c r="AN375">
        <v>0</v>
      </c>
      <c r="AO375">
        <v>0</v>
      </c>
      <c r="AP375">
        <v>1</v>
      </c>
      <c r="AQ375">
        <v>1</v>
      </c>
      <c r="AR375">
        <v>0</v>
      </c>
      <c r="AS375" t="s">
        <v>236</v>
      </c>
      <c r="AT375">
        <v>24.89</v>
      </c>
      <c r="AU375" t="s">
        <v>422</v>
      </c>
      <c r="AV375">
        <v>2</v>
      </c>
      <c r="AW375">
        <v>2</v>
      </c>
      <c r="AX375">
        <v>85246875</v>
      </c>
      <c r="AY375">
        <v>1</v>
      </c>
      <c r="AZ375">
        <v>0</v>
      </c>
      <c r="BA375">
        <v>547</v>
      </c>
      <c r="BB375">
        <v>1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CV375">
        <v>0</v>
      </c>
      <c r="CW375">
        <v>0</v>
      </c>
      <c r="CX375">
        <f>ROUND(Y375*Source!I141,7)</f>
        <v>2.86235</v>
      </c>
      <c r="CY375">
        <f>AD375</f>
        <v>0</v>
      </c>
      <c r="CZ375">
        <f>AH375</f>
        <v>0</v>
      </c>
      <c r="DA375">
        <f>AL375</f>
        <v>1</v>
      </c>
      <c r="DB375">
        <f t="shared" si="101"/>
        <v>0</v>
      </c>
      <c r="DC375">
        <f t="shared" si="102"/>
        <v>0</v>
      </c>
      <c r="DD375" t="s">
        <v>236</v>
      </c>
      <c r="DE375" t="s">
        <v>236</v>
      </c>
      <c r="DF375">
        <f t="shared" si="97"/>
        <v>0</v>
      </c>
      <c r="DG375">
        <f t="shared" si="103"/>
        <v>0</v>
      </c>
      <c r="DH375">
        <f t="shared" si="86"/>
        <v>0</v>
      </c>
      <c r="DI375">
        <f t="shared" si="87"/>
        <v>0</v>
      </c>
      <c r="DJ375">
        <f>DI375</f>
        <v>0</v>
      </c>
      <c r="DK375">
        <v>0</v>
      </c>
      <c r="DL375" t="s">
        <v>236</v>
      </c>
      <c r="DM375">
        <v>0</v>
      </c>
      <c r="DN375" t="s">
        <v>236</v>
      </c>
      <c r="DO375">
        <v>0</v>
      </c>
    </row>
    <row r="376" spans="1:119">
      <c r="A376">
        <f>ROW(Source!A141)</f>
        <v>141</v>
      </c>
      <c r="B376">
        <v>85244098</v>
      </c>
      <c r="C376">
        <v>85246860</v>
      </c>
      <c r="D376">
        <v>82932505</v>
      </c>
      <c r="E376">
        <v>1</v>
      </c>
      <c r="F376">
        <v>1</v>
      </c>
      <c r="G376">
        <v>1</v>
      </c>
      <c r="H376">
        <v>2</v>
      </c>
      <c r="I376" t="s">
        <v>73</v>
      </c>
      <c r="J376" t="s">
        <v>807</v>
      </c>
      <c r="K376" t="s">
        <v>74</v>
      </c>
      <c r="L376">
        <v>1368</v>
      </c>
      <c r="N376">
        <v>1011</v>
      </c>
      <c r="O376" t="s">
        <v>57</v>
      </c>
      <c r="P376" t="s">
        <v>57</v>
      </c>
      <c r="Q376">
        <v>1</v>
      </c>
      <c r="W376">
        <v>0</v>
      </c>
      <c r="X376">
        <v>639918019</v>
      </c>
      <c r="Y376">
        <f t="shared" si="100"/>
        <v>0.8625</v>
      </c>
      <c r="AA376">
        <v>0</v>
      </c>
      <c r="AB376">
        <v>1626.29</v>
      </c>
      <c r="AC376">
        <v>1090.46</v>
      </c>
      <c r="AD376">
        <v>0</v>
      </c>
      <c r="AE376">
        <v>0</v>
      </c>
      <c r="AF376">
        <v>1626.29</v>
      </c>
      <c r="AG376">
        <v>1090.46</v>
      </c>
      <c r="AH376">
        <v>0</v>
      </c>
      <c r="AI376">
        <v>1</v>
      </c>
      <c r="AJ376">
        <v>1</v>
      </c>
      <c r="AK376">
        <v>1</v>
      </c>
      <c r="AL376">
        <v>1</v>
      </c>
      <c r="AM376">
        <v>-2</v>
      </c>
      <c r="AN376">
        <v>0</v>
      </c>
      <c r="AO376">
        <v>0</v>
      </c>
      <c r="AP376">
        <v>1</v>
      </c>
      <c r="AQ376">
        <v>1</v>
      </c>
      <c r="AR376">
        <v>0</v>
      </c>
      <c r="AS376" t="s">
        <v>236</v>
      </c>
      <c r="AT376">
        <v>0.75</v>
      </c>
      <c r="AU376" t="s">
        <v>422</v>
      </c>
      <c r="AV376">
        <v>1</v>
      </c>
      <c r="AW376">
        <v>2</v>
      </c>
      <c r="AX376">
        <v>85246876</v>
      </c>
      <c r="AY376">
        <v>1</v>
      </c>
      <c r="AZ376">
        <v>0</v>
      </c>
      <c r="BA376">
        <v>548</v>
      </c>
      <c r="BB376">
        <v>1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1219.7175</v>
      </c>
      <c r="BL376">
        <v>817.845</v>
      </c>
      <c r="BM376">
        <v>0</v>
      </c>
      <c r="BN376">
        <v>0</v>
      </c>
      <c r="BO376">
        <v>0.75</v>
      </c>
      <c r="BP376">
        <v>1</v>
      </c>
      <c r="BQ376">
        <v>0</v>
      </c>
      <c r="BR376">
        <v>1402.675125</v>
      </c>
      <c r="BS376">
        <v>940.52175</v>
      </c>
      <c r="BT376">
        <v>0</v>
      </c>
      <c r="BU376">
        <v>0</v>
      </c>
      <c r="BV376">
        <v>0.8625</v>
      </c>
      <c r="BW376">
        <v>1</v>
      </c>
      <c r="CV376">
        <v>0</v>
      </c>
      <c r="CW376">
        <f>ROUND(Y376*Source!I141*DO376,7)</f>
        <v>0.08625</v>
      </c>
      <c r="CX376">
        <f>ROUND(Y376*Source!I141,7)</f>
        <v>0.08625</v>
      </c>
      <c r="CY376">
        <f>AB376</f>
        <v>1626.29</v>
      </c>
      <c r="CZ376">
        <f>AF376</f>
        <v>1626.29</v>
      </c>
      <c r="DA376">
        <f>AJ376</f>
        <v>1</v>
      </c>
      <c r="DB376">
        <f t="shared" si="101"/>
        <v>1402.678</v>
      </c>
      <c r="DC376">
        <f t="shared" si="102"/>
        <v>940.5275</v>
      </c>
      <c r="DD376" t="s">
        <v>236</v>
      </c>
      <c r="DE376" t="s">
        <v>236</v>
      </c>
      <c r="DF376">
        <f t="shared" si="97"/>
        <v>0</v>
      </c>
      <c r="DG376">
        <f t="shared" si="103"/>
        <v>140.27</v>
      </c>
      <c r="DH376">
        <f t="shared" si="86"/>
        <v>94.05</v>
      </c>
      <c r="DI376">
        <f t="shared" si="87"/>
        <v>0</v>
      </c>
      <c r="DJ376">
        <f>DG376+DH376</f>
        <v>234.32</v>
      </c>
      <c r="DK376">
        <v>1</v>
      </c>
      <c r="DL376" t="s">
        <v>75</v>
      </c>
      <c r="DM376">
        <v>6</v>
      </c>
      <c r="DN376" t="s">
        <v>28</v>
      </c>
      <c r="DO376">
        <v>1</v>
      </c>
    </row>
    <row r="377" spans="1:119">
      <c r="A377">
        <f>ROW(Source!A141)</f>
        <v>141</v>
      </c>
      <c r="B377">
        <v>85244098</v>
      </c>
      <c r="C377">
        <v>85246860</v>
      </c>
      <c r="D377">
        <v>82932639</v>
      </c>
      <c r="E377">
        <v>1</v>
      </c>
      <c r="F377">
        <v>1</v>
      </c>
      <c r="G377">
        <v>1</v>
      </c>
      <c r="H377">
        <v>2</v>
      </c>
      <c r="I377" t="s">
        <v>122</v>
      </c>
      <c r="J377" t="s">
        <v>868</v>
      </c>
      <c r="K377" t="s">
        <v>123</v>
      </c>
      <c r="L377">
        <v>1368</v>
      </c>
      <c r="N377">
        <v>1011</v>
      </c>
      <c r="O377" t="s">
        <v>57</v>
      </c>
      <c r="P377" t="s">
        <v>57</v>
      </c>
      <c r="Q377">
        <v>1</v>
      </c>
      <c r="W377">
        <v>0</v>
      </c>
      <c r="X377">
        <v>1560534341</v>
      </c>
      <c r="Y377">
        <f t="shared" si="100"/>
        <v>0.9315</v>
      </c>
      <c r="AA377">
        <v>0</v>
      </c>
      <c r="AB377">
        <v>16.95</v>
      </c>
      <c r="AC377">
        <v>0</v>
      </c>
      <c r="AD377">
        <v>0</v>
      </c>
      <c r="AE377">
        <v>0</v>
      </c>
      <c r="AF377">
        <v>11.45</v>
      </c>
      <c r="AG377">
        <v>0</v>
      </c>
      <c r="AH377">
        <v>0</v>
      </c>
      <c r="AI377">
        <v>1</v>
      </c>
      <c r="AJ377">
        <v>1.48</v>
      </c>
      <c r="AK377">
        <v>1</v>
      </c>
      <c r="AL377">
        <v>1</v>
      </c>
      <c r="AM377">
        <v>2</v>
      </c>
      <c r="AN377">
        <v>0</v>
      </c>
      <c r="AO377">
        <v>0</v>
      </c>
      <c r="AP377">
        <v>1</v>
      </c>
      <c r="AQ377">
        <v>1</v>
      </c>
      <c r="AR377">
        <v>0</v>
      </c>
      <c r="AS377" t="s">
        <v>236</v>
      </c>
      <c r="AT377">
        <v>0.81</v>
      </c>
      <c r="AU377" t="s">
        <v>422</v>
      </c>
      <c r="AV377">
        <v>1</v>
      </c>
      <c r="AW377">
        <v>2</v>
      </c>
      <c r="AX377">
        <v>85246877</v>
      </c>
      <c r="AY377">
        <v>1</v>
      </c>
      <c r="AZ377">
        <v>0</v>
      </c>
      <c r="BA377">
        <v>549</v>
      </c>
      <c r="BB377">
        <v>1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9.2745</v>
      </c>
      <c r="BL377">
        <v>0</v>
      </c>
      <c r="BM377">
        <v>0</v>
      </c>
      <c r="BN377">
        <v>0</v>
      </c>
      <c r="BO377">
        <v>0</v>
      </c>
      <c r="BP377">
        <v>1</v>
      </c>
      <c r="BQ377">
        <v>0</v>
      </c>
      <c r="BR377">
        <v>10.665675</v>
      </c>
      <c r="BS377">
        <v>0</v>
      </c>
      <c r="BT377">
        <v>0</v>
      </c>
      <c r="BU377">
        <v>0</v>
      </c>
      <c r="BV377">
        <v>0</v>
      </c>
      <c r="BW377">
        <v>1</v>
      </c>
      <c r="CV377">
        <v>0</v>
      </c>
      <c r="CW377">
        <f>ROUND(Y377*Source!I141*DO377,7)</f>
        <v>0</v>
      </c>
      <c r="CX377">
        <f>ROUND(Y377*Source!I141,7)</f>
        <v>0.09315</v>
      </c>
      <c r="CY377">
        <f>AB377</f>
        <v>16.95</v>
      </c>
      <c r="CZ377">
        <f>AF377</f>
        <v>11.45</v>
      </c>
      <c r="DA377">
        <f>AJ377</f>
        <v>1.48</v>
      </c>
      <c r="DB377">
        <f t="shared" si="101"/>
        <v>10.6605</v>
      </c>
      <c r="DC377">
        <f t="shared" si="102"/>
        <v>0</v>
      </c>
      <c r="DD377" t="s">
        <v>236</v>
      </c>
      <c r="DE377" t="s">
        <v>236</v>
      </c>
      <c r="DF377">
        <f t="shared" si="97"/>
        <v>0</v>
      </c>
      <c r="DG377">
        <f>ROUND(ROUND(AF377*AJ377,2)*CX377,2)</f>
        <v>1.58</v>
      </c>
      <c r="DH377">
        <f t="shared" si="86"/>
        <v>0</v>
      </c>
      <c r="DI377">
        <f t="shared" si="87"/>
        <v>0</v>
      </c>
      <c r="DJ377">
        <f>DG377+DH377</f>
        <v>1.58</v>
      </c>
      <c r="DK377">
        <v>0</v>
      </c>
      <c r="DL377" t="s">
        <v>236</v>
      </c>
      <c r="DM377">
        <v>0</v>
      </c>
      <c r="DN377" t="s">
        <v>236</v>
      </c>
      <c r="DO377">
        <v>0</v>
      </c>
    </row>
    <row r="378" spans="1:119">
      <c r="A378">
        <f>ROW(Source!A141)</f>
        <v>141</v>
      </c>
      <c r="B378">
        <v>85244098</v>
      </c>
      <c r="C378">
        <v>85246860</v>
      </c>
      <c r="D378">
        <v>82932679</v>
      </c>
      <c r="E378">
        <v>1</v>
      </c>
      <c r="F378">
        <v>1</v>
      </c>
      <c r="G378">
        <v>1</v>
      </c>
      <c r="H378">
        <v>2</v>
      </c>
      <c r="I378" t="s">
        <v>124</v>
      </c>
      <c r="J378" t="s">
        <v>800</v>
      </c>
      <c r="K378" t="s">
        <v>125</v>
      </c>
      <c r="L378">
        <v>1368</v>
      </c>
      <c r="N378">
        <v>1011</v>
      </c>
      <c r="O378" t="s">
        <v>57</v>
      </c>
      <c r="P378" t="s">
        <v>57</v>
      </c>
      <c r="Q378">
        <v>1</v>
      </c>
      <c r="W378">
        <v>0</v>
      </c>
      <c r="X378">
        <v>-438045540</v>
      </c>
      <c r="Y378">
        <f t="shared" si="100"/>
        <v>26.151</v>
      </c>
      <c r="AA378">
        <v>0</v>
      </c>
      <c r="AB378">
        <v>506.23</v>
      </c>
      <c r="AC378">
        <v>811.79</v>
      </c>
      <c r="AD378">
        <v>0</v>
      </c>
      <c r="AE378">
        <v>0</v>
      </c>
      <c r="AF378">
        <v>346.73</v>
      </c>
      <c r="AG378">
        <v>811.79</v>
      </c>
      <c r="AH378">
        <v>0</v>
      </c>
      <c r="AI378">
        <v>1</v>
      </c>
      <c r="AJ378">
        <v>1.46</v>
      </c>
      <c r="AK378">
        <v>1</v>
      </c>
      <c r="AL378">
        <v>1</v>
      </c>
      <c r="AM378">
        <v>2</v>
      </c>
      <c r="AN378">
        <v>0</v>
      </c>
      <c r="AO378">
        <v>0</v>
      </c>
      <c r="AP378">
        <v>1</v>
      </c>
      <c r="AQ378">
        <v>1</v>
      </c>
      <c r="AR378">
        <v>0</v>
      </c>
      <c r="AS378" t="s">
        <v>236</v>
      </c>
      <c r="AT378">
        <v>22.74</v>
      </c>
      <c r="AU378" t="s">
        <v>422</v>
      </c>
      <c r="AV378">
        <v>1</v>
      </c>
      <c r="AW378">
        <v>2</v>
      </c>
      <c r="AX378">
        <v>85246878</v>
      </c>
      <c r="AY378">
        <v>1</v>
      </c>
      <c r="AZ378">
        <v>0</v>
      </c>
      <c r="BA378">
        <v>550</v>
      </c>
      <c r="BB378">
        <v>1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7884.6402</v>
      </c>
      <c r="BL378">
        <v>18460.1046</v>
      </c>
      <c r="BM378">
        <v>0</v>
      </c>
      <c r="BN378">
        <v>0</v>
      </c>
      <c r="BO378">
        <v>22.74</v>
      </c>
      <c r="BP378">
        <v>1</v>
      </c>
      <c r="BQ378">
        <v>0</v>
      </c>
      <c r="BR378">
        <v>9067.33623</v>
      </c>
      <c r="BS378">
        <v>21229.12029</v>
      </c>
      <c r="BT378">
        <v>0</v>
      </c>
      <c r="BU378">
        <v>0</v>
      </c>
      <c r="BV378">
        <v>26.151</v>
      </c>
      <c r="BW378">
        <v>1</v>
      </c>
      <c r="CV378">
        <v>0</v>
      </c>
      <c r="CW378">
        <f>ROUND(Y378*Source!I141*DO378,7)</f>
        <v>2.6151</v>
      </c>
      <c r="CX378">
        <f>ROUND(Y378*Source!I141,7)</f>
        <v>2.6151</v>
      </c>
      <c r="CY378">
        <f>AB378</f>
        <v>506.23</v>
      </c>
      <c r="CZ378">
        <f>AF378</f>
        <v>346.73</v>
      </c>
      <c r="DA378">
        <f>AJ378</f>
        <v>1.46</v>
      </c>
      <c r="DB378">
        <f t="shared" si="101"/>
        <v>9067.336</v>
      </c>
      <c r="DC378">
        <f t="shared" si="102"/>
        <v>21229.115</v>
      </c>
      <c r="DD378" t="s">
        <v>236</v>
      </c>
      <c r="DE378" t="s">
        <v>236</v>
      </c>
      <c r="DF378">
        <f t="shared" si="97"/>
        <v>0</v>
      </c>
      <c r="DG378">
        <f>ROUND(ROUND(AF378*AJ378,2)*CX378,2)</f>
        <v>1323.84</v>
      </c>
      <c r="DH378">
        <f t="shared" si="86"/>
        <v>2122.91</v>
      </c>
      <c r="DI378">
        <f t="shared" si="87"/>
        <v>0</v>
      </c>
      <c r="DJ378">
        <f>DG378+DH378</f>
        <v>3446.75</v>
      </c>
      <c r="DK378">
        <v>0</v>
      </c>
      <c r="DL378" t="s">
        <v>81</v>
      </c>
      <c r="DM378">
        <v>4</v>
      </c>
      <c r="DN378" t="s">
        <v>28</v>
      </c>
      <c r="DO378">
        <v>1</v>
      </c>
    </row>
    <row r="379" spans="1:119">
      <c r="A379">
        <f>ROW(Source!A141)</f>
        <v>141</v>
      </c>
      <c r="B379">
        <v>85244098</v>
      </c>
      <c r="C379">
        <v>85246860</v>
      </c>
      <c r="D379">
        <v>82933400</v>
      </c>
      <c r="E379">
        <v>1</v>
      </c>
      <c r="F379">
        <v>1</v>
      </c>
      <c r="G379">
        <v>1</v>
      </c>
      <c r="H379">
        <v>2</v>
      </c>
      <c r="I379" t="s">
        <v>97</v>
      </c>
      <c r="J379" t="s">
        <v>801</v>
      </c>
      <c r="K379" t="s">
        <v>98</v>
      </c>
      <c r="L379">
        <v>1368</v>
      </c>
      <c r="N379">
        <v>1011</v>
      </c>
      <c r="O379" t="s">
        <v>57</v>
      </c>
      <c r="P379" t="s">
        <v>57</v>
      </c>
      <c r="Q379">
        <v>1</v>
      </c>
      <c r="W379">
        <v>0</v>
      </c>
      <c r="X379">
        <v>-849950259</v>
      </c>
      <c r="Y379">
        <f t="shared" si="100"/>
        <v>0.6785</v>
      </c>
      <c r="AA379">
        <v>0</v>
      </c>
      <c r="AB379">
        <v>641.7</v>
      </c>
      <c r="AC379">
        <v>811.79</v>
      </c>
      <c r="AD379">
        <v>0</v>
      </c>
      <c r="AE379">
        <v>0</v>
      </c>
      <c r="AF379">
        <v>641.7</v>
      </c>
      <c r="AG379">
        <v>811.79</v>
      </c>
      <c r="AH379">
        <v>0</v>
      </c>
      <c r="AI379">
        <v>1</v>
      </c>
      <c r="AJ379">
        <v>1</v>
      </c>
      <c r="AK379">
        <v>1</v>
      </c>
      <c r="AL379">
        <v>1</v>
      </c>
      <c r="AM379">
        <v>-2</v>
      </c>
      <c r="AN379">
        <v>0</v>
      </c>
      <c r="AO379">
        <v>0</v>
      </c>
      <c r="AP379">
        <v>1</v>
      </c>
      <c r="AQ379">
        <v>1</v>
      </c>
      <c r="AR379">
        <v>0</v>
      </c>
      <c r="AS379" t="s">
        <v>236</v>
      </c>
      <c r="AT379">
        <v>0.59</v>
      </c>
      <c r="AU379" t="s">
        <v>422</v>
      </c>
      <c r="AV379">
        <v>1</v>
      </c>
      <c r="AW379">
        <v>2</v>
      </c>
      <c r="AX379">
        <v>85246879</v>
      </c>
      <c r="AY379">
        <v>1</v>
      </c>
      <c r="AZ379">
        <v>0</v>
      </c>
      <c r="BA379">
        <v>551</v>
      </c>
      <c r="BB379">
        <v>1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378.603</v>
      </c>
      <c r="BL379">
        <v>478.9561</v>
      </c>
      <c r="BM379">
        <v>0</v>
      </c>
      <c r="BN379">
        <v>0</v>
      </c>
      <c r="BO379">
        <v>0.59</v>
      </c>
      <c r="BP379">
        <v>1</v>
      </c>
      <c r="BQ379">
        <v>0</v>
      </c>
      <c r="BR379">
        <v>435.39345</v>
      </c>
      <c r="BS379">
        <v>550.799515</v>
      </c>
      <c r="BT379">
        <v>0</v>
      </c>
      <c r="BU379">
        <v>0</v>
      </c>
      <c r="BV379">
        <v>0.6785</v>
      </c>
      <c r="BW379">
        <v>1</v>
      </c>
      <c r="CV379">
        <v>0</v>
      </c>
      <c r="CW379">
        <f>ROUND(Y379*Source!I141*DO379,7)</f>
        <v>0.06785</v>
      </c>
      <c r="CX379">
        <f>ROUND(Y379*Source!I141,7)</f>
        <v>0.06785</v>
      </c>
      <c r="CY379">
        <f>AB379</f>
        <v>641.7</v>
      </c>
      <c r="CZ379">
        <f>AF379</f>
        <v>641.7</v>
      </c>
      <c r="DA379">
        <f>AJ379</f>
        <v>1</v>
      </c>
      <c r="DB379">
        <f t="shared" si="101"/>
        <v>435.39</v>
      </c>
      <c r="DC379">
        <f t="shared" si="102"/>
        <v>550.804</v>
      </c>
      <c r="DD379" t="s">
        <v>236</v>
      </c>
      <c r="DE379" t="s">
        <v>236</v>
      </c>
      <c r="DF379">
        <f t="shared" si="97"/>
        <v>0</v>
      </c>
      <c r="DG379">
        <f t="shared" ref="DG379:DG386" si="104">ROUND(ROUND(AF379,2)*CX379,2)</f>
        <v>43.54</v>
      </c>
      <c r="DH379">
        <f t="shared" si="86"/>
        <v>55.08</v>
      </c>
      <c r="DI379">
        <f t="shared" si="87"/>
        <v>0</v>
      </c>
      <c r="DJ379">
        <f>DG379+DH379</f>
        <v>98.62</v>
      </c>
      <c r="DK379">
        <v>1</v>
      </c>
      <c r="DL379" t="s">
        <v>81</v>
      </c>
      <c r="DM379">
        <v>4</v>
      </c>
      <c r="DN379" t="s">
        <v>28</v>
      </c>
      <c r="DO379">
        <v>1</v>
      </c>
    </row>
    <row r="380" spans="1:119">
      <c r="A380">
        <f>ROW(Source!A141)</f>
        <v>141</v>
      </c>
      <c r="B380">
        <v>85244098</v>
      </c>
      <c r="C380">
        <v>85246860</v>
      </c>
      <c r="D380">
        <v>82933598</v>
      </c>
      <c r="E380">
        <v>1</v>
      </c>
      <c r="F380">
        <v>1</v>
      </c>
      <c r="G380">
        <v>1</v>
      </c>
      <c r="H380">
        <v>2</v>
      </c>
      <c r="I380" t="s">
        <v>126</v>
      </c>
      <c r="J380" t="s">
        <v>869</v>
      </c>
      <c r="K380" t="s">
        <v>127</v>
      </c>
      <c r="L380">
        <v>1368</v>
      </c>
      <c r="N380">
        <v>1011</v>
      </c>
      <c r="O380" t="s">
        <v>57</v>
      </c>
      <c r="P380" t="s">
        <v>57</v>
      </c>
      <c r="Q380">
        <v>1</v>
      </c>
      <c r="W380">
        <v>0</v>
      </c>
      <c r="X380">
        <v>-1265937479</v>
      </c>
      <c r="Y380">
        <f t="shared" si="100"/>
        <v>0.9315</v>
      </c>
      <c r="AA380">
        <v>0</v>
      </c>
      <c r="AB380">
        <v>192.86</v>
      </c>
      <c r="AC380">
        <v>811.79</v>
      </c>
      <c r="AD380">
        <v>0</v>
      </c>
      <c r="AE380">
        <v>0</v>
      </c>
      <c r="AF380">
        <v>192.86</v>
      </c>
      <c r="AG380">
        <v>811.79</v>
      </c>
      <c r="AH380">
        <v>0</v>
      </c>
      <c r="AI380">
        <v>1</v>
      </c>
      <c r="AJ380">
        <v>1</v>
      </c>
      <c r="AK380">
        <v>1</v>
      </c>
      <c r="AL380">
        <v>1</v>
      </c>
      <c r="AM380">
        <v>-2</v>
      </c>
      <c r="AN380">
        <v>0</v>
      </c>
      <c r="AO380">
        <v>0</v>
      </c>
      <c r="AP380">
        <v>1</v>
      </c>
      <c r="AQ380">
        <v>1</v>
      </c>
      <c r="AR380">
        <v>0</v>
      </c>
      <c r="AS380" t="s">
        <v>236</v>
      </c>
      <c r="AT380">
        <v>0.81</v>
      </c>
      <c r="AU380" t="s">
        <v>422</v>
      </c>
      <c r="AV380">
        <v>1</v>
      </c>
      <c r="AW380">
        <v>2</v>
      </c>
      <c r="AX380">
        <v>85246880</v>
      </c>
      <c r="AY380">
        <v>1</v>
      </c>
      <c r="AZ380">
        <v>0</v>
      </c>
      <c r="BA380">
        <v>552</v>
      </c>
      <c r="BB380">
        <v>1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156.2166</v>
      </c>
      <c r="BL380">
        <v>657.5499</v>
      </c>
      <c r="BM380">
        <v>0</v>
      </c>
      <c r="BN380">
        <v>0</v>
      </c>
      <c r="BO380">
        <v>0.81</v>
      </c>
      <c r="BP380">
        <v>1</v>
      </c>
      <c r="BQ380">
        <v>0</v>
      </c>
      <c r="BR380">
        <v>179.64909</v>
      </c>
      <c r="BS380">
        <v>756.182385</v>
      </c>
      <c r="BT380">
        <v>0</v>
      </c>
      <c r="BU380">
        <v>0</v>
      </c>
      <c r="BV380">
        <v>0.9315</v>
      </c>
      <c r="BW380">
        <v>1</v>
      </c>
      <c r="CV380">
        <v>0</v>
      </c>
      <c r="CW380">
        <f>ROUND(Y380*Source!I141*DO380,7)</f>
        <v>0.09315</v>
      </c>
      <c r="CX380">
        <f>ROUND(Y380*Source!I141,7)</f>
        <v>0.09315</v>
      </c>
      <c r="CY380">
        <f>AB380</f>
        <v>192.86</v>
      </c>
      <c r="CZ380">
        <f>AF380</f>
        <v>192.86</v>
      </c>
      <c r="DA380">
        <f>AJ380</f>
        <v>1</v>
      </c>
      <c r="DB380">
        <f t="shared" si="101"/>
        <v>179.653</v>
      </c>
      <c r="DC380">
        <f t="shared" si="102"/>
        <v>756.1825</v>
      </c>
      <c r="DD380" t="s">
        <v>236</v>
      </c>
      <c r="DE380" t="s">
        <v>236</v>
      </c>
      <c r="DF380">
        <f t="shared" si="97"/>
        <v>0</v>
      </c>
      <c r="DG380">
        <f t="shared" si="104"/>
        <v>17.96</v>
      </c>
      <c r="DH380">
        <f t="shared" si="86"/>
        <v>75.62</v>
      </c>
      <c r="DI380">
        <f t="shared" si="87"/>
        <v>0</v>
      </c>
      <c r="DJ380">
        <f>DG380+DH380</f>
        <v>93.58</v>
      </c>
      <c r="DK380">
        <v>1</v>
      </c>
      <c r="DL380" t="s">
        <v>81</v>
      </c>
      <c r="DM380">
        <v>4</v>
      </c>
      <c r="DN380" t="s">
        <v>28</v>
      </c>
      <c r="DO380">
        <v>1</v>
      </c>
    </row>
    <row r="381" spans="1:119">
      <c r="A381">
        <f>ROW(Source!A142)</f>
        <v>142</v>
      </c>
      <c r="B381">
        <v>85244033</v>
      </c>
      <c r="C381">
        <v>85246860</v>
      </c>
      <c r="D381">
        <v>82925974</v>
      </c>
      <c r="E381">
        <v>117</v>
      </c>
      <c r="F381">
        <v>1</v>
      </c>
      <c r="G381">
        <v>1</v>
      </c>
      <c r="H381">
        <v>1</v>
      </c>
      <c r="I381" t="s">
        <v>113</v>
      </c>
      <c r="J381" t="s">
        <v>236</v>
      </c>
      <c r="K381" t="s">
        <v>114</v>
      </c>
      <c r="L381">
        <v>1369</v>
      </c>
      <c r="N381">
        <v>1013</v>
      </c>
      <c r="O381" t="s">
        <v>115</v>
      </c>
      <c r="P381" t="s">
        <v>115</v>
      </c>
      <c r="Q381">
        <v>1</v>
      </c>
      <c r="W381">
        <v>0</v>
      </c>
      <c r="X381">
        <v>-236928766</v>
      </c>
      <c r="Y381">
        <f t="shared" si="100"/>
        <v>1.1385</v>
      </c>
      <c r="AA381">
        <v>0</v>
      </c>
      <c r="AB381">
        <v>0</v>
      </c>
      <c r="AC381">
        <v>0</v>
      </c>
      <c r="AD381">
        <v>660.33</v>
      </c>
      <c r="AE381">
        <v>0</v>
      </c>
      <c r="AF381">
        <v>0</v>
      </c>
      <c r="AG381">
        <v>0</v>
      </c>
      <c r="AH381">
        <v>660.33</v>
      </c>
      <c r="AI381">
        <v>1</v>
      </c>
      <c r="AJ381">
        <v>1</v>
      </c>
      <c r="AK381">
        <v>1</v>
      </c>
      <c r="AL381">
        <v>1</v>
      </c>
      <c r="AM381">
        <v>-2</v>
      </c>
      <c r="AN381">
        <v>0</v>
      </c>
      <c r="AO381">
        <v>0</v>
      </c>
      <c r="AP381">
        <v>1</v>
      </c>
      <c r="AQ381">
        <v>1</v>
      </c>
      <c r="AR381">
        <v>0</v>
      </c>
      <c r="AS381" t="s">
        <v>236</v>
      </c>
      <c r="AT381">
        <v>0.99</v>
      </c>
      <c r="AU381" t="s">
        <v>422</v>
      </c>
      <c r="AV381">
        <v>1</v>
      </c>
      <c r="AW381">
        <v>2</v>
      </c>
      <c r="AX381">
        <v>85246871</v>
      </c>
      <c r="AY381">
        <v>1</v>
      </c>
      <c r="AZ381">
        <v>0</v>
      </c>
      <c r="BA381">
        <v>556</v>
      </c>
      <c r="BB381">
        <v>1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653.7267</v>
      </c>
      <c r="BN381">
        <v>0.99</v>
      </c>
      <c r="BO381">
        <v>0</v>
      </c>
      <c r="BP381">
        <v>1</v>
      </c>
      <c r="BQ381">
        <v>0</v>
      </c>
      <c r="BR381">
        <v>0</v>
      </c>
      <c r="BS381">
        <v>0</v>
      </c>
      <c r="BT381">
        <v>751.785705</v>
      </c>
      <c r="BU381">
        <v>1.1385</v>
      </c>
      <c r="BV381">
        <v>0</v>
      </c>
      <c r="BW381">
        <v>1</v>
      </c>
      <c r="CU381">
        <f>ROUND(AT381*Source!I142*AH381*AL381,2)</f>
        <v>65.37</v>
      </c>
      <c r="CV381">
        <f>ROUND(Y381*Source!I142,7)</f>
        <v>0.11385</v>
      </c>
      <c r="CW381">
        <v>0</v>
      </c>
      <c r="CX381">
        <f>ROUND(Y381*Source!I142,7)</f>
        <v>0.11385</v>
      </c>
      <c r="CY381">
        <f>AD381</f>
        <v>660.33</v>
      </c>
      <c r="CZ381">
        <f>AH381</f>
        <v>660.33</v>
      </c>
      <c r="DA381">
        <f>AL381</f>
        <v>1</v>
      </c>
      <c r="DB381">
        <f t="shared" si="101"/>
        <v>751.7895</v>
      </c>
      <c r="DC381">
        <f t="shared" si="102"/>
        <v>0</v>
      </c>
      <c r="DD381" t="s">
        <v>236</v>
      </c>
      <c r="DE381" t="s">
        <v>236</v>
      </c>
      <c r="DF381">
        <f t="shared" si="97"/>
        <v>0</v>
      </c>
      <c r="DG381">
        <f t="shared" si="104"/>
        <v>0</v>
      </c>
      <c r="DH381">
        <f t="shared" si="86"/>
        <v>0</v>
      </c>
      <c r="DI381">
        <f t="shared" si="87"/>
        <v>75.18</v>
      </c>
      <c r="DJ381">
        <f>DI381</f>
        <v>75.18</v>
      </c>
      <c r="DK381">
        <v>1</v>
      </c>
      <c r="DL381" t="s">
        <v>236</v>
      </c>
      <c r="DM381">
        <v>0</v>
      </c>
      <c r="DN381" t="s">
        <v>236</v>
      </c>
      <c r="DO381">
        <v>0</v>
      </c>
    </row>
    <row r="382" spans="1:119">
      <c r="A382">
        <f>ROW(Source!A142)</f>
        <v>142</v>
      </c>
      <c r="B382">
        <v>85244033</v>
      </c>
      <c r="C382">
        <v>85246860</v>
      </c>
      <c r="D382">
        <v>82925976</v>
      </c>
      <c r="E382">
        <v>117</v>
      </c>
      <c r="F382">
        <v>1</v>
      </c>
      <c r="G382">
        <v>1</v>
      </c>
      <c r="H382">
        <v>1</v>
      </c>
      <c r="I382" t="s">
        <v>116</v>
      </c>
      <c r="J382" t="s">
        <v>236</v>
      </c>
      <c r="K382" t="s">
        <v>117</v>
      </c>
      <c r="L382">
        <v>1369</v>
      </c>
      <c r="N382">
        <v>1013</v>
      </c>
      <c r="O382" t="s">
        <v>115</v>
      </c>
      <c r="P382" t="s">
        <v>115</v>
      </c>
      <c r="Q382">
        <v>1</v>
      </c>
      <c r="W382">
        <v>0</v>
      </c>
      <c r="X382">
        <v>-587036825</v>
      </c>
      <c r="Y382">
        <f t="shared" si="100"/>
        <v>54.3835</v>
      </c>
      <c r="AA382">
        <v>0</v>
      </c>
      <c r="AB382">
        <v>0</v>
      </c>
      <c r="AC382">
        <v>0</v>
      </c>
      <c r="AD382">
        <v>720.91</v>
      </c>
      <c r="AE382">
        <v>0</v>
      </c>
      <c r="AF382">
        <v>0</v>
      </c>
      <c r="AG382">
        <v>0</v>
      </c>
      <c r="AH382">
        <v>720.91</v>
      </c>
      <c r="AI382">
        <v>1</v>
      </c>
      <c r="AJ382">
        <v>1</v>
      </c>
      <c r="AK382">
        <v>1</v>
      </c>
      <c r="AL382">
        <v>1</v>
      </c>
      <c r="AM382">
        <v>-2</v>
      </c>
      <c r="AN382">
        <v>0</v>
      </c>
      <c r="AO382">
        <v>0</v>
      </c>
      <c r="AP382">
        <v>1</v>
      </c>
      <c r="AQ382">
        <v>1</v>
      </c>
      <c r="AR382">
        <v>0</v>
      </c>
      <c r="AS382" t="s">
        <v>236</v>
      </c>
      <c r="AT382">
        <v>47.29</v>
      </c>
      <c r="AU382" t="s">
        <v>422</v>
      </c>
      <c r="AV382">
        <v>1</v>
      </c>
      <c r="AW382">
        <v>2</v>
      </c>
      <c r="AX382">
        <v>85246872</v>
      </c>
      <c r="AY382">
        <v>1</v>
      </c>
      <c r="AZ382">
        <v>0</v>
      </c>
      <c r="BA382">
        <v>557</v>
      </c>
      <c r="BB382">
        <v>1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34091.8339</v>
      </c>
      <c r="BN382">
        <v>47.29</v>
      </c>
      <c r="BO382">
        <v>0</v>
      </c>
      <c r="BP382">
        <v>1</v>
      </c>
      <c r="BQ382">
        <v>0</v>
      </c>
      <c r="BR382">
        <v>0</v>
      </c>
      <c r="BS382">
        <v>0</v>
      </c>
      <c r="BT382">
        <v>39205.608985</v>
      </c>
      <c r="BU382">
        <v>54.3835</v>
      </c>
      <c r="BV382">
        <v>0</v>
      </c>
      <c r="BW382">
        <v>1</v>
      </c>
      <c r="CU382">
        <f>ROUND(AT382*Source!I142*AH382*AL382,2)</f>
        <v>3409.18</v>
      </c>
      <c r="CV382">
        <f>ROUND(Y382*Source!I142,7)</f>
        <v>5.43835</v>
      </c>
      <c r="CW382">
        <v>0</v>
      </c>
      <c r="CX382">
        <f>ROUND(Y382*Source!I142,7)</f>
        <v>5.43835</v>
      </c>
      <c r="CY382">
        <f>AD382</f>
        <v>720.91</v>
      </c>
      <c r="CZ382">
        <f>AH382</f>
        <v>720.91</v>
      </c>
      <c r="DA382">
        <f>AL382</f>
        <v>1</v>
      </c>
      <c r="DB382">
        <f t="shared" si="101"/>
        <v>39205.6045</v>
      </c>
      <c r="DC382">
        <f t="shared" si="102"/>
        <v>0</v>
      </c>
      <c r="DD382" t="s">
        <v>236</v>
      </c>
      <c r="DE382" t="s">
        <v>236</v>
      </c>
      <c r="DF382">
        <f t="shared" si="97"/>
        <v>0</v>
      </c>
      <c r="DG382">
        <f t="shared" si="104"/>
        <v>0</v>
      </c>
      <c r="DH382">
        <f t="shared" si="86"/>
        <v>0</v>
      </c>
      <c r="DI382">
        <f t="shared" si="87"/>
        <v>3920.56</v>
      </c>
      <c r="DJ382">
        <f>DI382</f>
        <v>3920.56</v>
      </c>
      <c r="DK382">
        <v>1</v>
      </c>
      <c r="DL382" t="s">
        <v>236</v>
      </c>
      <c r="DM382">
        <v>0</v>
      </c>
      <c r="DN382" t="s">
        <v>236</v>
      </c>
      <c r="DO382">
        <v>0</v>
      </c>
    </row>
    <row r="383" spans="1:119">
      <c r="A383">
        <f>ROW(Source!A142)</f>
        <v>142</v>
      </c>
      <c r="B383">
        <v>85244033</v>
      </c>
      <c r="C383">
        <v>85246860</v>
      </c>
      <c r="D383">
        <v>82925980</v>
      </c>
      <c r="E383">
        <v>117</v>
      </c>
      <c r="F383">
        <v>1</v>
      </c>
      <c r="G383">
        <v>1</v>
      </c>
      <c r="H383">
        <v>1</v>
      </c>
      <c r="I383" t="s">
        <v>118</v>
      </c>
      <c r="J383" t="s">
        <v>236</v>
      </c>
      <c r="K383" t="s">
        <v>119</v>
      </c>
      <c r="L383">
        <v>1369</v>
      </c>
      <c r="N383">
        <v>1013</v>
      </c>
      <c r="O383" t="s">
        <v>115</v>
      </c>
      <c r="P383" t="s">
        <v>115</v>
      </c>
      <c r="Q383">
        <v>1</v>
      </c>
      <c r="W383">
        <v>0</v>
      </c>
      <c r="X383">
        <v>-512803540</v>
      </c>
      <c r="Y383">
        <f t="shared" si="100"/>
        <v>26.933</v>
      </c>
      <c r="AA383">
        <v>0</v>
      </c>
      <c r="AB383">
        <v>0</v>
      </c>
      <c r="AC383">
        <v>0</v>
      </c>
      <c r="AD383">
        <v>811.79</v>
      </c>
      <c r="AE383">
        <v>0</v>
      </c>
      <c r="AF383">
        <v>0</v>
      </c>
      <c r="AG383">
        <v>0</v>
      </c>
      <c r="AH383">
        <v>811.79</v>
      </c>
      <c r="AI383">
        <v>1</v>
      </c>
      <c r="AJ383">
        <v>1</v>
      </c>
      <c r="AK383">
        <v>1</v>
      </c>
      <c r="AL383">
        <v>1</v>
      </c>
      <c r="AM383">
        <v>-2</v>
      </c>
      <c r="AN383">
        <v>0</v>
      </c>
      <c r="AO383">
        <v>0</v>
      </c>
      <c r="AP383">
        <v>1</v>
      </c>
      <c r="AQ383">
        <v>1</v>
      </c>
      <c r="AR383">
        <v>0</v>
      </c>
      <c r="AS383" t="s">
        <v>236</v>
      </c>
      <c r="AT383">
        <v>23.42</v>
      </c>
      <c r="AU383" t="s">
        <v>422</v>
      </c>
      <c r="AV383">
        <v>1</v>
      </c>
      <c r="AW383">
        <v>2</v>
      </c>
      <c r="AX383">
        <v>85246873</v>
      </c>
      <c r="AY383">
        <v>1</v>
      </c>
      <c r="AZ383">
        <v>0</v>
      </c>
      <c r="BA383">
        <v>558</v>
      </c>
      <c r="BB383">
        <v>1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19012.1218</v>
      </c>
      <c r="BN383">
        <v>23.42</v>
      </c>
      <c r="BO383">
        <v>0</v>
      </c>
      <c r="BP383">
        <v>1</v>
      </c>
      <c r="BQ383">
        <v>0</v>
      </c>
      <c r="BR383">
        <v>0</v>
      </c>
      <c r="BS383">
        <v>0</v>
      </c>
      <c r="BT383">
        <v>21863.94007</v>
      </c>
      <c r="BU383">
        <v>26.933</v>
      </c>
      <c r="BV383">
        <v>0</v>
      </c>
      <c r="BW383">
        <v>1</v>
      </c>
      <c r="CU383">
        <f>ROUND(AT383*Source!I142*AH383*AL383,2)</f>
        <v>1901.21</v>
      </c>
      <c r="CV383">
        <f>ROUND(Y383*Source!I142,7)</f>
        <v>2.6933</v>
      </c>
      <c r="CW383">
        <v>0</v>
      </c>
      <c r="CX383">
        <f>ROUND(Y383*Source!I142,7)</f>
        <v>2.6933</v>
      </c>
      <c r="CY383">
        <f>AD383</f>
        <v>811.79</v>
      </c>
      <c r="CZ383">
        <f>AH383</f>
        <v>811.79</v>
      </c>
      <c r="DA383">
        <f>AL383</f>
        <v>1</v>
      </c>
      <c r="DB383">
        <f t="shared" si="101"/>
        <v>21863.938</v>
      </c>
      <c r="DC383">
        <f t="shared" si="102"/>
        <v>0</v>
      </c>
      <c r="DD383" t="s">
        <v>236</v>
      </c>
      <c r="DE383" t="s">
        <v>236</v>
      </c>
      <c r="DF383">
        <f t="shared" si="97"/>
        <v>0</v>
      </c>
      <c r="DG383">
        <f t="shared" si="104"/>
        <v>0</v>
      </c>
      <c r="DH383">
        <f t="shared" si="86"/>
        <v>0</v>
      </c>
      <c r="DI383">
        <f t="shared" si="87"/>
        <v>2186.39</v>
      </c>
      <c r="DJ383">
        <f>DI383</f>
        <v>2186.39</v>
      </c>
      <c r="DK383">
        <v>1</v>
      </c>
      <c r="DL383" t="s">
        <v>236</v>
      </c>
      <c r="DM383">
        <v>0</v>
      </c>
      <c r="DN383" t="s">
        <v>236</v>
      </c>
      <c r="DO383">
        <v>0</v>
      </c>
    </row>
    <row r="384" spans="1:119">
      <c r="A384">
        <f>ROW(Source!A142)</f>
        <v>142</v>
      </c>
      <c r="B384">
        <v>85244033</v>
      </c>
      <c r="C384">
        <v>85246860</v>
      </c>
      <c r="D384">
        <v>82925984</v>
      </c>
      <c r="E384">
        <v>117</v>
      </c>
      <c r="F384">
        <v>1</v>
      </c>
      <c r="G384">
        <v>1</v>
      </c>
      <c r="H384">
        <v>1</v>
      </c>
      <c r="I384" t="s">
        <v>120</v>
      </c>
      <c r="J384" t="s">
        <v>236</v>
      </c>
      <c r="K384" t="s">
        <v>121</v>
      </c>
      <c r="L384">
        <v>1369</v>
      </c>
      <c r="N384">
        <v>1013</v>
      </c>
      <c r="O384" t="s">
        <v>115</v>
      </c>
      <c r="P384" t="s">
        <v>115</v>
      </c>
      <c r="Q384">
        <v>1</v>
      </c>
      <c r="W384">
        <v>0</v>
      </c>
      <c r="X384">
        <v>1518711480</v>
      </c>
      <c r="Y384">
        <f t="shared" si="100"/>
        <v>26.933</v>
      </c>
      <c r="AA384">
        <v>0</v>
      </c>
      <c r="AB384">
        <v>0</v>
      </c>
      <c r="AC384">
        <v>0</v>
      </c>
      <c r="AD384">
        <v>932.95</v>
      </c>
      <c r="AE384">
        <v>0</v>
      </c>
      <c r="AF384">
        <v>0</v>
      </c>
      <c r="AG384">
        <v>0</v>
      </c>
      <c r="AH384">
        <v>932.95</v>
      </c>
      <c r="AI384">
        <v>1</v>
      </c>
      <c r="AJ384">
        <v>1</v>
      </c>
      <c r="AK384">
        <v>1</v>
      </c>
      <c r="AL384">
        <v>1</v>
      </c>
      <c r="AM384">
        <v>-2</v>
      </c>
      <c r="AN384">
        <v>0</v>
      </c>
      <c r="AO384">
        <v>0</v>
      </c>
      <c r="AP384">
        <v>1</v>
      </c>
      <c r="AQ384">
        <v>1</v>
      </c>
      <c r="AR384">
        <v>0</v>
      </c>
      <c r="AS384" t="s">
        <v>236</v>
      </c>
      <c r="AT384">
        <v>23.42</v>
      </c>
      <c r="AU384" t="s">
        <v>422</v>
      </c>
      <c r="AV384">
        <v>1</v>
      </c>
      <c r="AW384">
        <v>2</v>
      </c>
      <c r="AX384">
        <v>85246874</v>
      </c>
      <c r="AY384">
        <v>1</v>
      </c>
      <c r="AZ384">
        <v>0</v>
      </c>
      <c r="BA384">
        <v>559</v>
      </c>
      <c r="BB384">
        <v>1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21849.689</v>
      </c>
      <c r="BN384">
        <v>23.42</v>
      </c>
      <c r="BO384">
        <v>0</v>
      </c>
      <c r="BP384">
        <v>1</v>
      </c>
      <c r="BQ384">
        <v>0</v>
      </c>
      <c r="BR384">
        <v>0</v>
      </c>
      <c r="BS384">
        <v>0</v>
      </c>
      <c r="BT384">
        <v>25127.14235</v>
      </c>
      <c r="BU384">
        <v>26.933</v>
      </c>
      <c r="BV384">
        <v>0</v>
      </c>
      <c r="BW384">
        <v>1</v>
      </c>
      <c r="CU384">
        <f>ROUND(AT384*Source!I142*AH384*AL384,2)</f>
        <v>2184.97</v>
      </c>
      <c r="CV384">
        <f>ROUND(Y384*Source!I142,7)</f>
        <v>2.6933</v>
      </c>
      <c r="CW384">
        <v>0</v>
      </c>
      <c r="CX384">
        <f>ROUND(Y384*Source!I142,7)</f>
        <v>2.6933</v>
      </c>
      <c r="CY384">
        <f>AD384</f>
        <v>932.95</v>
      </c>
      <c r="CZ384">
        <f>AH384</f>
        <v>932.95</v>
      </c>
      <c r="DA384">
        <f>AL384</f>
        <v>1</v>
      </c>
      <c r="DB384">
        <f t="shared" si="101"/>
        <v>25127.1435</v>
      </c>
      <c r="DC384">
        <f t="shared" si="102"/>
        <v>0</v>
      </c>
      <c r="DD384" t="s">
        <v>236</v>
      </c>
      <c r="DE384" t="s">
        <v>236</v>
      </c>
      <c r="DF384">
        <f t="shared" si="97"/>
        <v>0</v>
      </c>
      <c r="DG384">
        <f t="shared" si="104"/>
        <v>0</v>
      </c>
      <c r="DH384">
        <f t="shared" si="86"/>
        <v>0</v>
      </c>
      <c r="DI384">
        <f t="shared" si="87"/>
        <v>2512.71</v>
      </c>
      <c r="DJ384">
        <f>DI384</f>
        <v>2512.71</v>
      </c>
      <c r="DK384">
        <v>1</v>
      </c>
      <c r="DL384" t="s">
        <v>236</v>
      </c>
      <c r="DM384">
        <v>0</v>
      </c>
      <c r="DN384" t="s">
        <v>236</v>
      </c>
      <c r="DO384">
        <v>0</v>
      </c>
    </row>
    <row r="385" spans="1:119">
      <c r="A385">
        <f>ROW(Source!A142)</f>
        <v>142</v>
      </c>
      <c r="B385">
        <v>85244033</v>
      </c>
      <c r="C385">
        <v>85246860</v>
      </c>
      <c r="D385">
        <v>82926016</v>
      </c>
      <c r="E385">
        <v>117</v>
      </c>
      <c r="F385">
        <v>1</v>
      </c>
      <c r="G385">
        <v>1</v>
      </c>
      <c r="H385">
        <v>1</v>
      </c>
      <c r="I385" t="s">
        <v>798</v>
      </c>
      <c r="J385" t="s">
        <v>236</v>
      </c>
      <c r="K385" t="s">
        <v>799</v>
      </c>
      <c r="L385">
        <v>1191</v>
      </c>
      <c r="N385">
        <v>1013</v>
      </c>
      <c r="O385" t="s">
        <v>28</v>
      </c>
      <c r="P385" t="s">
        <v>28</v>
      </c>
      <c r="Q385">
        <v>1</v>
      </c>
      <c r="W385">
        <v>0</v>
      </c>
      <c r="X385">
        <v>-1417349443</v>
      </c>
      <c r="Y385">
        <f t="shared" si="100"/>
        <v>28.6235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1</v>
      </c>
      <c r="AJ385">
        <v>1</v>
      </c>
      <c r="AK385">
        <v>1</v>
      </c>
      <c r="AL385">
        <v>1</v>
      </c>
      <c r="AM385">
        <v>-2</v>
      </c>
      <c r="AN385">
        <v>0</v>
      </c>
      <c r="AO385">
        <v>0</v>
      </c>
      <c r="AP385">
        <v>1</v>
      </c>
      <c r="AQ385">
        <v>1</v>
      </c>
      <c r="AR385">
        <v>0</v>
      </c>
      <c r="AS385" t="s">
        <v>236</v>
      </c>
      <c r="AT385">
        <v>24.89</v>
      </c>
      <c r="AU385" t="s">
        <v>422</v>
      </c>
      <c r="AV385">
        <v>2</v>
      </c>
      <c r="AW385">
        <v>2</v>
      </c>
      <c r="AX385">
        <v>85246875</v>
      </c>
      <c r="AY385">
        <v>1</v>
      </c>
      <c r="AZ385">
        <v>0</v>
      </c>
      <c r="BA385">
        <v>560</v>
      </c>
      <c r="BB385">
        <v>1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CV385">
        <v>0</v>
      </c>
      <c r="CW385">
        <v>0</v>
      </c>
      <c r="CX385">
        <f>ROUND(Y385*Source!I142,7)</f>
        <v>2.86235</v>
      </c>
      <c r="CY385">
        <f>AD385</f>
        <v>0</v>
      </c>
      <c r="CZ385">
        <f>AH385</f>
        <v>0</v>
      </c>
      <c r="DA385">
        <f>AL385</f>
        <v>1</v>
      </c>
      <c r="DB385">
        <f t="shared" si="101"/>
        <v>0</v>
      </c>
      <c r="DC385">
        <f t="shared" si="102"/>
        <v>0</v>
      </c>
      <c r="DD385" t="s">
        <v>236</v>
      </c>
      <c r="DE385" t="s">
        <v>236</v>
      </c>
      <c r="DF385">
        <f t="shared" si="97"/>
        <v>0</v>
      </c>
      <c r="DG385">
        <f t="shared" si="104"/>
        <v>0</v>
      </c>
      <c r="DH385">
        <f t="shared" ref="DH385:DH448" si="105">ROUND(ROUND(AG385,2)*CX385,2)</f>
        <v>0</v>
      </c>
      <c r="DI385">
        <f t="shared" ref="DI385:DI448" si="106">ROUND(ROUND(AH385,2)*CX385,2)</f>
        <v>0</v>
      </c>
      <c r="DJ385">
        <f>DI385</f>
        <v>0</v>
      </c>
      <c r="DK385">
        <v>0</v>
      </c>
      <c r="DL385" t="s">
        <v>236</v>
      </c>
      <c r="DM385">
        <v>0</v>
      </c>
      <c r="DN385" t="s">
        <v>236</v>
      </c>
      <c r="DO385">
        <v>0</v>
      </c>
    </row>
    <row r="386" spans="1:119">
      <c r="A386">
        <f>ROW(Source!A142)</f>
        <v>142</v>
      </c>
      <c r="B386">
        <v>85244033</v>
      </c>
      <c r="C386">
        <v>85246860</v>
      </c>
      <c r="D386">
        <v>82932505</v>
      </c>
      <c r="E386">
        <v>1</v>
      </c>
      <c r="F386">
        <v>1</v>
      </c>
      <c r="G386">
        <v>1</v>
      </c>
      <c r="H386">
        <v>2</v>
      </c>
      <c r="I386" t="s">
        <v>73</v>
      </c>
      <c r="J386" t="s">
        <v>807</v>
      </c>
      <c r="K386" t="s">
        <v>74</v>
      </c>
      <c r="L386">
        <v>1368</v>
      </c>
      <c r="N386">
        <v>1011</v>
      </c>
      <c r="O386" t="s">
        <v>57</v>
      </c>
      <c r="P386" t="s">
        <v>57</v>
      </c>
      <c r="Q386">
        <v>1</v>
      </c>
      <c r="W386">
        <v>0</v>
      </c>
      <c r="X386">
        <v>639918019</v>
      </c>
      <c r="Y386">
        <f t="shared" si="100"/>
        <v>0.8625</v>
      </c>
      <c r="AA386">
        <v>0</v>
      </c>
      <c r="AB386">
        <v>1626.29</v>
      </c>
      <c r="AC386">
        <v>1090.46</v>
      </c>
      <c r="AD386">
        <v>0</v>
      </c>
      <c r="AE386">
        <v>0</v>
      </c>
      <c r="AF386">
        <v>1626.29</v>
      </c>
      <c r="AG386">
        <v>1090.46</v>
      </c>
      <c r="AH386">
        <v>0</v>
      </c>
      <c r="AI386">
        <v>1</v>
      </c>
      <c r="AJ386">
        <v>1</v>
      </c>
      <c r="AK386">
        <v>1</v>
      </c>
      <c r="AL386">
        <v>1</v>
      </c>
      <c r="AM386">
        <v>-2</v>
      </c>
      <c r="AN386">
        <v>0</v>
      </c>
      <c r="AO386">
        <v>0</v>
      </c>
      <c r="AP386">
        <v>1</v>
      </c>
      <c r="AQ386">
        <v>1</v>
      </c>
      <c r="AR386">
        <v>0</v>
      </c>
      <c r="AS386" t="s">
        <v>236</v>
      </c>
      <c r="AT386">
        <v>0.75</v>
      </c>
      <c r="AU386" t="s">
        <v>422</v>
      </c>
      <c r="AV386">
        <v>1</v>
      </c>
      <c r="AW386">
        <v>2</v>
      </c>
      <c r="AX386">
        <v>85246876</v>
      </c>
      <c r="AY386">
        <v>1</v>
      </c>
      <c r="AZ386">
        <v>0</v>
      </c>
      <c r="BA386">
        <v>561</v>
      </c>
      <c r="BB386">
        <v>1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1219.7175</v>
      </c>
      <c r="BL386">
        <v>817.845</v>
      </c>
      <c r="BM386">
        <v>0</v>
      </c>
      <c r="BN386">
        <v>0</v>
      </c>
      <c r="BO386">
        <v>0.75</v>
      </c>
      <c r="BP386">
        <v>1</v>
      </c>
      <c r="BQ386">
        <v>0</v>
      </c>
      <c r="BR386">
        <v>1402.675125</v>
      </c>
      <c r="BS386">
        <v>940.52175</v>
      </c>
      <c r="BT386">
        <v>0</v>
      </c>
      <c r="BU386">
        <v>0</v>
      </c>
      <c r="BV386">
        <v>0.8625</v>
      </c>
      <c r="BW386">
        <v>1</v>
      </c>
      <c r="CV386">
        <v>0</v>
      </c>
      <c r="CW386">
        <f>ROUND(Y386*Source!I142*DO386,7)</f>
        <v>0.08625</v>
      </c>
      <c r="CX386">
        <f>ROUND(Y386*Source!I142,7)</f>
        <v>0.08625</v>
      </c>
      <c r="CY386">
        <f>AB386</f>
        <v>1626.29</v>
      </c>
      <c r="CZ386">
        <f>AF386</f>
        <v>1626.29</v>
      </c>
      <c r="DA386">
        <f>AJ386</f>
        <v>1</v>
      </c>
      <c r="DB386">
        <f t="shared" si="101"/>
        <v>1402.678</v>
      </c>
      <c r="DC386">
        <f t="shared" si="102"/>
        <v>940.5275</v>
      </c>
      <c r="DD386" t="s">
        <v>236</v>
      </c>
      <c r="DE386" t="s">
        <v>236</v>
      </c>
      <c r="DF386">
        <f t="shared" si="97"/>
        <v>0</v>
      </c>
      <c r="DG386">
        <f t="shared" si="104"/>
        <v>140.27</v>
      </c>
      <c r="DH386">
        <f t="shared" si="105"/>
        <v>94.05</v>
      </c>
      <c r="DI386">
        <f t="shared" si="106"/>
        <v>0</v>
      </c>
      <c r="DJ386">
        <f>DG386+DH386</f>
        <v>234.32</v>
      </c>
      <c r="DK386">
        <v>1</v>
      </c>
      <c r="DL386" t="s">
        <v>75</v>
      </c>
      <c r="DM386">
        <v>6</v>
      </c>
      <c r="DN386" t="s">
        <v>28</v>
      </c>
      <c r="DO386">
        <v>1</v>
      </c>
    </row>
    <row r="387" spans="1:119">
      <c r="A387">
        <f>ROW(Source!A142)</f>
        <v>142</v>
      </c>
      <c r="B387">
        <v>85244033</v>
      </c>
      <c r="C387">
        <v>85246860</v>
      </c>
      <c r="D387">
        <v>82932639</v>
      </c>
      <c r="E387">
        <v>1</v>
      </c>
      <c r="F387">
        <v>1</v>
      </c>
      <c r="G387">
        <v>1</v>
      </c>
      <c r="H387">
        <v>2</v>
      </c>
      <c r="I387" t="s">
        <v>122</v>
      </c>
      <c r="J387" t="s">
        <v>868</v>
      </c>
      <c r="K387" t="s">
        <v>123</v>
      </c>
      <c r="L387">
        <v>1368</v>
      </c>
      <c r="N387">
        <v>1011</v>
      </c>
      <c r="O387" t="s">
        <v>57</v>
      </c>
      <c r="P387" t="s">
        <v>57</v>
      </c>
      <c r="Q387">
        <v>1</v>
      </c>
      <c r="W387">
        <v>0</v>
      </c>
      <c r="X387">
        <v>1560534341</v>
      </c>
      <c r="Y387">
        <f t="shared" si="100"/>
        <v>0.9315</v>
      </c>
      <c r="AA387">
        <v>0</v>
      </c>
      <c r="AB387">
        <v>16.95</v>
      </c>
      <c r="AC387">
        <v>0</v>
      </c>
      <c r="AD387">
        <v>0</v>
      </c>
      <c r="AE387">
        <v>0</v>
      </c>
      <c r="AF387">
        <v>11.45</v>
      </c>
      <c r="AG387">
        <v>0</v>
      </c>
      <c r="AH387">
        <v>0</v>
      </c>
      <c r="AI387">
        <v>1</v>
      </c>
      <c r="AJ387">
        <v>1.48</v>
      </c>
      <c r="AK387">
        <v>1</v>
      </c>
      <c r="AL387">
        <v>1</v>
      </c>
      <c r="AM387">
        <v>2</v>
      </c>
      <c r="AN387">
        <v>0</v>
      </c>
      <c r="AO387">
        <v>0</v>
      </c>
      <c r="AP387">
        <v>1</v>
      </c>
      <c r="AQ387">
        <v>1</v>
      </c>
      <c r="AR387">
        <v>0</v>
      </c>
      <c r="AS387" t="s">
        <v>236</v>
      </c>
      <c r="AT387">
        <v>0.81</v>
      </c>
      <c r="AU387" t="s">
        <v>422</v>
      </c>
      <c r="AV387">
        <v>1</v>
      </c>
      <c r="AW387">
        <v>2</v>
      </c>
      <c r="AX387">
        <v>85246877</v>
      </c>
      <c r="AY387">
        <v>1</v>
      </c>
      <c r="AZ387">
        <v>0</v>
      </c>
      <c r="BA387">
        <v>562</v>
      </c>
      <c r="BB387">
        <v>1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9.2745</v>
      </c>
      <c r="BL387">
        <v>0</v>
      </c>
      <c r="BM387">
        <v>0</v>
      </c>
      <c r="BN387">
        <v>0</v>
      </c>
      <c r="BO387">
        <v>0</v>
      </c>
      <c r="BP387">
        <v>1</v>
      </c>
      <c r="BQ387">
        <v>0</v>
      </c>
      <c r="BR387">
        <v>10.665675</v>
      </c>
      <c r="BS387">
        <v>0</v>
      </c>
      <c r="BT387">
        <v>0</v>
      </c>
      <c r="BU387">
        <v>0</v>
      </c>
      <c r="BV387">
        <v>0</v>
      </c>
      <c r="BW387">
        <v>1</v>
      </c>
      <c r="CV387">
        <v>0</v>
      </c>
      <c r="CW387">
        <f>ROUND(Y387*Source!I142*DO387,7)</f>
        <v>0</v>
      </c>
      <c r="CX387">
        <f>ROUND(Y387*Source!I142,7)</f>
        <v>0.09315</v>
      </c>
      <c r="CY387">
        <f>AB387</f>
        <v>16.95</v>
      </c>
      <c r="CZ387">
        <f>AF387</f>
        <v>11.45</v>
      </c>
      <c r="DA387">
        <f>AJ387</f>
        <v>1.48</v>
      </c>
      <c r="DB387">
        <f t="shared" si="101"/>
        <v>10.6605</v>
      </c>
      <c r="DC387">
        <f t="shared" si="102"/>
        <v>0</v>
      </c>
      <c r="DD387" t="s">
        <v>236</v>
      </c>
      <c r="DE387" t="s">
        <v>236</v>
      </c>
      <c r="DF387">
        <f t="shared" si="97"/>
        <v>0</v>
      </c>
      <c r="DG387">
        <f>ROUND(ROUND(AF387*AJ387,2)*CX387,2)</f>
        <v>1.58</v>
      </c>
      <c r="DH387">
        <f t="shared" si="105"/>
        <v>0</v>
      </c>
      <c r="DI387">
        <f t="shared" si="106"/>
        <v>0</v>
      </c>
      <c r="DJ387">
        <f>DG387+DH387</f>
        <v>1.58</v>
      </c>
      <c r="DK387">
        <v>0</v>
      </c>
      <c r="DL387" t="s">
        <v>236</v>
      </c>
      <c r="DM387">
        <v>0</v>
      </c>
      <c r="DN387" t="s">
        <v>236</v>
      </c>
      <c r="DO387">
        <v>0</v>
      </c>
    </row>
    <row r="388" spans="1:119">
      <c r="A388">
        <f>ROW(Source!A142)</f>
        <v>142</v>
      </c>
      <c r="B388">
        <v>85244033</v>
      </c>
      <c r="C388">
        <v>85246860</v>
      </c>
      <c r="D388">
        <v>82932679</v>
      </c>
      <c r="E388">
        <v>1</v>
      </c>
      <c r="F388">
        <v>1</v>
      </c>
      <c r="G388">
        <v>1</v>
      </c>
      <c r="H388">
        <v>2</v>
      </c>
      <c r="I388" t="s">
        <v>124</v>
      </c>
      <c r="J388" t="s">
        <v>800</v>
      </c>
      <c r="K388" t="s">
        <v>125</v>
      </c>
      <c r="L388">
        <v>1368</v>
      </c>
      <c r="N388">
        <v>1011</v>
      </c>
      <c r="O388" t="s">
        <v>57</v>
      </c>
      <c r="P388" t="s">
        <v>57</v>
      </c>
      <c r="Q388">
        <v>1</v>
      </c>
      <c r="W388">
        <v>0</v>
      </c>
      <c r="X388">
        <v>-438045540</v>
      </c>
      <c r="Y388">
        <f t="shared" si="100"/>
        <v>26.151</v>
      </c>
      <c r="AA388">
        <v>0</v>
      </c>
      <c r="AB388">
        <v>506.23</v>
      </c>
      <c r="AC388">
        <v>811.79</v>
      </c>
      <c r="AD388">
        <v>0</v>
      </c>
      <c r="AE388">
        <v>0</v>
      </c>
      <c r="AF388">
        <v>346.73</v>
      </c>
      <c r="AG388">
        <v>811.79</v>
      </c>
      <c r="AH388">
        <v>0</v>
      </c>
      <c r="AI388">
        <v>1</v>
      </c>
      <c r="AJ388">
        <v>1.46</v>
      </c>
      <c r="AK388">
        <v>1</v>
      </c>
      <c r="AL388">
        <v>1</v>
      </c>
      <c r="AM388">
        <v>2</v>
      </c>
      <c r="AN388">
        <v>0</v>
      </c>
      <c r="AO388">
        <v>0</v>
      </c>
      <c r="AP388">
        <v>1</v>
      </c>
      <c r="AQ388">
        <v>1</v>
      </c>
      <c r="AR388">
        <v>0</v>
      </c>
      <c r="AS388" t="s">
        <v>236</v>
      </c>
      <c r="AT388">
        <v>22.74</v>
      </c>
      <c r="AU388" t="s">
        <v>422</v>
      </c>
      <c r="AV388">
        <v>1</v>
      </c>
      <c r="AW388">
        <v>2</v>
      </c>
      <c r="AX388">
        <v>85246878</v>
      </c>
      <c r="AY388">
        <v>1</v>
      </c>
      <c r="AZ388">
        <v>0</v>
      </c>
      <c r="BA388">
        <v>563</v>
      </c>
      <c r="BB388">
        <v>1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7884.6402</v>
      </c>
      <c r="BL388">
        <v>18460.1046</v>
      </c>
      <c r="BM388">
        <v>0</v>
      </c>
      <c r="BN388">
        <v>0</v>
      </c>
      <c r="BO388">
        <v>22.74</v>
      </c>
      <c r="BP388">
        <v>1</v>
      </c>
      <c r="BQ388">
        <v>0</v>
      </c>
      <c r="BR388">
        <v>9067.33623</v>
      </c>
      <c r="BS388">
        <v>21229.12029</v>
      </c>
      <c r="BT388">
        <v>0</v>
      </c>
      <c r="BU388">
        <v>0</v>
      </c>
      <c r="BV388">
        <v>26.151</v>
      </c>
      <c r="BW388">
        <v>1</v>
      </c>
      <c r="CV388">
        <v>0</v>
      </c>
      <c r="CW388">
        <f>ROUND(Y388*Source!I142*DO388,7)</f>
        <v>2.6151</v>
      </c>
      <c r="CX388">
        <f>ROUND(Y388*Source!I142,7)</f>
        <v>2.6151</v>
      </c>
      <c r="CY388">
        <f>AB388</f>
        <v>506.23</v>
      </c>
      <c r="CZ388">
        <f>AF388</f>
        <v>346.73</v>
      </c>
      <c r="DA388">
        <f>AJ388</f>
        <v>1.46</v>
      </c>
      <c r="DB388">
        <f t="shared" si="101"/>
        <v>9067.336</v>
      </c>
      <c r="DC388">
        <f t="shared" si="102"/>
        <v>21229.115</v>
      </c>
      <c r="DD388" t="s">
        <v>236</v>
      </c>
      <c r="DE388" t="s">
        <v>236</v>
      </c>
      <c r="DF388">
        <f t="shared" si="97"/>
        <v>0</v>
      </c>
      <c r="DG388">
        <f>ROUND(ROUND(AF388*AJ388,2)*CX388,2)</f>
        <v>1323.84</v>
      </c>
      <c r="DH388">
        <f t="shared" si="105"/>
        <v>2122.91</v>
      </c>
      <c r="DI388">
        <f t="shared" si="106"/>
        <v>0</v>
      </c>
      <c r="DJ388">
        <f>DG388+DH388</f>
        <v>3446.75</v>
      </c>
      <c r="DK388">
        <v>0</v>
      </c>
      <c r="DL388" t="s">
        <v>81</v>
      </c>
      <c r="DM388">
        <v>4</v>
      </c>
      <c r="DN388" t="s">
        <v>28</v>
      </c>
      <c r="DO388">
        <v>1</v>
      </c>
    </row>
    <row r="389" spans="1:119">
      <c r="A389">
        <f>ROW(Source!A142)</f>
        <v>142</v>
      </c>
      <c r="B389">
        <v>85244033</v>
      </c>
      <c r="C389">
        <v>85246860</v>
      </c>
      <c r="D389">
        <v>82933400</v>
      </c>
      <c r="E389">
        <v>1</v>
      </c>
      <c r="F389">
        <v>1</v>
      </c>
      <c r="G389">
        <v>1</v>
      </c>
      <c r="H389">
        <v>2</v>
      </c>
      <c r="I389" t="s">
        <v>97</v>
      </c>
      <c r="J389" t="s">
        <v>801</v>
      </c>
      <c r="K389" t="s">
        <v>98</v>
      </c>
      <c r="L389">
        <v>1368</v>
      </c>
      <c r="N389">
        <v>1011</v>
      </c>
      <c r="O389" t="s">
        <v>57</v>
      </c>
      <c r="P389" t="s">
        <v>57</v>
      </c>
      <c r="Q389">
        <v>1</v>
      </c>
      <c r="W389">
        <v>0</v>
      </c>
      <c r="X389">
        <v>-849950259</v>
      </c>
      <c r="Y389">
        <f t="shared" si="100"/>
        <v>0.6785</v>
      </c>
      <c r="AA389">
        <v>0</v>
      </c>
      <c r="AB389">
        <v>641.7</v>
      </c>
      <c r="AC389">
        <v>811.79</v>
      </c>
      <c r="AD389">
        <v>0</v>
      </c>
      <c r="AE389">
        <v>0</v>
      </c>
      <c r="AF389">
        <v>641.7</v>
      </c>
      <c r="AG389">
        <v>811.79</v>
      </c>
      <c r="AH389">
        <v>0</v>
      </c>
      <c r="AI389">
        <v>1</v>
      </c>
      <c r="AJ389">
        <v>1</v>
      </c>
      <c r="AK389">
        <v>1</v>
      </c>
      <c r="AL389">
        <v>1</v>
      </c>
      <c r="AM389">
        <v>-2</v>
      </c>
      <c r="AN389">
        <v>0</v>
      </c>
      <c r="AO389">
        <v>0</v>
      </c>
      <c r="AP389">
        <v>1</v>
      </c>
      <c r="AQ389">
        <v>1</v>
      </c>
      <c r="AR389">
        <v>0</v>
      </c>
      <c r="AS389" t="s">
        <v>236</v>
      </c>
      <c r="AT389">
        <v>0.59</v>
      </c>
      <c r="AU389" t="s">
        <v>422</v>
      </c>
      <c r="AV389">
        <v>1</v>
      </c>
      <c r="AW389">
        <v>2</v>
      </c>
      <c r="AX389">
        <v>85246879</v>
      </c>
      <c r="AY389">
        <v>1</v>
      </c>
      <c r="AZ389">
        <v>0</v>
      </c>
      <c r="BA389">
        <v>564</v>
      </c>
      <c r="BB389">
        <v>1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378.603</v>
      </c>
      <c r="BL389">
        <v>478.9561</v>
      </c>
      <c r="BM389">
        <v>0</v>
      </c>
      <c r="BN389">
        <v>0</v>
      </c>
      <c r="BO389">
        <v>0.59</v>
      </c>
      <c r="BP389">
        <v>1</v>
      </c>
      <c r="BQ389">
        <v>0</v>
      </c>
      <c r="BR389">
        <v>435.39345</v>
      </c>
      <c r="BS389">
        <v>550.799515</v>
      </c>
      <c r="BT389">
        <v>0</v>
      </c>
      <c r="BU389">
        <v>0</v>
      </c>
      <c r="BV389">
        <v>0.6785</v>
      </c>
      <c r="BW389">
        <v>1</v>
      </c>
      <c r="CV389">
        <v>0</v>
      </c>
      <c r="CW389">
        <f>ROUND(Y389*Source!I142*DO389,7)</f>
        <v>0.06785</v>
      </c>
      <c r="CX389">
        <f>ROUND(Y389*Source!I142,7)</f>
        <v>0.06785</v>
      </c>
      <c r="CY389">
        <f>AB389</f>
        <v>641.7</v>
      </c>
      <c r="CZ389">
        <f>AF389</f>
        <v>641.7</v>
      </c>
      <c r="DA389">
        <f>AJ389</f>
        <v>1</v>
      </c>
      <c r="DB389">
        <f t="shared" si="101"/>
        <v>435.39</v>
      </c>
      <c r="DC389">
        <f t="shared" si="102"/>
        <v>550.804</v>
      </c>
      <c r="DD389" t="s">
        <v>236</v>
      </c>
      <c r="DE389" t="s">
        <v>236</v>
      </c>
      <c r="DF389">
        <f t="shared" si="97"/>
        <v>0</v>
      </c>
      <c r="DG389">
        <f t="shared" ref="DG389:DG396" si="107">ROUND(ROUND(AF389,2)*CX389,2)</f>
        <v>43.54</v>
      </c>
      <c r="DH389">
        <f t="shared" si="105"/>
        <v>55.08</v>
      </c>
      <c r="DI389">
        <f t="shared" si="106"/>
        <v>0</v>
      </c>
      <c r="DJ389">
        <f>DG389+DH389</f>
        <v>98.62</v>
      </c>
      <c r="DK389">
        <v>1</v>
      </c>
      <c r="DL389" t="s">
        <v>81</v>
      </c>
      <c r="DM389">
        <v>4</v>
      </c>
      <c r="DN389" t="s">
        <v>28</v>
      </c>
      <c r="DO389">
        <v>1</v>
      </c>
    </row>
    <row r="390" spans="1:119">
      <c r="A390">
        <f>ROW(Source!A142)</f>
        <v>142</v>
      </c>
      <c r="B390">
        <v>85244033</v>
      </c>
      <c r="C390">
        <v>85246860</v>
      </c>
      <c r="D390">
        <v>82933598</v>
      </c>
      <c r="E390">
        <v>1</v>
      </c>
      <c r="F390">
        <v>1</v>
      </c>
      <c r="G390">
        <v>1</v>
      </c>
      <c r="H390">
        <v>2</v>
      </c>
      <c r="I390" t="s">
        <v>126</v>
      </c>
      <c r="J390" t="s">
        <v>869</v>
      </c>
      <c r="K390" t="s">
        <v>127</v>
      </c>
      <c r="L390">
        <v>1368</v>
      </c>
      <c r="N390">
        <v>1011</v>
      </c>
      <c r="O390" t="s">
        <v>57</v>
      </c>
      <c r="P390" t="s">
        <v>57</v>
      </c>
      <c r="Q390">
        <v>1</v>
      </c>
      <c r="W390">
        <v>0</v>
      </c>
      <c r="X390">
        <v>-1265937479</v>
      </c>
      <c r="Y390">
        <f t="shared" si="100"/>
        <v>0.9315</v>
      </c>
      <c r="AA390">
        <v>0</v>
      </c>
      <c r="AB390">
        <v>192.86</v>
      </c>
      <c r="AC390">
        <v>811.79</v>
      </c>
      <c r="AD390">
        <v>0</v>
      </c>
      <c r="AE390">
        <v>0</v>
      </c>
      <c r="AF390">
        <v>192.86</v>
      </c>
      <c r="AG390">
        <v>811.79</v>
      </c>
      <c r="AH390">
        <v>0</v>
      </c>
      <c r="AI390">
        <v>1</v>
      </c>
      <c r="AJ390">
        <v>1</v>
      </c>
      <c r="AK390">
        <v>1</v>
      </c>
      <c r="AL390">
        <v>1</v>
      </c>
      <c r="AM390">
        <v>-2</v>
      </c>
      <c r="AN390">
        <v>0</v>
      </c>
      <c r="AO390">
        <v>0</v>
      </c>
      <c r="AP390">
        <v>1</v>
      </c>
      <c r="AQ390">
        <v>1</v>
      </c>
      <c r="AR390">
        <v>0</v>
      </c>
      <c r="AS390" t="s">
        <v>236</v>
      </c>
      <c r="AT390">
        <v>0.81</v>
      </c>
      <c r="AU390" t="s">
        <v>422</v>
      </c>
      <c r="AV390">
        <v>1</v>
      </c>
      <c r="AW390">
        <v>2</v>
      </c>
      <c r="AX390">
        <v>85246880</v>
      </c>
      <c r="AY390">
        <v>1</v>
      </c>
      <c r="AZ390">
        <v>0</v>
      </c>
      <c r="BA390">
        <v>565</v>
      </c>
      <c r="BB390">
        <v>1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156.2166</v>
      </c>
      <c r="BL390">
        <v>657.5499</v>
      </c>
      <c r="BM390">
        <v>0</v>
      </c>
      <c r="BN390">
        <v>0</v>
      </c>
      <c r="BO390">
        <v>0.81</v>
      </c>
      <c r="BP390">
        <v>1</v>
      </c>
      <c r="BQ390">
        <v>0</v>
      </c>
      <c r="BR390">
        <v>179.64909</v>
      </c>
      <c r="BS390">
        <v>756.182385</v>
      </c>
      <c r="BT390">
        <v>0</v>
      </c>
      <c r="BU390">
        <v>0</v>
      </c>
      <c r="BV390">
        <v>0.9315</v>
      </c>
      <c r="BW390">
        <v>1</v>
      </c>
      <c r="CV390">
        <v>0</v>
      </c>
      <c r="CW390">
        <f>ROUND(Y390*Source!I142*DO390,7)</f>
        <v>0.09315</v>
      </c>
      <c r="CX390">
        <f>ROUND(Y390*Source!I142,7)</f>
        <v>0.09315</v>
      </c>
      <c r="CY390">
        <f>AB390</f>
        <v>192.86</v>
      </c>
      <c r="CZ390">
        <f>AF390</f>
        <v>192.86</v>
      </c>
      <c r="DA390">
        <f>AJ390</f>
        <v>1</v>
      </c>
      <c r="DB390">
        <f t="shared" si="101"/>
        <v>179.653</v>
      </c>
      <c r="DC390">
        <f t="shared" si="102"/>
        <v>756.1825</v>
      </c>
      <c r="DD390" t="s">
        <v>236</v>
      </c>
      <c r="DE390" t="s">
        <v>236</v>
      </c>
      <c r="DF390">
        <f t="shared" si="97"/>
        <v>0</v>
      </c>
      <c r="DG390">
        <f t="shared" si="107"/>
        <v>17.96</v>
      </c>
      <c r="DH390">
        <f t="shared" si="105"/>
        <v>75.62</v>
      </c>
      <c r="DI390">
        <f t="shared" si="106"/>
        <v>0</v>
      </c>
      <c r="DJ390">
        <f>DG390+DH390</f>
        <v>93.58</v>
      </c>
      <c r="DK390">
        <v>1</v>
      </c>
      <c r="DL390" t="s">
        <v>81</v>
      </c>
      <c r="DM390">
        <v>4</v>
      </c>
      <c r="DN390" t="s">
        <v>28</v>
      </c>
      <c r="DO390">
        <v>1</v>
      </c>
    </row>
    <row r="391" spans="1:119">
      <c r="A391">
        <f>ROW(Source!A143)</f>
        <v>143</v>
      </c>
      <c r="B391">
        <v>85244098</v>
      </c>
      <c r="C391">
        <v>85246884</v>
      </c>
      <c r="D391">
        <v>82925974</v>
      </c>
      <c r="E391">
        <v>117</v>
      </c>
      <c r="F391">
        <v>1</v>
      </c>
      <c r="G391">
        <v>1</v>
      </c>
      <c r="H391">
        <v>1</v>
      </c>
      <c r="I391" t="s">
        <v>113</v>
      </c>
      <c r="J391" t="s">
        <v>236</v>
      </c>
      <c r="K391" t="s">
        <v>114</v>
      </c>
      <c r="L391">
        <v>1369</v>
      </c>
      <c r="N391">
        <v>1013</v>
      </c>
      <c r="O391" t="s">
        <v>115</v>
      </c>
      <c r="P391" t="s">
        <v>115</v>
      </c>
      <c r="Q391">
        <v>1</v>
      </c>
      <c r="W391">
        <v>0</v>
      </c>
      <c r="X391">
        <v>-236928766</v>
      </c>
      <c r="Y391">
        <f t="shared" ref="Y391:Y410" si="108">(AT391*ROUND((0.15+0.2+1),7))</f>
        <v>1.3365</v>
      </c>
      <c r="AA391">
        <v>0</v>
      </c>
      <c r="AB391">
        <v>0</v>
      </c>
      <c r="AC391">
        <v>0</v>
      </c>
      <c r="AD391">
        <v>660.33</v>
      </c>
      <c r="AE391">
        <v>0</v>
      </c>
      <c r="AF391">
        <v>0</v>
      </c>
      <c r="AG391">
        <v>0</v>
      </c>
      <c r="AH391">
        <v>660.33</v>
      </c>
      <c r="AI391">
        <v>1</v>
      </c>
      <c r="AJ391">
        <v>1</v>
      </c>
      <c r="AK391">
        <v>1</v>
      </c>
      <c r="AL391">
        <v>1</v>
      </c>
      <c r="AM391">
        <v>-2</v>
      </c>
      <c r="AN391">
        <v>0</v>
      </c>
      <c r="AO391">
        <v>0</v>
      </c>
      <c r="AP391">
        <v>1</v>
      </c>
      <c r="AQ391">
        <v>1</v>
      </c>
      <c r="AR391">
        <v>0</v>
      </c>
      <c r="AS391" t="s">
        <v>236</v>
      </c>
      <c r="AT391">
        <v>0.99</v>
      </c>
      <c r="AU391" t="s">
        <v>441</v>
      </c>
      <c r="AV391">
        <v>1</v>
      </c>
      <c r="AW391">
        <v>2</v>
      </c>
      <c r="AX391">
        <v>85246895</v>
      </c>
      <c r="AY391">
        <v>1</v>
      </c>
      <c r="AZ391">
        <v>0</v>
      </c>
      <c r="BA391">
        <v>569</v>
      </c>
      <c r="BB391">
        <v>1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653.7267</v>
      </c>
      <c r="BN391">
        <v>0.99</v>
      </c>
      <c r="BO391">
        <v>0</v>
      </c>
      <c r="BP391">
        <v>1</v>
      </c>
      <c r="BQ391">
        <v>0</v>
      </c>
      <c r="BR391">
        <v>0</v>
      </c>
      <c r="BS391">
        <v>0</v>
      </c>
      <c r="BT391">
        <v>882.531045</v>
      </c>
      <c r="BU391">
        <v>1.3365</v>
      </c>
      <c r="BV391">
        <v>0</v>
      </c>
      <c r="BW391">
        <v>1</v>
      </c>
      <c r="CU391">
        <f>ROUND(AT391*Source!I143*AH391*AL391,2)</f>
        <v>0</v>
      </c>
      <c r="CV391">
        <f>ROUND(Y391*Source!I143,7)</f>
        <v>0</v>
      </c>
      <c r="CW391">
        <v>0</v>
      </c>
      <c r="CX391">
        <f>ROUND(Y391*Source!I143,7)</f>
        <v>0</v>
      </c>
      <c r="CY391">
        <f>AD391</f>
        <v>660.33</v>
      </c>
      <c r="CZ391">
        <f>AH391</f>
        <v>660.33</v>
      </c>
      <c r="DA391">
        <f>AL391</f>
        <v>1</v>
      </c>
      <c r="DB391">
        <f t="shared" ref="DB391:DB410" si="109">ROUND((ROUND(AT391*CZ391,2)*ROUND((0.15+0.2+1),7)),6)</f>
        <v>882.5355</v>
      </c>
      <c r="DC391">
        <f t="shared" ref="DC391:DC410" si="110">ROUND((ROUND(AT391*AG391,2)*ROUND((0.15+0.2+1),7)),6)</f>
        <v>0</v>
      </c>
      <c r="DD391" t="s">
        <v>236</v>
      </c>
      <c r="DE391" t="s">
        <v>236</v>
      </c>
      <c r="DF391">
        <f t="shared" si="97"/>
        <v>0</v>
      </c>
      <c r="DG391">
        <f t="shared" si="107"/>
        <v>0</v>
      </c>
      <c r="DH391">
        <f t="shared" si="105"/>
        <v>0</v>
      </c>
      <c r="DI391">
        <f t="shared" si="106"/>
        <v>0</v>
      </c>
      <c r="DJ391">
        <f>DI391</f>
        <v>0</v>
      </c>
      <c r="DK391">
        <v>1</v>
      </c>
      <c r="DL391" t="s">
        <v>236</v>
      </c>
      <c r="DM391">
        <v>0</v>
      </c>
      <c r="DN391" t="s">
        <v>236</v>
      </c>
      <c r="DO391">
        <v>0</v>
      </c>
    </row>
    <row r="392" spans="1:119">
      <c r="A392">
        <f>ROW(Source!A143)</f>
        <v>143</v>
      </c>
      <c r="B392">
        <v>85244098</v>
      </c>
      <c r="C392">
        <v>85246884</v>
      </c>
      <c r="D392">
        <v>82925976</v>
      </c>
      <c r="E392">
        <v>117</v>
      </c>
      <c r="F392">
        <v>1</v>
      </c>
      <c r="G392">
        <v>1</v>
      </c>
      <c r="H392">
        <v>1</v>
      </c>
      <c r="I392" t="s">
        <v>116</v>
      </c>
      <c r="J392" t="s">
        <v>236</v>
      </c>
      <c r="K392" t="s">
        <v>117</v>
      </c>
      <c r="L392">
        <v>1369</v>
      </c>
      <c r="N392">
        <v>1013</v>
      </c>
      <c r="O392" t="s">
        <v>115</v>
      </c>
      <c r="P392" t="s">
        <v>115</v>
      </c>
      <c r="Q392">
        <v>1</v>
      </c>
      <c r="W392">
        <v>0</v>
      </c>
      <c r="X392">
        <v>-587036825</v>
      </c>
      <c r="Y392">
        <f t="shared" si="108"/>
        <v>63.8415</v>
      </c>
      <c r="AA392">
        <v>0</v>
      </c>
      <c r="AB392">
        <v>0</v>
      </c>
      <c r="AC392">
        <v>0</v>
      </c>
      <c r="AD392">
        <v>720.91</v>
      </c>
      <c r="AE392">
        <v>0</v>
      </c>
      <c r="AF392">
        <v>0</v>
      </c>
      <c r="AG392">
        <v>0</v>
      </c>
      <c r="AH392">
        <v>720.91</v>
      </c>
      <c r="AI392">
        <v>1</v>
      </c>
      <c r="AJ392">
        <v>1</v>
      </c>
      <c r="AK392">
        <v>1</v>
      </c>
      <c r="AL392">
        <v>1</v>
      </c>
      <c r="AM392">
        <v>-2</v>
      </c>
      <c r="AN392">
        <v>0</v>
      </c>
      <c r="AO392">
        <v>0</v>
      </c>
      <c r="AP392">
        <v>1</v>
      </c>
      <c r="AQ392">
        <v>1</v>
      </c>
      <c r="AR392">
        <v>0</v>
      </c>
      <c r="AS392" t="s">
        <v>236</v>
      </c>
      <c r="AT392">
        <v>47.29</v>
      </c>
      <c r="AU392" t="s">
        <v>441</v>
      </c>
      <c r="AV392">
        <v>1</v>
      </c>
      <c r="AW392">
        <v>2</v>
      </c>
      <c r="AX392">
        <v>85246896</v>
      </c>
      <c r="AY392">
        <v>1</v>
      </c>
      <c r="AZ392">
        <v>0</v>
      </c>
      <c r="BA392">
        <v>570</v>
      </c>
      <c r="BB392">
        <v>1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34091.8339</v>
      </c>
      <c r="BN392">
        <v>47.29</v>
      </c>
      <c r="BO392">
        <v>0</v>
      </c>
      <c r="BP392">
        <v>1</v>
      </c>
      <c r="BQ392">
        <v>0</v>
      </c>
      <c r="BR392">
        <v>0</v>
      </c>
      <c r="BS392">
        <v>0</v>
      </c>
      <c r="BT392">
        <v>46023.975765</v>
      </c>
      <c r="BU392">
        <v>63.8415</v>
      </c>
      <c r="BV392">
        <v>0</v>
      </c>
      <c r="BW392">
        <v>1</v>
      </c>
      <c r="CU392">
        <f>ROUND(AT392*Source!I143*AH392*AL392,2)</f>
        <v>0</v>
      </c>
      <c r="CV392">
        <f>ROUND(Y392*Source!I143,7)</f>
        <v>0</v>
      </c>
      <c r="CW392">
        <v>0</v>
      </c>
      <c r="CX392">
        <f>ROUND(Y392*Source!I143,7)</f>
        <v>0</v>
      </c>
      <c r="CY392">
        <f>AD392</f>
        <v>720.91</v>
      </c>
      <c r="CZ392">
        <f>AH392</f>
        <v>720.91</v>
      </c>
      <c r="DA392">
        <f>AL392</f>
        <v>1</v>
      </c>
      <c r="DB392">
        <f t="shared" si="109"/>
        <v>46023.9705</v>
      </c>
      <c r="DC392">
        <f t="shared" si="110"/>
        <v>0</v>
      </c>
      <c r="DD392" t="s">
        <v>236</v>
      </c>
      <c r="DE392" t="s">
        <v>236</v>
      </c>
      <c r="DF392">
        <f t="shared" si="97"/>
        <v>0</v>
      </c>
      <c r="DG392">
        <f t="shared" si="107"/>
        <v>0</v>
      </c>
      <c r="DH392">
        <f t="shared" si="105"/>
        <v>0</v>
      </c>
      <c r="DI392">
        <f t="shared" si="106"/>
        <v>0</v>
      </c>
      <c r="DJ392">
        <f>DI392</f>
        <v>0</v>
      </c>
      <c r="DK392">
        <v>1</v>
      </c>
      <c r="DL392" t="s">
        <v>236</v>
      </c>
      <c r="DM392">
        <v>0</v>
      </c>
      <c r="DN392" t="s">
        <v>236</v>
      </c>
      <c r="DO392">
        <v>0</v>
      </c>
    </row>
    <row r="393" spans="1:119">
      <c r="A393">
        <f>ROW(Source!A143)</f>
        <v>143</v>
      </c>
      <c r="B393">
        <v>85244098</v>
      </c>
      <c r="C393">
        <v>85246884</v>
      </c>
      <c r="D393">
        <v>82925980</v>
      </c>
      <c r="E393">
        <v>117</v>
      </c>
      <c r="F393">
        <v>1</v>
      </c>
      <c r="G393">
        <v>1</v>
      </c>
      <c r="H393">
        <v>1</v>
      </c>
      <c r="I393" t="s">
        <v>118</v>
      </c>
      <c r="J393" t="s">
        <v>236</v>
      </c>
      <c r="K393" t="s">
        <v>119</v>
      </c>
      <c r="L393">
        <v>1369</v>
      </c>
      <c r="N393">
        <v>1013</v>
      </c>
      <c r="O393" t="s">
        <v>115</v>
      </c>
      <c r="P393" t="s">
        <v>115</v>
      </c>
      <c r="Q393">
        <v>1</v>
      </c>
      <c r="W393">
        <v>0</v>
      </c>
      <c r="X393">
        <v>-512803540</v>
      </c>
      <c r="Y393">
        <f t="shared" si="108"/>
        <v>31.617</v>
      </c>
      <c r="AA393">
        <v>0</v>
      </c>
      <c r="AB393">
        <v>0</v>
      </c>
      <c r="AC393">
        <v>0</v>
      </c>
      <c r="AD393">
        <v>811.79</v>
      </c>
      <c r="AE393">
        <v>0</v>
      </c>
      <c r="AF393">
        <v>0</v>
      </c>
      <c r="AG393">
        <v>0</v>
      </c>
      <c r="AH393">
        <v>811.79</v>
      </c>
      <c r="AI393">
        <v>1</v>
      </c>
      <c r="AJ393">
        <v>1</v>
      </c>
      <c r="AK393">
        <v>1</v>
      </c>
      <c r="AL393">
        <v>1</v>
      </c>
      <c r="AM393">
        <v>-2</v>
      </c>
      <c r="AN393">
        <v>0</v>
      </c>
      <c r="AO393">
        <v>0</v>
      </c>
      <c r="AP393">
        <v>1</v>
      </c>
      <c r="AQ393">
        <v>1</v>
      </c>
      <c r="AR393">
        <v>0</v>
      </c>
      <c r="AS393" t="s">
        <v>236</v>
      </c>
      <c r="AT393">
        <v>23.42</v>
      </c>
      <c r="AU393" t="s">
        <v>441</v>
      </c>
      <c r="AV393">
        <v>1</v>
      </c>
      <c r="AW393">
        <v>2</v>
      </c>
      <c r="AX393">
        <v>85246897</v>
      </c>
      <c r="AY393">
        <v>1</v>
      </c>
      <c r="AZ393">
        <v>0</v>
      </c>
      <c r="BA393">
        <v>571</v>
      </c>
      <c r="BB393">
        <v>1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19012.1218</v>
      </c>
      <c r="BN393">
        <v>23.42</v>
      </c>
      <c r="BO393">
        <v>0</v>
      </c>
      <c r="BP393">
        <v>1</v>
      </c>
      <c r="BQ393">
        <v>0</v>
      </c>
      <c r="BR393">
        <v>0</v>
      </c>
      <c r="BS393">
        <v>0</v>
      </c>
      <c r="BT393">
        <v>25666.36443</v>
      </c>
      <c r="BU393">
        <v>31.617</v>
      </c>
      <c r="BV393">
        <v>0</v>
      </c>
      <c r="BW393">
        <v>1</v>
      </c>
      <c r="CU393">
        <f>ROUND(AT393*Source!I143*AH393*AL393,2)</f>
        <v>0</v>
      </c>
      <c r="CV393">
        <f>ROUND(Y393*Source!I143,7)</f>
        <v>0</v>
      </c>
      <c r="CW393">
        <v>0</v>
      </c>
      <c r="CX393">
        <f>ROUND(Y393*Source!I143,7)</f>
        <v>0</v>
      </c>
      <c r="CY393">
        <f>AD393</f>
        <v>811.79</v>
      </c>
      <c r="CZ393">
        <f>AH393</f>
        <v>811.79</v>
      </c>
      <c r="DA393">
        <f>AL393</f>
        <v>1</v>
      </c>
      <c r="DB393">
        <f t="shared" si="109"/>
        <v>25666.362</v>
      </c>
      <c r="DC393">
        <f t="shared" si="110"/>
        <v>0</v>
      </c>
      <c r="DD393" t="s">
        <v>236</v>
      </c>
      <c r="DE393" t="s">
        <v>236</v>
      </c>
      <c r="DF393">
        <f t="shared" si="97"/>
        <v>0</v>
      </c>
      <c r="DG393">
        <f t="shared" si="107"/>
        <v>0</v>
      </c>
      <c r="DH393">
        <f t="shared" si="105"/>
        <v>0</v>
      </c>
      <c r="DI393">
        <f t="shared" si="106"/>
        <v>0</v>
      </c>
      <c r="DJ393">
        <f>DI393</f>
        <v>0</v>
      </c>
      <c r="DK393">
        <v>1</v>
      </c>
      <c r="DL393" t="s">
        <v>236</v>
      </c>
      <c r="DM393">
        <v>0</v>
      </c>
      <c r="DN393" t="s">
        <v>236</v>
      </c>
      <c r="DO393">
        <v>0</v>
      </c>
    </row>
    <row r="394" spans="1:119">
      <c r="A394">
        <f>ROW(Source!A143)</f>
        <v>143</v>
      </c>
      <c r="B394">
        <v>85244098</v>
      </c>
      <c r="C394">
        <v>85246884</v>
      </c>
      <c r="D394">
        <v>82925984</v>
      </c>
      <c r="E394">
        <v>117</v>
      </c>
      <c r="F394">
        <v>1</v>
      </c>
      <c r="G394">
        <v>1</v>
      </c>
      <c r="H394">
        <v>1</v>
      </c>
      <c r="I394" t="s">
        <v>120</v>
      </c>
      <c r="J394" t="s">
        <v>236</v>
      </c>
      <c r="K394" t="s">
        <v>121</v>
      </c>
      <c r="L394">
        <v>1369</v>
      </c>
      <c r="N394">
        <v>1013</v>
      </c>
      <c r="O394" t="s">
        <v>115</v>
      </c>
      <c r="P394" t="s">
        <v>115</v>
      </c>
      <c r="Q394">
        <v>1</v>
      </c>
      <c r="W394">
        <v>0</v>
      </c>
      <c r="X394">
        <v>1518711480</v>
      </c>
      <c r="Y394">
        <f t="shared" si="108"/>
        <v>31.617</v>
      </c>
      <c r="AA394">
        <v>0</v>
      </c>
      <c r="AB394">
        <v>0</v>
      </c>
      <c r="AC394">
        <v>0</v>
      </c>
      <c r="AD394">
        <v>932.95</v>
      </c>
      <c r="AE394">
        <v>0</v>
      </c>
      <c r="AF394">
        <v>0</v>
      </c>
      <c r="AG394">
        <v>0</v>
      </c>
      <c r="AH394">
        <v>932.95</v>
      </c>
      <c r="AI394">
        <v>1</v>
      </c>
      <c r="AJ394">
        <v>1</v>
      </c>
      <c r="AK394">
        <v>1</v>
      </c>
      <c r="AL394">
        <v>1</v>
      </c>
      <c r="AM394">
        <v>-2</v>
      </c>
      <c r="AN394">
        <v>0</v>
      </c>
      <c r="AO394">
        <v>0</v>
      </c>
      <c r="AP394">
        <v>1</v>
      </c>
      <c r="AQ394">
        <v>1</v>
      </c>
      <c r="AR394">
        <v>0</v>
      </c>
      <c r="AS394" t="s">
        <v>236</v>
      </c>
      <c r="AT394">
        <v>23.42</v>
      </c>
      <c r="AU394" t="s">
        <v>441</v>
      </c>
      <c r="AV394">
        <v>1</v>
      </c>
      <c r="AW394">
        <v>2</v>
      </c>
      <c r="AX394">
        <v>85246898</v>
      </c>
      <c r="AY394">
        <v>1</v>
      </c>
      <c r="AZ394">
        <v>0</v>
      </c>
      <c r="BA394">
        <v>572</v>
      </c>
      <c r="BB394">
        <v>1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21849.689</v>
      </c>
      <c r="BN394">
        <v>23.42</v>
      </c>
      <c r="BO394">
        <v>0</v>
      </c>
      <c r="BP394">
        <v>1</v>
      </c>
      <c r="BQ394">
        <v>0</v>
      </c>
      <c r="BR394">
        <v>0</v>
      </c>
      <c r="BS394">
        <v>0</v>
      </c>
      <c r="BT394">
        <v>29497.08015</v>
      </c>
      <c r="BU394">
        <v>31.617</v>
      </c>
      <c r="BV394">
        <v>0</v>
      </c>
      <c r="BW394">
        <v>1</v>
      </c>
      <c r="CU394">
        <f>ROUND(AT394*Source!I143*AH394*AL394,2)</f>
        <v>0</v>
      </c>
      <c r="CV394">
        <f>ROUND(Y394*Source!I143,7)</f>
        <v>0</v>
      </c>
      <c r="CW394">
        <v>0</v>
      </c>
      <c r="CX394">
        <f>ROUND(Y394*Source!I143,7)</f>
        <v>0</v>
      </c>
      <c r="CY394">
        <f>AD394</f>
        <v>932.95</v>
      </c>
      <c r="CZ394">
        <f>AH394</f>
        <v>932.95</v>
      </c>
      <c r="DA394">
        <f>AL394</f>
        <v>1</v>
      </c>
      <c r="DB394">
        <f t="shared" si="109"/>
        <v>29497.0815</v>
      </c>
      <c r="DC394">
        <f t="shared" si="110"/>
        <v>0</v>
      </c>
      <c r="DD394" t="s">
        <v>236</v>
      </c>
      <c r="DE394" t="s">
        <v>236</v>
      </c>
      <c r="DF394">
        <f t="shared" si="97"/>
        <v>0</v>
      </c>
      <c r="DG394">
        <f t="shared" si="107"/>
        <v>0</v>
      </c>
      <c r="DH394">
        <f t="shared" si="105"/>
        <v>0</v>
      </c>
      <c r="DI394">
        <f t="shared" si="106"/>
        <v>0</v>
      </c>
      <c r="DJ394">
        <f>DI394</f>
        <v>0</v>
      </c>
      <c r="DK394">
        <v>1</v>
      </c>
      <c r="DL394" t="s">
        <v>236</v>
      </c>
      <c r="DM394">
        <v>0</v>
      </c>
      <c r="DN394" t="s">
        <v>236</v>
      </c>
      <c r="DO394">
        <v>0</v>
      </c>
    </row>
    <row r="395" spans="1:119">
      <c r="A395">
        <f>ROW(Source!A143)</f>
        <v>143</v>
      </c>
      <c r="B395">
        <v>85244098</v>
      </c>
      <c r="C395">
        <v>85246884</v>
      </c>
      <c r="D395">
        <v>82926016</v>
      </c>
      <c r="E395">
        <v>117</v>
      </c>
      <c r="F395">
        <v>1</v>
      </c>
      <c r="G395">
        <v>1</v>
      </c>
      <c r="H395">
        <v>1</v>
      </c>
      <c r="I395" t="s">
        <v>798</v>
      </c>
      <c r="J395" t="s">
        <v>236</v>
      </c>
      <c r="K395" t="s">
        <v>799</v>
      </c>
      <c r="L395">
        <v>1191</v>
      </c>
      <c r="N395">
        <v>1013</v>
      </c>
      <c r="O395" t="s">
        <v>28</v>
      </c>
      <c r="P395" t="s">
        <v>28</v>
      </c>
      <c r="Q395">
        <v>1</v>
      </c>
      <c r="W395">
        <v>0</v>
      </c>
      <c r="X395">
        <v>-1417349443</v>
      </c>
      <c r="Y395">
        <f t="shared" si="108"/>
        <v>33.6015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1</v>
      </c>
      <c r="AJ395">
        <v>1</v>
      </c>
      <c r="AK395">
        <v>1</v>
      </c>
      <c r="AL395">
        <v>1</v>
      </c>
      <c r="AM395">
        <v>-2</v>
      </c>
      <c r="AN395">
        <v>0</v>
      </c>
      <c r="AO395">
        <v>0</v>
      </c>
      <c r="AP395">
        <v>1</v>
      </c>
      <c r="AQ395">
        <v>1</v>
      </c>
      <c r="AR395">
        <v>0</v>
      </c>
      <c r="AS395" t="s">
        <v>236</v>
      </c>
      <c r="AT395">
        <v>24.89</v>
      </c>
      <c r="AU395" t="s">
        <v>441</v>
      </c>
      <c r="AV395">
        <v>2</v>
      </c>
      <c r="AW395">
        <v>2</v>
      </c>
      <c r="AX395">
        <v>85246899</v>
      </c>
      <c r="AY395">
        <v>1</v>
      </c>
      <c r="AZ395">
        <v>0</v>
      </c>
      <c r="BA395">
        <v>573</v>
      </c>
      <c r="BB395">
        <v>1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CV395">
        <v>0</v>
      </c>
      <c r="CW395">
        <v>0</v>
      </c>
      <c r="CX395">
        <f>ROUND(Y395*Source!I143,7)</f>
        <v>0</v>
      </c>
      <c r="CY395">
        <f>AD395</f>
        <v>0</v>
      </c>
      <c r="CZ395">
        <f>AH395</f>
        <v>0</v>
      </c>
      <c r="DA395">
        <f>AL395</f>
        <v>1</v>
      </c>
      <c r="DB395">
        <f t="shared" si="109"/>
        <v>0</v>
      </c>
      <c r="DC395">
        <f t="shared" si="110"/>
        <v>0</v>
      </c>
      <c r="DD395" t="s">
        <v>236</v>
      </c>
      <c r="DE395" t="s">
        <v>236</v>
      </c>
      <c r="DF395">
        <f t="shared" si="97"/>
        <v>0</v>
      </c>
      <c r="DG395">
        <f t="shared" si="107"/>
        <v>0</v>
      </c>
      <c r="DH395">
        <f t="shared" si="105"/>
        <v>0</v>
      </c>
      <c r="DI395">
        <f t="shared" si="106"/>
        <v>0</v>
      </c>
      <c r="DJ395">
        <f>DI395</f>
        <v>0</v>
      </c>
      <c r="DK395">
        <v>0</v>
      </c>
      <c r="DL395" t="s">
        <v>236</v>
      </c>
      <c r="DM395">
        <v>0</v>
      </c>
      <c r="DN395" t="s">
        <v>236</v>
      </c>
      <c r="DO395">
        <v>0</v>
      </c>
    </row>
    <row r="396" spans="1:119">
      <c r="A396">
        <f>ROW(Source!A143)</f>
        <v>143</v>
      </c>
      <c r="B396">
        <v>85244098</v>
      </c>
      <c r="C396">
        <v>85246884</v>
      </c>
      <c r="D396">
        <v>82932505</v>
      </c>
      <c r="E396">
        <v>1</v>
      </c>
      <c r="F396">
        <v>1</v>
      </c>
      <c r="G396">
        <v>1</v>
      </c>
      <c r="H396">
        <v>2</v>
      </c>
      <c r="I396" t="s">
        <v>73</v>
      </c>
      <c r="J396" t="s">
        <v>807</v>
      </c>
      <c r="K396" t="s">
        <v>74</v>
      </c>
      <c r="L396">
        <v>1368</v>
      </c>
      <c r="N396">
        <v>1011</v>
      </c>
      <c r="O396" t="s">
        <v>57</v>
      </c>
      <c r="P396" t="s">
        <v>57</v>
      </c>
      <c r="Q396">
        <v>1</v>
      </c>
      <c r="W396">
        <v>0</v>
      </c>
      <c r="X396">
        <v>639918019</v>
      </c>
      <c r="Y396">
        <f t="shared" si="108"/>
        <v>1.0125</v>
      </c>
      <c r="AA396">
        <v>0</v>
      </c>
      <c r="AB396">
        <v>1626.29</v>
      </c>
      <c r="AC396">
        <v>1090.46</v>
      </c>
      <c r="AD396">
        <v>0</v>
      </c>
      <c r="AE396">
        <v>0</v>
      </c>
      <c r="AF396">
        <v>1626.29</v>
      </c>
      <c r="AG396">
        <v>1090.46</v>
      </c>
      <c r="AH396">
        <v>0</v>
      </c>
      <c r="AI396">
        <v>1</v>
      </c>
      <c r="AJ396">
        <v>1</v>
      </c>
      <c r="AK396">
        <v>1</v>
      </c>
      <c r="AL396">
        <v>1</v>
      </c>
      <c r="AM396">
        <v>-2</v>
      </c>
      <c r="AN396">
        <v>0</v>
      </c>
      <c r="AO396">
        <v>0</v>
      </c>
      <c r="AP396">
        <v>1</v>
      </c>
      <c r="AQ396">
        <v>1</v>
      </c>
      <c r="AR396">
        <v>0</v>
      </c>
      <c r="AS396" t="s">
        <v>236</v>
      </c>
      <c r="AT396">
        <v>0.75</v>
      </c>
      <c r="AU396" t="s">
        <v>441</v>
      </c>
      <c r="AV396">
        <v>1</v>
      </c>
      <c r="AW396">
        <v>2</v>
      </c>
      <c r="AX396">
        <v>85246900</v>
      </c>
      <c r="AY396">
        <v>1</v>
      </c>
      <c r="AZ396">
        <v>0</v>
      </c>
      <c r="BA396">
        <v>574</v>
      </c>
      <c r="BB396">
        <v>1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1219.7175</v>
      </c>
      <c r="BL396">
        <v>817.845</v>
      </c>
      <c r="BM396">
        <v>0</v>
      </c>
      <c r="BN396">
        <v>0</v>
      </c>
      <c r="BO396">
        <v>0.75</v>
      </c>
      <c r="BP396">
        <v>1</v>
      </c>
      <c r="BQ396">
        <v>0</v>
      </c>
      <c r="BR396">
        <v>1646.618625</v>
      </c>
      <c r="BS396">
        <v>1104.09075</v>
      </c>
      <c r="BT396">
        <v>0</v>
      </c>
      <c r="BU396">
        <v>0</v>
      </c>
      <c r="BV396">
        <v>1.0125</v>
      </c>
      <c r="BW396">
        <v>1</v>
      </c>
      <c r="CV396">
        <v>0</v>
      </c>
      <c r="CW396">
        <f>ROUND(Y396*Source!I143*DO396,7)</f>
        <v>0</v>
      </c>
      <c r="CX396">
        <f>ROUND(Y396*Source!I143,7)</f>
        <v>0</v>
      </c>
      <c r="CY396">
        <f>AB396</f>
        <v>1626.29</v>
      </c>
      <c r="CZ396">
        <f>AF396</f>
        <v>1626.29</v>
      </c>
      <c r="DA396">
        <f>AJ396</f>
        <v>1</v>
      </c>
      <c r="DB396">
        <f t="shared" si="109"/>
        <v>1646.622</v>
      </c>
      <c r="DC396">
        <f t="shared" si="110"/>
        <v>1104.0975</v>
      </c>
      <c r="DD396" t="s">
        <v>236</v>
      </c>
      <c r="DE396" t="s">
        <v>236</v>
      </c>
      <c r="DF396">
        <f t="shared" si="97"/>
        <v>0</v>
      </c>
      <c r="DG396">
        <f t="shared" si="107"/>
        <v>0</v>
      </c>
      <c r="DH396">
        <f t="shared" si="105"/>
        <v>0</v>
      </c>
      <c r="DI396">
        <f t="shared" si="106"/>
        <v>0</v>
      </c>
      <c r="DJ396">
        <f>DG396+DH396</f>
        <v>0</v>
      </c>
      <c r="DK396">
        <v>1</v>
      </c>
      <c r="DL396" t="s">
        <v>75</v>
      </c>
      <c r="DM396">
        <v>6</v>
      </c>
      <c r="DN396" t="s">
        <v>28</v>
      </c>
      <c r="DO396">
        <v>1</v>
      </c>
    </row>
    <row r="397" spans="1:119">
      <c r="A397">
        <f>ROW(Source!A143)</f>
        <v>143</v>
      </c>
      <c r="B397">
        <v>85244098</v>
      </c>
      <c r="C397">
        <v>85246884</v>
      </c>
      <c r="D397">
        <v>82932639</v>
      </c>
      <c r="E397">
        <v>1</v>
      </c>
      <c r="F397">
        <v>1</v>
      </c>
      <c r="G397">
        <v>1</v>
      </c>
      <c r="H397">
        <v>2</v>
      </c>
      <c r="I397" t="s">
        <v>122</v>
      </c>
      <c r="J397" t="s">
        <v>868</v>
      </c>
      <c r="K397" t="s">
        <v>123</v>
      </c>
      <c r="L397">
        <v>1368</v>
      </c>
      <c r="N397">
        <v>1011</v>
      </c>
      <c r="O397" t="s">
        <v>57</v>
      </c>
      <c r="P397" t="s">
        <v>57</v>
      </c>
      <c r="Q397">
        <v>1</v>
      </c>
      <c r="W397">
        <v>0</v>
      </c>
      <c r="X397">
        <v>1560534341</v>
      </c>
      <c r="Y397">
        <f t="shared" si="108"/>
        <v>1.0935</v>
      </c>
      <c r="AA397">
        <v>0</v>
      </c>
      <c r="AB397">
        <v>16.95</v>
      </c>
      <c r="AC397">
        <v>0</v>
      </c>
      <c r="AD397">
        <v>0</v>
      </c>
      <c r="AE397">
        <v>0</v>
      </c>
      <c r="AF397">
        <v>11.45</v>
      </c>
      <c r="AG397">
        <v>0</v>
      </c>
      <c r="AH397">
        <v>0</v>
      </c>
      <c r="AI397">
        <v>1</v>
      </c>
      <c r="AJ397">
        <v>1.48</v>
      </c>
      <c r="AK397">
        <v>1</v>
      </c>
      <c r="AL397">
        <v>1</v>
      </c>
      <c r="AM397">
        <v>2</v>
      </c>
      <c r="AN397">
        <v>0</v>
      </c>
      <c r="AO397">
        <v>0</v>
      </c>
      <c r="AP397">
        <v>1</v>
      </c>
      <c r="AQ397">
        <v>1</v>
      </c>
      <c r="AR397">
        <v>0</v>
      </c>
      <c r="AS397" t="s">
        <v>236</v>
      </c>
      <c r="AT397">
        <v>0.81</v>
      </c>
      <c r="AU397" t="s">
        <v>441</v>
      </c>
      <c r="AV397">
        <v>1</v>
      </c>
      <c r="AW397">
        <v>2</v>
      </c>
      <c r="AX397">
        <v>85246901</v>
      </c>
      <c r="AY397">
        <v>1</v>
      </c>
      <c r="AZ397">
        <v>0</v>
      </c>
      <c r="BA397">
        <v>575</v>
      </c>
      <c r="BB397">
        <v>1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9.2745</v>
      </c>
      <c r="BL397">
        <v>0</v>
      </c>
      <c r="BM397">
        <v>0</v>
      </c>
      <c r="BN397">
        <v>0</v>
      </c>
      <c r="BO397">
        <v>0</v>
      </c>
      <c r="BP397">
        <v>1</v>
      </c>
      <c r="BQ397">
        <v>0</v>
      </c>
      <c r="BR397">
        <v>12.520575</v>
      </c>
      <c r="BS397">
        <v>0</v>
      </c>
      <c r="BT397">
        <v>0</v>
      </c>
      <c r="BU397">
        <v>0</v>
      </c>
      <c r="BV397">
        <v>0</v>
      </c>
      <c r="BW397">
        <v>1</v>
      </c>
      <c r="CV397">
        <v>0</v>
      </c>
      <c r="CW397">
        <f>ROUND(Y397*Source!I143*DO397,7)</f>
        <v>0</v>
      </c>
      <c r="CX397">
        <f>ROUND(Y397*Source!I143,7)</f>
        <v>0</v>
      </c>
      <c r="CY397">
        <f>AB397</f>
        <v>16.95</v>
      </c>
      <c r="CZ397">
        <f>AF397</f>
        <v>11.45</v>
      </c>
      <c r="DA397">
        <f>AJ397</f>
        <v>1.48</v>
      </c>
      <c r="DB397">
        <f t="shared" si="109"/>
        <v>12.5145</v>
      </c>
      <c r="DC397">
        <f t="shared" si="110"/>
        <v>0</v>
      </c>
      <c r="DD397" t="s">
        <v>236</v>
      </c>
      <c r="DE397" t="s">
        <v>236</v>
      </c>
      <c r="DF397">
        <f t="shared" si="97"/>
        <v>0</v>
      </c>
      <c r="DG397">
        <f>ROUND(ROUND(AF397*AJ397,2)*CX397,2)</f>
        <v>0</v>
      </c>
      <c r="DH397">
        <f t="shared" si="105"/>
        <v>0</v>
      </c>
      <c r="DI397">
        <f t="shared" si="106"/>
        <v>0</v>
      </c>
      <c r="DJ397">
        <f>DG397+DH397</f>
        <v>0</v>
      </c>
      <c r="DK397">
        <v>0</v>
      </c>
      <c r="DL397" t="s">
        <v>236</v>
      </c>
      <c r="DM397">
        <v>0</v>
      </c>
      <c r="DN397" t="s">
        <v>236</v>
      </c>
      <c r="DO397">
        <v>0</v>
      </c>
    </row>
    <row r="398" spans="1:119">
      <c r="A398">
        <f>ROW(Source!A143)</f>
        <v>143</v>
      </c>
      <c r="B398">
        <v>85244098</v>
      </c>
      <c r="C398">
        <v>85246884</v>
      </c>
      <c r="D398">
        <v>82932679</v>
      </c>
      <c r="E398">
        <v>1</v>
      </c>
      <c r="F398">
        <v>1</v>
      </c>
      <c r="G398">
        <v>1</v>
      </c>
      <c r="H398">
        <v>2</v>
      </c>
      <c r="I398" t="s">
        <v>124</v>
      </c>
      <c r="J398" t="s">
        <v>800</v>
      </c>
      <c r="K398" t="s">
        <v>125</v>
      </c>
      <c r="L398">
        <v>1368</v>
      </c>
      <c r="N398">
        <v>1011</v>
      </c>
      <c r="O398" t="s">
        <v>57</v>
      </c>
      <c r="P398" t="s">
        <v>57</v>
      </c>
      <c r="Q398">
        <v>1</v>
      </c>
      <c r="W398">
        <v>0</v>
      </c>
      <c r="X398">
        <v>-438045540</v>
      </c>
      <c r="Y398">
        <f t="shared" si="108"/>
        <v>30.699</v>
      </c>
      <c r="AA398">
        <v>0</v>
      </c>
      <c r="AB398">
        <v>506.23</v>
      </c>
      <c r="AC398">
        <v>811.79</v>
      </c>
      <c r="AD398">
        <v>0</v>
      </c>
      <c r="AE398">
        <v>0</v>
      </c>
      <c r="AF398">
        <v>346.73</v>
      </c>
      <c r="AG398">
        <v>811.79</v>
      </c>
      <c r="AH398">
        <v>0</v>
      </c>
      <c r="AI398">
        <v>1</v>
      </c>
      <c r="AJ398">
        <v>1.46</v>
      </c>
      <c r="AK398">
        <v>1</v>
      </c>
      <c r="AL398">
        <v>1</v>
      </c>
      <c r="AM398">
        <v>2</v>
      </c>
      <c r="AN398">
        <v>0</v>
      </c>
      <c r="AO398">
        <v>0</v>
      </c>
      <c r="AP398">
        <v>1</v>
      </c>
      <c r="AQ398">
        <v>1</v>
      </c>
      <c r="AR398">
        <v>0</v>
      </c>
      <c r="AS398" t="s">
        <v>236</v>
      </c>
      <c r="AT398">
        <v>22.74</v>
      </c>
      <c r="AU398" t="s">
        <v>441</v>
      </c>
      <c r="AV398">
        <v>1</v>
      </c>
      <c r="AW398">
        <v>2</v>
      </c>
      <c r="AX398">
        <v>85246902</v>
      </c>
      <c r="AY398">
        <v>1</v>
      </c>
      <c r="AZ398">
        <v>0</v>
      </c>
      <c r="BA398">
        <v>576</v>
      </c>
      <c r="BB398">
        <v>1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7884.6402</v>
      </c>
      <c r="BL398">
        <v>18460.1046</v>
      </c>
      <c r="BM398">
        <v>0</v>
      </c>
      <c r="BN398">
        <v>0</v>
      </c>
      <c r="BO398">
        <v>22.74</v>
      </c>
      <c r="BP398">
        <v>1</v>
      </c>
      <c r="BQ398">
        <v>0</v>
      </c>
      <c r="BR398">
        <v>10644.26427</v>
      </c>
      <c r="BS398">
        <v>24921.14121</v>
      </c>
      <c r="BT398">
        <v>0</v>
      </c>
      <c r="BU398">
        <v>0</v>
      </c>
      <c r="BV398">
        <v>30.699</v>
      </c>
      <c r="BW398">
        <v>1</v>
      </c>
      <c r="CV398">
        <v>0</v>
      </c>
      <c r="CW398">
        <f>ROUND(Y398*Source!I143*DO398,7)</f>
        <v>0</v>
      </c>
      <c r="CX398">
        <f>ROUND(Y398*Source!I143,7)</f>
        <v>0</v>
      </c>
      <c r="CY398">
        <f>AB398</f>
        <v>506.23</v>
      </c>
      <c r="CZ398">
        <f>AF398</f>
        <v>346.73</v>
      </c>
      <c r="DA398">
        <f>AJ398</f>
        <v>1.46</v>
      </c>
      <c r="DB398">
        <f t="shared" si="109"/>
        <v>10644.264</v>
      </c>
      <c r="DC398">
        <f t="shared" si="110"/>
        <v>24921.135</v>
      </c>
      <c r="DD398" t="s">
        <v>236</v>
      </c>
      <c r="DE398" t="s">
        <v>236</v>
      </c>
      <c r="DF398">
        <f t="shared" si="97"/>
        <v>0</v>
      </c>
      <c r="DG398">
        <f>ROUND(ROUND(AF398*AJ398,2)*CX398,2)</f>
        <v>0</v>
      </c>
      <c r="DH398">
        <f t="shared" si="105"/>
        <v>0</v>
      </c>
      <c r="DI398">
        <f t="shared" si="106"/>
        <v>0</v>
      </c>
      <c r="DJ398">
        <f>DG398+DH398</f>
        <v>0</v>
      </c>
      <c r="DK398">
        <v>0</v>
      </c>
      <c r="DL398" t="s">
        <v>81</v>
      </c>
      <c r="DM398">
        <v>4</v>
      </c>
      <c r="DN398" t="s">
        <v>28</v>
      </c>
      <c r="DO398">
        <v>1</v>
      </c>
    </row>
    <row r="399" spans="1:119">
      <c r="A399">
        <f>ROW(Source!A143)</f>
        <v>143</v>
      </c>
      <c r="B399">
        <v>85244098</v>
      </c>
      <c r="C399">
        <v>85246884</v>
      </c>
      <c r="D399">
        <v>82933400</v>
      </c>
      <c r="E399">
        <v>1</v>
      </c>
      <c r="F399">
        <v>1</v>
      </c>
      <c r="G399">
        <v>1</v>
      </c>
      <c r="H399">
        <v>2</v>
      </c>
      <c r="I399" t="s">
        <v>97</v>
      </c>
      <c r="J399" t="s">
        <v>801</v>
      </c>
      <c r="K399" t="s">
        <v>98</v>
      </c>
      <c r="L399">
        <v>1368</v>
      </c>
      <c r="N399">
        <v>1011</v>
      </c>
      <c r="O399" t="s">
        <v>57</v>
      </c>
      <c r="P399" t="s">
        <v>57</v>
      </c>
      <c r="Q399">
        <v>1</v>
      </c>
      <c r="W399">
        <v>0</v>
      </c>
      <c r="X399">
        <v>-849950259</v>
      </c>
      <c r="Y399">
        <f t="shared" si="108"/>
        <v>0.7965</v>
      </c>
      <c r="AA399">
        <v>0</v>
      </c>
      <c r="AB399">
        <v>641.7</v>
      </c>
      <c r="AC399">
        <v>811.79</v>
      </c>
      <c r="AD399">
        <v>0</v>
      </c>
      <c r="AE399">
        <v>0</v>
      </c>
      <c r="AF399">
        <v>641.7</v>
      </c>
      <c r="AG399">
        <v>811.79</v>
      </c>
      <c r="AH399">
        <v>0</v>
      </c>
      <c r="AI399">
        <v>1</v>
      </c>
      <c r="AJ399">
        <v>1</v>
      </c>
      <c r="AK399">
        <v>1</v>
      </c>
      <c r="AL399">
        <v>1</v>
      </c>
      <c r="AM399">
        <v>-2</v>
      </c>
      <c r="AN399">
        <v>0</v>
      </c>
      <c r="AO399">
        <v>0</v>
      </c>
      <c r="AP399">
        <v>1</v>
      </c>
      <c r="AQ399">
        <v>1</v>
      </c>
      <c r="AR399">
        <v>0</v>
      </c>
      <c r="AS399" t="s">
        <v>236</v>
      </c>
      <c r="AT399">
        <v>0.59</v>
      </c>
      <c r="AU399" t="s">
        <v>441</v>
      </c>
      <c r="AV399">
        <v>1</v>
      </c>
      <c r="AW399">
        <v>2</v>
      </c>
      <c r="AX399">
        <v>85246903</v>
      </c>
      <c r="AY399">
        <v>1</v>
      </c>
      <c r="AZ399">
        <v>0</v>
      </c>
      <c r="BA399">
        <v>577</v>
      </c>
      <c r="BB399">
        <v>1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378.603</v>
      </c>
      <c r="BL399">
        <v>478.9561</v>
      </c>
      <c r="BM399">
        <v>0</v>
      </c>
      <c r="BN399">
        <v>0</v>
      </c>
      <c r="BO399">
        <v>0.59</v>
      </c>
      <c r="BP399">
        <v>1</v>
      </c>
      <c r="BQ399">
        <v>0</v>
      </c>
      <c r="BR399">
        <v>511.11405</v>
      </c>
      <c r="BS399">
        <v>646.590735</v>
      </c>
      <c r="BT399">
        <v>0</v>
      </c>
      <c r="BU399">
        <v>0</v>
      </c>
      <c r="BV399">
        <v>0.7965</v>
      </c>
      <c r="BW399">
        <v>1</v>
      </c>
      <c r="CV399">
        <v>0</v>
      </c>
      <c r="CW399">
        <f>ROUND(Y399*Source!I143*DO399,7)</f>
        <v>0</v>
      </c>
      <c r="CX399">
        <f>ROUND(Y399*Source!I143,7)</f>
        <v>0</v>
      </c>
      <c r="CY399">
        <f>AB399</f>
        <v>641.7</v>
      </c>
      <c r="CZ399">
        <f>AF399</f>
        <v>641.7</v>
      </c>
      <c r="DA399">
        <f>AJ399</f>
        <v>1</v>
      </c>
      <c r="DB399">
        <f t="shared" si="109"/>
        <v>511.11</v>
      </c>
      <c r="DC399">
        <f t="shared" si="110"/>
        <v>646.596</v>
      </c>
      <c r="DD399" t="s">
        <v>236</v>
      </c>
      <c r="DE399" t="s">
        <v>236</v>
      </c>
      <c r="DF399">
        <f t="shared" si="97"/>
        <v>0</v>
      </c>
      <c r="DG399">
        <f t="shared" ref="DG399:DG406" si="111">ROUND(ROUND(AF399,2)*CX399,2)</f>
        <v>0</v>
      </c>
      <c r="DH399">
        <f t="shared" si="105"/>
        <v>0</v>
      </c>
      <c r="DI399">
        <f t="shared" si="106"/>
        <v>0</v>
      </c>
      <c r="DJ399">
        <f>DG399+DH399</f>
        <v>0</v>
      </c>
      <c r="DK399">
        <v>1</v>
      </c>
      <c r="DL399" t="s">
        <v>81</v>
      </c>
      <c r="DM399">
        <v>4</v>
      </c>
      <c r="DN399" t="s">
        <v>28</v>
      </c>
      <c r="DO399">
        <v>1</v>
      </c>
    </row>
    <row r="400" spans="1:119">
      <c r="A400">
        <f>ROW(Source!A143)</f>
        <v>143</v>
      </c>
      <c r="B400">
        <v>85244098</v>
      </c>
      <c r="C400">
        <v>85246884</v>
      </c>
      <c r="D400">
        <v>82933598</v>
      </c>
      <c r="E400">
        <v>1</v>
      </c>
      <c r="F400">
        <v>1</v>
      </c>
      <c r="G400">
        <v>1</v>
      </c>
      <c r="H400">
        <v>2</v>
      </c>
      <c r="I400" t="s">
        <v>126</v>
      </c>
      <c r="J400" t="s">
        <v>869</v>
      </c>
      <c r="K400" t="s">
        <v>127</v>
      </c>
      <c r="L400">
        <v>1368</v>
      </c>
      <c r="N400">
        <v>1011</v>
      </c>
      <c r="O400" t="s">
        <v>57</v>
      </c>
      <c r="P400" t="s">
        <v>57</v>
      </c>
      <c r="Q400">
        <v>1</v>
      </c>
      <c r="W400">
        <v>0</v>
      </c>
      <c r="X400">
        <v>-1265937479</v>
      </c>
      <c r="Y400">
        <f t="shared" si="108"/>
        <v>1.0935</v>
      </c>
      <c r="AA400">
        <v>0</v>
      </c>
      <c r="AB400">
        <v>192.86</v>
      </c>
      <c r="AC400">
        <v>811.79</v>
      </c>
      <c r="AD400">
        <v>0</v>
      </c>
      <c r="AE400">
        <v>0</v>
      </c>
      <c r="AF400">
        <v>192.86</v>
      </c>
      <c r="AG400">
        <v>811.79</v>
      </c>
      <c r="AH400">
        <v>0</v>
      </c>
      <c r="AI400">
        <v>1</v>
      </c>
      <c r="AJ400">
        <v>1</v>
      </c>
      <c r="AK400">
        <v>1</v>
      </c>
      <c r="AL400">
        <v>1</v>
      </c>
      <c r="AM400">
        <v>-2</v>
      </c>
      <c r="AN400">
        <v>0</v>
      </c>
      <c r="AO400">
        <v>0</v>
      </c>
      <c r="AP400">
        <v>1</v>
      </c>
      <c r="AQ400">
        <v>1</v>
      </c>
      <c r="AR400">
        <v>0</v>
      </c>
      <c r="AS400" t="s">
        <v>236</v>
      </c>
      <c r="AT400">
        <v>0.81</v>
      </c>
      <c r="AU400" t="s">
        <v>441</v>
      </c>
      <c r="AV400">
        <v>1</v>
      </c>
      <c r="AW400">
        <v>2</v>
      </c>
      <c r="AX400">
        <v>85246904</v>
      </c>
      <c r="AY400">
        <v>1</v>
      </c>
      <c r="AZ400">
        <v>0</v>
      </c>
      <c r="BA400">
        <v>578</v>
      </c>
      <c r="BB400">
        <v>1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156.2166</v>
      </c>
      <c r="BL400">
        <v>657.5499</v>
      </c>
      <c r="BM400">
        <v>0</v>
      </c>
      <c r="BN400">
        <v>0</v>
      </c>
      <c r="BO400">
        <v>0.81</v>
      </c>
      <c r="BP400">
        <v>1</v>
      </c>
      <c r="BQ400">
        <v>0</v>
      </c>
      <c r="BR400">
        <v>210.89241</v>
      </c>
      <c r="BS400">
        <v>887.692365</v>
      </c>
      <c r="BT400">
        <v>0</v>
      </c>
      <c r="BU400">
        <v>0</v>
      </c>
      <c r="BV400">
        <v>1.0935</v>
      </c>
      <c r="BW400">
        <v>1</v>
      </c>
      <c r="CV400">
        <v>0</v>
      </c>
      <c r="CW400">
        <f>ROUND(Y400*Source!I143*DO400,7)</f>
        <v>0</v>
      </c>
      <c r="CX400">
        <f>ROUND(Y400*Source!I143,7)</f>
        <v>0</v>
      </c>
      <c r="CY400">
        <f>AB400</f>
        <v>192.86</v>
      </c>
      <c r="CZ400">
        <f>AF400</f>
        <v>192.86</v>
      </c>
      <c r="DA400">
        <f>AJ400</f>
        <v>1</v>
      </c>
      <c r="DB400">
        <f t="shared" si="109"/>
        <v>210.897</v>
      </c>
      <c r="DC400">
        <f t="shared" si="110"/>
        <v>887.6925</v>
      </c>
      <c r="DD400" t="s">
        <v>236</v>
      </c>
      <c r="DE400" t="s">
        <v>236</v>
      </c>
      <c r="DF400">
        <f t="shared" si="97"/>
        <v>0</v>
      </c>
      <c r="DG400">
        <f t="shared" si="111"/>
        <v>0</v>
      </c>
      <c r="DH400">
        <f t="shared" si="105"/>
        <v>0</v>
      </c>
      <c r="DI400">
        <f t="shared" si="106"/>
        <v>0</v>
      </c>
      <c r="DJ400">
        <f>DG400+DH400</f>
        <v>0</v>
      </c>
      <c r="DK400">
        <v>1</v>
      </c>
      <c r="DL400" t="s">
        <v>81</v>
      </c>
      <c r="DM400">
        <v>4</v>
      </c>
      <c r="DN400" t="s">
        <v>28</v>
      </c>
      <c r="DO400">
        <v>1</v>
      </c>
    </row>
    <row r="401" spans="1:119">
      <c r="A401">
        <f>ROW(Source!A144)</f>
        <v>144</v>
      </c>
      <c r="B401">
        <v>85244033</v>
      </c>
      <c r="C401">
        <v>85246884</v>
      </c>
      <c r="D401">
        <v>82925974</v>
      </c>
      <c r="E401">
        <v>117</v>
      </c>
      <c r="F401">
        <v>1</v>
      </c>
      <c r="G401">
        <v>1</v>
      </c>
      <c r="H401">
        <v>1</v>
      </c>
      <c r="I401" t="s">
        <v>113</v>
      </c>
      <c r="J401" t="s">
        <v>236</v>
      </c>
      <c r="K401" t="s">
        <v>114</v>
      </c>
      <c r="L401">
        <v>1369</v>
      </c>
      <c r="N401">
        <v>1013</v>
      </c>
      <c r="O401" t="s">
        <v>115</v>
      </c>
      <c r="P401" t="s">
        <v>115</v>
      </c>
      <c r="Q401">
        <v>1</v>
      </c>
      <c r="W401">
        <v>0</v>
      </c>
      <c r="X401">
        <v>-236928766</v>
      </c>
      <c r="Y401">
        <f t="shared" si="108"/>
        <v>1.3365</v>
      </c>
      <c r="AA401">
        <v>0</v>
      </c>
      <c r="AB401">
        <v>0</v>
      </c>
      <c r="AC401">
        <v>0</v>
      </c>
      <c r="AD401">
        <v>660.33</v>
      </c>
      <c r="AE401">
        <v>0</v>
      </c>
      <c r="AF401">
        <v>0</v>
      </c>
      <c r="AG401">
        <v>0</v>
      </c>
      <c r="AH401">
        <v>660.33</v>
      </c>
      <c r="AI401">
        <v>1</v>
      </c>
      <c r="AJ401">
        <v>1</v>
      </c>
      <c r="AK401">
        <v>1</v>
      </c>
      <c r="AL401">
        <v>1</v>
      </c>
      <c r="AM401">
        <v>-2</v>
      </c>
      <c r="AN401">
        <v>0</v>
      </c>
      <c r="AO401">
        <v>0</v>
      </c>
      <c r="AP401">
        <v>1</v>
      </c>
      <c r="AQ401">
        <v>1</v>
      </c>
      <c r="AR401">
        <v>0</v>
      </c>
      <c r="AS401" t="s">
        <v>236</v>
      </c>
      <c r="AT401">
        <v>0.99</v>
      </c>
      <c r="AU401" t="s">
        <v>441</v>
      </c>
      <c r="AV401">
        <v>1</v>
      </c>
      <c r="AW401">
        <v>2</v>
      </c>
      <c r="AX401">
        <v>85246895</v>
      </c>
      <c r="AY401">
        <v>1</v>
      </c>
      <c r="AZ401">
        <v>0</v>
      </c>
      <c r="BA401">
        <v>582</v>
      </c>
      <c r="BB401">
        <v>1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653.7267</v>
      </c>
      <c r="BN401">
        <v>0.99</v>
      </c>
      <c r="BO401">
        <v>0</v>
      </c>
      <c r="BP401">
        <v>1</v>
      </c>
      <c r="BQ401">
        <v>0</v>
      </c>
      <c r="BR401">
        <v>0</v>
      </c>
      <c r="BS401">
        <v>0</v>
      </c>
      <c r="BT401">
        <v>882.531045</v>
      </c>
      <c r="BU401">
        <v>1.3365</v>
      </c>
      <c r="BV401">
        <v>0</v>
      </c>
      <c r="BW401">
        <v>1</v>
      </c>
      <c r="CU401">
        <f>ROUND(AT401*Source!I144*AH401*AL401,2)</f>
        <v>0</v>
      </c>
      <c r="CV401">
        <f>ROUND(Y401*Source!I144,7)</f>
        <v>0</v>
      </c>
      <c r="CW401">
        <v>0</v>
      </c>
      <c r="CX401">
        <f>ROUND(Y401*Source!I144,7)</f>
        <v>0</v>
      </c>
      <c r="CY401">
        <f>AD401</f>
        <v>660.33</v>
      </c>
      <c r="CZ401">
        <f>AH401</f>
        <v>660.33</v>
      </c>
      <c r="DA401">
        <f>AL401</f>
        <v>1</v>
      </c>
      <c r="DB401">
        <f t="shared" si="109"/>
        <v>882.5355</v>
      </c>
      <c r="DC401">
        <f t="shared" si="110"/>
        <v>0</v>
      </c>
      <c r="DD401" t="s">
        <v>236</v>
      </c>
      <c r="DE401" t="s">
        <v>236</v>
      </c>
      <c r="DF401">
        <f t="shared" si="97"/>
        <v>0</v>
      </c>
      <c r="DG401">
        <f t="shared" si="111"/>
        <v>0</v>
      </c>
      <c r="DH401">
        <f t="shared" si="105"/>
        <v>0</v>
      </c>
      <c r="DI401">
        <f t="shared" si="106"/>
        <v>0</v>
      </c>
      <c r="DJ401">
        <f>DI401</f>
        <v>0</v>
      </c>
      <c r="DK401">
        <v>1</v>
      </c>
      <c r="DL401" t="s">
        <v>236</v>
      </c>
      <c r="DM401">
        <v>0</v>
      </c>
      <c r="DN401" t="s">
        <v>236</v>
      </c>
      <c r="DO401">
        <v>0</v>
      </c>
    </row>
    <row r="402" spans="1:119">
      <c r="A402">
        <f>ROW(Source!A144)</f>
        <v>144</v>
      </c>
      <c r="B402">
        <v>85244033</v>
      </c>
      <c r="C402">
        <v>85246884</v>
      </c>
      <c r="D402">
        <v>82925976</v>
      </c>
      <c r="E402">
        <v>117</v>
      </c>
      <c r="F402">
        <v>1</v>
      </c>
      <c r="G402">
        <v>1</v>
      </c>
      <c r="H402">
        <v>1</v>
      </c>
      <c r="I402" t="s">
        <v>116</v>
      </c>
      <c r="J402" t="s">
        <v>236</v>
      </c>
      <c r="K402" t="s">
        <v>117</v>
      </c>
      <c r="L402">
        <v>1369</v>
      </c>
      <c r="N402">
        <v>1013</v>
      </c>
      <c r="O402" t="s">
        <v>115</v>
      </c>
      <c r="P402" t="s">
        <v>115</v>
      </c>
      <c r="Q402">
        <v>1</v>
      </c>
      <c r="W402">
        <v>0</v>
      </c>
      <c r="X402">
        <v>-587036825</v>
      </c>
      <c r="Y402">
        <f t="shared" si="108"/>
        <v>63.8415</v>
      </c>
      <c r="AA402">
        <v>0</v>
      </c>
      <c r="AB402">
        <v>0</v>
      </c>
      <c r="AC402">
        <v>0</v>
      </c>
      <c r="AD402">
        <v>720.91</v>
      </c>
      <c r="AE402">
        <v>0</v>
      </c>
      <c r="AF402">
        <v>0</v>
      </c>
      <c r="AG402">
        <v>0</v>
      </c>
      <c r="AH402">
        <v>720.91</v>
      </c>
      <c r="AI402">
        <v>1</v>
      </c>
      <c r="AJ402">
        <v>1</v>
      </c>
      <c r="AK402">
        <v>1</v>
      </c>
      <c r="AL402">
        <v>1</v>
      </c>
      <c r="AM402">
        <v>-2</v>
      </c>
      <c r="AN402">
        <v>0</v>
      </c>
      <c r="AO402">
        <v>0</v>
      </c>
      <c r="AP402">
        <v>1</v>
      </c>
      <c r="AQ402">
        <v>1</v>
      </c>
      <c r="AR402">
        <v>0</v>
      </c>
      <c r="AS402" t="s">
        <v>236</v>
      </c>
      <c r="AT402">
        <v>47.29</v>
      </c>
      <c r="AU402" t="s">
        <v>441</v>
      </c>
      <c r="AV402">
        <v>1</v>
      </c>
      <c r="AW402">
        <v>2</v>
      </c>
      <c r="AX402">
        <v>85246896</v>
      </c>
      <c r="AY402">
        <v>1</v>
      </c>
      <c r="AZ402">
        <v>0</v>
      </c>
      <c r="BA402">
        <v>583</v>
      </c>
      <c r="BB402">
        <v>1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34091.8339</v>
      </c>
      <c r="BN402">
        <v>47.29</v>
      </c>
      <c r="BO402">
        <v>0</v>
      </c>
      <c r="BP402">
        <v>1</v>
      </c>
      <c r="BQ402">
        <v>0</v>
      </c>
      <c r="BR402">
        <v>0</v>
      </c>
      <c r="BS402">
        <v>0</v>
      </c>
      <c r="BT402">
        <v>46023.975765</v>
      </c>
      <c r="BU402">
        <v>63.8415</v>
      </c>
      <c r="BV402">
        <v>0</v>
      </c>
      <c r="BW402">
        <v>1</v>
      </c>
      <c r="CU402">
        <f>ROUND(AT402*Source!I144*AH402*AL402,2)</f>
        <v>0</v>
      </c>
      <c r="CV402">
        <f>ROUND(Y402*Source!I144,7)</f>
        <v>0</v>
      </c>
      <c r="CW402">
        <v>0</v>
      </c>
      <c r="CX402">
        <f>ROUND(Y402*Source!I144,7)</f>
        <v>0</v>
      </c>
      <c r="CY402">
        <f>AD402</f>
        <v>720.91</v>
      </c>
      <c r="CZ402">
        <f>AH402</f>
        <v>720.91</v>
      </c>
      <c r="DA402">
        <f>AL402</f>
        <v>1</v>
      </c>
      <c r="DB402">
        <f t="shared" si="109"/>
        <v>46023.9705</v>
      </c>
      <c r="DC402">
        <f t="shared" si="110"/>
        <v>0</v>
      </c>
      <c r="DD402" t="s">
        <v>236</v>
      </c>
      <c r="DE402" t="s">
        <v>236</v>
      </c>
      <c r="DF402">
        <f t="shared" si="97"/>
        <v>0</v>
      </c>
      <c r="DG402">
        <f t="shared" si="111"/>
        <v>0</v>
      </c>
      <c r="DH402">
        <f t="shared" si="105"/>
        <v>0</v>
      </c>
      <c r="DI402">
        <f t="shared" si="106"/>
        <v>0</v>
      </c>
      <c r="DJ402">
        <f>DI402</f>
        <v>0</v>
      </c>
      <c r="DK402">
        <v>1</v>
      </c>
      <c r="DL402" t="s">
        <v>236</v>
      </c>
      <c r="DM402">
        <v>0</v>
      </c>
      <c r="DN402" t="s">
        <v>236</v>
      </c>
      <c r="DO402">
        <v>0</v>
      </c>
    </row>
    <row r="403" spans="1:119">
      <c r="A403">
        <f>ROW(Source!A144)</f>
        <v>144</v>
      </c>
      <c r="B403">
        <v>85244033</v>
      </c>
      <c r="C403">
        <v>85246884</v>
      </c>
      <c r="D403">
        <v>82925980</v>
      </c>
      <c r="E403">
        <v>117</v>
      </c>
      <c r="F403">
        <v>1</v>
      </c>
      <c r="G403">
        <v>1</v>
      </c>
      <c r="H403">
        <v>1</v>
      </c>
      <c r="I403" t="s">
        <v>118</v>
      </c>
      <c r="J403" t="s">
        <v>236</v>
      </c>
      <c r="K403" t="s">
        <v>119</v>
      </c>
      <c r="L403">
        <v>1369</v>
      </c>
      <c r="N403">
        <v>1013</v>
      </c>
      <c r="O403" t="s">
        <v>115</v>
      </c>
      <c r="P403" t="s">
        <v>115</v>
      </c>
      <c r="Q403">
        <v>1</v>
      </c>
      <c r="W403">
        <v>0</v>
      </c>
      <c r="X403">
        <v>-512803540</v>
      </c>
      <c r="Y403">
        <f t="shared" si="108"/>
        <v>31.617</v>
      </c>
      <c r="AA403">
        <v>0</v>
      </c>
      <c r="AB403">
        <v>0</v>
      </c>
      <c r="AC403">
        <v>0</v>
      </c>
      <c r="AD403">
        <v>811.79</v>
      </c>
      <c r="AE403">
        <v>0</v>
      </c>
      <c r="AF403">
        <v>0</v>
      </c>
      <c r="AG403">
        <v>0</v>
      </c>
      <c r="AH403">
        <v>811.79</v>
      </c>
      <c r="AI403">
        <v>1</v>
      </c>
      <c r="AJ403">
        <v>1</v>
      </c>
      <c r="AK403">
        <v>1</v>
      </c>
      <c r="AL403">
        <v>1</v>
      </c>
      <c r="AM403">
        <v>-2</v>
      </c>
      <c r="AN403">
        <v>0</v>
      </c>
      <c r="AO403">
        <v>0</v>
      </c>
      <c r="AP403">
        <v>1</v>
      </c>
      <c r="AQ403">
        <v>1</v>
      </c>
      <c r="AR403">
        <v>0</v>
      </c>
      <c r="AS403" t="s">
        <v>236</v>
      </c>
      <c r="AT403">
        <v>23.42</v>
      </c>
      <c r="AU403" t="s">
        <v>441</v>
      </c>
      <c r="AV403">
        <v>1</v>
      </c>
      <c r="AW403">
        <v>2</v>
      </c>
      <c r="AX403">
        <v>85246897</v>
      </c>
      <c r="AY403">
        <v>1</v>
      </c>
      <c r="AZ403">
        <v>0</v>
      </c>
      <c r="BA403">
        <v>584</v>
      </c>
      <c r="BB403">
        <v>1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19012.1218</v>
      </c>
      <c r="BN403">
        <v>23.42</v>
      </c>
      <c r="BO403">
        <v>0</v>
      </c>
      <c r="BP403">
        <v>1</v>
      </c>
      <c r="BQ403">
        <v>0</v>
      </c>
      <c r="BR403">
        <v>0</v>
      </c>
      <c r="BS403">
        <v>0</v>
      </c>
      <c r="BT403">
        <v>25666.36443</v>
      </c>
      <c r="BU403">
        <v>31.617</v>
      </c>
      <c r="BV403">
        <v>0</v>
      </c>
      <c r="BW403">
        <v>1</v>
      </c>
      <c r="CU403">
        <f>ROUND(AT403*Source!I144*AH403*AL403,2)</f>
        <v>0</v>
      </c>
      <c r="CV403">
        <f>ROUND(Y403*Source!I144,7)</f>
        <v>0</v>
      </c>
      <c r="CW403">
        <v>0</v>
      </c>
      <c r="CX403">
        <f>ROUND(Y403*Source!I144,7)</f>
        <v>0</v>
      </c>
      <c r="CY403">
        <f>AD403</f>
        <v>811.79</v>
      </c>
      <c r="CZ403">
        <f>AH403</f>
        <v>811.79</v>
      </c>
      <c r="DA403">
        <f>AL403</f>
        <v>1</v>
      </c>
      <c r="DB403">
        <f t="shared" si="109"/>
        <v>25666.362</v>
      </c>
      <c r="DC403">
        <f t="shared" si="110"/>
        <v>0</v>
      </c>
      <c r="DD403" t="s">
        <v>236</v>
      </c>
      <c r="DE403" t="s">
        <v>236</v>
      </c>
      <c r="DF403">
        <f t="shared" si="97"/>
        <v>0</v>
      </c>
      <c r="DG403">
        <f t="shared" si="111"/>
        <v>0</v>
      </c>
      <c r="DH403">
        <f t="shared" si="105"/>
        <v>0</v>
      </c>
      <c r="DI403">
        <f t="shared" si="106"/>
        <v>0</v>
      </c>
      <c r="DJ403">
        <f>DI403</f>
        <v>0</v>
      </c>
      <c r="DK403">
        <v>1</v>
      </c>
      <c r="DL403" t="s">
        <v>236</v>
      </c>
      <c r="DM403">
        <v>0</v>
      </c>
      <c r="DN403" t="s">
        <v>236</v>
      </c>
      <c r="DO403">
        <v>0</v>
      </c>
    </row>
    <row r="404" spans="1:119">
      <c r="A404">
        <f>ROW(Source!A144)</f>
        <v>144</v>
      </c>
      <c r="B404">
        <v>85244033</v>
      </c>
      <c r="C404">
        <v>85246884</v>
      </c>
      <c r="D404">
        <v>82925984</v>
      </c>
      <c r="E404">
        <v>117</v>
      </c>
      <c r="F404">
        <v>1</v>
      </c>
      <c r="G404">
        <v>1</v>
      </c>
      <c r="H404">
        <v>1</v>
      </c>
      <c r="I404" t="s">
        <v>120</v>
      </c>
      <c r="J404" t="s">
        <v>236</v>
      </c>
      <c r="K404" t="s">
        <v>121</v>
      </c>
      <c r="L404">
        <v>1369</v>
      </c>
      <c r="N404">
        <v>1013</v>
      </c>
      <c r="O404" t="s">
        <v>115</v>
      </c>
      <c r="P404" t="s">
        <v>115</v>
      </c>
      <c r="Q404">
        <v>1</v>
      </c>
      <c r="W404">
        <v>0</v>
      </c>
      <c r="X404">
        <v>1518711480</v>
      </c>
      <c r="Y404">
        <f t="shared" si="108"/>
        <v>31.617</v>
      </c>
      <c r="AA404">
        <v>0</v>
      </c>
      <c r="AB404">
        <v>0</v>
      </c>
      <c r="AC404">
        <v>0</v>
      </c>
      <c r="AD404">
        <v>932.95</v>
      </c>
      <c r="AE404">
        <v>0</v>
      </c>
      <c r="AF404">
        <v>0</v>
      </c>
      <c r="AG404">
        <v>0</v>
      </c>
      <c r="AH404">
        <v>932.95</v>
      </c>
      <c r="AI404">
        <v>1</v>
      </c>
      <c r="AJ404">
        <v>1</v>
      </c>
      <c r="AK404">
        <v>1</v>
      </c>
      <c r="AL404">
        <v>1</v>
      </c>
      <c r="AM404">
        <v>-2</v>
      </c>
      <c r="AN404">
        <v>0</v>
      </c>
      <c r="AO404">
        <v>0</v>
      </c>
      <c r="AP404">
        <v>1</v>
      </c>
      <c r="AQ404">
        <v>1</v>
      </c>
      <c r="AR404">
        <v>0</v>
      </c>
      <c r="AS404" t="s">
        <v>236</v>
      </c>
      <c r="AT404">
        <v>23.42</v>
      </c>
      <c r="AU404" t="s">
        <v>441</v>
      </c>
      <c r="AV404">
        <v>1</v>
      </c>
      <c r="AW404">
        <v>2</v>
      </c>
      <c r="AX404">
        <v>85246898</v>
      </c>
      <c r="AY404">
        <v>1</v>
      </c>
      <c r="AZ404">
        <v>0</v>
      </c>
      <c r="BA404">
        <v>585</v>
      </c>
      <c r="BB404">
        <v>1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21849.689</v>
      </c>
      <c r="BN404">
        <v>23.42</v>
      </c>
      <c r="BO404">
        <v>0</v>
      </c>
      <c r="BP404">
        <v>1</v>
      </c>
      <c r="BQ404">
        <v>0</v>
      </c>
      <c r="BR404">
        <v>0</v>
      </c>
      <c r="BS404">
        <v>0</v>
      </c>
      <c r="BT404">
        <v>29497.08015</v>
      </c>
      <c r="BU404">
        <v>31.617</v>
      </c>
      <c r="BV404">
        <v>0</v>
      </c>
      <c r="BW404">
        <v>1</v>
      </c>
      <c r="CU404">
        <f>ROUND(AT404*Source!I144*AH404*AL404,2)</f>
        <v>0</v>
      </c>
      <c r="CV404">
        <f>ROUND(Y404*Source!I144,7)</f>
        <v>0</v>
      </c>
      <c r="CW404">
        <v>0</v>
      </c>
      <c r="CX404">
        <f>ROUND(Y404*Source!I144,7)</f>
        <v>0</v>
      </c>
      <c r="CY404">
        <f>AD404</f>
        <v>932.95</v>
      </c>
      <c r="CZ404">
        <f>AH404</f>
        <v>932.95</v>
      </c>
      <c r="DA404">
        <f>AL404</f>
        <v>1</v>
      </c>
      <c r="DB404">
        <f t="shared" si="109"/>
        <v>29497.0815</v>
      </c>
      <c r="DC404">
        <f t="shared" si="110"/>
        <v>0</v>
      </c>
      <c r="DD404" t="s">
        <v>236</v>
      </c>
      <c r="DE404" t="s">
        <v>236</v>
      </c>
      <c r="DF404">
        <f t="shared" si="97"/>
        <v>0</v>
      </c>
      <c r="DG404">
        <f t="shared" si="111"/>
        <v>0</v>
      </c>
      <c r="DH404">
        <f t="shared" si="105"/>
        <v>0</v>
      </c>
      <c r="DI404">
        <f t="shared" si="106"/>
        <v>0</v>
      </c>
      <c r="DJ404">
        <f>DI404</f>
        <v>0</v>
      </c>
      <c r="DK404">
        <v>1</v>
      </c>
      <c r="DL404" t="s">
        <v>236</v>
      </c>
      <c r="DM404">
        <v>0</v>
      </c>
      <c r="DN404" t="s">
        <v>236</v>
      </c>
      <c r="DO404">
        <v>0</v>
      </c>
    </row>
    <row r="405" spans="1:119">
      <c r="A405">
        <f>ROW(Source!A144)</f>
        <v>144</v>
      </c>
      <c r="B405">
        <v>85244033</v>
      </c>
      <c r="C405">
        <v>85246884</v>
      </c>
      <c r="D405">
        <v>82926016</v>
      </c>
      <c r="E405">
        <v>117</v>
      </c>
      <c r="F405">
        <v>1</v>
      </c>
      <c r="G405">
        <v>1</v>
      </c>
      <c r="H405">
        <v>1</v>
      </c>
      <c r="I405" t="s">
        <v>798</v>
      </c>
      <c r="J405" t="s">
        <v>236</v>
      </c>
      <c r="K405" t="s">
        <v>799</v>
      </c>
      <c r="L405">
        <v>1191</v>
      </c>
      <c r="N405">
        <v>1013</v>
      </c>
      <c r="O405" t="s">
        <v>28</v>
      </c>
      <c r="P405" t="s">
        <v>28</v>
      </c>
      <c r="Q405">
        <v>1</v>
      </c>
      <c r="W405">
        <v>0</v>
      </c>
      <c r="X405">
        <v>-1417349443</v>
      </c>
      <c r="Y405">
        <f t="shared" si="108"/>
        <v>33.6015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1</v>
      </c>
      <c r="AJ405">
        <v>1</v>
      </c>
      <c r="AK405">
        <v>1</v>
      </c>
      <c r="AL405">
        <v>1</v>
      </c>
      <c r="AM405">
        <v>-2</v>
      </c>
      <c r="AN405">
        <v>0</v>
      </c>
      <c r="AO405">
        <v>0</v>
      </c>
      <c r="AP405">
        <v>1</v>
      </c>
      <c r="AQ405">
        <v>1</v>
      </c>
      <c r="AR405">
        <v>0</v>
      </c>
      <c r="AS405" t="s">
        <v>236</v>
      </c>
      <c r="AT405">
        <v>24.89</v>
      </c>
      <c r="AU405" t="s">
        <v>441</v>
      </c>
      <c r="AV405">
        <v>2</v>
      </c>
      <c r="AW405">
        <v>2</v>
      </c>
      <c r="AX405">
        <v>85246899</v>
      </c>
      <c r="AY405">
        <v>1</v>
      </c>
      <c r="AZ405">
        <v>0</v>
      </c>
      <c r="BA405">
        <v>586</v>
      </c>
      <c r="BB405">
        <v>1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CV405">
        <v>0</v>
      </c>
      <c r="CW405">
        <v>0</v>
      </c>
      <c r="CX405">
        <f>ROUND(Y405*Source!I144,7)</f>
        <v>0</v>
      </c>
      <c r="CY405">
        <f>AD405</f>
        <v>0</v>
      </c>
      <c r="CZ405">
        <f>AH405</f>
        <v>0</v>
      </c>
      <c r="DA405">
        <f>AL405</f>
        <v>1</v>
      </c>
      <c r="DB405">
        <f t="shared" si="109"/>
        <v>0</v>
      </c>
      <c r="DC405">
        <f t="shared" si="110"/>
        <v>0</v>
      </c>
      <c r="DD405" t="s">
        <v>236</v>
      </c>
      <c r="DE405" t="s">
        <v>236</v>
      </c>
      <c r="DF405">
        <f t="shared" ref="DF405:DF434" si="112">ROUND(ROUND(AE405,2)*CX405,2)</f>
        <v>0</v>
      </c>
      <c r="DG405">
        <f t="shared" si="111"/>
        <v>0</v>
      </c>
      <c r="DH405">
        <f t="shared" si="105"/>
        <v>0</v>
      </c>
      <c r="DI405">
        <f t="shared" si="106"/>
        <v>0</v>
      </c>
      <c r="DJ405">
        <f>DI405</f>
        <v>0</v>
      </c>
      <c r="DK405">
        <v>0</v>
      </c>
      <c r="DL405" t="s">
        <v>236</v>
      </c>
      <c r="DM405">
        <v>0</v>
      </c>
      <c r="DN405" t="s">
        <v>236</v>
      </c>
      <c r="DO405">
        <v>0</v>
      </c>
    </row>
    <row r="406" spans="1:119">
      <c r="A406">
        <f>ROW(Source!A144)</f>
        <v>144</v>
      </c>
      <c r="B406">
        <v>85244033</v>
      </c>
      <c r="C406">
        <v>85246884</v>
      </c>
      <c r="D406">
        <v>82932505</v>
      </c>
      <c r="E406">
        <v>1</v>
      </c>
      <c r="F406">
        <v>1</v>
      </c>
      <c r="G406">
        <v>1</v>
      </c>
      <c r="H406">
        <v>2</v>
      </c>
      <c r="I406" t="s">
        <v>73</v>
      </c>
      <c r="J406" t="s">
        <v>807</v>
      </c>
      <c r="K406" t="s">
        <v>74</v>
      </c>
      <c r="L406">
        <v>1368</v>
      </c>
      <c r="N406">
        <v>1011</v>
      </c>
      <c r="O406" t="s">
        <v>57</v>
      </c>
      <c r="P406" t="s">
        <v>57</v>
      </c>
      <c r="Q406">
        <v>1</v>
      </c>
      <c r="W406">
        <v>0</v>
      </c>
      <c r="X406">
        <v>639918019</v>
      </c>
      <c r="Y406">
        <f t="shared" si="108"/>
        <v>1.0125</v>
      </c>
      <c r="AA406">
        <v>0</v>
      </c>
      <c r="AB406">
        <v>1626.29</v>
      </c>
      <c r="AC406">
        <v>1090.46</v>
      </c>
      <c r="AD406">
        <v>0</v>
      </c>
      <c r="AE406">
        <v>0</v>
      </c>
      <c r="AF406">
        <v>1626.29</v>
      </c>
      <c r="AG406">
        <v>1090.46</v>
      </c>
      <c r="AH406">
        <v>0</v>
      </c>
      <c r="AI406">
        <v>1</v>
      </c>
      <c r="AJ406">
        <v>1</v>
      </c>
      <c r="AK406">
        <v>1</v>
      </c>
      <c r="AL406">
        <v>1</v>
      </c>
      <c r="AM406">
        <v>-2</v>
      </c>
      <c r="AN406">
        <v>0</v>
      </c>
      <c r="AO406">
        <v>0</v>
      </c>
      <c r="AP406">
        <v>1</v>
      </c>
      <c r="AQ406">
        <v>1</v>
      </c>
      <c r="AR406">
        <v>0</v>
      </c>
      <c r="AS406" t="s">
        <v>236</v>
      </c>
      <c r="AT406">
        <v>0.75</v>
      </c>
      <c r="AU406" t="s">
        <v>441</v>
      </c>
      <c r="AV406">
        <v>1</v>
      </c>
      <c r="AW406">
        <v>2</v>
      </c>
      <c r="AX406">
        <v>85246900</v>
      </c>
      <c r="AY406">
        <v>1</v>
      </c>
      <c r="AZ406">
        <v>0</v>
      </c>
      <c r="BA406">
        <v>587</v>
      </c>
      <c r="BB406">
        <v>1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1219.7175</v>
      </c>
      <c r="BL406">
        <v>817.845</v>
      </c>
      <c r="BM406">
        <v>0</v>
      </c>
      <c r="BN406">
        <v>0</v>
      </c>
      <c r="BO406">
        <v>0.75</v>
      </c>
      <c r="BP406">
        <v>1</v>
      </c>
      <c r="BQ406">
        <v>0</v>
      </c>
      <c r="BR406">
        <v>1646.618625</v>
      </c>
      <c r="BS406">
        <v>1104.09075</v>
      </c>
      <c r="BT406">
        <v>0</v>
      </c>
      <c r="BU406">
        <v>0</v>
      </c>
      <c r="BV406">
        <v>1.0125</v>
      </c>
      <c r="BW406">
        <v>1</v>
      </c>
      <c r="CV406">
        <v>0</v>
      </c>
      <c r="CW406">
        <f>ROUND(Y406*Source!I144*DO406,7)</f>
        <v>0</v>
      </c>
      <c r="CX406">
        <f>ROUND(Y406*Source!I144,7)</f>
        <v>0</v>
      </c>
      <c r="CY406">
        <f>AB406</f>
        <v>1626.29</v>
      </c>
      <c r="CZ406">
        <f>AF406</f>
        <v>1626.29</v>
      </c>
      <c r="DA406">
        <f>AJ406</f>
        <v>1</v>
      </c>
      <c r="DB406">
        <f t="shared" si="109"/>
        <v>1646.622</v>
      </c>
      <c r="DC406">
        <f t="shared" si="110"/>
        <v>1104.0975</v>
      </c>
      <c r="DD406" t="s">
        <v>236</v>
      </c>
      <c r="DE406" t="s">
        <v>236</v>
      </c>
      <c r="DF406">
        <f t="shared" si="112"/>
        <v>0</v>
      </c>
      <c r="DG406">
        <f t="shared" si="111"/>
        <v>0</v>
      </c>
      <c r="DH406">
        <f t="shared" si="105"/>
        <v>0</v>
      </c>
      <c r="DI406">
        <f t="shared" si="106"/>
        <v>0</v>
      </c>
      <c r="DJ406">
        <f>DG406+DH406</f>
        <v>0</v>
      </c>
      <c r="DK406">
        <v>1</v>
      </c>
      <c r="DL406" t="s">
        <v>75</v>
      </c>
      <c r="DM406">
        <v>6</v>
      </c>
      <c r="DN406" t="s">
        <v>28</v>
      </c>
      <c r="DO406">
        <v>1</v>
      </c>
    </row>
    <row r="407" spans="1:119">
      <c r="A407">
        <f>ROW(Source!A144)</f>
        <v>144</v>
      </c>
      <c r="B407">
        <v>85244033</v>
      </c>
      <c r="C407">
        <v>85246884</v>
      </c>
      <c r="D407">
        <v>82932639</v>
      </c>
      <c r="E407">
        <v>1</v>
      </c>
      <c r="F407">
        <v>1</v>
      </c>
      <c r="G407">
        <v>1</v>
      </c>
      <c r="H407">
        <v>2</v>
      </c>
      <c r="I407" t="s">
        <v>122</v>
      </c>
      <c r="J407" t="s">
        <v>868</v>
      </c>
      <c r="K407" t="s">
        <v>123</v>
      </c>
      <c r="L407">
        <v>1368</v>
      </c>
      <c r="N407">
        <v>1011</v>
      </c>
      <c r="O407" t="s">
        <v>57</v>
      </c>
      <c r="P407" t="s">
        <v>57</v>
      </c>
      <c r="Q407">
        <v>1</v>
      </c>
      <c r="W407">
        <v>0</v>
      </c>
      <c r="X407">
        <v>1560534341</v>
      </c>
      <c r="Y407">
        <f t="shared" si="108"/>
        <v>1.0935</v>
      </c>
      <c r="AA407">
        <v>0</v>
      </c>
      <c r="AB407">
        <v>16.95</v>
      </c>
      <c r="AC407">
        <v>0</v>
      </c>
      <c r="AD407">
        <v>0</v>
      </c>
      <c r="AE407">
        <v>0</v>
      </c>
      <c r="AF407">
        <v>11.45</v>
      </c>
      <c r="AG407">
        <v>0</v>
      </c>
      <c r="AH407">
        <v>0</v>
      </c>
      <c r="AI407">
        <v>1</v>
      </c>
      <c r="AJ407">
        <v>1.48</v>
      </c>
      <c r="AK407">
        <v>1</v>
      </c>
      <c r="AL407">
        <v>1</v>
      </c>
      <c r="AM407">
        <v>2</v>
      </c>
      <c r="AN407">
        <v>0</v>
      </c>
      <c r="AO407">
        <v>0</v>
      </c>
      <c r="AP407">
        <v>1</v>
      </c>
      <c r="AQ407">
        <v>1</v>
      </c>
      <c r="AR407">
        <v>0</v>
      </c>
      <c r="AS407" t="s">
        <v>236</v>
      </c>
      <c r="AT407">
        <v>0.81</v>
      </c>
      <c r="AU407" t="s">
        <v>441</v>
      </c>
      <c r="AV407">
        <v>1</v>
      </c>
      <c r="AW407">
        <v>2</v>
      </c>
      <c r="AX407">
        <v>85246901</v>
      </c>
      <c r="AY407">
        <v>1</v>
      </c>
      <c r="AZ407">
        <v>0</v>
      </c>
      <c r="BA407">
        <v>588</v>
      </c>
      <c r="BB407">
        <v>1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9.2745</v>
      </c>
      <c r="BL407">
        <v>0</v>
      </c>
      <c r="BM407">
        <v>0</v>
      </c>
      <c r="BN407">
        <v>0</v>
      </c>
      <c r="BO407">
        <v>0</v>
      </c>
      <c r="BP407">
        <v>1</v>
      </c>
      <c r="BQ407">
        <v>0</v>
      </c>
      <c r="BR407">
        <v>12.520575</v>
      </c>
      <c r="BS407">
        <v>0</v>
      </c>
      <c r="BT407">
        <v>0</v>
      </c>
      <c r="BU407">
        <v>0</v>
      </c>
      <c r="BV407">
        <v>0</v>
      </c>
      <c r="BW407">
        <v>1</v>
      </c>
      <c r="CV407">
        <v>0</v>
      </c>
      <c r="CW407">
        <f>ROUND(Y407*Source!I144*DO407,7)</f>
        <v>0</v>
      </c>
      <c r="CX407">
        <f>ROUND(Y407*Source!I144,7)</f>
        <v>0</v>
      </c>
      <c r="CY407">
        <f>AB407</f>
        <v>16.95</v>
      </c>
      <c r="CZ407">
        <f>AF407</f>
        <v>11.45</v>
      </c>
      <c r="DA407">
        <f>AJ407</f>
        <v>1.48</v>
      </c>
      <c r="DB407">
        <f t="shared" si="109"/>
        <v>12.5145</v>
      </c>
      <c r="DC407">
        <f t="shared" si="110"/>
        <v>0</v>
      </c>
      <c r="DD407" t="s">
        <v>236</v>
      </c>
      <c r="DE407" t="s">
        <v>236</v>
      </c>
      <c r="DF407">
        <f t="shared" si="112"/>
        <v>0</v>
      </c>
      <c r="DG407">
        <f>ROUND(ROUND(AF407*AJ407,2)*CX407,2)</f>
        <v>0</v>
      </c>
      <c r="DH407">
        <f t="shared" si="105"/>
        <v>0</v>
      </c>
      <c r="DI407">
        <f t="shared" si="106"/>
        <v>0</v>
      </c>
      <c r="DJ407">
        <f>DG407+DH407</f>
        <v>0</v>
      </c>
      <c r="DK407">
        <v>0</v>
      </c>
      <c r="DL407" t="s">
        <v>236</v>
      </c>
      <c r="DM407">
        <v>0</v>
      </c>
      <c r="DN407" t="s">
        <v>236</v>
      </c>
      <c r="DO407">
        <v>0</v>
      </c>
    </row>
    <row r="408" spans="1:119">
      <c r="A408">
        <f>ROW(Source!A144)</f>
        <v>144</v>
      </c>
      <c r="B408">
        <v>85244033</v>
      </c>
      <c r="C408">
        <v>85246884</v>
      </c>
      <c r="D408">
        <v>82932679</v>
      </c>
      <c r="E408">
        <v>1</v>
      </c>
      <c r="F408">
        <v>1</v>
      </c>
      <c r="G408">
        <v>1</v>
      </c>
      <c r="H408">
        <v>2</v>
      </c>
      <c r="I408" t="s">
        <v>124</v>
      </c>
      <c r="J408" t="s">
        <v>800</v>
      </c>
      <c r="K408" t="s">
        <v>125</v>
      </c>
      <c r="L408">
        <v>1368</v>
      </c>
      <c r="N408">
        <v>1011</v>
      </c>
      <c r="O408" t="s">
        <v>57</v>
      </c>
      <c r="P408" t="s">
        <v>57</v>
      </c>
      <c r="Q408">
        <v>1</v>
      </c>
      <c r="W408">
        <v>0</v>
      </c>
      <c r="X408">
        <v>-438045540</v>
      </c>
      <c r="Y408">
        <f t="shared" si="108"/>
        <v>30.699</v>
      </c>
      <c r="AA408">
        <v>0</v>
      </c>
      <c r="AB408">
        <v>506.23</v>
      </c>
      <c r="AC408">
        <v>811.79</v>
      </c>
      <c r="AD408">
        <v>0</v>
      </c>
      <c r="AE408">
        <v>0</v>
      </c>
      <c r="AF408">
        <v>346.73</v>
      </c>
      <c r="AG408">
        <v>811.79</v>
      </c>
      <c r="AH408">
        <v>0</v>
      </c>
      <c r="AI408">
        <v>1</v>
      </c>
      <c r="AJ408">
        <v>1.46</v>
      </c>
      <c r="AK408">
        <v>1</v>
      </c>
      <c r="AL408">
        <v>1</v>
      </c>
      <c r="AM408">
        <v>2</v>
      </c>
      <c r="AN408">
        <v>0</v>
      </c>
      <c r="AO408">
        <v>0</v>
      </c>
      <c r="AP408">
        <v>1</v>
      </c>
      <c r="AQ408">
        <v>1</v>
      </c>
      <c r="AR408">
        <v>0</v>
      </c>
      <c r="AS408" t="s">
        <v>236</v>
      </c>
      <c r="AT408">
        <v>22.74</v>
      </c>
      <c r="AU408" t="s">
        <v>441</v>
      </c>
      <c r="AV408">
        <v>1</v>
      </c>
      <c r="AW408">
        <v>2</v>
      </c>
      <c r="AX408">
        <v>85246902</v>
      </c>
      <c r="AY408">
        <v>1</v>
      </c>
      <c r="AZ408">
        <v>0</v>
      </c>
      <c r="BA408">
        <v>589</v>
      </c>
      <c r="BB408">
        <v>1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7884.6402</v>
      </c>
      <c r="BL408">
        <v>18460.1046</v>
      </c>
      <c r="BM408">
        <v>0</v>
      </c>
      <c r="BN408">
        <v>0</v>
      </c>
      <c r="BO408">
        <v>22.74</v>
      </c>
      <c r="BP408">
        <v>1</v>
      </c>
      <c r="BQ408">
        <v>0</v>
      </c>
      <c r="BR408">
        <v>10644.26427</v>
      </c>
      <c r="BS408">
        <v>24921.14121</v>
      </c>
      <c r="BT408">
        <v>0</v>
      </c>
      <c r="BU408">
        <v>0</v>
      </c>
      <c r="BV408">
        <v>30.699</v>
      </c>
      <c r="BW408">
        <v>1</v>
      </c>
      <c r="CV408">
        <v>0</v>
      </c>
      <c r="CW408">
        <f>ROUND(Y408*Source!I144*DO408,7)</f>
        <v>0</v>
      </c>
      <c r="CX408">
        <f>ROUND(Y408*Source!I144,7)</f>
        <v>0</v>
      </c>
      <c r="CY408">
        <f>AB408</f>
        <v>506.23</v>
      </c>
      <c r="CZ408">
        <f>AF408</f>
        <v>346.73</v>
      </c>
      <c r="DA408">
        <f>AJ408</f>
        <v>1.46</v>
      </c>
      <c r="DB408">
        <f t="shared" si="109"/>
        <v>10644.264</v>
      </c>
      <c r="DC408">
        <f t="shared" si="110"/>
        <v>24921.135</v>
      </c>
      <c r="DD408" t="s">
        <v>236</v>
      </c>
      <c r="DE408" t="s">
        <v>236</v>
      </c>
      <c r="DF408">
        <f t="shared" si="112"/>
        <v>0</v>
      </c>
      <c r="DG408">
        <f>ROUND(ROUND(AF408*AJ408,2)*CX408,2)</f>
        <v>0</v>
      </c>
      <c r="DH408">
        <f t="shared" si="105"/>
        <v>0</v>
      </c>
      <c r="DI408">
        <f t="shared" si="106"/>
        <v>0</v>
      </c>
      <c r="DJ408">
        <f>DG408+DH408</f>
        <v>0</v>
      </c>
      <c r="DK408">
        <v>0</v>
      </c>
      <c r="DL408" t="s">
        <v>81</v>
      </c>
      <c r="DM408">
        <v>4</v>
      </c>
      <c r="DN408" t="s">
        <v>28</v>
      </c>
      <c r="DO408">
        <v>1</v>
      </c>
    </row>
    <row r="409" spans="1:119">
      <c r="A409">
        <f>ROW(Source!A144)</f>
        <v>144</v>
      </c>
      <c r="B409">
        <v>85244033</v>
      </c>
      <c r="C409">
        <v>85246884</v>
      </c>
      <c r="D409">
        <v>82933400</v>
      </c>
      <c r="E409">
        <v>1</v>
      </c>
      <c r="F409">
        <v>1</v>
      </c>
      <c r="G409">
        <v>1</v>
      </c>
      <c r="H409">
        <v>2</v>
      </c>
      <c r="I409" t="s">
        <v>97</v>
      </c>
      <c r="J409" t="s">
        <v>801</v>
      </c>
      <c r="K409" t="s">
        <v>98</v>
      </c>
      <c r="L409">
        <v>1368</v>
      </c>
      <c r="N409">
        <v>1011</v>
      </c>
      <c r="O409" t="s">
        <v>57</v>
      </c>
      <c r="P409" t="s">
        <v>57</v>
      </c>
      <c r="Q409">
        <v>1</v>
      </c>
      <c r="W409">
        <v>0</v>
      </c>
      <c r="X409">
        <v>-849950259</v>
      </c>
      <c r="Y409">
        <f t="shared" si="108"/>
        <v>0.7965</v>
      </c>
      <c r="AA409">
        <v>0</v>
      </c>
      <c r="AB409">
        <v>641.7</v>
      </c>
      <c r="AC409">
        <v>811.79</v>
      </c>
      <c r="AD409">
        <v>0</v>
      </c>
      <c r="AE409">
        <v>0</v>
      </c>
      <c r="AF409">
        <v>641.7</v>
      </c>
      <c r="AG409">
        <v>811.79</v>
      </c>
      <c r="AH409">
        <v>0</v>
      </c>
      <c r="AI409">
        <v>1</v>
      </c>
      <c r="AJ409">
        <v>1</v>
      </c>
      <c r="AK409">
        <v>1</v>
      </c>
      <c r="AL409">
        <v>1</v>
      </c>
      <c r="AM409">
        <v>-2</v>
      </c>
      <c r="AN409">
        <v>0</v>
      </c>
      <c r="AO409">
        <v>0</v>
      </c>
      <c r="AP409">
        <v>1</v>
      </c>
      <c r="AQ409">
        <v>1</v>
      </c>
      <c r="AR409">
        <v>0</v>
      </c>
      <c r="AS409" t="s">
        <v>236</v>
      </c>
      <c r="AT409">
        <v>0.59</v>
      </c>
      <c r="AU409" t="s">
        <v>441</v>
      </c>
      <c r="AV409">
        <v>1</v>
      </c>
      <c r="AW409">
        <v>2</v>
      </c>
      <c r="AX409">
        <v>85246903</v>
      </c>
      <c r="AY409">
        <v>1</v>
      </c>
      <c r="AZ409">
        <v>0</v>
      </c>
      <c r="BA409">
        <v>590</v>
      </c>
      <c r="BB409">
        <v>1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378.603</v>
      </c>
      <c r="BL409">
        <v>478.9561</v>
      </c>
      <c r="BM409">
        <v>0</v>
      </c>
      <c r="BN409">
        <v>0</v>
      </c>
      <c r="BO409">
        <v>0.59</v>
      </c>
      <c r="BP409">
        <v>1</v>
      </c>
      <c r="BQ409">
        <v>0</v>
      </c>
      <c r="BR409">
        <v>511.11405</v>
      </c>
      <c r="BS409">
        <v>646.590735</v>
      </c>
      <c r="BT409">
        <v>0</v>
      </c>
      <c r="BU409">
        <v>0</v>
      </c>
      <c r="BV409">
        <v>0.7965</v>
      </c>
      <c r="BW409">
        <v>1</v>
      </c>
      <c r="CV409">
        <v>0</v>
      </c>
      <c r="CW409">
        <f>ROUND(Y409*Source!I144*DO409,7)</f>
        <v>0</v>
      </c>
      <c r="CX409">
        <f>ROUND(Y409*Source!I144,7)</f>
        <v>0</v>
      </c>
      <c r="CY409">
        <f>AB409</f>
        <v>641.7</v>
      </c>
      <c r="CZ409">
        <f>AF409</f>
        <v>641.7</v>
      </c>
      <c r="DA409">
        <f>AJ409</f>
        <v>1</v>
      </c>
      <c r="DB409">
        <f t="shared" si="109"/>
        <v>511.11</v>
      </c>
      <c r="DC409">
        <f t="shared" si="110"/>
        <v>646.596</v>
      </c>
      <c r="DD409" t="s">
        <v>236</v>
      </c>
      <c r="DE409" t="s">
        <v>236</v>
      </c>
      <c r="DF409">
        <f t="shared" si="112"/>
        <v>0</v>
      </c>
      <c r="DG409">
        <f t="shared" ref="DG409:DG414" si="113">ROUND(ROUND(AF409,2)*CX409,2)</f>
        <v>0</v>
      </c>
      <c r="DH409">
        <f t="shared" si="105"/>
        <v>0</v>
      </c>
      <c r="DI409">
        <f t="shared" si="106"/>
        <v>0</v>
      </c>
      <c r="DJ409">
        <f>DG409+DH409</f>
        <v>0</v>
      </c>
      <c r="DK409">
        <v>1</v>
      </c>
      <c r="DL409" t="s">
        <v>81</v>
      </c>
      <c r="DM409">
        <v>4</v>
      </c>
      <c r="DN409" t="s">
        <v>28</v>
      </c>
      <c r="DO409">
        <v>1</v>
      </c>
    </row>
    <row r="410" spans="1:119">
      <c r="A410">
        <f>ROW(Source!A144)</f>
        <v>144</v>
      </c>
      <c r="B410">
        <v>85244033</v>
      </c>
      <c r="C410">
        <v>85246884</v>
      </c>
      <c r="D410">
        <v>82933598</v>
      </c>
      <c r="E410">
        <v>1</v>
      </c>
      <c r="F410">
        <v>1</v>
      </c>
      <c r="G410">
        <v>1</v>
      </c>
      <c r="H410">
        <v>2</v>
      </c>
      <c r="I410" t="s">
        <v>126</v>
      </c>
      <c r="J410" t="s">
        <v>869</v>
      </c>
      <c r="K410" t="s">
        <v>127</v>
      </c>
      <c r="L410">
        <v>1368</v>
      </c>
      <c r="N410">
        <v>1011</v>
      </c>
      <c r="O410" t="s">
        <v>57</v>
      </c>
      <c r="P410" t="s">
        <v>57</v>
      </c>
      <c r="Q410">
        <v>1</v>
      </c>
      <c r="W410">
        <v>0</v>
      </c>
      <c r="X410">
        <v>-1265937479</v>
      </c>
      <c r="Y410">
        <f t="shared" si="108"/>
        <v>1.0935</v>
      </c>
      <c r="AA410">
        <v>0</v>
      </c>
      <c r="AB410">
        <v>192.86</v>
      </c>
      <c r="AC410">
        <v>811.79</v>
      </c>
      <c r="AD410">
        <v>0</v>
      </c>
      <c r="AE410">
        <v>0</v>
      </c>
      <c r="AF410">
        <v>192.86</v>
      </c>
      <c r="AG410">
        <v>811.79</v>
      </c>
      <c r="AH410">
        <v>0</v>
      </c>
      <c r="AI410">
        <v>1</v>
      </c>
      <c r="AJ410">
        <v>1</v>
      </c>
      <c r="AK410">
        <v>1</v>
      </c>
      <c r="AL410">
        <v>1</v>
      </c>
      <c r="AM410">
        <v>-2</v>
      </c>
      <c r="AN410">
        <v>0</v>
      </c>
      <c r="AO410">
        <v>0</v>
      </c>
      <c r="AP410">
        <v>1</v>
      </c>
      <c r="AQ410">
        <v>1</v>
      </c>
      <c r="AR410">
        <v>0</v>
      </c>
      <c r="AS410" t="s">
        <v>236</v>
      </c>
      <c r="AT410">
        <v>0.81</v>
      </c>
      <c r="AU410" t="s">
        <v>441</v>
      </c>
      <c r="AV410">
        <v>1</v>
      </c>
      <c r="AW410">
        <v>2</v>
      </c>
      <c r="AX410">
        <v>85246904</v>
      </c>
      <c r="AY410">
        <v>1</v>
      </c>
      <c r="AZ410">
        <v>0</v>
      </c>
      <c r="BA410">
        <v>591</v>
      </c>
      <c r="BB410">
        <v>1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156.2166</v>
      </c>
      <c r="BL410">
        <v>657.5499</v>
      </c>
      <c r="BM410">
        <v>0</v>
      </c>
      <c r="BN410">
        <v>0</v>
      </c>
      <c r="BO410">
        <v>0.81</v>
      </c>
      <c r="BP410">
        <v>1</v>
      </c>
      <c r="BQ410">
        <v>0</v>
      </c>
      <c r="BR410">
        <v>210.89241</v>
      </c>
      <c r="BS410">
        <v>887.692365</v>
      </c>
      <c r="BT410">
        <v>0</v>
      </c>
      <c r="BU410">
        <v>0</v>
      </c>
      <c r="BV410">
        <v>1.0935</v>
      </c>
      <c r="BW410">
        <v>1</v>
      </c>
      <c r="CV410">
        <v>0</v>
      </c>
      <c r="CW410">
        <f>ROUND(Y410*Source!I144*DO410,7)</f>
        <v>0</v>
      </c>
      <c r="CX410">
        <f>ROUND(Y410*Source!I144,7)</f>
        <v>0</v>
      </c>
      <c r="CY410">
        <f>AB410</f>
        <v>192.86</v>
      </c>
      <c r="CZ410">
        <f>AF410</f>
        <v>192.86</v>
      </c>
      <c r="DA410">
        <f>AJ410</f>
        <v>1</v>
      </c>
      <c r="DB410">
        <f t="shared" si="109"/>
        <v>210.897</v>
      </c>
      <c r="DC410">
        <f t="shared" si="110"/>
        <v>887.6925</v>
      </c>
      <c r="DD410" t="s">
        <v>236</v>
      </c>
      <c r="DE410" t="s">
        <v>236</v>
      </c>
      <c r="DF410">
        <f t="shared" si="112"/>
        <v>0</v>
      </c>
      <c r="DG410">
        <f t="shared" si="113"/>
        <v>0</v>
      </c>
      <c r="DH410">
        <f t="shared" si="105"/>
        <v>0</v>
      </c>
      <c r="DI410">
        <f t="shared" si="106"/>
        <v>0</v>
      </c>
      <c r="DJ410">
        <f>DG410+DH410</f>
        <v>0</v>
      </c>
      <c r="DK410">
        <v>1</v>
      </c>
      <c r="DL410" t="s">
        <v>81</v>
      </c>
      <c r="DM410">
        <v>4</v>
      </c>
      <c r="DN410" t="s">
        <v>28</v>
      </c>
      <c r="DO410">
        <v>1</v>
      </c>
    </row>
    <row r="411" spans="1:119">
      <c r="A411">
        <f>ROW(Source!A145)</f>
        <v>145</v>
      </c>
      <c r="B411">
        <v>85244098</v>
      </c>
      <c r="C411">
        <v>85246908</v>
      </c>
      <c r="D411">
        <v>82925976</v>
      </c>
      <c r="E411">
        <v>117</v>
      </c>
      <c r="F411">
        <v>1</v>
      </c>
      <c r="G411">
        <v>1</v>
      </c>
      <c r="H411">
        <v>1</v>
      </c>
      <c r="I411" t="s">
        <v>116</v>
      </c>
      <c r="J411" t="s">
        <v>236</v>
      </c>
      <c r="K411" t="s">
        <v>117</v>
      </c>
      <c r="L411">
        <v>1369</v>
      </c>
      <c r="N411">
        <v>1013</v>
      </c>
      <c r="O411" t="s">
        <v>115</v>
      </c>
      <c r="P411" t="s">
        <v>115</v>
      </c>
      <c r="Q411">
        <v>1</v>
      </c>
      <c r="W411">
        <v>0</v>
      </c>
      <c r="X411">
        <v>-587036825</v>
      </c>
      <c r="Y411">
        <f t="shared" ref="Y411:Y424" si="114">(AT411*ROUND((0.15+1),7))</f>
        <v>1.0465</v>
      </c>
      <c r="AA411">
        <v>0</v>
      </c>
      <c r="AB411">
        <v>0</v>
      </c>
      <c r="AC411">
        <v>0</v>
      </c>
      <c r="AD411">
        <v>720.91</v>
      </c>
      <c r="AE411">
        <v>0</v>
      </c>
      <c r="AF411">
        <v>0</v>
      </c>
      <c r="AG411">
        <v>0</v>
      </c>
      <c r="AH411">
        <v>720.91</v>
      </c>
      <c r="AI411">
        <v>1</v>
      </c>
      <c r="AJ411">
        <v>1</v>
      </c>
      <c r="AK411">
        <v>1</v>
      </c>
      <c r="AL411">
        <v>1</v>
      </c>
      <c r="AM411">
        <v>-2</v>
      </c>
      <c r="AN411">
        <v>0</v>
      </c>
      <c r="AO411">
        <v>0</v>
      </c>
      <c r="AP411">
        <v>1</v>
      </c>
      <c r="AQ411">
        <v>1</v>
      </c>
      <c r="AR411">
        <v>0</v>
      </c>
      <c r="AS411" t="s">
        <v>236</v>
      </c>
      <c r="AT411">
        <v>0.91</v>
      </c>
      <c r="AU411" t="s">
        <v>422</v>
      </c>
      <c r="AV411">
        <v>1</v>
      </c>
      <c r="AW411">
        <v>2</v>
      </c>
      <c r="AX411">
        <v>85246914</v>
      </c>
      <c r="AY411">
        <v>1</v>
      </c>
      <c r="AZ411">
        <v>0</v>
      </c>
      <c r="BA411">
        <v>595</v>
      </c>
      <c r="BB411">
        <v>1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656.0281</v>
      </c>
      <c r="BN411">
        <v>0.91</v>
      </c>
      <c r="BO411">
        <v>0</v>
      </c>
      <c r="BP411">
        <v>1</v>
      </c>
      <c r="BQ411">
        <v>0</v>
      </c>
      <c r="BR411">
        <v>0</v>
      </c>
      <c r="BS411">
        <v>0</v>
      </c>
      <c r="BT411">
        <v>754.432315</v>
      </c>
      <c r="BU411">
        <v>1.0465</v>
      </c>
      <c r="BV411">
        <v>0</v>
      </c>
      <c r="BW411">
        <v>1</v>
      </c>
      <c r="CU411">
        <f>ROUND(AT411*Source!I145*AH411*AL411,2)</f>
        <v>656.03</v>
      </c>
      <c r="CV411">
        <f>ROUND(Y411*Source!I145,7)</f>
        <v>1.0465</v>
      </c>
      <c r="CW411">
        <v>0</v>
      </c>
      <c r="CX411">
        <f>ROUND(Y411*Source!I145,7)</f>
        <v>1.0465</v>
      </c>
      <c r="CY411">
        <f>AD411</f>
        <v>720.91</v>
      </c>
      <c r="CZ411">
        <f>AH411</f>
        <v>720.91</v>
      </c>
      <c r="DA411">
        <f>AL411</f>
        <v>1</v>
      </c>
      <c r="DB411">
        <f t="shared" ref="DB411:DB424" si="115">ROUND((ROUND(AT411*CZ411,2)*ROUND((0.15+1),7)),6)</f>
        <v>754.4345</v>
      </c>
      <c r="DC411">
        <f t="shared" ref="DC411:DC424" si="116">ROUND((ROUND(AT411*AG411,2)*ROUND((0.15+1),7)),6)</f>
        <v>0</v>
      </c>
      <c r="DD411" t="s">
        <v>236</v>
      </c>
      <c r="DE411" t="s">
        <v>236</v>
      </c>
      <c r="DF411">
        <f t="shared" si="112"/>
        <v>0</v>
      </c>
      <c r="DG411">
        <f t="shared" si="113"/>
        <v>0</v>
      </c>
      <c r="DH411">
        <f t="shared" si="105"/>
        <v>0</v>
      </c>
      <c r="DI411">
        <f t="shared" si="106"/>
        <v>754.43</v>
      </c>
      <c r="DJ411">
        <f>DI411</f>
        <v>754.43</v>
      </c>
      <c r="DK411">
        <v>1</v>
      </c>
      <c r="DL411" t="s">
        <v>236</v>
      </c>
      <c r="DM411">
        <v>0</v>
      </c>
      <c r="DN411" t="s">
        <v>236</v>
      </c>
      <c r="DO411">
        <v>0</v>
      </c>
    </row>
    <row r="412" spans="1:119">
      <c r="A412">
        <f>ROW(Source!A145)</f>
        <v>145</v>
      </c>
      <c r="B412">
        <v>85244098</v>
      </c>
      <c r="C412">
        <v>85246908</v>
      </c>
      <c r="D412">
        <v>82925980</v>
      </c>
      <c r="E412">
        <v>117</v>
      </c>
      <c r="F412">
        <v>1</v>
      </c>
      <c r="G412">
        <v>1</v>
      </c>
      <c r="H412">
        <v>1</v>
      </c>
      <c r="I412" t="s">
        <v>118</v>
      </c>
      <c r="J412" t="s">
        <v>236</v>
      </c>
      <c r="K412" t="s">
        <v>119</v>
      </c>
      <c r="L412">
        <v>1369</v>
      </c>
      <c r="N412">
        <v>1013</v>
      </c>
      <c r="O412" t="s">
        <v>115</v>
      </c>
      <c r="P412" t="s">
        <v>115</v>
      </c>
      <c r="Q412">
        <v>1</v>
      </c>
      <c r="W412">
        <v>0</v>
      </c>
      <c r="X412">
        <v>-512803540</v>
      </c>
      <c r="Y412">
        <f t="shared" si="114"/>
        <v>0.5175</v>
      </c>
      <c r="AA412">
        <v>0</v>
      </c>
      <c r="AB412">
        <v>0</v>
      </c>
      <c r="AC412">
        <v>0</v>
      </c>
      <c r="AD412">
        <v>811.79</v>
      </c>
      <c r="AE412">
        <v>0</v>
      </c>
      <c r="AF412">
        <v>0</v>
      </c>
      <c r="AG412">
        <v>0</v>
      </c>
      <c r="AH412">
        <v>811.79</v>
      </c>
      <c r="AI412">
        <v>1</v>
      </c>
      <c r="AJ412">
        <v>1</v>
      </c>
      <c r="AK412">
        <v>1</v>
      </c>
      <c r="AL412">
        <v>1</v>
      </c>
      <c r="AM412">
        <v>-2</v>
      </c>
      <c r="AN412">
        <v>0</v>
      </c>
      <c r="AO412">
        <v>0</v>
      </c>
      <c r="AP412">
        <v>1</v>
      </c>
      <c r="AQ412">
        <v>1</v>
      </c>
      <c r="AR412">
        <v>0</v>
      </c>
      <c r="AS412" t="s">
        <v>236</v>
      </c>
      <c r="AT412">
        <v>0.45</v>
      </c>
      <c r="AU412" t="s">
        <v>422</v>
      </c>
      <c r="AV412">
        <v>1</v>
      </c>
      <c r="AW412">
        <v>2</v>
      </c>
      <c r="AX412">
        <v>85246915</v>
      </c>
      <c r="AY412">
        <v>1</v>
      </c>
      <c r="AZ412">
        <v>0</v>
      </c>
      <c r="BA412">
        <v>596</v>
      </c>
      <c r="BB412">
        <v>1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365.3055</v>
      </c>
      <c r="BN412">
        <v>0.45</v>
      </c>
      <c r="BO412">
        <v>0</v>
      </c>
      <c r="BP412">
        <v>1</v>
      </c>
      <c r="BQ412">
        <v>0</v>
      </c>
      <c r="BR412">
        <v>0</v>
      </c>
      <c r="BS412">
        <v>0</v>
      </c>
      <c r="BT412">
        <v>420.101325</v>
      </c>
      <c r="BU412">
        <v>0.5175</v>
      </c>
      <c r="BV412">
        <v>0</v>
      </c>
      <c r="BW412">
        <v>1</v>
      </c>
      <c r="CU412">
        <f>ROUND(AT412*Source!I145*AH412*AL412,2)</f>
        <v>365.31</v>
      </c>
      <c r="CV412">
        <f>ROUND(Y412*Source!I145,7)</f>
        <v>0.5175</v>
      </c>
      <c r="CW412">
        <v>0</v>
      </c>
      <c r="CX412">
        <f>ROUND(Y412*Source!I145,7)</f>
        <v>0.5175</v>
      </c>
      <c r="CY412">
        <f>AD412</f>
        <v>811.79</v>
      </c>
      <c r="CZ412">
        <f>AH412</f>
        <v>811.79</v>
      </c>
      <c r="DA412">
        <f>AL412</f>
        <v>1</v>
      </c>
      <c r="DB412">
        <f t="shared" si="115"/>
        <v>420.1065</v>
      </c>
      <c r="DC412">
        <f t="shared" si="116"/>
        <v>0</v>
      </c>
      <c r="DD412" t="s">
        <v>236</v>
      </c>
      <c r="DE412" t="s">
        <v>236</v>
      </c>
      <c r="DF412">
        <f t="shared" si="112"/>
        <v>0</v>
      </c>
      <c r="DG412">
        <f t="shared" si="113"/>
        <v>0</v>
      </c>
      <c r="DH412">
        <f t="shared" si="105"/>
        <v>0</v>
      </c>
      <c r="DI412">
        <f t="shared" si="106"/>
        <v>420.1</v>
      </c>
      <c r="DJ412">
        <f>DI412</f>
        <v>420.1</v>
      </c>
      <c r="DK412">
        <v>1</v>
      </c>
      <c r="DL412" t="s">
        <v>236</v>
      </c>
      <c r="DM412">
        <v>0</v>
      </c>
      <c r="DN412" t="s">
        <v>236</v>
      </c>
      <c r="DO412">
        <v>0</v>
      </c>
    </row>
    <row r="413" spans="1:119">
      <c r="A413">
        <f>ROW(Source!A145)</f>
        <v>145</v>
      </c>
      <c r="B413">
        <v>85244098</v>
      </c>
      <c r="C413">
        <v>85246908</v>
      </c>
      <c r="D413">
        <v>82925984</v>
      </c>
      <c r="E413">
        <v>117</v>
      </c>
      <c r="F413">
        <v>1</v>
      </c>
      <c r="G413">
        <v>1</v>
      </c>
      <c r="H413">
        <v>1</v>
      </c>
      <c r="I413" t="s">
        <v>120</v>
      </c>
      <c r="J413" t="s">
        <v>236</v>
      </c>
      <c r="K413" t="s">
        <v>121</v>
      </c>
      <c r="L413">
        <v>1369</v>
      </c>
      <c r="N413">
        <v>1013</v>
      </c>
      <c r="O413" t="s">
        <v>115</v>
      </c>
      <c r="P413" t="s">
        <v>115</v>
      </c>
      <c r="Q413">
        <v>1</v>
      </c>
      <c r="W413">
        <v>0</v>
      </c>
      <c r="X413">
        <v>1518711480</v>
      </c>
      <c r="Y413">
        <f t="shared" si="114"/>
        <v>0.5175</v>
      </c>
      <c r="AA413">
        <v>0</v>
      </c>
      <c r="AB413">
        <v>0</v>
      </c>
      <c r="AC413">
        <v>0</v>
      </c>
      <c r="AD413">
        <v>932.95</v>
      </c>
      <c r="AE413">
        <v>0</v>
      </c>
      <c r="AF413">
        <v>0</v>
      </c>
      <c r="AG413">
        <v>0</v>
      </c>
      <c r="AH413">
        <v>932.95</v>
      </c>
      <c r="AI413">
        <v>1</v>
      </c>
      <c r="AJ413">
        <v>1</v>
      </c>
      <c r="AK413">
        <v>1</v>
      </c>
      <c r="AL413">
        <v>1</v>
      </c>
      <c r="AM413">
        <v>-2</v>
      </c>
      <c r="AN413">
        <v>0</v>
      </c>
      <c r="AO413">
        <v>0</v>
      </c>
      <c r="AP413">
        <v>1</v>
      </c>
      <c r="AQ413">
        <v>1</v>
      </c>
      <c r="AR413">
        <v>0</v>
      </c>
      <c r="AS413" t="s">
        <v>236</v>
      </c>
      <c r="AT413">
        <v>0.45</v>
      </c>
      <c r="AU413" t="s">
        <v>422</v>
      </c>
      <c r="AV413">
        <v>1</v>
      </c>
      <c r="AW413">
        <v>2</v>
      </c>
      <c r="AX413">
        <v>85246916</v>
      </c>
      <c r="AY413">
        <v>1</v>
      </c>
      <c r="AZ413">
        <v>0</v>
      </c>
      <c r="BA413">
        <v>597</v>
      </c>
      <c r="BB413">
        <v>1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419.8275</v>
      </c>
      <c r="BN413">
        <v>0.45</v>
      </c>
      <c r="BO413">
        <v>0</v>
      </c>
      <c r="BP413">
        <v>1</v>
      </c>
      <c r="BQ413">
        <v>0</v>
      </c>
      <c r="BR413">
        <v>0</v>
      </c>
      <c r="BS413">
        <v>0</v>
      </c>
      <c r="BT413">
        <v>482.801625</v>
      </c>
      <c r="BU413">
        <v>0.5175</v>
      </c>
      <c r="BV413">
        <v>0</v>
      </c>
      <c r="BW413">
        <v>1</v>
      </c>
      <c r="CU413">
        <f>ROUND(AT413*Source!I145*AH413*AL413,2)</f>
        <v>419.83</v>
      </c>
      <c r="CV413">
        <f>ROUND(Y413*Source!I145,7)</f>
        <v>0.5175</v>
      </c>
      <c r="CW413">
        <v>0</v>
      </c>
      <c r="CX413">
        <f>ROUND(Y413*Source!I145,7)</f>
        <v>0.5175</v>
      </c>
      <c r="CY413">
        <f>AD413</f>
        <v>932.95</v>
      </c>
      <c r="CZ413">
        <f>AH413</f>
        <v>932.95</v>
      </c>
      <c r="DA413">
        <f>AL413</f>
        <v>1</v>
      </c>
      <c r="DB413">
        <f t="shared" si="115"/>
        <v>482.8045</v>
      </c>
      <c r="DC413">
        <f t="shared" si="116"/>
        <v>0</v>
      </c>
      <c r="DD413" t="s">
        <v>236</v>
      </c>
      <c r="DE413" t="s">
        <v>236</v>
      </c>
      <c r="DF413">
        <f t="shared" si="112"/>
        <v>0</v>
      </c>
      <c r="DG413">
        <f t="shared" si="113"/>
        <v>0</v>
      </c>
      <c r="DH413">
        <f t="shared" si="105"/>
        <v>0</v>
      </c>
      <c r="DI413">
        <f t="shared" si="106"/>
        <v>482.8</v>
      </c>
      <c r="DJ413">
        <f>DI413</f>
        <v>482.8</v>
      </c>
      <c r="DK413">
        <v>1</v>
      </c>
      <c r="DL413" t="s">
        <v>236</v>
      </c>
      <c r="DM413">
        <v>0</v>
      </c>
      <c r="DN413" t="s">
        <v>236</v>
      </c>
      <c r="DO413">
        <v>0</v>
      </c>
    </row>
    <row r="414" spans="1:119">
      <c r="A414">
        <f>ROW(Source!A145)</f>
        <v>145</v>
      </c>
      <c r="B414">
        <v>85244098</v>
      </c>
      <c r="C414">
        <v>85246908</v>
      </c>
      <c r="D414">
        <v>82926016</v>
      </c>
      <c r="E414">
        <v>117</v>
      </c>
      <c r="F414">
        <v>1</v>
      </c>
      <c r="G414">
        <v>1</v>
      </c>
      <c r="H414">
        <v>1</v>
      </c>
      <c r="I414" t="s">
        <v>798</v>
      </c>
      <c r="J414" t="s">
        <v>236</v>
      </c>
      <c r="K414" t="s">
        <v>799</v>
      </c>
      <c r="L414">
        <v>1191</v>
      </c>
      <c r="N414">
        <v>1013</v>
      </c>
      <c r="O414" t="s">
        <v>28</v>
      </c>
      <c r="P414" t="s">
        <v>28</v>
      </c>
      <c r="Q414">
        <v>1</v>
      </c>
      <c r="W414">
        <v>0</v>
      </c>
      <c r="X414">
        <v>-1417349443</v>
      </c>
      <c r="Y414">
        <f t="shared" si="114"/>
        <v>0.506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1</v>
      </c>
      <c r="AJ414">
        <v>1</v>
      </c>
      <c r="AK414">
        <v>1</v>
      </c>
      <c r="AL414">
        <v>1</v>
      </c>
      <c r="AM414">
        <v>-2</v>
      </c>
      <c r="AN414">
        <v>0</v>
      </c>
      <c r="AO414">
        <v>0</v>
      </c>
      <c r="AP414">
        <v>1</v>
      </c>
      <c r="AQ414">
        <v>1</v>
      </c>
      <c r="AR414">
        <v>0</v>
      </c>
      <c r="AS414" t="s">
        <v>236</v>
      </c>
      <c r="AT414">
        <v>0.44</v>
      </c>
      <c r="AU414" t="s">
        <v>422</v>
      </c>
      <c r="AV414">
        <v>2</v>
      </c>
      <c r="AW414">
        <v>2</v>
      </c>
      <c r="AX414">
        <v>85246917</v>
      </c>
      <c r="AY414">
        <v>1</v>
      </c>
      <c r="AZ414">
        <v>0</v>
      </c>
      <c r="BA414">
        <v>598</v>
      </c>
      <c r="BB414">
        <v>1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CV414">
        <v>0</v>
      </c>
      <c r="CW414">
        <v>0</v>
      </c>
      <c r="CX414">
        <f>ROUND(Y414*Source!I145,7)</f>
        <v>0.506</v>
      </c>
      <c r="CY414">
        <f>AD414</f>
        <v>0</v>
      </c>
      <c r="CZ414">
        <f>AH414</f>
        <v>0</v>
      </c>
      <c r="DA414">
        <f>AL414</f>
        <v>1</v>
      </c>
      <c r="DB414">
        <f t="shared" si="115"/>
        <v>0</v>
      </c>
      <c r="DC414">
        <f t="shared" si="116"/>
        <v>0</v>
      </c>
      <c r="DD414" t="s">
        <v>236</v>
      </c>
      <c r="DE414" t="s">
        <v>236</v>
      </c>
      <c r="DF414">
        <f t="shared" si="112"/>
        <v>0</v>
      </c>
      <c r="DG414">
        <f t="shared" si="113"/>
        <v>0</v>
      </c>
      <c r="DH414">
        <f t="shared" si="105"/>
        <v>0</v>
      </c>
      <c r="DI414">
        <f t="shared" si="106"/>
        <v>0</v>
      </c>
      <c r="DJ414">
        <f>DI414</f>
        <v>0</v>
      </c>
      <c r="DK414">
        <v>0</v>
      </c>
      <c r="DL414" t="s">
        <v>236</v>
      </c>
      <c r="DM414">
        <v>0</v>
      </c>
      <c r="DN414" t="s">
        <v>236</v>
      </c>
      <c r="DO414">
        <v>0</v>
      </c>
    </row>
    <row r="415" spans="1:119">
      <c r="A415">
        <f>ROW(Source!A145)</f>
        <v>145</v>
      </c>
      <c r="B415">
        <v>85244098</v>
      </c>
      <c r="C415">
        <v>85246908</v>
      </c>
      <c r="D415">
        <v>82932679</v>
      </c>
      <c r="E415">
        <v>1</v>
      </c>
      <c r="F415">
        <v>1</v>
      </c>
      <c r="G415">
        <v>1</v>
      </c>
      <c r="H415">
        <v>2</v>
      </c>
      <c r="I415" t="s">
        <v>124</v>
      </c>
      <c r="J415" t="s">
        <v>800</v>
      </c>
      <c r="K415" t="s">
        <v>125</v>
      </c>
      <c r="L415">
        <v>1368</v>
      </c>
      <c r="N415">
        <v>1011</v>
      </c>
      <c r="O415" t="s">
        <v>57</v>
      </c>
      <c r="P415" t="s">
        <v>57</v>
      </c>
      <c r="Q415">
        <v>1</v>
      </c>
      <c r="W415">
        <v>0</v>
      </c>
      <c r="X415">
        <v>-438045540</v>
      </c>
      <c r="Y415">
        <f t="shared" si="114"/>
        <v>0.506</v>
      </c>
      <c r="AA415">
        <v>0</v>
      </c>
      <c r="AB415">
        <v>506.23</v>
      </c>
      <c r="AC415">
        <v>811.79</v>
      </c>
      <c r="AD415">
        <v>0</v>
      </c>
      <c r="AE415">
        <v>0</v>
      </c>
      <c r="AF415">
        <v>346.73</v>
      </c>
      <c r="AG415">
        <v>811.79</v>
      </c>
      <c r="AH415">
        <v>0</v>
      </c>
      <c r="AI415">
        <v>1</v>
      </c>
      <c r="AJ415">
        <v>1.46</v>
      </c>
      <c r="AK415">
        <v>1</v>
      </c>
      <c r="AL415">
        <v>1</v>
      </c>
      <c r="AM415">
        <v>2</v>
      </c>
      <c r="AN415">
        <v>0</v>
      </c>
      <c r="AO415">
        <v>0</v>
      </c>
      <c r="AP415">
        <v>1</v>
      </c>
      <c r="AQ415">
        <v>1</v>
      </c>
      <c r="AR415">
        <v>0</v>
      </c>
      <c r="AS415" t="s">
        <v>236</v>
      </c>
      <c r="AT415">
        <v>0.44</v>
      </c>
      <c r="AU415" t="s">
        <v>422</v>
      </c>
      <c r="AV415">
        <v>1</v>
      </c>
      <c r="AW415">
        <v>2</v>
      </c>
      <c r="AX415">
        <v>85246918</v>
      </c>
      <c r="AY415">
        <v>1</v>
      </c>
      <c r="AZ415">
        <v>0</v>
      </c>
      <c r="BA415">
        <v>599</v>
      </c>
      <c r="BB415">
        <v>1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152.5612</v>
      </c>
      <c r="BL415">
        <v>357.1876</v>
      </c>
      <c r="BM415">
        <v>0</v>
      </c>
      <c r="BN415">
        <v>0</v>
      </c>
      <c r="BO415">
        <v>0.44</v>
      </c>
      <c r="BP415">
        <v>1</v>
      </c>
      <c r="BQ415">
        <v>0</v>
      </c>
      <c r="BR415">
        <v>175.44538</v>
      </c>
      <c r="BS415">
        <v>410.76574</v>
      </c>
      <c r="BT415">
        <v>0</v>
      </c>
      <c r="BU415">
        <v>0</v>
      </c>
      <c r="BV415">
        <v>0.506</v>
      </c>
      <c r="BW415">
        <v>1</v>
      </c>
      <c r="CV415">
        <v>0</v>
      </c>
      <c r="CW415">
        <f>ROUND(Y415*Source!I145*DO415,7)</f>
        <v>0.506</v>
      </c>
      <c r="CX415">
        <f>ROUND(Y415*Source!I145,7)</f>
        <v>0.506</v>
      </c>
      <c r="CY415">
        <f>AB415</f>
        <v>506.23</v>
      </c>
      <c r="CZ415">
        <f>AF415</f>
        <v>346.73</v>
      </c>
      <c r="DA415">
        <f>AJ415</f>
        <v>1.46</v>
      </c>
      <c r="DB415">
        <f t="shared" si="115"/>
        <v>175.444</v>
      </c>
      <c r="DC415">
        <f t="shared" si="116"/>
        <v>410.7685</v>
      </c>
      <c r="DD415" t="s">
        <v>236</v>
      </c>
      <c r="DE415" t="s">
        <v>236</v>
      </c>
      <c r="DF415">
        <f t="shared" si="112"/>
        <v>0</v>
      </c>
      <c r="DG415">
        <f>ROUND(ROUND(AF415*AJ415,2)*CX415,2)</f>
        <v>256.15</v>
      </c>
      <c r="DH415">
        <f t="shared" si="105"/>
        <v>410.77</v>
      </c>
      <c r="DI415">
        <f t="shared" si="106"/>
        <v>0</v>
      </c>
      <c r="DJ415">
        <f>DG415+DH415</f>
        <v>666.92</v>
      </c>
      <c r="DK415">
        <v>0</v>
      </c>
      <c r="DL415" t="s">
        <v>81</v>
      </c>
      <c r="DM415">
        <v>4</v>
      </c>
      <c r="DN415" t="s">
        <v>28</v>
      </c>
      <c r="DO415">
        <v>1</v>
      </c>
    </row>
    <row r="416" spans="1:119">
      <c r="A416">
        <f>ROW(Source!A146)</f>
        <v>146</v>
      </c>
      <c r="B416">
        <v>85244033</v>
      </c>
      <c r="C416">
        <v>85246908</v>
      </c>
      <c r="D416">
        <v>82925976</v>
      </c>
      <c r="E416">
        <v>117</v>
      </c>
      <c r="F416">
        <v>1</v>
      </c>
      <c r="G416">
        <v>1</v>
      </c>
      <c r="H416">
        <v>1</v>
      </c>
      <c r="I416" t="s">
        <v>116</v>
      </c>
      <c r="J416" t="s">
        <v>236</v>
      </c>
      <c r="K416" t="s">
        <v>117</v>
      </c>
      <c r="L416">
        <v>1369</v>
      </c>
      <c r="N416">
        <v>1013</v>
      </c>
      <c r="O416" t="s">
        <v>115</v>
      </c>
      <c r="P416" t="s">
        <v>115</v>
      </c>
      <c r="Q416">
        <v>1</v>
      </c>
      <c r="W416">
        <v>0</v>
      </c>
      <c r="X416">
        <v>-587036825</v>
      </c>
      <c r="Y416">
        <f t="shared" si="114"/>
        <v>1.0465</v>
      </c>
      <c r="AA416">
        <v>0</v>
      </c>
      <c r="AB416">
        <v>0</v>
      </c>
      <c r="AC416">
        <v>0</v>
      </c>
      <c r="AD416">
        <v>720.91</v>
      </c>
      <c r="AE416">
        <v>0</v>
      </c>
      <c r="AF416">
        <v>0</v>
      </c>
      <c r="AG416">
        <v>0</v>
      </c>
      <c r="AH416">
        <v>720.91</v>
      </c>
      <c r="AI416">
        <v>1</v>
      </c>
      <c r="AJ416">
        <v>1</v>
      </c>
      <c r="AK416">
        <v>1</v>
      </c>
      <c r="AL416">
        <v>1</v>
      </c>
      <c r="AM416">
        <v>-2</v>
      </c>
      <c r="AN416">
        <v>0</v>
      </c>
      <c r="AO416">
        <v>0</v>
      </c>
      <c r="AP416">
        <v>1</v>
      </c>
      <c r="AQ416">
        <v>1</v>
      </c>
      <c r="AR416">
        <v>0</v>
      </c>
      <c r="AS416" t="s">
        <v>236</v>
      </c>
      <c r="AT416">
        <v>0.91</v>
      </c>
      <c r="AU416" t="s">
        <v>422</v>
      </c>
      <c r="AV416">
        <v>1</v>
      </c>
      <c r="AW416">
        <v>2</v>
      </c>
      <c r="AX416">
        <v>85246914</v>
      </c>
      <c r="AY416">
        <v>1</v>
      </c>
      <c r="AZ416">
        <v>0</v>
      </c>
      <c r="BA416">
        <v>602</v>
      </c>
      <c r="BB416">
        <v>1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656.0281</v>
      </c>
      <c r="BN416">
        <v>0.91</v>
      </c>
      <c r="BO416">
        <v>0</v>
      </c>
      <c r="BP416">
        <v>1</v>
      </c>
      <c r="BQ416">
        <v>0</v>
      </c>
      <c r="BR416">
        <v>0</v>
      </c>
      <c r="BS416">
        <v>0</v>
      </c>
      <c r="BT416">
        <v>754.432315</v>
      </c>
      <c r="BU416">
        <v>1.0465</v>
      </c>
      <c r="BV416">
        <v>0</v>
      </c>
      <c r="BW416">
        <v>1</v>
      </c>
      <c r="CU416">
        <f>ROUND(AT416*Source!I146*AH416*AL416,2)</f>
        <v>656.03</v>
      </c>
      <c r="CV416">
        <f>ROUND(Y416*Source!I146,7)</f>
        <v>1.0465</v>
      </c>
      <c r="CW416">
        <v>0</v>
      </c>
      <c r="CX416">
        <f>ROUND(Y416*Source!I146,7)</f>
        <v>1.0465</v>
      </c>
      <c r="CY416">
        <f>AD416</f>
        <v>720.91</v>
      </c>
      <c r="CZ416">
        <f>AH416</f>
        <v>720.91</v>
      </c>
      <c r="DA416">
        <f>AL416</f>
        <v>1</v>
      </c>
      <c r="DB416">
        <f t="shared" si="115"/>
        <v>754.4345</v>
      </c>
      <c r="DC416">
        <f t="shared" si="116"/>
        <v>0</v>
      </c>
      <c r="DD416" t="s">
        <v>236</v>
      </c>
      <c r="DE416" t="s">
        <v>236</v>
      </c>
      <c r="DF416">
        <f t="shared" si="112"/>
        <v>0</v>
      </c>
      <c r="DG416">
        <f>ROUND(ROUND(AF416,2)*CX416,2)</f>
        <v>0</v>
      </c>
      <c r="DH416">
        <f t="shared" si="105"/>
        <v>0</v>
      </c>
      <c r="DI416">
        <f t="shared" si="106"/>
        <v>754.43</v>
      </c>
      <c r="DJ416">
        <f>DI416</f>
        <v>754.43</v>
      </c>
      <c r="DK416">
        <v>1</v>
      </c>
      <c r="DL416" t="s">
        <v>236</v>
      </c>
      <c r="DM416">
        <v>0</v>
      </c>
      <c r="DN416" t="s">
        <v>236</v>
      </c>
      <c r="DO416">
        <v>0</v>
      </c>
    </row>
    <row r="417" spans="1:119">
      <c r="A417">
        <f>ROW(Source!A146)</f>
        <v>146</v>
      </c>
      <c r="B417">
        <v>85244033</v>
      </c>
      <c r="C417">
        <v>85246908</v>
      </c>
      <c r="D417">
        <v>82925980</v>
      </c>
      <c r="E417">
        <v>117</v>
      </c>
      <c r="F417">
        <v>1</v>
      </c>
      <c r="G417">
        <v>1</v>
      </c>
      <c r="H417">
        <v>1</v>
      </c>
      <c r="I417" t="s">
        <v>118</v>
      </c>
      <c r="J417" t="s">
        <v>236</v>
      </c>
      <c r="K417" t="s">
        <v>119</v>
      </c>
      <c r="L417">
        <v>1369</v>
      </c>
      <c r="N417">
        <v>1013</v>
      </c>
      <c r="O417" t="s">
        <v>115</v>
      </c>
      <c r="P417" t="s">
        <v>115</v>
      </c>
      <c r="Q417">
        <v>1</v>
      </c>
      <c r="W417">
        <v>0</v>
      </c>
      <c r="X417">
        <v>-512803540</v>
      </c>
      <c r="Y417">
        <f t="shared" si="114"/>
        <v>0.5175</v>
      </c>
      <c r="AA417">
        <v>0</v>
      </c>
      <c r="AB417">
        <v>0</v>
      </c>
      <c r="AC417">
        <v>0</v>
      </c>
      <c r="AD417">
        <v>811.79</v>
      </c>
      <c r="AE417">
        <v>0</v>
      </c>
      <c r="AF417">
        <v>0</v>
      </c>
      <c r="AG417">
        <v>0</v>
      </c>
      <c r="AH417">
        <v>811.79</v>
      </c>
      <c r="AI417">
        <v>1</v>
      </c>
      <c r="AJ417">
        <v>1</v>
      </c>
      <c r="AK417">
        <v>1</v>
      </c>
      <c r="AL417">
        <v>1</v>
      </c>
      <c r="AM417">
        <v>-2</v>
      </c>
      <c r="AN417">
        <v>0</v>
      </c>
      <c r="AO417">
        <v>0</v>
      </c>
      <c r="AP417">
        <v>1</v>
      </c>
      <c r="AQ417">
        <v>1</v>
      </c>
      <c r="AR417">
        <v>0</v>
      </c>
      <c r="AS417" t="s">
        <v>236</v>
      </c>
      <c r="AT417">
        <v>0.45</v>
      </c>
      <c r="AU417" t="s">
        <v>422</v>
      </c>
      <c r="AV417">
        <v>1</v>
      </c>
      <c r="AW417">
        <v>2</v>
      </c>
      <c r="AX417">
        <v>85246915</v>
      </c>
      <c r="AY417">
        <v>1</v>
      </c>
      <c r="AZ417">
        <v>0</v>
      </c>
      <c r="BA417">
        <v>603</v>
      </c>
      <c r="BB417">
        <v>1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365.3055</v>
      </c>
      <c r="BN417">
        <v>0.45</v>
      </c>
      <c r="BO417">
        <v>0</v>
      </c>
      <c r="BP417">
        <v>1</v>
      </c>
      <c r="BQ417">
        <v>0</v>
      </c>
      <c r="BR417">
        <v>0</v>
      </c>
      <c r="BS417">
        <v>0</v>
      </c>
      <c r="BT417">
        <v>420.101325</v>
      </c>
      <c r="BU417">
        <v>0.5175</v>
      </c>
      <c r="BV417">
        <v>0</v>
      </c>
      <c r="BW417">
        <v>1</v>
      </c>
      <c r="CU417">
        <f>ROUND(AT417*Source!I146*AH417*AL417,2)</f>
        <v>365.31</v>
      </c>
      <c r="CV417">
        <f>ROUND(Y417*Source!I146,7)</f>
        <v>0.5175</v>
      </c>
      <c r="CW417">
        <v>0</v>
      </c>
      <c r="CX417">
        <f>ROUND(Y417*Source!I146,7)</f>
        <v>0.5175</v>
      </c>
      <c r="CY417">
        <f>AD417</f>
        <v>811.79</v>
      </c>
      <c r="CZ417">
        <f>AH417</f>
        <v>811.79</v>
      </c>
      <c r="DA417">
        <f>AL417</f>
        <v>1</v>
      </c>
      <c r="DB417">
        <f t="shared" si="115"/>
        <v>420.1065</v>
      </c>
      <c r="DC417">
        <f t="shared" si="116"/>
        <v>0</v>
      </c>
      <c r="DD417" t="s">
        <v>236</v>
      </c>
      <c r="DE417" t="s">
        <v>236</v>
      </c>
      <c r="DF417">
        <f t="shared" si="112"/>
        <v>0</v>
      </c>
      <c r="DG417">
        <f>ROUND(ROUND(AF417,2)*CX417,2)</f>
        <v>0</v>
      </c>
      <c r="DH417">
        <f t="shared" si="105"/>
        <v>0</v>
      </c>
      <c r="DI417">
        <f t="shared" si="106"/>
        <v>420.1</v>
      </c>
      <c r="DJ417">
        <f>DI417</f>
        <v>420.1</v>
      </c>
      <c r="DK417">
        <v>1</v>
      </c>
      <c r="DL417" t="s">
        <v>236</v>
      </c>
      <c r="DM417">
        <v>0</v>
      </c>
      <c r="DN417" t="s">
        <v>236</v>
      </c>
      <c r="DO417">
        <v>0</v>
      </c>
    </row>
    <row r="418" spans="1:119">
      <c r="A418">
        <f>ROW(Source!A146)</f>
        <v>146</v>
      </c>
      <c r="B418">
        <v>85244033</v>
      </c>
      <c r="C418">
        <v>85246908</v>
      </c>
      <c r="D418">
        <v>82925984</v>
      </c>
      <c r="E418">
        <v>117</v>
      </c>
      <c r="F418">
        <v>1</v>
      </c>
      <c r="G418">
        <v>1</v>
      </c>
      <c r="H418">
        <v>1</v>
      </c>
      <c r="I418" t="s">
        <v>120</v>
      </c>
      <c r="J418" t="s">
        <v>236</v>
      </c>
      <c r="K418" t="s">
        <v>121</v>
      </c>
      <c r="L418">
        <v>1369</v>
      </c>
      <c r="N418">
        <v>1013</v>
      </c>
      <c r="O418" t="s">
        <v>115</v>
      </c>
      <c r="P418" t="s">
        <v>115</v>
      </c>
      <c r="Q418">
        <v>1</v>
      </c>
      <c r="W418">
        <v>0</v>
      </c>
      <c r="X418">
        <v>1518711480</v>
      </c>
      <c r="Y418">
        <f t="shared" si="114"/>
        <v>0.5175</v>
      </c>
      <c r="AA418">
        <v>0</v>
      </c>
      <c r="AB418">
        <v>0</v>
      </c>
      <c r="AC418">
        <v>0</v>
      </c>
      <c r="AD418">
        <v>932.95</v>
      </c>
      <c r="AE418">
        <v>0</v>
      </c>
      <c r="AF418">
        <v>0</v>
      </c>
      <c r="AG418">
        <v>0</v>
      </c>
      <c r="AH418">
        <v>932.95</v>
      </c>
      <c r="AI418">
        <v>1</v>
      </c>
      <c r="AJ418">
        <v>1</v>
      </c>
      <c r="AK418">
        <v>1</v>
      </c>
      <c r="AL418">
        <v>1</v>
      </c>
      <c r="AM418">
        <v>-2</v>
      </c>
      <c r="AN418">
        <v>0</v>
      </c>
      <c r="AO418">
        <v>0</v>
      </c>
      <c r="AP418">
        <v>1</v>
      </c>
      <c r="AQ418">
        <v>1</v>
      </c>
      <c r="AR418">
        <v>0</v>
      </c>
      <c r="AS418" t="s">
        <v>236</v>
      </c>
      <c r="AT418">
        <v>0.45</v>
      </c>
      <c r="AU418" t="s">
        <v>422</v>
      </c>
      <c r="AV418">
        <v>1</v>
      </c>
      <c r="AW418">
        <v>2</v>
      </c>
      <c r="AX418">
        <v>85246916</v>
      </c>
      <c r="AY418">
        <v>1</v>
      </c>
      <c r="AZ418">
        <v>0</v>
      </c>
      <c r="BA418">
        <v>604</v>
      </c>
      <c r="BB418">
        <v>1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419.8275</v>
      </c>
      <c r="BN418">
        <v>0.45</v>
      </c>
      <c r="BO418">
        <v>0</v>
      </c>
      <c r="BP418">
        <v>1</v>
      </c>
      <c r="BQ418">
        <v>0</v>
      </c>
      <c r="BR418">
        <v>0</v>
      </c>
      <c r="BS418">
        <v>0</v>
      </c>
      <c r="BT418">
        <v>482.801625</v>
      </c>
      <c r="BU418">
        <v>0.5175</v>
      </c>
      <c r="BV418">
        <v>0</v>
      </c>
      <c r="BW418">
        <v>1</v>
      </c>
      <c r="CU418">
        <f>ROUND(AT418*Source!I146*AH418*AL418,2)</f>
        <v>419.83</v>
      </c>
      <c r="CV418">
        <f>ROUND(Y418*Source!I146,7)</f>
        <v>0.5175</v>
      </c>
      <c r="CW418">
        <v>0</v>
      </c>
      <c r="CX418">
        <f>ROUND(Y418*Source!I146,7)</f>
        <v>0.5175</v>
      </c>
      <c r="CY418">
        <f>AD418</f>
        <v>932.95</v>
      </c>
      <c r="CZ418">
        <f>AH418</f>
        <v>932.95</v>
      </c>
      <c r="DA418">
        <f>AL418</f>
        <v>1</v>
      </c>
      <c r="DB418">
        <f t="shared" si="115"/>
        <v>482.8045</v>
      </c>
      <c r="DC418">
        <f t="shared" si="116"/>
        <v>0</v>
      </c>
      <c r="DD418" t="s">
        <v>236</v>
      </c>
      <c r="DE418" t="s">
        <v>236</v>
      </c>
      <c r="DF418">
        <f t="shared" si="112"/>
        <v>0</v>
      </c>
      <c r="DG418">
        <f>ROUND(ROUND(AF418,2)*CX418,2)</f>
        <v>0</v>
      </c>
      <c r="DH418">
        <f t="shared" si="105"/>
        <v>0</v>
      </c>
      <c r="DI418">
        <f t="shared" si="106"/>
        <v>482.8</v>
      </c>
      <c r="DJ418">
        <f>DI418</f>
        <v>482.8</v>
      </c>
      <c r="DK418">
        <v>1</v>
      </c>
      <c r="DL418" t="s">
        <v>236</v>
      </c>
      <c r="DM418">
        <v>0</v>
      </c>
      <c r="DN418" t="s">
        <v>236</v>
      </c>
      <c r="DO418">
        <v>0</v>
      </c>
    </row>
    <row r="419" spans="1:119">
      <c r="A419">
        <f>ROW(Source!A146)</f>
        <v>146</v>
      </c>
      <c r="B419">
        <v>85244033</v>
      </c>
      <c r="C419">
        <v>85246908</v>
      </c>
      <c r="D419">
        <v>82926016</v>
      </c>
      <c r="E419">
        <v>117</v>
      </c>
      <c r="F419">
        <v>1</v>
      </c>
      <c r="G419">
        <v>1</v>
      </c>
      <c r="H419">
        <v>1</v>
      </c>
      <c r="I419" t="s">
        <v>798</v>
      </c>
      <c r="J419" t="s">
        <v>236</v>
      </c>
      <c r="K419" t="s">
        <v>799</v>
      </c>
      <c r="L419">
        <v>1191</v>
      </c>
      <c r="N419">
        <v>1013</v>
      </c>
      <c r="O419" t="s">
        <v>28</v>
      </c>
      <c r="P419" t="s">
        <v>28</v>
      </c>
      <c r="Q419">
        <v>1</v>
      </c>
      <c r="W419">
        <v>0</v>
      </c>
      <c r="X419">
        <v>-1417349443</v>
      </c>
      <c r="Y419">
        <f t="shared" si="114"/>
        <v>0.506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1</v>
      </c>
      <c r="AJ419">
        <v>1</v>
      </c>
      <c r="AK419">
        <v>1</v>
      </c>
      <c r="AL419">
        <v>1</v>
      </c>
      <c r="AM419">
        <v>-2</v>
      </c>
      <c r="AN419">
        <v>0</v>
      </c>
      <c r="AO419">
        <v>0</v>
      </c>
      <c r="AP419">
        <v>1</v>
      </c>
      <c r="AQ419">
        <v>1</v>
      </c>
      <c r="AR419">
        <v>0</v>
      </c>
      <c r="AS419" t="s">
        <v>236</v>
      </c>
      <c r="AT419">
        <v>0.44</v>
      </c>
      <c r="AU419" t="s">
        <v>422</v>
      </c>
      <c r="AV419">
        <v>2</v>
      </c>
      <c r="AW419">
        <v>2</v>
      </c>
      <c r="AX419">
        <v>85246917</v>
      </c>
      <c r="AY419">
        <v>1</v>
      </c>
      <c r="AZ419">
        <v>0</v>
      </c>
      <c r="BA419">
        <v>605</v>
      </c>
      <c r="BB419">
        <v>1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CV419">
        <v>0</v>
      </c>
      <c r="CW419">
        <v>0</v>
      </c>
      <c r="CX419">
        <f>ROUND(Y419*Source!I146,7)</f>
        <v>0.506</v>
      </c>
      <c r="CY419">
        <f>AD419</f>
        <v>0</v>
      </c>
      <c r="CZ419">
        <f>AH419</f>
        <v>0</v>
      </c>
      <c r="DA419">
        <f>AL419</f>
        <v>1</v>
      </c>
      <c r="DB419">
        <f t="shared" si="115"/>
        <v>0</v>
      </c>
      <c r="DC419">
        <f t="shared" si="116"/>
        <v>0</v>
      </c>
      <c r="DD419" t="s">
        <v>236</v>
      </c>
      <c r="DE419" t="s">
        <v>236</v>
      </c>
      <c r="DF419">
        <f t="shared" si="112"/>
        <v>0</v>
      </c>
      <c r="DG419">
        <f>ROUND(ROUND(AF419,2)*CX419,2)</f>
        <v>0</v>
      </c>
      <c r="DH419">
        <f t="shared" si="105"/>
        <v>0</v>
      </c>
      <c r="DI419">
        <f t="shared" si="106"/>
        <v>0</v>
      </c>
      <c r="DJ419">
        <f>DI419</f>
        <v>0</v>
      </c>
      <c r="DK419">
        <v>0</v>
      </c>
      <c r="DL419" t="s">
        <v>236</v>
      </c>
      <c r="DM419">
        <v>0</v>
      </c>
      <c r="DN419" t="s">
        <v>236</v>
      </c>
      <c r="DO419">
        <v>0</v>
      </c>
    </row>
    <row r="420" spans="1:119">
      <c r="A420">
        <f>ROW(Source!A146)</f>
        <v>146</v>
      </c>
      <c r="B420">
        <v>85244033</v>
      </c>
      <c r="C420">
        <v>85246908</v>
      </c>
      <c r="D420">
        <v>82932679</v>
      </c>
      <c r="E420">
        <v>1</v>
      </c>
      <c r="F420">
        <v>1</v>
      </c>
      <c r="G420">
        <v>1</v>
      </c>
      <c r="H420">
        <v>2</v>
      </c>
      <c r="I420" t="s">
        <v>124</v>
      </c>
      <c r="J420" t="s">
        <v>800</v>
      </c>
      <c r="K420" t="s">
        <v>125</v>
      </c>
      <c r="L420">
        <v>1368</v>
      </c>
      <c r="N420">
        <v>1011</v>
      </c>
      <c r="O420" t="s">
        <v>57</v>
      </c>
      <c r="P420" t="s">
        <v>57</v>
      </c>
      <c r="Q420">
        <v>1</v>
      </c>
      <c r="W420">
        <v>0</v>
      </c>
      <c r="X420">
        <v>-438045540</v>
      </c>
      <c r="Y420">
        <f t="shared" si="114"/>
        <v>0.506</v>
      </c>
      <c r="AA420">
        <v>0</v>
      </c>
      <c r="AB420">
        <v>506.23</v>
      </c>
      <c r="AC420">
        <v>811.79</v>
      </c>
      <c r="AD420">
        <v>0</v>
      </c>
      <c r="AE420">
        <v>0</v>
      </c>
      <c r="AF420">
        <v>346.73</v>
      </c>
      <c r="AG420">
        <v>811.79</v>
      </c>
      <c r="AH420">
        <v>0</v>
      </c>
      <c r="AI420">
        <v>1</v>
      </c>
      <c r="AJ420">
        <v>1.46</v>
      </c>
      <c r="AK420">
        <v>1</v>
      </c>
      <c r="AL420">
        <v>1</v>
      </c>
      <c r="AM420">
        <v>2</v>
      </c>
      <c r="AN420">
        <v>0</v>
      </c>
      <c r="AO420">
        <v>0</v>
      </c>
      <c r="AP420">
        <v>1</v>
      </c>
      <c r="AQ420">
        <v>1</v>
      </c>
      <c r="AR420">
        <v>0</v>
      </c>
      <c r="AS420" t="s">
        <v>236</v>
      </c>
      <c r="AT420">
        <v>0.44</v>
      </c>
      <c r="AU420" t="s">
        <v>422</v>
      </c>
      <c r="AV420">
        <v>1</v>
      </c>
      <c r="AW420">
        <v>2</v>
      </c>
      <c r="AX420">
        <v>85246918</v>
      </c>
      <c r="AY420">
        <v>1</v>
      </c>
      <c r="AZ420">
        <v>0</v>
      </c>
      <c r="BA420">
        <v>606</v>
      </c>
      <c r="BB420">
        <v>1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152.5612</v>
      </c>
      <c r="BL420">
        <v>357.1876</v>
      </c>
      <c r="BM420">
        <v>0</v>
      </c>
      <c r="BN420">
        <v>0</v>
      </c>
      <c r="BO420">
        <v>0.44</v>
      </c>
      <c r="BP420">
        <v>1</v>
      </c>
      <c r="BQ420">
        <v>0</v>
      </c>
      <c r="BR420">
        <v>175.44538</v>
      </c>
      <c r="BS420">
        <v>410.76574</v>
      </c>
      <c r="BT420">
        <v>0</v>
      </c>
      <c r="BU420">
        <v>0</v>
      </c>
      <c r="BV420">
        <v>0.506</v>
      </c>
      <c r="BW420">
        <v>1</v>
      </c>
      <c r="CV420">
        <v>0</v>
      </c>
      <c r="CW420">
        <f>ROUND(Y420*Source!I146*DO420,7)</f>
        <v>0.506</v>
      </c>
      <c r="CX420">
        <f>ROUND(Y420*Source!I146,7)</f>
        <v>0.506</v>
      </c>
      <c r="CY420">
        <f>AB420</f>
        <v>506.23</v>
      </c>
      <c r="CZ420">
        <f>AF420</f>
        <v>346.73</v>
      </c>
      <c r="DA420">
        <f>AJ420</f>
        <v>1.46</v>
      </c>
      <c r="DB420">
        <f t="shared" si="115"/>
        <v>175.444</v>
      </c>
      <c r="DC420">
        <f t="shared" si="116"/>
        <v>410.7685</v>
      </c>
      <c r="DD420" t="s">
        <v>236</v>
      </c>
      <c r="DE420" t="s">
        <v>236</v>
      </c>
      <c r="DF420">
        <f t="shared" si="112"/>
        <v>0</v>
      </c>
      <c r="DG420">
        <f>ROUND(ROUND(AF420*AJ420,2)*CX420,2)</f>
        <v>256.15</v>
      </c>
      <c r="DH420">
        <f t="shared" si="105"/>
        <v>410.77</v>
      </c>
      <c r="DI420">
        <f t="shared" si="106"/>
        <v>0</v>
      </c>
      <c r="DJ420">
        <f>DG420+DH420</f>
        <v>666.92</v>
      </c>
      <c r="DK420">
        <v>0</v>
      </c>
      <c r="DL420" t="s">
        <v>81</v>
      </c>
      <c r="DM420">
        <v>4</v>
      </c>
      <c r="DN420" t="s">
        <v>28</v>
      </c>
      <c r="DO420">
        <v>1</v>
      </c>
    </row>
    <row r="421" spans="1:119">
      <c r="A421">
        <f>ROW(Source!A147)</f>
        <v>147</v>
      </c>
      <c r="B421">
        <v>85244098</v>
      </c>
      <c r="C421">
        <v>85246921</v>
      </c>
      <c r="D421">
        <v>82925846</v>
      </c>
      <c r="E421">
        <v>117</v>
      </c>
      <c r="F421">
        <v>1</v>
      </c>
      <c r="G421">
        <v>1</v>
      </c>
      <c r="H421">
        <v>1</v>
      </c>
      <c r="I421" t="s">
        <v>132</v>
      </c>
      <c r="J421" t="s">
        <v>236</v>
      </c>
      <c r="K421" t="s">
        <v>133</v>
      </c>
      <c r="L421">
        <v>1191</v>
      </c>
      <c r="N421">
        <v>1013</v>
      </c>
      <c r="O421" t="s">
        <v>28</v>
      </c>
      <c r="P421" t="s">
        <v>28</v>
      </c>
      <c r="Q421">
        <v>1</v>
      </c>
      <c r="W421">
        <v>0</v>
      </c>
      <c r="X421">
        <v>888410196</v>
      </c>
      <c r="Y421">
        <f t="shared" si="114"/>
        <v>47.38</v>
      </c>
      <c r="AA421">
        <v>0</v>
      </c>
      <c r="AB421">
        <v>0</v>
      </c>
      <c r="AC421">
        <v>0</v>
      </c>
      <c r="AD421">
        <v>811.79</v>
      </c>
      <c r="AE421">
        <v>0</v>
      </c>
      <c r="AF421">
        <v>0</v>
      </c>
      <c r="AG421">
        <v>0</v>
      </c>
      <c r="AH421">
        <v>811.79</v>
      </c>
      <c r="AI421">
        <v>1</v>
      </c>
      <c r="AJ421">
        <v>1</v>
      </c>
      <c r="AK421">
        <v>1</v>
      </c>
      <c r="AL421">
        <v>1</v>
      </c>
      <c r="AM421">
        <v>-2</v>
      </c>
      <c r="AN421">
        <v>0</v>
      </c>
      <c r="AO421">
        <v>0</v>
      </c>
      <c r="AP421">
        <v>1</v>
      </c>
      <c r="AQ421">
        <v>1</v>
      </c>
      <c r="AR421">
        <v>0</v>
      </c>
      <c r="AS421" t="s">
        <v>236</v>
      </c>
      <c r="AT421">
        <v>41.2</v>
      </c>
      <c r="AU421" t="s">
        <v>422</v>
      </c>
      <c r="AV421">
        <v>1</v>
      </c>
      <c r="AW421">
        <v>2</v>
      </c>
      <c r="AX421">
        <v>85246927</v>
      </c>
      <c r="AY421">
        <v>1</v>
      </c>
      <c r="AZ421">
        <v>0</v>
      </c>
      <c r="BA421">
        <v>609</v>
      </c>
      <c r="BB421">
        <v>1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33445.748</v>
      </c>
      <c r="BN421">
        <v>41.2</v>
      </c>
      <c r="BO421">
        <v>0</v>
      </c>
      <c r="BP421">
        <v>1</v>
      </c>
      <c r="BQ421">
        <v>0</v>
      </c>
      <c r="BR421">
        <v>0</v>
      </c>
      <c r="BS421">
        <v>0</v>
      </c>
      <c r="BT421">
        <v>38462.6102</v>
      </c>
      <c r="BU421">
        <v>47.38</v>
      </c>
      <c r="BV421">
        <v>0</v>
      </c>
      <c r="BW421">
        <v>1</v>
      </c>
      <c r="CU421">
        <f>ROUND(AT421*Source!I147*AH421*AL421,2)</f>
        <v>8026.98</v>
      </c>
      <c r="CV421">
        <f>ROUND(Y421*Source!I147,7)</f>
        <v>11.3712</v>
      </c>
      <c r="CW421">
        <v>0</v>
      </c>
      <c r="CX421">
        <f>ROUND(Y421*Source!I147,7)</f>
        <v>11.3712</v>
      </c>
      <c r="CY421">
        <f>AD421</f>
        <v>811.79</v>
      </c>
      <c r="CZ421">
        <f>AH421</f>
        <v>811.79</v>
      </c>
      <c r="DA421">
        <f>AL421</f>
        <v>1</v>
      </c>
      <c r="DB421">
        <f t="shared" si="115"/>
        <v>38462.6125</v>
      </c>
      <c r="DC421">
        <f t="shared" si="116"/>
        <v>0</v>
      </c>
      <c r="DD421" t="s">
        <v>236</v>
      </c>
      <c r="DE421" t="s">
        <v>236</v>
      </c>
      <c r="DF421">
        <f t="shared" si="112"/>
        <v>0</v>
      </c>
      <c r="DG421">
        <f t="shared" ref="DG421:DG432" si="117">ROUND(ROUND(AF421,2)*CX421,2)</f>
        <v>0</v>
      </c>
      <c r="DH421">
        <f t="shared" si="105"/>
        <v>0</v>
      </c>
      <c r="DI421">
        <f t="shared" si="106"/>
        <v>9231.03</v>
      </c>
      <c r="DJ421">
        <f>DI421</f>
        <v>9231.03</v>
      </c>
      <c r="DK421">
        <v>1</v>
      </c>
      <c r="DL421" t="s">
        <v>236</v>
      </c>
      <c r="DM421">
        <v>0</v>
      </c>
      <c r="DN421" t="s">
        <v>236</v>
      </c>
      <c r="DO421">
        <v>0</v>
      </c>
    </row>
    <row r="422" spans="1:119">
      <c r="A422">
        <f>ROW(Source!A147)</f>
        <v>147</v>
      </c>
      <c r="B422">
        <v>85244098</v>
      </c>
      <c r="C422">
        <v>85246921</v>
      </c>
      <c r="D422">
        <v>82926016</v>
      </c>
      <c r="E422">
        <v>117</v>
      </c>
      <c r="F422">
        <v>1</v>
      </c>
      <c r="G422">
        <v>1</v>
      </c>
      <c r="H422">
        <v>1</v>
      </c>
      <c r="I422" t="s">
        <v>798</v>
      </c>
      <c r="J422" t="s">
        <v>236</v>
      </c>
      <c r="K422" t="s">
        <v>799</v>
      </c>
      <c r="L422">
        <v>1191</v>
      </c>
      <c r="N422">
        <v>1013</v>
      </c>
      <c r="O422" t="s">
        <v>28</v>
      </c>
      <c r="P422" t="s">
        <v>28</v>
      </c>
      <c r="Q422">
        <v>1</v>
      </c>
      <c r="W422">
        <v>0</v>
      </c>
      <c r="X422">
        <v>-1417349443</v>
      </c>
      <c r="Y422">
        <f t="shared" si="114"/>
        <v>0.23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1</v>
      </c>
      <c r="AJ422">
        <v>1</v>
      </c>
      <c r="AK422">
        <v>1</v>
      </c>
      <c r="AL422">
        <v>1</v>
      </c>
      <c r="AM422">
        <v>-2</v>
      </c>
      <c r="AN422">
        <v>0</v>
      </c>
      <c r="AO422">
        <v>0</v>
      </c>
      <c r="AP422">
        <v>1</v>
      </c>
      <c r="AQ422">
        <v>1</v>
      </c>
      <c r="AR422">
        <v>0</v>
      </c>
      <c r="AS422" t="s">
        <v>236</v>
      </c>
      <c r="AT422">
        <v>0.2</v>
      </c>
      <c r="AU422" t="s">
        <v>422</v>
      </c>
      <c r="AV422">
        <v>2</v>
      </c>
      <c r="AW422">
        <v>2</v>
      </c>
      <c r="AX422">
        <v>85246928</v>
      </c>
      <c r="AY422">
        <v>1</v>
      </c>
      <c r="AZ422">
        <v>0</v>
      </c>
      <c r="BA422">
        <v>610</v>
      </c>
      <c r="BB422">
        <v>1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CV422">
        <v>0</v>
      </c>
      <c r="CW422">
        <v>0</v>
      </c>
      <c r="CX422">
        <f>ROUND(Y422*Source!I147,7)</f>
        <v>0.0552</v>
      </c>
      <c r="CY422">
        <f>AD422</f>
        <v>0</v>
      </c>
      <c r="CZ422">
        <f>AH422</f>
        <v>0</v>
      </c>
      <c r="DA422">
        <f>AL422</f>
        <v>1</v>
      </c>
      <c r="DB422">
        <f t="shared" si="115"/>
        <v>0</v>
      </c>
      <c r="DC422">
        <f t="shared" si="116"/>
        <v>0</v>
      </c>
      <c r="DD422" t="s">
        <v>236</v>
      </c>
      <c r="DE422" t="s">
        <v>236</v>
      </c>
      <c r="DF422">
        <f t="shared" si="112"/>
        <v>0</v>
      </c>
      <c r="DG422">
        <f t="shared" si="117"/>
        <v>0</v>
      </c>
      <c r="DH422">
        <f t="shared" si="105"/>
        <v>0</v>
      </c>
      <c r="DI422">
        <f t="shared" si="106"/>
        <v>0</v>
      </c>
      <c r="DJ422">
        <f>DI422</f>
        <v>0</v>
      </c>
      <c r="DK422">
        <v>0</v>
      </c>
      <c r="DL422" t="s">
        <v>236</v>
      </c>
      <c r="DM422">
        <v>0</v>
      </c>
      <c r="DN422" t="s">
        <v>236</v>
      </c>
      <c r="DO422">
        <v>0</v>
      </c>
    </row>
    <row r="423" spans="1:119">
      <c r="A423">
        <f>ROW(Source!A147)</f>
        <v>147</v>
      </c>
      <c r="B423">
        <v>85244098</v>
      </c>
      <c r="C423">
        <v>85246921</v>
      </c>
      <c r="D423">
        <v>82932505</v>
      </c>
      <c r="E423">
        <v>1</v>
      </c>
      <c r="F423">
        <v>1</v>
      </c>
      <c r="G423">
        <v>1</v>
      </c>
      <c r="H423">
        <v>2</v>
      </c>
      <c r="I423" t="s">
        <v>73</v>
      </c>
      <c r="J423" t="s">
        <v>807</v>
      </c>
      <c r="K423" t="s">
        <v>74</v>
      </c>
      <c r="L423">
        <v>1368</v>
      </c>
      <c r="N423">
        <v>1011</v>
      </c>
      <c r="O423" t="s">
        <v>57</v>
      </c>
      <c r="P423" t="s">
        <v>57</v>
      </c>
      <c r="Q423">
        <v>1</v>
      </c>
      <c r="W423">
        <v>0</v>
      </c>
      <c r="X423">
        <v>639918019</v>
      </c>
      <c r="Y423">
        <f t="shared" si="114"/>
        <v>0.115</v>
      </c>
      <c r="AA423">
        <v>0</v>
      </c>
      <c r="AB423">
        <v>1626.29</v>
      </c>
      <c r="AC423">
        <v>1090.46</v>
      </c>
      <c r="AD423">
        <v>0</v>
      </c>
      <c r="AE423">
        <v>0</v>
      </c>
      <c r="AF423">
        <v>1626.29</v>
      </c>
      <c r="AG423">
        <v>1090.46</v>
      </c>
      <c r="AH423">
        <v>0</v>
      </c>
      <c r="AI423">
        <v>1</v>
      </c>
      <c r="AJ423">
        <v>1</v>
      </c>
      <c r="AK423">
        <v>1</v>
      </c>
      <c r="AL423">
        <v>1</v>
      </c>
      <c r="AM423">
        <v>-2</v>
      </c>
      <c r="AN423">
        <v>0</v>
      </c>
      <c r="AO423">
        <v>0</v>
      </c>
      <c r="AP423">
        <v>1</v>
      </c>
      <c r="AQ423">
        <v>1</v>
      </c>
      <c r="AR423">
        <v>0</v>
      </c>
      <c r="AS423" t="s">
        <v>236</v>
      </c>
      <c r="AT423">
        <v>0.1</v>
      </c>
      <c r="AU423" t="s">
        <v>422</v>
      </c>
      <c r="AV423">
        <v>1</v>
      </c>
      <c r="AW423">
        <v>2</v>
      </c>
      <c r="AX423">
        <v>85246929</v>
      </c>
      <c r="AY423">
        <v>1</v>
      </c>
      <c r="AZ423">
        <v>0</v>
      </c>
      <c r="BA423">
        <v>611</v>
      </c>
      <c r="BB423">
        <v>1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162.629</v>
      </c>
      <c r="BL423">
        <v>109.046</v>
      </c>
      <c r="BM423">
        <v>0</v>
      </c>
      <c r="BN423">
        <v>0</v>
      </c>
      <c r="BO423">
        <v>0.1</v>
      </c>
      <c r="BP423">
        <v>1</v>
      </c>
      <c r="BQ423">
        <v>0</v>
      </c>
      <c r="BR423">
        <v>187.02335</v>
      </c>
      <c r="BS423">
        <v>125.4029</v>
      </c>
      <c r="BT423">
        <v>0</v>
      </c>
      <c r="BU423">
        <v>0</v>
      </c>
      <c r="BV423">
        <v>0.115</v>
      </c>
      <c r="BW423">
        <v>1</v>
      </c>
      <c r="CV423">
        <v>0</v>
      </c>
      <c r="CW423">
        <f>ROUND(Y423*Source!I147*DO423,7)</f>
        <v>0.0276</v>
      </c>
      <c r="CX423">
        <f>ROUND(Y423*Source!I147,7)</f>
        <v>0.0276</v>
      </c>
      <c r="CY423">
        <f>AB423</f>
        <v>1626.29</v>
      </c>
      <c r="CZ423">
        <f>AF423</f>
        <v>1626.29</v>
      </c>
      <c r="DA423">
        <f>AJ423</f>
        <v>1</v>
      </c>
      <c r="DB423">
        <f t="shared" si="115"/>
        <v>187.0245</v>
      </c>
      <c r="DC423">
        <f t="shared" si="116"/>
        <v>125.4075</v>
      </c>
      <c r="DD423" t="s">
        <v>236</v>
      </c>
      <c r="DE423" t="s">
        <v>236</v>
      </c>
      <c r="DF423">
        <f t="shared" si="112"/>
        <v>0</v>
      </c>
      <c r="DG423">
        <f t="shared" si="117"/>
        <v>44.89</v>
      </c>
      <c r="DH423">
        <f t="shared" si="105"/>
        <v>30.1</v>
      </c>
      <c r="DI423">
        <f t="shared" si="106"/>
        <v>0</v>
      </c>
      <c r="DJ423">
        <f>DG423+DH423</f>
        <v>74.99</v>
      </c>
      <c r="DK423">
        <v>1</v>
      </c>
      <c r="DL423" t="s">
        <v>75</v>
      </c>
      <c r="DM423">
        <v>6</v>
      </c>
      <c r="DN423" t="s">
        <v>28</v>
      </c>
      <c r="DO423">
        <v>1</v>
      </c>
    </row>
    <row r="424" spans="1:119">
      <c r="A424">
        <f>ROW(Source!A147)</f>
        <v>147</v>
      </c>
      <c r="B424">
        <v>85244098</v>
      </c>
      <c r="C424">
        <v>85246921</v>
      </c>
      <c r="D424">
        <v>82933400</v>
      </c>
      <c r="E424">
        <v>1</v>
      </c>
      <c r="F424">
        <v>1</v>
      </c>
      <c r="G424">
        <v>1</v>
      </c>
      <c r="H424">
        <v>2</v>
      </c>
      <c r="I424" t="s">
        <v>97</v>
      </c>
      <c r="J424" t="s">
        <v>801</v>
      </c>
      <c r="K424" t="s">
        <v>98</v>
      </c>
      <c r="L424">
        <v>1368</v>
      </c>
      <c r="N424">
        <v>1011</v>
      </c>
      <c r="O424" t="s">
        <v>57</v>
      </c>
      <c r="P424" t="s">
        <v>57</v>
      </c>
      <c r="Q424">
        <v>1</v>
      </c>
      <c r="W424">
        <v>0</v>
      </c>
      <c r="X424">
        <v>-849950259</v>
      </c>
      <c r="Y424">
        <f t="shared" si="114"/>
        <v>0.115</v>
      </c>
      <c r="AA424">
        <v>0</v>
      </c>
      <c r="AB424">
        <v>641.7</v>
      </c>
      <c r="AC424">
        <v>811.79</v>
      </c>
      <c r="AD424">
        <v>0</v>
      </c>
      <c r="AE424">
        <v>0</v>
      </c>
      <c r="AF424">
        <v>641.7</v>
      </c>
      <c r="AG424">
        <v>811.79</v>
      </c>
      <c r="AH424">
        <v>0</v>
      </c>
      <c r="AI424">
        <v>1</v>
      </c>
      <c r="AJ424">
        <v>1</v>
      </c>
      <c r="AK424">
        <v>1</v>
      </c>
      <c r="AL424">
        <v>1</v>
      </c>
      <c r="AM424">
        <v>-2</v>
      </c>
      <c r="AN424">
        <v>0</v>
      </c>
      <c r="AO424">
        <v>0</v>
      </c>
      <c r="AP424">
        <v>1</v>
      </c>
      <c r="AQ424">
        <v>1</v>
      </c>
      <c r="AR424">
        <v>0</v>
      </c>
      <c r="AS424" t="s">
        <v>236</v>
      </c>
      <c r="AT424">
        <v>0.1</v>
      </c>
      <c r="AU424" t="s">
        <v>422</v>
      </c>
      <c r="AV424">
        <v>1</v>
      </c>
      <c r="AW424">
        <v>2</v>
      </c>
      <c r="AX424">
        <v>85246930</v>
      </c>
      <c r="AY424">
        <v>1</v>
      </c>
      <c r="AZ424">
        <v>0</v>
      </c>
      <c r="BA424">
        <v>612</v>
      </c>
      <c r="BB424">
        <v>1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64.17</v>
      </c>
      <c r="BL424">
        <v>81.179</v>
      </c>
      <c r="BM424">
        <v>0</v>
      </c>
      <c r="BN424">
        <v>0</v>
      </c>
      <c r="BO424">
        <v>0.1</v>
      </c>
      <c r="BP424">
        <v>1</v>
      </c>
      <c r="BQ424">
        <v>0</v>
      </c>
      <c r="BR424">
        <v>73.7955</v>
      </c>
      <c r="BS424">
        <v>93.35585</v>
      </c>
      <c r="BT424">
        <v>0</v>
      </c>
      <c r="BU424">
        <v>0</v>
      </c>
      <c r="BV424">
        <v>0.115</v>
      </c>
      <c r="BW424">
        <v>1</v>
      </c>
      <c r="CV424">
        <v>0</v>
      </c>
      <c r="CW424">
        <f>ROUND(Y424*Source!I147*DO424,7)</f>
        <v>0.0276</v>
      </c>
      <c r="CX424">
        <f>ROUND(Y424*Source!I147,7)</f>
        <v>0.0276</v>
      </c>
      <c r="CY424">
        <f>AB424</f>
        <v>641.7</v>
      </c>
      <c r="CZ424">
        <f>AF424</f>
        <v>641.7</v>
      </c>
      <c r="DA424">
        <f>AJ424</f>
        <v>1</v>
      </c>
      <c r="DB424">
        <f t="shared" si="115"/>
        <v>73.7955</v>
      </c>
      <c r="DC424">
        <f t="shared" si="116"/>
        <v>93.357</v>
      </c>
      <c r="DD424" t="s">
        <v>236</v>
      </c>
      <c r="DE424" t="s">
        <v>236</v>
      </c>
      <c r="DF424">
        <f t="shared" si="112"/>
        <v>0</v>
      </c>
      <c r="DG424">
        <f t="shared" si="117"/>
        <v>17.71</v>
      </c>
      <c r="DH424">
        <f t="shared" si="105"/>
        <v>22.41</v>
      </c>
      <c r="DI424">
        <f t="shared" si="106"/>
        <v>0</v>
      </c>
      <c r="DJ424">
        <f>DG424+DH424</f>
        <v>40.12</v>
      </c>
      <c r="DK424">
        <v>1</v>
      </c>
      <c r="DL424" t="s">
        <v>81</v>
      </c>
      <c r="DM424">
        <v>4</v>
      </c>
      <c r="DN424" t="s">
        <v>28</v>
      </c>
      <c r="DO424">
        <v>1</v>
      </c>
    </row>
    <row r="425" spans="1:119">
      <c r="A425">
        <f>ROW(Source!A147)</f>
        <v>147</v>
      </c>
      <c r="B425">
        <v>85244098</v>
      </c>
      <c r="C425">
        <v>85246921</v>
      </c>
      <c r="D425">
        <v>82931850</v>
      </c>
      <c r="E425">
        <v>117</v>
      </c>
      <c r="F425">
        <v>1</v>
      </c>
      <c r="G425">
        <v>1</v>
      </c>
      <c r="H425">
        <v>3</v>
      </c>
      <c r="I425" t="s">
        <v>327</v>
      </c>
      <c r="J425" t="s">
        <v>236</v>
      </c>
      <c r="K425" t="s">
        <v>328</v>
      </c>
      <c r="L425">
        <v>3277935</v>
      </c>
      <c r="N425">
        <v>1013</v>
      </c>
      <c r="O425" t="s">
        <v>64</v>
      </c>
      <c r="P425" t="s">
        <v>64</v>
      </c>
      <c r="Q425">
        <v>1</v>
      </c>
      <c r="W425">
        <v>0</v>
      </c>
      <c r="X425">
        <v>274903907</v>
      </c>
      <c r="Y425">
        <f>AT425</f>
        <v>2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1</v>
      </c>
      <c r="AJ425">
        <v>1</v>
      </c>
      <c r="AK425">
        <v>1</v>
      </c>
      <c r="AL425">
        <v>1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 t="s">
        <v>236</v>
      </c>
      <c r="AT425">
        <v>2</v>
      </c>
      <c r="AU425" t="s">
        <v>236</v>
      </c>
      <c r="AV425">
        <v>0</v>
      </c>
      <c r="AW425">
        <v>2</v>
      </c>
      <c r="AX425">
        <v>85246935</v>
      </c>
      <c r="AY425">
        <v>1</v>
      </c>
      <c r="AZ425">
        <v>0</v>
      </c>
      <c r="BA425">
        <v>617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CV425">
        <v>0</v>
      </c>
      <c r="CW425">
        <v>0</v>
      </c>
      <c r="CX425">
        <f>ROUND(Y425*Source!I147,7)</f>
        <v>0.48</v>
      </c>
      <c r="CY425">
        <f>AA425</f>
        <v>0</v>
      </c>
      <c r="CZ425">
        <f>AE425</f>
        <v>0</v>
      </c>
      <c r="DA425">
        <f>AI425</f>
        <v>1</v>
      </c>
      <c r="DB425">
        <f>ROUND(ROUND(AT425*CZ425,2),6)</f>
        <v>0</v>
      </c>
      <c r="DC425">
        <f>ROUND(ROUND(AT425*AG425,2),6)</f>
        <v>0</v>
      </c>
      <c r="DD425" t="s">
        <v>236</v>
      </c>
      <c r="DE425" t="s">
        <v>236</v>
      </c>
      <c r="DF425">
        <f t="shared" si="112"/>
        <v>0</v>
      </c>
      <c r="DG425">
        <f t="shared" si="117"/>
        <v>0</v>
      </c>
      <c r="DH425">
        <f t="shared" si="105"/>
        <v>0</v>
      </c>
      <c r="DI425">
        <f t="shared" si="106"/>
        <v>0</v>
      </c>
      <c r="DJ425">
        <f>DF425</f>
        <v>0</v>
      </c>
      <c r="DK425">
        <v>0</v>
      </c>
      <c r="DL425" t="s">
        <v>236</v>
      </c>
      <c r="DM425">
        <v>0</v>
      </c>
      <c r="DN425" t="s">
        <v>236</v>
      </c>
      <c r="DO425">
        <v>0</v>
      </c>
    </row>
    <row r="426" spans="1:119">
      <c r="A426">
        <f>ROW(Source!A148)</f>
        <v>148</v>
      </c>
      <c r="B426">
        <v>85244033</v>
      </c>
      <c r="C426">
        <v>85246921</v>
      </c>
      <c r="D426">
        <v>82925846</v>
      </c>
      <c r="E426">
        <v>117</v>
      </c>
      <c r="F426">
        <v>1</v>
      </c>
      <c r="G426">
        <v>1</v>
      </c>
      <c r="H426">
        <v>1</v>
      </c>
      <c r="I426" t="s">
        <v>132</v>
      </c>
      <c r="J426" t="s">
        <v>236</v>
      </c>
      <c r="K426" t="s">
        <v>133</v>
      </c>
      <c r="L426">
        <v>1191</v>
      </c>
      <c r="N426">
        <v>1013</v>
      </c>
      <c r="O426" t="s">
        <v>28</v>
      </c>
      <c r="P426" t="s">
        <v>28</v>
      </c>
      <c r="Q426">
        <v>1</v>
      </c>
      <c r="W426">
        <v>0</v>
      </c>
      <c r="X426">
        <v>888410196</v>
      </c>
      <c r="Y426">
        <f>(AT426*ROUND((0.15+1),7))</f>
        <v>47.38</v>
      </c>
      <c r="AA426">
        <v>0</v>
      </c>
      <c r="AB426">
        <v>0</v>
      </c>
      <c r="AC426">
        <v>0</v>
      </c>
      <c r="AD426">
        <v>811.79</v>
      </c>
      <c r="AE426">
        <v>0</v>
      </c>
      <c r="AF426">
        <v>0</v>
      </c>
      <c r="AG426">
        <v>0</v>
      </c>
      <c r="AH426">
        <v>811.79</v>
      </c>
      <c r="AI426">
        <v>1</v>
      </c>
      <c r="AJ426">
        <v>1</v>
      </c>
      <c r="AK426">
        <v>1</v>
      </c>
      <c r="AL426">
        <v>1</v>
      </c>
      <c r="AM426">
        <v>-2</v>
      </c>
      <c r="AN426">
        <v>0</v>
      </c>
      <c r="AO426">
        <v>0</v>
      </c>
      <c r="AP426">
        <v>1</v>
      </c>
      <c r="AQ426">
        <v>1</v>
      </c>
      <c r="AR426">
        <v>0</v>
      </c>
      <c r="AS426" t="s">
        <v>236</v>
      </c>
      <c r="AT426">
        <v>41.2</v>
      </c>
      <c r="AU426" t="s">
        <v>422</v>
      </c>
      <c r="AV426">
        <v>1</v>
      </c>
      <c r="AW426">
        <v>2</v>
      </c>
      <c r="AX426">
        <v>85246927</v>
      </c>
      <c r="AY426">
        <v>1</v>
      </c>
      <c r="AZ426">
        <v>0</v>
      </c>
      <c r="BA426">
        <v>618</v>
      </c>
      <c r="BB426">
        <v>1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33445.748</v>
      </c>
      <c r="BN426">
        <v>41.2</v>
      </c>
      <c r="BO426">
        <v>0</v>
      </c>
      <c r="BP426">
        <v>1</v>
      </c>
      <c r="BQ426">
        <v>0</v>
      </c>
      <c r="BR426">
        <v>0</v>
      </c>
      <c r="BS426">
        <v>0</v>
      </c>
      <c r="BT426">
        <v>38462.6102</v>
      </c>
      <c r="BU426">
        <v>47.38</v>
      </c>
      <c r="BV426">
        <v>0</v>
      </c>
      <c r="BW426">
        <v>1</v>
      </c>
      <c r="CU426">
        <f>ROUND(AT426*Source!I148*AH426*AL426,2)</f>
        <v>8026.98</v>
      </c>
      <c r="CV426">
        <f>ROUND(Y426*Source!I148,7)</f>
        <v>11.3712</v>
      </c>
      <c r="CW426">
        <v>0</v>
      </c>
      <c r="CX426">
        <f>ROUND(Y426*Source!I148,7)</f>
        <v>11.3712</v>
      </c>
      <c r="CY426">
        <f>AD426</f>
        <v>811.79</v>
      </c>
      <c r="CZ426">
        <f>AH426</f>
        <v>811.79</v>
      </c>
      <c r="DA426">
        <f>AL426</f>
        <v>1</v>
      </c>
      <c r="DB426">
        <f>ROUND((ROUND(AT426*CZ426,2)*ROUND((0.15+1),7)),6)</f>
        <v>38462.6125</v>
      </c>
      <c r="DC426">
        <f>ROUND((ROUND(AT426*AG426,2)*ROUND((0.15+1),7)),6)</f>
        <v>0</v>
      </c>
      <c r="DD426" t="s">
        <v>236</v>
      </c>
      <c r="DE426" t="s">
        <v>236</v>
      </c>
      <c r="DF426">
        <f t="shared" si="112"/>
        <v>0</v>
      </c>
      <c r="DG426">
        <f t="shared" si="117"/>
        <v>0</v>
      </c>
      <c r="DH426">
        <f t="shared" si="105"/>
        <v>0</v>
      </c>
      <c r="DI426">
        <f t="shared" si="106"/>
        <v>9231.03</v>
      </c>
      <c r="DJ426">
        <f>DI426</f>
        <v>9231.03</v>
      </c>
      <c r="DK426">
        <v>1</v>
      </c>
      <c r="DL426" t="s">
        <v>236</v>
      </c>
      <c r="DM426">
        <v>0</v>
      </c>
      <c r="DN426" t="s">
        <v>236</v>
      </c>
      <c r="DO426">
        <v>0</v>
      </c>
    </row>
    <row r="427" spans="1:119">
      <c r="A427">
        <f>ROW(Source!A148)</f>
        <v>148</v>
      </c>
      <c r="B427">
        <v>85244033</v>
      </c>
      <c r="C427">
        <v>85246921</v>
      </c>
      <c r="D427">
        <v>82926016</v>
      </c>
      <c r="E427">
        <v>117</v>
      </c>
      <c r="F427">
        <v>1</v>
      </c>
      <c r="G427">
        <v>1</v>
      </c>
      <c r="H427">
        <v>1</v>
      </c>
      <c r="I427" t="s">
        <v>798</v>
      </c>
      <c r="J427" t="s">
        <v>236</v>
      </c>
      <c r="K427" t="s">
        <v>799</v>
      </c>
      <c r="L427">
        <v>1191</v>
      </c>
      <c r="N427">
        <v>1013</v>
      </c>
      <c r="O427" t="s">
        <v>28</v>
      </c>
      <c r="P427" t="s">
        <v>28</v>
      </c>
      <c r="Q427">
        <v>1</v>
      </c>
      <c r="W427">
        <v>0</v>
      </c>
      <c r="X427">
        <v>-1417349443</v>
      </c>
      <c r="Y427">
        <f>(AT427*ROUND((0.15+1),7))</f>
        <v>0.23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1</v>
      </c>
      <c r="AJ427">
        <v>1</v>
      </c>
      <c r="AK427">
        <v>1</v>
      </c>
      <c r="AL427">
        <v>1</v>
      </c>
      <c r="AM427">
        <v>-2</v>
      </c>
      <c r="AN427">
        <v>0</v>
      </c>
      <c r="AO427">
        <v>0</v>
      </c>
      <c r="AP427">
        <v>1</v>
      </c>
      <c r="AQ427">
        <v>1</v>
      </c>
      <c r="AR427">
        <v>0</v>
      </c>
      <c r="AS427" t="s">
        <v>236</v>
      </c>
      <c r="AT427">
        <v>0.2</v>
      </c>
      <c r="AU427" t="s">
        <v>422</v>
      </c>
      <c r="AV427">
        <v>2</v>
      </c>
      <c r="AW427">
        <v>2</v>
      </c>
      <c r="AX427">
        <v>85246928</v>
      </c>
      <c r="AY427">
        <v>1</v>
      </c>
      <c r="AZ427">
        <v>0</v>
      </c>
      <c r="BA427">
        <v>619</v>
      </c>
      <c r="BB427">
        <v>1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CV427">
        <v>0</v>
      </c>
      <c r="CW427">
        <v>0</v>
      </c>
      <c r="CX427">
        <f>ROUND(Y427*Source!I148,7)</f>
        <v>0.0552</v>
      </c>
      <c r="CY427">
        <f>AD427</f>
        <v>0</v>
      </c>
      <c r="CZ427">
        <f>AH427</f>
        <v>0</v>
      </c>
      <c r="DA427">
        <f>AL427</f>
        <v>1</v>
      </c>
      <c r="DB427">
        <f>ROUND((ROUND(AT427*CZ427,2)*ROUND((0.15+1),7)),6)</f>
        <v>0</v>
      </c>
      <c r="DC427">
        <f>ROUND((ROUND(AT427*AG427,2)*ROUND((0.15+1),7)),6)</f>
        <v>0</v>
      </c>
      <c r="DD427" t="s">
        <v>236</v>
      </c>
      <c r="DE427" t="s">
        <v>236</v>
      </c>
      <c r="DF427">
        <f t="shared" si="112"/>
        <v>0</v>
      </c>
      <c r="DG427">
        <f t="shared" si="117"/>
        <v>0</v>
      </c>
      <c r="DH427">
        <f t="shared" si="105"/>
        <v>0</v>
      </c>
      <c r="DI427">
        <f t="shared" si="106"/>
        <v>0</v>
      </c>
      <c r="DJ427">
        <f>DI427</f>
        <v>0</v>
      </c>
      <c r="DK427">
        <v>0</v>
      </c>
      <c r="DL427" t="s">
        <v>236</v>
      </c>
      <c r="DM427">
        <v>0</v>
      </c>
      <c r="DN427" t="s">
        <v>236</v>
      </c>
      <c r="DO427">
        <v>0</v>
      </c>
    </row>
    <row r="428" spans="1:119">
      <c r="A428">
        <f>ROW(Source!A148)</f>
        <v>148</v>
      </c>
      <c r="B428">
        <v>85244033</v>
      </c>
      <c r="C428">
        <v>85246921</v>
      </c>
      <c r="D428">
        <v>82932505</v>
      </c>
      <c r="E428">
        <v>1</v>
      </c>
      <c r="F428">
        <v>1</v>
      </c>
      <c r="G428">
        <v>1</v>
      </c>
      <c r="H428">
        <v>2</v>
      </c>
      <c r="I428" t="s">
        <v>73</v>
      </c>
      <c r="J428" t="s">
        <v>807</v>
      </c>
      <c r="K428" t="s">
        <v>74</v>
      </c>
      <c r="L428">
        <v>1368</v>
      </c>
      <c r="N428">
        <v>1011</v>
      </c>
      <c r="O428" t="s">
        <v>57</v>
      </c>
      <c r="P428" t="s">
        <v>57</v>
      </c>
      <c r="Q428">
        <v>1</v>
      </c>
      <c r="W428">
        <v>0</v>
      </c>
      <c r="X428">
        <v>639918019</v>
      </c>
      <c r="Y428">
        <f>(AT428*ROUND((0.15+1),7))</f>
        <v>0.115</v>
      </c>
      <c r="AA428">
        <v>0</v>
      </c>
      <c r="AB428">
        <v>1626.29</v>
      </c>
      <c r="AC428">
        <v>1090.46</v>
      </c>
      <c r="AD428">
        <v>0</v>
      </c>
      <c r="AE428">
        <v>0</v>
      </c>
      <c r="AF428">
        <v>1626.29</v>
      </c>
      <c r="AG428">
        <v>1090.46</v>
      </c>
      <c r="AH428">
        <v>0</v>
      </c>
      <c r="AI428">
        <v>1</v>
      </c>
      <c r="AJ428">
        <v>1</v>
      </c>
      <c r="AK428">
        <v>1</v>
      </c>
      <c r="AL428">
        <v>1</v>
      </c>
      <c r="AM428">
        <v>-2</v>
      </c>
      <c r="AN428">
        <v>0</v>
      </c>
      <c r="AO428">
        <v>0</v>
      </c>
      <c r="AP428">
        <v>1</v>
      </c>
      <c r="AQ428">
        <v>1</v>
      </c>
      <c r="AR428">
        <v>0</v>
      </c>
      <c r="AS428" t="s">
        <v>236</v>
      </c>
      <c r="AT428">
        <v>0.1</v>
      </c>
      <c r="AU428" t="s">
        <v>422</v>
      </c>
      <c r="AV428">
        <v>1</v>
      </c>
      <c r="AW428">
        <v>2</v>
      </c>
      <c r="AX428">
        <v>85246929</v>
      </c>
      <c r="AY428">
        <v>1</v>
      </c>
      <c r="AZ428">
        <v>0</v>
      </c>
      <c r="BA428">
        <v>620</v>
      </c>
      <c r="BB428">
        <v>1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162.629</v>
      </c>
      <c r="BL428">
        <v>109.046</v>
      </c>
      <c r="BM428">
        <v>0</v>
      </c>
      <c r="BN428">
        <v>0</v>
      </c>
      <c r="BO428">
        <v>0.1</v>
      </c>
      <c r="BP428">
        <v>1</v>
      </c>
      <c r="BQ428">
        <v>0</v>
      </c>
      <c r="BR428">
        <v>187.02335</v>
      </c>
      <c r="BS428">
        <v>125.4029</v>
      </c>
      <c r="BT428">
        <v>0</v>
      </c>
      <c r="BU428">
        <v>0</v>
      </c>
      <c r="BV428">
        <v>0.115</v>
      </c>
      <c r="BW428">
        <v>1</v>
      </c>
      <c r="CV428">
        <v>0</v>
      </c>
      <c r="CW428">
        <f>ROUND(Y428*Source!I148*DO428,7)</f>
        <v>0.0276</v>
      </c>
      <c r="CX428">
        <f>ROUND(Y428*Source!I148,7)</f>
        <v>0.0276</v>
      </c>
      <c r="CY428">
        <f>AB428</f>
        <v>1626.29</v>
      </c>
      <c r="CZ428">
        <f>AF428</f>
        <v>1626.29</v>
      </c>
      <c r="DA428">
        <f>AJ428</f>
        <v>1</v>
      </c>
      <c r="DB428">
        <f>ROUND((ROUND(AT428*CZ428,2)*ROUND((0.15+1),7)),6)</f>
        <v>187.0245</v>
      </c>
      <c r="DC428">
        <f>ROUND((ROUND(AT428*AG428,2)*ROUND((0.15+1),7)),6)</f>
        <v>125.4075</v>
      </c>
      <c r="DD428" t="s">
        <v>236</v>
      </c>
      <c r="DE428" t="s">
        <v>236</v>
      </c>
      <c r="DF428">
        <f t="shared" si="112"/>
        <v>0</v>
      </c>
      <c r="DG428">
        <f t="shared" si="117"/>
        <v>44.89</v>
      </c>
      <c r="DH428">
        <f t="shared" si="105"/>
        <v>30.1</v>
      </c>
      <c r="DI428">
        <f t="shared" si="106"/>
        <v>0</v>
      </c>
      <c r="DJ428">
        <f>DG428+DH428</f>
        <v>74.99</v>
      </c>
      <c r="DK428">
        <v>1</v>
      </c>
      <c r="DL428" t="s">
        <v>75</v>
      </c>
      <c r="DM428">
        <v>6</v>
      </c>
      <c r="DN428" t="s">
        <v>28</v>
      </c>
      <c r="DO428">
        <v>1</v>
      </c>
    </row>
    <row r="429" spans="1:119">
      <c r="A429">
        <f>ROW(Source!A148)</f>
        <v>148</v>
      </c>
      <c r="B429">
        <v>85244033</v>
      </c>
      <c r="C429">
        <v>85246921</v>
      </c>
      <c r="D429">
        <v>82933400</v>
      </c>
      <c r="E429">
        <v>1</v>
      </c>
      <c r="F429">
        <v>1</v>
      </c>
      <c r="G429">
        <v>1</v>
      </c>
      <c r="H429">
        <v>2</v>
      </c>
      <c r="I429" t="s">
        <v>97</v>
      </c>
      <c r="J429" t="s">
        <v>801</v>
      </c>
      <c r="K429" t="s">
        <v>98</v>
      </c>
      <c r="L429">
        <v>1368</v>
      </c>
      <c r="N429">
        <v>1011</v>
      </c>
      <c r="O429" t="s">
        <v>57</v>
      </c>
      <c r="P429" t="s">
        <v>57</v>
      </c>
      <c r="Q429">
        <v>1</v>
      </c>
      <c r="W429">
        <v>0</v>
      </c>
      <c r="X429">
        <v>-849950259</v>
      </c>
      <c r="Y429">
        <f>(AT429*ROUND((0.15+1),7))</f>
        <v>0.115</v>
      </c>
      <c r="AA429">
        <v>0</v>
      </c>
      <c r="AB429">
        <v>641.7</v>
      </c>
      <c r="AC429">
        <v>811.79</v>
      </c>
      <c r="AD429">
        <v>0</v>
      </c>
      <c r="AE429">
        <v>0</v>
      </c>
      <c r="AF429">
        <v>641.7</v>
      </c>
      <c r="AG429">
        <v>811.79</v>
      </c>
      <c r="AH429">
        <v>0</v>
      </c>
      <c r="AI429">
        <v>1</v>
      </c>
      <c r="AJ429">
        <v>1</v>
      </c>
      <c r="AK429">
        <v>1</v>
      </c>
      <c r="AL429">
        <v>1</v>
      </c>
      <c r="AM429">
        <v>-2</v>
      </c>
      <c r="AN429">
        <v>0</v>
      </c>
      <c r="AO429">
        <v>0</v>
      </c>
      <c r="AP429">
        <v>1</v>
      </c>
      <c r="AQ429">
        <v>1</v>
      </c>
      <c r="AR429">
        <v>0</v>
      </c>
      <c r="AS429" t="s">
        <v>236</v>
      </c>
      <c r="AT429">
        <v>0.1</v>
      </c>
      <c r="AU429" t="s">
        <v>422</v>
      </c>
      <c r="AV429">
        <v>1</v>
      </c>
      <c r="AW429">
        <v>2</v>
      </c>
      <c r="AX429">
        <v>85246930</v>
      </c>
      <c r="AY429">
        <v>1</v>
      </c>
      <c r="AZ429">
        <v>0</v>
      </c>
      <c r="BA429">
        <v>621</v>
      </c>
      <c r="BB429">
        <v>1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64.17</v>
      </c>
      <c r="BL429">
        <v>81.179</v>
      </c>
      <c r="BM429">
        <v>0</v>
      </c>
      <c r="BN429">
        <v>0</v>
      </c>
      <c r="BO429">
        <v>0.1</v>
      </c>
      <c r="BP429">
        <v>1</v>
      </c>
      <c r="BQ429">
        <v>0</v>
      </c>
      <c r="BR429">
        <v>73.7955</v>
      </c>
      <c r="BS429">
        <v>93.35585</v>
      </c>
      <c r="BT429">
        <v>0</v>
      </c>
      <c r="BU429">
        <v>0</v>
      </c>
      <c r="BV429">
        <v>0.115</v>
      </c>
      <c r="BW429">
        <v>1</v>
      </c>
      <c r="CV429">
        <v>0</v>
      </c>
      <c r="CW429">
        <f>ROUND(Y429*Source!I148*DO429,7)</f>
        <v>0.0276</v>
      </c>
      <c r="CX429">
        <f>ROUND(Y429*Source!I148,7)</f>
        <v>0.0276</v>
      </c>
      <c r="CY429">
        <f>AB429</f>
        <v>641.7</v>
      </c>
      <c r="CZ429">
        <f>AF429</f>
        <v>641.7</v>
      </c>
      <c r="DA429">
        <f>AJ429</f>
        <v>1</v>
      </c>
      <c r="DB429">
        <f>ROUND((ROUND(AT429*CZ429,2)*ROUND((0.15+1),7)),6)</f>
        <v>73.7955</v>
      </c>
      <c r="DC429">
        <f>ROUND((ROUND(AT429*AG429,2)*ROUND((0.15+1),7)),6)</f>
        <v>93.357</v>
      </c>
      <c r="DD429" t="s">
        <v>236</v>
      </c>
      <c r="DE429" t="s">
        <v>236</v>
      </c>
      <c r="DF429">
        <f t="shared" si="112"/>
        <v>0</v>
      </c>
      <c r="DG429">
        <f t="shared" si="117"/>
        <v>17.71</v>
      </c>
      <c r="DH429">
        <f t="shared" si="105"/>
        <v>22.41</v>
      </c>
      <c r="DI429">
        <f t="shared" si="106"/>
        <v>0</v>
      </c>
      <c r="DJ429">
        <f>DG429+DH429</f>
        <v>40.12</v>
      </c>
      <c r="DK429">
        <v>1</v>
      </c>
      <c r="DL429" t="s">
        <v>81</v>
      </c>
      <c r="DM429">
        <v>4</v>
      </c>
      <c r="DN429" t="s">
        <v>28</v>
      </c>
      <c r="DO429">
        <v>1</v>
      </c>
    </row>
    <row r="430" spans="1:119">
      <c r="A430">
        <f>ROW(Source!A148)</f>
        <v>148</v>
      </c>
      <c r="B430">
        <v>85244033</v>
      </c>
      <c r="C430">
        <v>85246921</v>
      </c>
      <c r="D430">
        <v>82931850</v>
      </c>
      <c r="E430">
        <v>117</v>
      </c>
      <c r="F430">
        <v>1</v>
      </c>
      <c r="G430">
        <v>1</v>
      </c>
      <c r="H430">
        <v>3</v>
      </c>
      <c r="I430" t="s">
        <v>327</v>
      </c>
      <c r="J430" t="s">
        <v>236</v>
      </c>
      <c r="K430" t="s">
        <v>328</v>
      </c>
      <c r="L430">
        <v>3277935</v>
      </c>
      <c r="N430">
        <v>1013</v>
      </c>
      <c r="O430" t="s">
        <v>64</v>
      </c>
      <c r="P430" t="s">
        <v>64</v>
      </c>
      <c r="Q430">
        <v>1</v>
      </c>
      <c r="W430">
        <v>0</v>
      </c>
      <c r="X430">
        <v>274903907</v>
      </c>
      <c r="Y430">
        <f t="shared" ref="Y430:Y440" si="118">AT430</f>
        <v>2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1</v>
      </c>
      <c r="AJ430">
        <v>1</v>
      </c>
      <c r="AK430">
        <v>1</v>
      </c>
      <c r="AL430">
        <v>1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 t="s">
        <v>236</v>
      </c>
      <c r="AT430">
        <v>2</v>
      </c>
      <c r="AU430" t="s">
        <v>236</v>
      </c>
      <c r="AV430">
        <v>0</v>
      </c>
      <c r="AW430">
        <v>2</v>
      </c>
      <c r="AX430">
        <v>85246935</v>
      </c>
      <c r="AY430">
        <v>1</v>
      </c>
      <c r="AZ430">
        <v>0</v>
      </c>
      <c r="BA430">
        <v>626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CV430">
        <v>0</v>
      </c>
      <c r="CW430">
        <v>0</v>
      </c>
      <c r="CX430">
        <f>ROUND(Y430*Source!I148,7)</f>
        <v>0.48</v>
      </c>
      <c r="CY430">
        <f>AA430</f>
        <v>0</v>
      </c>
      <c r="CZ430">
        <f>AE430</f>
        <v>0</v>
      </c>
      <c r="DA430">
        <f>AI430</f>
        <v>1</v>
      </c>
      <c r="DB430">
        <f t="shared" ref="DB430:DB440" si="119">ROUND(ROUND(AT430*CZ430,2),6)</f>
        <v>0</v>
      </c>
      <c r="DC430">
        <f t="shared" ref="DC430:DC440" si="120">ROUND(ROUND(AT430*AG430,2),6)</f>
        <v>0</v>
      </c>
      <c r="DD430" t="s">
        <v>236</v>
      </c>
      <c r="DE430" t="s">
        <v>236</v>
      </c>
      <c r="DF430">
        <f t="shared" si="112"/>
        <v>0</v>
      </c>
      <c r="DG430">
        <f t="shared" si="117"/>
        <v>0</v>
      </c>
      <c r="DH430">
        <f t="shared" si="105"/>
        <v>0</v>
      </c>
      <c r="DI430">
        <f t="shared" si="106"/>
        <v>0</v>
      </c>
      <c r="DJ430">
        <f>DF430</f>
        <v>0</v>
      </c>
      <c r="DK430">
        <v>0</v>
      </c>
      <c r="DL430" t="s">
        <v>236</v>
      </c>
      <c r="DM430">
        <v>0</v>
      </c>
      <c r="DN430" t="s">
        <v>236</v>
      </c>
      <c r="DO430">
        <v>0</v>
      </c>
    </row>
    <row r="431" spans="1:119">
      <c r="A431">
        <f>ROW(Source!A151)</f>
        <v>151</v>
      </c>
      <c r="B431">
        <v>85244098</v>
      </c>
      <c r="C431">
        <v>85246937</v>
      </c>
      <c r="D431">
        <v>82925832</v>
      </c>
      <c r="E431">
        <v>117</v>
      </c>
      <c r="F431">
        <v>1</v>
      </c>
      <c r="G431">
        <v>1</v>
      </c>
      <c r="H431">
        <v>1</v>
      </c>
      <c r="I431" t="s">
        <v>802</v>
      </c>
      <c r="J431" t="s">
        <v>236</v>
      </c>
      <c r="K431" t="s">
        <v>803</v>
      </c>
      <c r="L431">
        <v>1191</v>
      </c>
      <c r="N431">
        <v>1013</v>
      </c>
      <c r="O431" t="s">
        <v>28</v>
      </c>
      <c r="P431" t="s">
        <v>28</v>
      </c>
      <c r="Q431">
        <v>1</v>
      </c>
      <c r="W431">
        <v>0</v>
      </c>
      <c r="X431">
        <v>-715079457</v>
      </c>
      <c r="Y431">
        <f t="shared" si="118"/>
        <v>1.55</v>
      </c>
      <c r="AA431">
        <v>0</v>
      </c>
      <c r="AB431">
        <v>0</v>
      </c>
      <c r="AC431">
        <v>0</v>
      </c>
      <c r="AD431">
        <v>766.35</v>
      </c>
      <c r="AE431">
        <v>0</v>
      </c>
      <c r="AF431">
        <v>0</v>
      </c>
      <c r="AG431">
        <v>0</v>
      </c>
      <c r="AH431">
        <v>766.35</v>
      </c>
      <c r="AI431">
        <v>1</v>
      </c>
      <c r="AJ431">
        <v>1</v>
      </c>
      <c r="AK431">
        <v>1</v>
      </c>
      <c r="AL431">
        <v>1</v>
      </c>
      <c r="AM431">
        <v>-2</v>
      </c>
      <c r="AN431">
        <v>0</v>
      </c>
      <c r="AO431">
        <v>0</v>
      </c>
      <c r="AP431">
        <v>1</v>
      </c>
      <c r="AQ431">
        <v>1</v>
      </c>
      <c r="AR431">
        <v>0</v>
      </c>
      <c r="AS431" t="s">
        <v>236</v>
      </c>
      <c r="AT431">
        <v>1.55</v>
      </c>
      <c r="AU431" t="s">
        <v>236</v>
      </c>
      <c r="AV431">
        <v>1</v>
      </c>
      <c r="AW431">
        <v>2</v>
      </c>
      <c r="AX431">
        <v>85246943</v>
      </c>
      <c r="AY431">
        <v>1</v>
      </c>
      <c r="AZ431">
        <v>0</v>
      </c>
      <c r="BA431">
        <v>627</v>
      </c>
      <c r="BB431">
        <v>1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1187.8425</v>
      </c>
      <c r="BN431">
        <v>1.55</v>
      </c>
      <c r="BO431">
        <v>0</v>
      </c>
      <c r="BP431">
        <v>1</v>
      </c>
      <c r="BQ431">
        <v>0</v>
      </c>
      <c r="BR431">
        <v>0</v>
      </c>
      <c r="BS431">
        <v>0</v>
      </c>
      <c r="BT431">
        <v>1187.8425</v>
      </c>
      <c r="BU431">
        <v>1.55</v>
      </c>
      <c r="BV431">
        <v>0</v>
      </c>
      <c r="BW431">
        <v>1</v>
      </c>
      <c r="CU431">
        <f>ROUND(AT431*Source!I151*AH431*AL431,2)</f>
        <v>0</v>
      </c>
      <c r="CV431">
        <f>ROUND(Y431*Source!I151,7)</f>
        <v>0</v>
      </c>
      <c r="CW431">
        <v>0</v>
      </c>
      <c r="CX431">
        <f>ROUND(Y431*Source!I151,7)</f>
        <v>0</v>
      </c>
      <c r="CY431">
        <f>AD431</f>
        <v>766.35</v>
      </c>
      <c r="CZ431">
        <f>AH431</f>
        <v>766.35</v>
      </c>
      <c r="DA431">
        <f>AL431</f>
        <v>1</v>
      </c>
      <c r="DB431">
        <f t="shared" si="119"/>
        <v>1187.84</v>
      </c>
      <c r="DC431">
        <f t="shared" si="120"/>
        <v>0</v>
      </c>
      <c r="DD431" t="s">
        <v>236</v>
      </c>
      <c r="DE431" t="s">
        <v>236</v>
      </c>
      <c r="DF431">
        <f t="shared" si="112"/>
        <v>0</v>
      </c>
      <c r="DG431">
        <f t="shared" si="117"/>
        <v>0</v>
      </c>
      <c r="DH431">
        <f t="shared" si="105"/>
        <v>0</v>
      </c>
      <c r="DI431">
        <f t="shared" si="106"/>
        <v>0</v>
      </c>
      <c r="DJ431">
        <f>DI431</f>
        <v>0</v>
      </c>
      <c r="DK431">
        <v>1</v>
      </c>
      <c r="DL431" t="s">
        <v>236</v>
      </c>
      <c r="DM431">
        <v>0</v>
      </c>
      <c r="DN431" t="s">
        <v>236</v>
      </c>
      <c r="DO431">
        <v>0</v>
      </c>
    </row>
    <row r="432" spans="1:119">
      <c r="A432">
        <f>ROW(Source!A151)</f>
        <v>151</v>
      </c>
      <c r="B432">
        <v>85244098</v>
      </c>
      <c r="C432">
        <v>85246937</v>
      </c>
      <c r="D432">
        <v>82926016</v>
      </c>
      <c r="E432">
        <v>117</v>
      </c>
      <c r="F432">
        <v>1</v>
      </c>
      <c r="G432">
        <v>1</v>
      </c>
      <c r="H432">
        <v>1</v>
      </c>
      <c r="I432" t="s">
        <v>798</v>
      </c>
      <c r="J432" t="s">
        <v>236</v>
      </c>
      <c r="K432" t="s">
        <v>799</v>
      </c>
      <c r="L432">
        <v>1191</v>
      </c>
      <c r="N432">
        <v>1013</v>
      </c>
      <c r="O432" t="s">
        <v>28</v>
      </c>
      <c r="P432" t="s">
        <v>28</v>
      </c>
      <c r="Q432">
        <v>1</v>
      </c>
      <c r="W432">
        <v>0</v>
      </c>
      <c r="X432">
        <v>-1417349443</v>
      </c>
      <c r="Y432">
        <f t="shared" si="118"/>
        <v>0.15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1</v>
      </c>
      <c r="AJ432">
        <v>1</v>
      </c>
      <c r="AK432">
        <v>1</v>
      </c>
      <c r="AL432">
        <v>1</v>
      </c>
      <c r="AM432">
        <v>-2</v>
      </c>
      <c r="AN432">
        <v>0</v>
      </c>
      <c r="AO432">
        <v>0</v>
      </c>
      <c r="AP432">
        <v>1</v>
      </c>
      <c r="AQ432">
        <v>1</v>
      </c>
      <c r="AR432">
        <v>0</v>
      </c>
      <c r="AS432" t="s">
        <v>236</v>
      </c>
      <c r="AT432">
        <v>0.15</v>
      </c>
      <c r="AU432" t="s">
        <v>236</v>
      </c>
      <c r="AV432">
        <v>2</v>
      </c>
      <c r="AW432">
        <v>2</v>
      </c>
      <c r="AX432">
        <v>85246944</v>
      </c>
      <c r="AY432">
        <v>1</v>
      </c>
      <c r="AZ432">
        <v>0</v>
      </c>
      <c r="BA432">
        <v>628</v>
      </c>
      <c r="BB432">
        <v>1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CV432">
        <v>0</v>
      </c>
      <c r="CW432">
        <v>0</v>
      </c>
      <c r="CX432">
        <f>ROUND(Y432*Source!I151,7)</f>
        <v>0</v>
      </c>
      <c r="CY432">
        <f>AD432</f>
        <v>0</v>
      </c>
      <c r="CZ432">
        <f>AH432</f>
        <v>0</v>
      </c>
      <c r="DA432">
        <f>AL432</f>
        <v>1</v>
      </c>
      <c r="DB432">
        <f t="shared" si="119"/>
        <v>0</v>
      </c>
      <c r="DC432">
        <f t="shared" si="120"/>
        <v>0</v>
      </c>
      <c r="DD432" t="s">
        <v>236</v>
      </c>
      <c r="DE432" t="s">
        <v>236</v>
      </c>
      <c r="DF432">
        <f t="shared" si="112"/>
        <v>0</v>
      </c>
      <c r="DG432">
        <f t="shared" si="117"/>
        <v>0</v>
      </c>
      <c r="DH432">
        <f t="shared" si="105"/>
        <v>0</v>
      </c>
      <c r="DI432">
        <f t="shared" si="106"/>
        <v>0</v>
      </c>
      <c r="DJ432">
        <f>DI432</f>
        <v>0</v>
      </c>
      <c r="DK432">
        <v>0</v>
      </c>
      <c r="DL432" t="s">
        <v>236</v>
      </c>
      <c r="DM432">
        <v>0</v>
      </c>
      <c r="DN432" t="s">
        <v>236</v>
      </c>
      <c r="DO432">
        <v>0</v>
      </c>
    </row>
    <row r="433" spans="1:119">
      <c r="A433">
        <f>ROW(Source!A151)</f>
        <v>151</v>
      </c>
      <c r="B433">
        <v>85244098</v>
      </c>
      <c r="C433">
        <v>85246937</v>
      </c>
      <c r="D433">
        <v>82932679</v>
      </c>
      <c r="E433">
        <v>1</v>
      </c>
      <c r="F433">
        <v>1</v>
      </c>
      <c r="G433">
        <v>1</v>
      </c>
      <c r="H433">
        <v>2</v>
      </c>
      <c r="I433" t="s">
        <v>124</v>
      </c>
      <c r="J433" t="s">
        <v>800</v>
      </c>
      <c r="K433" t="s">
        <v>125</v>
      </c>
      <c r="L433">
        <v>1368</v>
      </c>
      <c r="N433">
        <v>1011</v>
      </c>
      <c r="O433" t="s">
        <v>57</v>
      </c>
      <c r="P433" t="s">
        <v>57</v>
      </c>
      <c r="Q433">
        <v>1</v>
      </c>
      <c r="W433">
        <v>0</v>
      </c>
      <c r="X433">
        <v>-438045540</v>
      </c>
      <c r="Y433">
        <f t="shared" si="118"/>
        <v>0.07</v>
      </c>
      <c r="AA433">
        <v>0</v>
      </c>
      <c r="AB433">
        <v>506.23</v>
      </c>
      <c r="AC433">
        <v>811.79</v>
      </c>
      <c r="AD433">
        <v>0</v>
      </c>
      <c r="AE433">
        <v>0</v>
      </c>
      <c r="AF433">
        <v>346.73</v>
      </c>
      <c r="AG433">
        <v>811.79</v>
      </c>
      <c r="AH433">
        <v>0</v>
      </c>
      <c r="AI433">
        <v>1</v>
      </c>
      <c r="AJ433">
        <v>1.46</v>
      </c>
      <c r="AK433">
        <v>1</v>
      </c>
      <c r="AL433">
        <v>1</v>
      </c>
      <c r="AM433">
        <v>2</v>
      </c>
      <c r="AN433">
        <v>0</v>
      </c>
      <c r="AO433">
        <v>0</v>
      </c>
      <c r="AP433">
        <v>1</v>
      </c>
      <c r="AQ433">
        <v>1</v>
      </c>
      <c r="AR433">
        <v>0</v>
      </c>
      <c r="AS433" t="s">
        <v>236</v>
      </c>
      <c r="AT433">
        <v>0.07</v>
      </c>
      <c r="AU433" t="s">
        <v>236</v>
      </c>
      <c r="AV433">
        <v>1</v>
      </c>
      <c r="AW433">
        <v>2</v>
      </c>
      <c r="AX433">
        <v>85246945</v>
      </c>
      <c r="AY433">
        <v>1</v>
      </c>
      <c r="AZ433">
        <v>0</v>
      </c>
      <c r="BA433">
        <v>629</v>
      </c>
      <c r="BB433">
        <v>1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24.2711</v>
      </c>
      <c r="BL433">
        <v>56.8253</v>
      </c>
      <c r="BM433">
        <v>0</v>
      </c>
      <c r="BN433">
        <v>0</v>
      </c>
      <c r="BO433">
        <v>0.07</v>
      </c>
      <c r="BP433">
        <v>1</v>
      </c>
      <c r="BQ433">
        <v>0</v>
      </c>
      <c r="BR433">
        <v>24.2711</v>
      </c>
      <c r="BS433">
        <v>56.8253</v>
      </c>
      <c r="BT433">
        <v>0</v>
      </c>
      <c r="BU433">
        <v>0</v>
      </c>
      <c r="BV433">
        <v>0.07</v>
      </c>
      <c r="BW433">
        <v>1</v>
      </c>
      <c r="CV433">
        <v>0</v>
      </c>
      <c r="CW433">
        <f>ROUND(Y433*Source!I151*DO433,7)</f>
        <v>0</v>
      </c>
      <c r="CX433">
        <f>ROUND(Y433*Source!I151,7)</f>
        <v>0</v>
      </c>
      <c r="CY433">
        <f>AB433</f>
        <v>506.23</v>
      </c>
      <c r="CZ433">
        <f>AF433</f>
        <v>346.73</v>
      </c>
      <c r="DA433">
        <f>AJ433</f>
        <v>1.46</v>
      </c>
      <c r="DB433">
        <f t="shared" si="119"/>
        <v>24.27</v>
      </c>
      <c r="DC433">
        <f t="shared" si="120"/>
        <v>56.83</v>
      </c>
      <c r="DD433" t="s">
        <v>236</v>
      </c>
      <c r="DE433" t="s">
        <v>236</v>
      </c>
      <c r="DF433">
        <f t="shared" si="112"/>
        <v>0</v>
      </c>
      <c r="DG433">
        <f>ROUND(ROUND(AF433*AJ433,2)*CX433,2)</f>
        <v>0</v>
      </c>
      <c r="DH433">
        <f t="shared" si="105"/>
        <v>0</v>
      </c>
      <c r="DI433">
        <f t="shared" si="106"/>
        <v>0</v>
      </c>
      <c r="DJ433">
        <f>DG433+DH433</f>
        <v>0</v>
      </c>
      <c r="DK433">
        <v>0</v>
      </c>
      <c r="DL433" t="s">
        <v>81</v>
      </c>
      <c r="DM433">
        <v>4</v>
      </c>
      <c r="DN433" t="s">
        <v>28</v>
      </c>
      <c r="DO433">
        <v>1</v>
      </c>
    </row>
    <row r="434" spans="1:119">
      <c r="A434">
        <f>ROW(Source!A151)</f>
        <v>151</v>
      </c>
      <c r="B434">
        <v>85244098</v>
      </c>
      <c r="C434">
        <v>85246937</v>
      </c>
      <c r="D434">
        <v>82933400</v>
      </c>
      <c r="E434">
        <v>1</v>
      </c>
      <c r="F434">
        <v>1</v>
      </c>
      <c r="G434">
        <v>1</v>
      </c>
      <c r="H434">
        <v>2</v>
      </c>
      <c r="I434" t="s">
        <v>97</v>
      </c>
      <c r="J434" t="s">
        <v>801</v>
      </c>
      <c r="K434" t="s">
        <v>98</v>
      </c>
      <c r="L434">
        <v>1368</v>
      </c>
      <c r="N434">
        <v>1011</v>
      </c>
      <c r="O434" t="s">
        <v>57</v>
      </c>
      <c r="P434" t="s">
        <v>57</v>
      </c>
      <c r="Q434">
        <v>1</v>
      </c>
      <c r="W434">
        <v>0</v>
      </c>
      <c r="X434">
        <v>-849950259</v>
      </c>
      <c r="Y434">
        <f t="shared" si="118"/>
        <v>0.08</v>
      </c>
      <c r="AA434">
        <v>0</v>
      </c>
      <c r="AB434">
        <v>641.7</v>
      </c>
      <c r="AC434">
        <v>811.79</v>
      </c>
      <c r="AD434">
        <v>0</v>
      </c>
      <c r="AE434">
        <v>0</v>
      </c>
      <c r="AF434">
        <v>641.7</v>
      </c>
      <c r="AG434">
        <v>811.79</v>
      </c>
      <c r="AH434">
        <v>0</v>
      </c>
      <c r="AI434">
        <v>1</v>
      </c>
      <c r="AJ434">
        <v>1</v>
      </c>
      <c r="AK434">
        <v>1</v>
      </c>
      <c r="AL434">
        <v>1</v>
      </c>
      <c r="AM434">
        <v>-2</v>
      </c>
      <c r="AN434">
        <v>0</v>
      </c>
      <c r="AO434">
        <v>0</v>
      </c>
      <c r="AP434">
        <v>1</v>
      </c>
      <c r="AQ434">
        <v>1</v>
      </c>
      <c r="AR434">
        <v>0</v>
      </c>
      <c r="AS434" t="s">
        <v>236</v>
      </c>
      <c r="AT434">
        <v>0.08</v>
      </c>
      <c r="AU434" t="s">
        <v>236</v>
      </c>
      <c r="AV434">
        <v>1</v>
      </c>
      <c r="AW434">
        <v>2</v>
      </c>
      <c r="AX434">
        <v>85246946</v>
      </c>
      <c r="AY434">
        <v>1</v>
      </c>
      <c r="AZ434">
        <v>0</v>
      </c>
      <c r="BA434">
        <v>630</v>
      </c>
      <c r="BB434">
        <v>1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51.336</v>
      </c>
      <c r="BL434">
        <v>64.9432</v>
      </c>
      <c r="BM434">
        <v>0</v>
      </c>
      <c r="BN434">
        <v>0</v>
      </c>
      <c r="BO434">
        <v>0.08</v>
      </c>
      <c r="BP434">
        <v>1</v>
      </c>
      <c r="BQ434">
        <v>0</v>
      </c>
      <c r="BR434">
        <v>51.336</v>
      </c>
      <c r="BS434">
        <v>64.9432</v>
      </c>
      <c r="BT434">
        <v>0</v>
      </c>
      <c r="BU434">
        <v>0</v>
      </c>
      <c r="BV434">
        <v>0.08</v>
      </c>
      <c r="BW434">
        <v>1</v>
      </c>
      <c r="CV434">
        <v>0</v>
      </c>
      <c r="CW434">
        <f>ROUND(Y434*Source!I151*DO434,7)</f>
        <v>0</v>
      </c>
      <c r="CX434">
        <f>ROUND(Y434*Source!I151,7)</f>
        <v>0</v>
      </c>
      <c r="CY434">
        <f>AB434</f>
        <v>641.7</v>
      </c>
      <c r="CZ434">
        <f>AF434</f>
        <v>641.7</v>
      </c>
      <c r="DA434">
        <f>AJ434</f>
        <v>1</v>
      </c>
      <c r="DB434">
        <f t="shared" si="119"/>
        <v>51.34</v>
      </c>
      <c r="DC434">
        <f t="shared" si="120"/>
        <v>64.94</v>
      </c>
      <c r="DD434" t="s">
        <v>236</v>
      </c>
      <c r="DE434" t="s">
        <v>236</v>
      </c>
      <c r="DF434">
        <f t="shared" si="112"/>
        <v>0</v>
      </c>
      <c r="DG434">
        <f>ROUND(ROUND(AF434,2)*CX434,2)</f>
        <v>0</v>
      </c>
      <c r="DH434">
        <f t="shared" si="105"/>
        <v>0</v>
      </c>
      <c r="DI434">
        <f t="shared" si="106"/>
        <v>0</v>
      </c>
      <c r="DJ434">
        <f>DG434+DH434</f>
        <v>0</v>
      </c>
      <c r="DK434">
        <v>1</v>
      </c>
      <c r="DL434" t="s">
        <v>81</v>
      </c>
      <c r="DM434">
        <v>4</v>
      </c>
      <c r="DN434" t="s">
        <v>28</v>
      </c>
      <c r="DO434">
        <v>1</v>
      </c>
    </row>
    <row r="435" spans="1:119">
      <c r="A435">
        <f>ROW(Source!A151)</f>
        <v>151</v>
      </c>
      <c r="B435">
        <v>85244098</v>
      </c>
      <c r="C435">
        <v>85246937</v>
      </c>
      <c r="D435">
        <v>82998121</v>
      </c>
      <c r="E435">
        <v>1</v>
      </c>
      <c r="F435">
        <v>1</v>
      </c>
      <c r="G435">
        <v>1</v>
      </c>
      <c r="H435">
        <v>3</v>
      </c>
      <c r="I435" t="s">
        <v>100</v>
      </c>
      <c r="J435" t="s">
        <v>813</v>
      </c>
      <c r="K435" t="s">
        <v>101</v>
      </c>
      <c r="L435">
        <v>1346</v>
      </c>
      <c r="N435">
        <v>1009</v>
      </c>
      <c r="O435" t="s">
        <v>102</v>
      </c>
      <c r="P435" t="s">
        <v>102</v>
      </c>
      <c r="Q435">
        <v>1</v>
      </c>
      <c r="W435">
        <v>0</v>
      </c>
      <c r="X435">
        <v>-897919439</v>
      </c>
      <c r="Y435">
        <f t="shared" si="118"/>
        <v>0.1</v>
      </c>
      <c r="AA435">
        <v>296.69</v>
      </c>
      <c r="AB435">
        <v>0</v>
      </c>
      <c r="AC435">
        <v>0</v>
      </c>
      <c r="AD435">
        <v>0</v>
      </c>
      <c r="AE435">
        <v>185.43</v>
      </c>
      <c r="AF435">
        <v>0</v>
      </c>
      <c r="AG435">
        <v>0</v>
      </c>
      <c r="AH435">
        <v>0</v>
      </c>
      <c r="AI435">
        <v>1.6</v>
      </c>
      <c r="AJ435">
        <v>1</v>
      </c>
      <c r="AK435">
        <v>1</v>
      </c>
      <c r="AL435">
        <v>1</v>
      </c>
      <c r="AM435">
        <v>2</v>
      </c>
      <c r="AN435">
        <v>0</v>
      </c>
      <c r="AO435">
        <v>0</v>
      </c>
      <c r="AP435">
        <v>1</v>
      </c>
      <c r="AQ435">
        <v>1</v>
      </c>
      <c r="AR435">
        <v>0</v>
      </c>
      <c r="AS435" t="s">
        <v>236</v>
      </c>
      <c r="AT435">
        <v>0.1</v>
      </c>
      <c r="AU435" t="s">
        <v>236</v>
      </c>
      <c r="AV435">
        <v>0</v>
      </c>
      <c r="AW435">
        <v>2</v>
      </c>
      <c r="AX435">
        <v>85246947</v>
      </c>
      <c r="AY435">
        <v>1</v>
      </c>
      <c r="AZ435">
        <v>0</v>
      </c>
      <c r="BA435">
        <v>631</v>
      </c>
      <c r="BB435">
        <v>1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18.543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1</v>
      </c>
      <c r="BQ435">
        <v>18.543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1</v>
      </c>
      <c r="CV435">
        <v>0</v>
      </c>
      <c r="CW435">
        <v>0</v>
      </c>
      <c r="CX435">
        <f>ROUND(Y435*Source!I151,7)</f>
        <v>0</v>
      </c>
      <c r="CY435">
        <f>AA435</f>
        <v>296.69</v>
      </c>
      <c r="CZ435">
        <f>AE435</f>
        <v>185.43</v>
      </c>
      <c r="DA435">
        <f>AI435</f>
        <v>1.6</v>
      </c>
      <c r="DB435">
        <f t="shared" si="119"/>
        <v>18.54</v>
      </c>
      <c r="DC435">
        <f t="shared" si="120"/>
        <v>0</v>
      </c>
      <c r="DD435" t="s">
        <v>236</v>
      </c>
      <c r="DE435" t="s">
        <v>236</v>
      </c>
      <c r="DF435">
        <f>ROUND(ROUND(AE435*AI435,2)*CX435,2)</f>
        <v>0</v>
      </c>
      <c r="DG435">
        <f>ROUND(ROUND(AF435,2)*CX435,2)</f>
        <v>0</v>
      </c>
      <c r="DH435">
        <f t="shared" si="105"/>
        <v>0</v>
      </c>
      <c r="DI435">
        <f t="shared" si="106"/>
        <v>0</v>
      </c>
      <c r="DJ435">
        <f>DF435</f>
        <v>0</v>
      </c>
      <c r="DK435">
        <v>0</v>
      </c>
      <c r="DL435" t="s">
        <v>236</v>
      </c>
      <c r="DM435">
        <v>0</v>
      </c>
      <c r="DN435" t="s">
        <v>236</v>
      </c>
      <c r="DO435">
        <v>0</v>
      </c>
    </row>
    <row r="436" spans="1:119">
      <c r="A436">
        <f>ROW(Source!A152)</f>
        <v>152</v>
      </c>
      <c r="B436">
        <v>85244033</v>
      </c>
      <c r="C436">
        <v>85246937</v>
      </c>
      <c r="D436">
        <v>82925832</v>
      </c>
      <c r="E436">
        <v>117</v>
      </c>
      <c r="F436">
        <v>1</v>
      </c>
      <c r="G436">
        <v>1</v>
      </c>
      <c r="H436">
        <v>1</v>
      </c>
      <c r="I436" t="s">
        <v>802</v>
      </c>
      <c r="J436" t="s">
        <v>236</v>
      </c>
      <c r="K436" t="s">
        <v>803</v>
      </c>
      <c r="L436">
        <v>1191</v>
      </c>
      <c r="N436">
        <v>1013</v>
      </c>
      <c r="O436" t="s">
        <v>28</v>
      </c>
      <c r="P436" t="s">
        <v>28</v>
      </c>
      <c r="Q436">
        <v>1</v>
      </c>
      <c r="W436">
        <v>0</v>
      </c>
      <c r="X436">
        <v>-715079457</v>
      </c>
      <c r="Y436">
        <f t="shared" si="118"/>
        <v>1.55</v>
      </c>
      <c r="AA436">
        <v>0</v>
      </c>
      <c r="AB436">
        <v>0</v>
      </c>
      <c r="AC436">
        <v>0</v>
      </c>
      <c r="AD436">
        <v>766.35</v>
      </c>
      <c r="AE436">
        <v>0</v>
      </c>
      <c r="AF436">
        <v>0</v>
      </c>
      <c r="AG436">
        <v>0</v>
      </c>
      <c r="AH436">
        <v>766.35</v>
      </c>
      <c r="AI436">
        <v>1</v>
      </c>
      <c r="AJ436">
        <v>1</v>
      </c>
      <c r="AK436">
        <v>1</v>
      </c>
      <c r="AL436">
        <v>1</v>
      </c>
      <c r="AM436">
        <v>-2</v>
      </c>
      <c r="AN436">
        <v>0</v>
      </c>
      <c r="AO436">
        <v>0</v>
      </c>
      <c r="AP436">
        <v>1</v>
      </c>
      <c r="AQ436">
        <v>1</v>
      </c>
      <c r="AR436">
        <v>0</v>
      </c>
      <c r="AS436" t="s">
        <v>236</v>
      </c>
      <c r="AT436">
        <v>1.55</v>
      </c>
      <c r="AU436" t="s">
        <v>236</v>
      </c>
      <c r="AV436">
        <v>1</v>
      </c>
      <c r="AW436">
        <v>2</v>
      </c>
      <c r="AX436">
        <v>85246943</v>
      </c>
      <c r="AY436">
        <v>1</v>
      </c>
      <c r="AZ436">
        <v>0</v>
      </c>
      <c r="BA436">
        <v>638</v>
      </c>
      <c r="BB436">
        <v>1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1187.8425</v>
      </c>
      <c r="BN436">
        <v>1.55</v>
      </c>
      <c r="BO436">
        <v>0</v>
      </c>
      <c r="BP436">
        <v>1</v>
      </c>
      <c r="BQ436">
        <v>0</v>
      </c>
      <c r="BR436">
        <v>0</v>
      </c>
      <c r="BS436">
        <v>0</v>
      </c>
      <c r="BT436">
        <v>1187.8425</v>
      </c>
      <c r="BU436">
        <v>1.55</v>
      </c>
      <c r="BV436">
        <v>0</v>
      </c>
      <c r="BW436">
        <v>1</v>
      </c>
      <c r="CU436">
        <f>ROUND(AT436*Source!I152*AH436*AL436,2)</f>
        <v>0</v>
      </c>
      <c r="CV436">
        <f>ROUND(Y436*Source!I152,7)</f>
        <v>0</v>
      </c>
      <c r="CW436">
        <v>0</v>
      </c>
      <c r="CX436">
        <f>ROUND(Y436*Source!I152,7)</f>
        <v>0</v>
      </c>
      <c r="CY436">
        <f>AD436</f>
        <v>766.35</v>
      </c>
      <c r="CZ436">
        <f>AH436</f>
        <v>766.35</v>
      </c>
      <c r="DA436">
        <f>AL436</f>
        <v>1</v>
      </c>
      <c r="DB436">
        <f t="shared" si="119"/>
        <v>1187.84</v>
      </c>
      <c r="DC436">
        <f t="shared" si="120"/>
        <v>0</v>
      </c>
      <c r="DD436" t="s">
        <v>236</v>
      </c>
      <c r="DE436" t="s">
        <v>236</v>
      </c>
      <c r="DF436">
        <f>ROUND(ROUND(AE436,2)*CX436,2)</f>
        <v>0</v>
      </c>
      <c r="DG436">
        <f>ROUND(ROUND(AF436,2)*CX436,2)</f>
        <v>0</v>
      </c>
      <c r="DH436">
        <f t="shared" si="105"/>
        <v>0</v>
      </c>
      <c r="DI436">
        <f t="shared" si="106"/>
        <v>0</v>
      </c>
      <c r="DJ436">
        <f>DI436</f>
        <v>0</v>
      </c>
      <c r="DK436">
        <v>1</v>
      </c>
      <c r="DL436" t="s">
        <v>236</v>
      </c>
      <c r="DM436">
        <v>0</v>
      </c>
      <c r="DN436" t="s">
        <v>236</v>
      </c>
      <c r="DO436">
        <v>0</v>
      </c>
    </row>
    <row r="437" spans="1:119">
      <c r="A437">
        <f>ROW(Source!A152)</f>
        <v>152</v>
      </c>
      <c r="B437">
        <v>85244033</v>
      </c>
      <c r="C437">
        <v>85246937</v>
      </c>
      <c r="D437">
        <v>82926016</v>
      </c>
      <c r="E437">
        <v>117</v>
      </c>
      <c r="F437">
        <v>1</v>
      </c>
      <c r="G437">
        <v>1</v>
      </c>
      <c r="H437">
        <v>1</v>
      </c>
      <c r="I437" t="s">
        <v>798</v>
      </c>
      <c r="J437" t="s">
        <v>236</v>
      </c>
      <c r="K437" t="s">
        <v>799</v>
      </c>
      <c r="L437">
        <v>1191</v>
      </c>
      <c r="N437">
        <v>1013</v>
      </c>
      <c r="O437" t="s">
        <v>28</v>
      </c>
      <c r="P437" t="s">
        <v>28</v>
      </c>
      <c r="Q437">
        <v>1</v>
      </c>
      <c r="W437">
        <v>0</v>
      </c>
      <c r="X437">
        <v>-1417349443</v>
      </c>
      <c r="Y437">
        <f t="shared" si="118"/>
        <v>0.15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1</v>
      </c>
      <c r="AJ437">
        <v>1</v>
      </c>
      <c r="AK437">
        <v>1</v>
      </c>
      <c r="AL437">
        <v>1</v>
      </c>
      <c r="AM437">
        <v>-2</v>
      </c>
      <c r="AN437">
        <v>0</v>
      </c>
      <c r="AO437">
        <v>0</v>
      </c>
      <c r="AP437">
        <v>1</v>
      </c>
      <c r="AQ437">
        <v>1</v>
      </c>
      <c r="AR437">
        <v>0</v>
      </c>
      <c r="AS437" t="s">
        <v>236</v>
      </c>
      <c r="AT437">
        <v>0.15</v>
      </c>
      <c r="AU437" t="s">
        <v>236</v>
      </c>
      <c r="AV437">
        <v>2</v>
      </c>
      <c r="AW437">
        <v>2</v>
      </c>
      <c r="AX437">
        <v>85246944</v>
      </c>
      <c r="AY437">
        <v>1</v>
      </c>
      <c r="AZ437">
        <v>0</v>
      </c>
      <c r="BA437">
        <v>639</v>
      </c>
      <c r="BB437">
        <v>1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CV437">
        <v>0</v>
      </c>
      <c r="CW437">
        <v>0</v>
      </c>
      <c r="CX437">
        <f>ROUND(Y437*Source!I152,7)</f>
        <v>0</v>
      </c>
      <c r="CY437">
        <f>AD437</f>
        <v>0</v>
      </c>
      <c r="CZ437">
        <f>AH437</f>
        <v>0</v>
      </c>
      <c r="DA437">
        <f>AL437</f>
        <v>1</v>
      </c>
      <c r="DB437">
        <f t="shared" si="119"/>
        <v>0</v>
      </c>
      <c r="DC437">
        <f t="shared" si="120"/>
        <v>0</v>
      </c>
      <c r="DD437" t="s">
        <v>236</v>
      </c>
      <c r="DE437" t="s">
        <v>236</v>
      </c>
      <c r="DF437">
        <f>ROUND(ROUND(AE437,2)*CX437,2)</f>
        <v>0</v>
      </c>
      <c r="DG437">
        <f>ROUND(ROUND(AF437,2)*CX437,2)</f>
        <v>0</v>
      </c>
      <c r="DH437">
        <f t="shared" si="105"/>
        <v>0</v>
      </c>
      <c r="DI437">
        <f t="shared" si="106"/>
        <v>0</v>
      </c>
      <c r="DJ437">
        <f>DI437</f>
        <v>0</v>
      </c>
      <c r="DK437">
        <v>0</v>
      </c>
      <c r="DL437" t="s">
        <v>236</v>
      </c>
      <c r="DM437">
        <v>0</v>
      </c>
      <c r="DN437" t="s">
        <v>236</v>
      </c>
      <c r="DO437">
        <v>0</v>
      </c>
    </row>
    <row r="438" spans="1:119">
      <c r="A438">
        <f>ROW(Source!A152)</f>
        <v>152</v>
      </c>
      <c r="B438">
        <v>85244033</v>
      </c>
      <c r="C438">
        <v>85246937</v>
      </c>
      <c r="D438">
        <v>82932679</v>
      </c>
      <c r="E438">
        <v>1</v>
      </c>
      <c r="F438">
        <v>1</v>
      </c>
      <c r="G438">
        <v>1</v>
      </c>
      <c r="H438">
        <v>2</v>
      </c>
      <c r="I438" t="s">
        <v>124</v>
      </c>
      <c r="J438" t="s">
        <v>800</v>
      </c>
      <c r="K438" t="s">
        <v>125</v>
      </c>
      <c r="L438">
        <v>1368</v>
      </c>
      <c r="N438">
        <v>1011</v>
      </c>
      <c r="O438" t="s">
        <v>57</v>
      </c>
      <c r="P438" t="s">
        <v>57</v>
      </c>
      <c r="Q438">
        <v>1</v>
      </c>
      <c r="W438">
        <v>0</v>
      </c>
      <c r="X438">
        <v>-438045540</v>
      </c>
      <c r="Y438">
        <f t="shared" si="118"/>
        <v>0.07</v>
      </c>
      <c r="AA438">
        <v>0</v>
      </c>
      <c r="AB438">
        <v>506.23</v>
      </c>
      <c r="AC438">
        <v>811.79</v>
      </c>
      <c r="AD438">
        <v>0</v>
      </c>
      <c r="AE438">
        <v>0</v>
      </c>
      <c r="AF438">
        <v>346.73</v>
      </c>
      <c r="AG438">
        <v>811.79</v>
      </c>
      <c r="AH438">
        <v>0</v>
      </c>
      <c r="AI438">
        <v>1</v>
      </c>
      <c r="AJ438">
        <v>1.46</v>
      </c>
      <c r="AK438">
        <v>1</v>
      </c>
      <c r="AL438">
        <v>1</v>
      </c>
      <c r="AM438">
        <v>2</v>
      </c>
      <c r="AN438">
        <v>0</v>
      </c>
      <c r="AO438">
        <v>0</v>
      </c>
      <c r="AP438">
        <v>1</v>
      </c>
      <c r="AQ438">
        <v>1</v>
      </c>
      <c r="AR438">
        <v>0</v>
      </c>
      <c r="AS438" t="s">
        <v>236</v>
      </c>
      <c r="AT438">
        <v>0.07</v>
      </c>
      <c r="AU438" t="s">
        <v>236</v>
      </c>
      <c r="AV438">
        <v>1</v>
      </c>
      <c r="AW438">
        <v>2</v>
      </c>
      <c r="AX438">
        <v>85246945</v>
      </c>
      <c r="AY438">
        <v>1</v>
      </c>
      <c r="AZ438">
        <v>0</v>
      </c>
      <c r="BA438">
        <v>640</v>
      </c>
      <c r="BB438">
        <v>1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24.2711</v>
      </c>
      <c r="BL438">
        <v>56.8253</v>
      </c>
      <c r="BM438">
        <v>0</v>
      </c>
      <c r="BN438">
        <v>0</v>
      </c>
      <c r="BO438">
        <v>0.07</v>
      </c>
      <c r="BP438">
        <v>1</v>
      </c>
      <c r="BQ438">
        <v>0</v>
      </c>
      <c r="BR438">
        <v>24.2711</v>
      </c>
      <c r="BS438">
        <v>56.8253</v>
      </c>
      <c r="BT438">
        <v>0</v>
      </c>
      <c r="BU438">
        <v>0</v>
      </c>
      <c r="BV438">
        <v>0.07</v>
      </c>
      <c r="BW438">
        <v>1</v>
      </c>
      <c r="CV438">
        <v>0</v>
      </c>
      <c r="CW438">
        <f>ROUND(Y438*Source!I152*DO438,7)</f>
        <v>0</v>
      </c>
      <c r="CX438">
        <f>ROUND(Y438*Source!I152,7)</f>
        <v>0</v>
      </c>
      <c r="CY438">
        <f>AB438</f>
        <v>506.23</v>
      </c>
      <c r="CZ438">
        <f>AF438</f>
        <v>346.73</v>
      </c>
      <c r="DA438">
        <f>AJ438</f>
        <v>1.46</v>
      </c>
      <c r="DB438">
        <f t="shared" si="119"/>
        <v>24.27</v>
      </c>
      <c r="DC438">
        <f t="shared" si="120"/>
        <v>56.83</v>
      </c>
      <c r="DD438" t="s">
        <v>236</v>
      </c>
      <c r="DE438" t="s">
        <v>236</v>
      </c>
      <c r="DF438">
        <f>ROUND(ROUND(AE438,2)*CX438,2)</f>
        <v>0</v>
      </c>
      <c r="DG438">
        <f>ROUND(ROUND(AF438*AJ438,2)*CX438,2)</f>
        <v>0</v>
      </c>
      <c r="DH438">
        <f t="shared" si="105"/>
        <v>0</v>
      </c>
      <c r="DI438">
        <f t="shared" si="106"/>
        <v>0</v>
      </c>
      <c r="DJ438">
        <f>DG438+DH438</f>
        <v>0</v>
      </c>
      <c r="DK438">
        <v>0</v>
      </c>
      <c r="DL438" t="s">
        <v>81</v>
      </c>
      <c r="DM438">
        <v>4</v>
      </c>
      <c r="DN438" t="s">
        <v>28</v>
      </c>
      <c r="DO438">
        <v>1</v>
      </c>
    </row>
    <row r="439" spans="1:119">
      <c r="A439">
        <f>ROW(Source!A152)</f>
        <v>152</v>
      </c>
      <c r="B439">
        <v>85244033</v>
      </c>
      <c r="C439">
        <v>85246937</v>
      </c>
      <c r="D439">
        <v>82933400</v>
      </c>
      <c r="E439">
        <v>1</v>
      </c>
      <c r="F439">
        <v>1</v>
      </c>
      <c r="G439">
        <v>1</v>
      </c>
      <c r="H439">
        <v>2</v>
      </c>
      <c r="I439" t="s">
        <v>97</v>
      </c>
      <c r="J439" t="s">
        <v>801</v>
      </c>
      <c r="K439" t="s">
        <v>98</v>
      </c>
      <c r="L439">
        <v>1368</v>
      </c>
      <c r="N439">
        <v>1011</v>
      </c>
      <c r="O439" t="s">
        <v>57</v>
      </c>
      <c r="P439" t="s">
        <v>57</v>
      </c>
      <c r="Q439">
        <v>1</v>
      </c>
      <c r="W439">
        <v>0</v>
      </c>
      <c r="X439">
        <v>-849950259</v>
      </c>
      <c r="Y439">
        <f t="shared" si="118"/>
        <v>0.08</v>
      </c>
      <c r="AA439">
        <v>0</v>
      </c>
      <c r="AB439">
        <v>641.7</v>
      </c>
      <c r="AC439">
        <v>811.79</v>
      </c>
      <c r="AD439">
        <v>0</v>
      </c>
      <c r="AE439">
        <v>0</v>
      </c>
      <c r="AF439">
        <v>641.7</v>
      </c>
      <c r="AG439">
        <v>811.79</v>
      </c>
      <c r="AH439">
        <v>0</v>
      </c>
      <c r="AI439">
        <v>1</v>
      </c>
      <c r="AJ439">
        <v>1</v>
      </c>
      <c r="AK439">
        <v>1</v>
      </c>
      <c r="AL439">
        <v>1</v>
      </c>
      <c r="AM439">
        <v>-2</v>
      </c>
      <c r="AN439">
        <v>0</v>
      </c>
      <c r="AO439">
        <v>0</v>
      </c>
      <c r="AP439">
        <v>1</v>
      </c>
      <c r="AQ439">
        <v>1</v>
      </c>
      <c r="AR439">
        <v>0</v>
      </c>
      <c r="AS439" t="s">
        <v>236</v>
      </c>
      <c r="AT439">
        <v>0.08</v>
      </c>
      <c r="AU439" t="s">
        <v>236</v>
      </c>
      <c r="AV439">
        <v>1</v>
      </c>
      <c r="AW439">
        <v>2</v>
      </c>
      <c r="AX439">
        <v>85246946</v>
      </c>
      <c r="AY439">
        <v>1</v>
      </c>
      <c r="AZ439">
        <v>0</v>
      </c>
      <c r="BA439">
        <v>641</v>
      </c>
      <c r="BB439">
        <v>1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51.336</v>
      </c>
      <c r="BL439">
        <v>64.9432</v>
      </c>
      <c r="BM439">
        <v>0</v>
      </c>
      <c r="BN439">
        <v>0</v>
      </c>
      <c r="BO439">
        <v>0.08</v>
      </c>
      <c r="BP439">
        <v>1</v>
      </c>
      <c r="BQ439">
        <v>0</v>
      </c>
      <c r="BR439">
        <v>51.336</v>
      </c>
      <c r="BS439">
        <v>64.9432</v>
      </c>
      <c r="BT439">
        <v>0</v>
      </c>
      <c r="BU439">
        <v>0</v>
      </c>
      <c r="BV439">
        <v>0.08</v>
      </c>
      <c r="BW439">
        <v>1</v>
      </c>
      <c r="CV439">
        <v>0</v>
      </c>
      <c r="CW439">
        <f>ROUND(Y439*Source!I152*DO439,7)</f>
        <v>0</v>
      </c>
      <c r="CX439">
        <f>ROUND(Y439*Source!I152,7)</f>
        <v>0</v>
      </c>
      <c r="CY439">
        <f>AB439</f>
        <v>641.7</v>
      </c>
      <c r="CZ439">
        <f>AF439</f>
        <v>641.7</v>
      </c>
      <c r="DA439">
        <f>AJ439</f>
        <v>1</v>
      </c>
      <c r="DB439">
        <f t="shared" si="119"/>
        <v>51.34</v>
      </c>
      <c r="DC439">
        <f t="shared" si="120"/>
        <v>64.94</v>
      </c>
      <c r="DD439" t="s">
        <v>236</v>
      </c>
      <c r="DE439" t="s">
        <v>236</v>
      </c>
      <c r="DF439">
        <f>ROUND(ROUND(AE439,2)*CX439,2)</f>
        <v>0</v>
      </c>
      <c r="DG439">
        <f>ROUND(ROUND(AF439,2)*CX439,2)</f>
        <v>0</v>
      </c>
      <c r="DH439">
        <f t="shared" si="105"/>
        <v>0</v>
      </c>
      <c r="DI439">
        <f t="shared" si="106"/>
        <v>0</v>
      </c>
      <c r="DJ439">
        <f>DG439+DH439</f>
        <v>0</v>
      </c>
      <c r="DK439">
        <v>1</v>
      </c>
      <c r="DL439" t="s">
        <v>81</v>
      </c>
      <c r="DM439">
        <v>4</v>
      </c>
      <c r="DN439" t="s">
        <v>28</v>
      </c>
      <c r="DO439">
        <v>1</v>
      </c>
    </row>
    <row r="440" spans="1:119">
      <c r="A440">
        <f>ROW(Source!A152)</f>
        <v>152</v>
      </c>
      <c r="B440">
        <v>85244033</v>
      </c>
      <c r="C440">
        <v>85246937</v>
      </c>
      <c r="D440">
        <v>82998121</v>
      </c>
      <c r="E440">
        <v>1</v>
      </c>
      <c r="F440">
        <v>1</v>
      </c>
      <c r="G440">
        <v>1</v>
      </c>
      <c r="H440">
        <v>3</v>
      </c>
      <c r="I440" t="s">
        <v>100</v>
      </c>
      <c r="J440" t="s">
        <v>813</v>
      </c>
      <c r="K440" t="s">
        <v>101</v>
      </c>
      <c r="L440">
        <v>1346</v>
      </c>
      <c r="N440">
        <v>1009</v>
      </c>
      <c r="O440" t="s">
        <v>102</v>
      </c>
      <c r="P440" t="s">
        <v>102</v>
      </c>
      <c r="Q440">
        <v>1</v>
      </c>
      <c r="W440">
        <v>0</v>
      </c>
      <c r="X440">
        <v>-897919439</v>
      </c>
      <c r="Y440">
        <f t="shared" si="118"/>
        <v>0.1</v>
      </c>
      <c r="AA440">
        <v>296.69</v>
      </c>
      <c r="AB440">
        <v>0</v>
      </c>
      <c r="AC440">
        <v>0</v>
      </c>
      <c r="AD440">
        <v>0</v>
      </c>
      <c r="AE440">
        <v>185.43</v>
      </c>
      <c r="AF440">
        <v>0</v>
      </c>
      <c r="AG440">
        <v>0</v>
      </c>
      <c r="AH440">
        <v>0</v>
      </c>
      <c r="AI440">
        <v>1.6</v>
      </c>
      <c r="AJ440">
        <v>1</v>
      </c>
      <c r="AK440">
        <v>1</v>
      </c>
      <c r="AL440">
        <v>1</v>
      </c>
      <c r="AM440">
        <v>2</v>
      </c>
      <c r="AN440">
        <v>0</v>
      </c>
      <c r="AO440">
        <v>0</v>
      </c>
      <c r="AP440">
        <v>1</v>
      </c>
      <c r="AQ440">
        <v>1</v>
      </c>
      <c r="AR440">
        <v>0</v>
      </c>
      <c r="AS440" t="s">
        <v>236</v>
      </c>
      <c r="AT440">
        <v>0.1</v>
      </c>
      <c r="AU440" t="s">
        <v>236</v>
      </c>
      <c r="AV440">
        <v>0</v>
      </c>
      <c r="AW440">
        <v>2</v>
      </c>
      <c r="AX440">
        <v>85246947</v>
      </c>
      <c r="AY440">
        <v>1</v>
      </c>
      <c r="AZ440">
        <v>0</v>
      </c>
      <c r="BA440">
        <v>642</v>
      </c>
      <c r="BB440">
        <v>1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18.543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1</v>
      </c>
      <c r="BQ440">
        <v>18.543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1</v>
      </c>
      <c r="CV440">
        <v>0</v>
      </c>
      <c r="CW440">
        <v>0</v>
      </c>
      <c r="CX440">
        <f>ROUND(Y440*Source!I152,7)</f>
        <v>0</v>
      </c>
      <c r="CY440">
        <f>AA440</f>
        <v>296.69</v>
      </c>
      <c r="CZ440">
        <f>AE440</f>
        <v>185.43</v>
      </c>
      <c r="DA440">
        <f>AI440</f>
        <v>1.6</v>
      </c>
      <c r="DB440">
        <f t="shared" si="119"/>
        <v>18.54</v>
      </c>
      <c r="DC440">
        <f t="shared" si="120"/>
        <v>0</v>
      </c>
      <c r="DD440" t="s">
        <v>236</v>
      </c>
      <c r="DE440" t="s">
        <v>236</v>
      </c>
      <c r="DF440">
        <f>ROUND(ROUND(AE440*AI440,2)*CX440,2)</f>
        <v>0</v>
      </c>
      <c r="DG440">
        <f>ROUND(ROUND(AF440,2)*CX440,2)</f>
        <v>0</v>
      </c>
      <c r="DH440">
        <f t="shared" si="105"/>
        <v>0</v>
      </c>
      <c r="DI440">
        <f t="shared" si="106"/>
        <v>0</v>
      </c>
      <c r="DJ440">
        <f>DF440</f>
        <v>0</v>
      </c>
      <c r="DK440">
        <v>0</v>
      </c>
      <c r="DL440" t="s">
        <v>236</v>
      </c>
      <c r="DM440">
        <v>0</v>
      </c>
      <c r="DN440" t="s">
        <v>236</v>
      </c>
      <c r="DO440">
        <v>0</v>
      </c>
    </row>
    <row r="441" spans="1:119">
      <c r="A441">
        <f>ROW(Source!A153)</f>
        <v>153</v>
      </c>
      <c r="B441">
        <v>85244098</v>
      </c>
      <c r="C441">
        <v>85246954</v>
      </c>
      <c r="D441">
        <v>82925832</v>
      </c>
      <c r="E441">
        <v>117</v>
      </c>
      <c r="F441">
        <v>1</v>
      </c>
      <c r="G441">
        <v>1</v>
      </c>
      <c r="H441">
        <v>1</v>
      </c>
      <c r="I441" t="s">
        <v>802</v>
      </c>
      <c r="J441" t="s">
        <v>236</v>
      </c>
      <c r="K441" t="s">
        <v>803</v>
      </c>
      <c r="L441">
        <v>1191</v>
      </c>
      <c r="N441">
        <v>1013</v>
      </c>
      <c r="O441" t="s">
        <v>28</v>
      </c>
      <c r="P441" t="s">
        <v>28</v>
      </c>
      <c r="Q441">
        <v>1</v>
      </c>
      <c r="W441">
        <v>0</v>
      </c>
      <c r="X441">
        <v>-715079457</v>
      </c>
      <c r="Y441">
        <f>(AT441*ROUND((1.2*1.15),7))</f>
        <v>3.6294</v>
      </c>
      <c r="AA441">
        <v>0</v>
      </c>
      <c r="AB441">
        <v>0</v>
      </c>
      <c r="AC441">
        <v>0</v>
      </c>
      <c r="AD441">
        <v>766.35</v>
      </c>
      <c r="AE441">
        <v>0</v>
      </c>
      <c r="AF441">
        <v>0</v>
      </c>
      <c r="AG441">
        <v>0</v>
      </c>
      <c r="AH441">
        <v>766.35</v>
      </c>
      <c r="AI441">
        <v>1</v>
      </c>
      <c r="AJ441">
        <v>1</v>
      </c>
      <c r="AK441">
        <v>1</v>
      </c>
      <c r="AL441">
        <v>1</v>
      </c>
      <c r="AM441">
        <v>-2</v>
      </c>
      <c r="AN441">
        <v>0</v>
      </c>
      <c r="AO441">
        <v>0</v>
      </c>
      <c r="AP441">
        <v>1</v>
      </c>
      <c r="AQ441">
        <v>1</v>
      </c>
      <c r="AR441">
        <v>0</v>
      </c>
      <c r="AS441" t="s">
        <v>236</v>
      </c>
      <c r="AT441">
        <v>2.63</v>
      </c>
      <c r="AU441" t="s">
        <v>268</v>
      </c>
      <c r="AV441">
        <v>1</v>
      </c>
      <c r="AW441">
        <v>2</v>
      </c>
      <c r="AX441">
        <v>85246960</v>
      </c>
      <c r="AY441">
        <v>1</v>
      </c>
      <c r="AZ441">
        <v>0</v>
      </c>
      <c r="BA441">
        <v>649</v>
      </c>
      <c r="BB441">
        <v>1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2015.5005</v>
      </c>
      <c r="BN441">
        <v>2.63</v>
      </c>
      <c r="BO441">
        <v>0</v>
      </c>
      <c r="BP441">
        <v>1</v>
      </c>
      <c r="BQ441">
        <v>0</v>
      </c>
      <c r="BR441">
        <v>0</v>
      </c>
      <c r="BS441">
        <v>0</v>
      </c>
      <c r="BT441">
        <v>2781.39069</v>
      </c>
      <c r="BU441">
        <v>3.6294</v>
      </c>
      <c r="BV441">
        <v>0</v>
      </c>
      <c r="BW441">
        <v>1</v>
      </c>
      <c r="CU441">
        <f>ROUND(AT441*Source!I153*AH441*AL441,2)</f>
        <v>0</v>
      </c>
      <c r="CV441">
        <f>ROUND(Y441*Source!I153,7)</f>
        <v>0</v>
      </c>
      <c r="CW441">
        <v>0</v>
      </c>
      <c r="CX441">
        <f>ROUND(Y441*Source!I153,7)</f>
        <v>0</v>
      </c>
      <c r="CY441">
        <f>AD441</f>
        <v>766.35</v>
      </c>
      <c r="CZ441">
        <f>AH441</f>
        <v>766.35</v>
      </c>
      <c r="DA441">
        <f>AL441</f>
        <v>1</v>
      </c>
      <c r="DB441">
        <f>ROUND((ROUND(AT441*CZ441,2)*ROUND((1.2*1.15),7)),6)</f>
        <v>2781.39</v>
      </c>
      <c r="DC441">
        <f>ROUND((ROUND(AT441*AG441,2)*ROUND((1.2*1.15),7)),6)</f>
        <v>0</v>
      </c>
      <c r="DD441" t="s">
        <v>236</v>
      </c>
      <c r="DE441" t="s">
        <v>236</v>
      </c>
      <c r="DF441">
        <f>ROUND(ROUND(AE441,2)*CX441,2)</f>
        <v>0</v>
      </c>
      <c r="DG441">
        <f>ROUND(ROUND(AF441,2)*CX441,2)</f>
        <v>0</v>
      </c>
      <c r="DH441">
        <f t="shared" si="105"/>
        <v>0</v>
      </c>
      <c r="DI441">
        <f t="shared" si="106"/>
        <v>0</v>
      </c>
      <c r="DJ441">
        <f>DI441</f>
        <v>0</v>
      </c>
      <c r="DK441">
        <v>1</v>
      </c>
      <c r="DL441" t="s">
        <v>236</v>
      </c>
      <c r="DM441">
        <v>0</v>
      </c>
      <c r="DN441" t="s">
        <v>236</v>
      </c>
      <c r="DO441">
        <v>0</v>
      </c>
    </row>
    <row r="442" spans="1:119">
      <c r="A442">
        <f>ROW(Source!A153)</f>
        <v>153</v>
      </c>
      <c r="B442">
        <v>85244098</v>
      </c>
      <c r="C442">
        <v>85246954</v>
      </c>
      <c r="D442">
        <v>82926016</v>
      </c>
      <c r="E442">
        <v>117</v>
      </c>
      <c r="F442">
        <v>1</v>
      </c>
      <c r="G442">
        <v>1</v>
      </c>
      <c r="H442">
        <v>1</v>
      </c>
      <c r="I442" t="s">
        <v>798</v>
      </c>
      <c r="J442" t="s">
        <v>236</v>
      </c>
      <c r="K442" t="s">
        <v>799</v>
      </c>
      <c r="L442">
        <v>1191</v>
      </c>
      <c r="N442">
        <v>1013</v>
      </c>
      <c r="O442" t="s">
        <v>28</v>
      </c>
      <c r="P442" t="s">
        <v>28</v>
      </c>
      <c r="Q442">
        <v>1</v>
      </c>
      <c r="W442">
        <v>0</v>
      </c>
      <c r="X442">
        <v>-1417349443</v>
      </c>
      <c r="Y442">
        <f>(AT442*ROUND((1.2*1.15),7))</f>
        <v>0.3726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1</v>
      </c>
      <c r="AJ442">
        <v>1</v>
      </c>
      <c r="AK442">
        <v>1</v>
      </c>
      <c r="AL442">
        <v>1</v>
      </c>
      <c r="AM442">
        <v>-2</v>
      </c>
      <c r="AN442">
        <v>0</v>
      </c>
      <c r="AO442">
        <v>0</v>
      </c>
      <c r="AP442">
        <v>1</v>
      </c>
      <c r="AQ442">
        <v>1</v>
      </c>
      <c r="AR442">
        <v>0</v>
      </c>
      <c r="AS442" t="s">
        <v>236</v>
      </c>
      <c r="AT442">
        <v>0.27</v>
      </c>
      <c r="AU442" t="s">
        <v>268</v>
      </c>
      <c r="AV442">
        <v>2</v>
      </c>
      <c r="AW442">
        <v>2</v>
      </c>
      <c r="AX442">
        <v>85246961</v>
      </c>
      <c r="AY442">
        <v>1</v>
      </c>
      <c r="AZ442">
        <v>0</v>
      </c>
      <c r="BA442">
        <v>650</v>
      </c>
      <c r="BB442">
        <v>1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CV442">
        <v>0</v>
      </c>
      <c r="CW442">
        <v>0</v>
      </c>
      <c r="CX442">
        <f>ROUND(Y442*Source!I153,7)</f>
        <v>0</v>
      </c>
      <c r="CY442">
        <f>AD442</f>
        <v>0</v>
      </c>
      <c r="CZ442">
        <f>AH442</f>
        <v>0</v>
      </c>
      <c r="DA442">
        <f>AL442</f>
        <v>1</v>
      </c>
      <c r="DB442">
        <f>ROUND((ROUND(AT442*CZ442,2)*ROUND((1.2*1.15),7)),6)</f>
        <v>0</v>
      </c>
      <c r="DC442">
        <f>ROUND((ROUND(AT442*AG442,2)*ROUND((1.2*1.15),7)),6)</f>
        <v>0</v>
      </c>
      <c r="DD442" t="s">
        <v>236</v>
      </c>
      <c r="DE442" t="s">
        <v>236</v>
      </c>
      <c r="DF442">
        <f>ROUND(ROUND(AE442,2)*CX442,2)</f>
        <v>0</v>
      </c>
      <c r="DG442">
        <f>ROUND(ROUND(AF442,2)*CX442,2)</f>
        <v>0</v>
      </c>
      <c r="DH442">
        <f t="shared" si="105"/>
        <v>0</v>
      </c>
      <c r="DI442">
        <f t="shared" si="106"/>
        <v>0</v>
      </c>
      <c r="DJ442">
        <f>DI442</f>
        <v>0</v>
      </c>
      <c r="DK442">
        <v>0</v>
      </c>
      <c r="DL442" t="s">
        <v>236</v>
      </c>
      <c r="DM442">
        <v>0</v>
      </c>
      <c r="DN442" t="s">
        <v>236</v>
      </c>
      <c r="DO442">
        <v>0</v>
      </c>
    </row>
    <row r="443" spans="1:119">
      <c r="A443">
        <f>ROW(Source!A153)</f>
        <v>153</v>
      </c>
      <c r="B443">
        <v>85244098</v>
      </c>
      <c r="C443">
        <v>85246954</v>
      </c>
      <c r="D443">
        <v>82932679</v>
      </c>
      <c r="E443">
        <v>1</v>
      </c>
      <c r="F443">
        <v>1</v>
      </c>
      <c r="G443">
        <v>1</v>
      </c>
      <c r="H443">
        <v>2</v>
      </c>
      <c r="I443" t="s">
        <v>124</v>
      </c>
      <c r="J443" t="s">
        <v>800</v>
      </c>
      <c r="K443" t="s">
        <v>125</v>
      </c>
      <c r="L443">
        <v>1368</v>
      </c>
      <c r="N443">
        <v>1011</v>
      </c>
      <c r="O443" t="s">
        <v>57</v>
      </c>
      <c r="P443" t="s">
        <v>57</v>
      </c>
      <c r="Q443">
        <v>1</v>
      </c>
      <c r="W443">
        <v>0</v>
      </c>
      <c r="X443">
        <v>-438045540</v>
      </c>
      <c r="Y443">
        <f>(AT443*ROUND((1.2*1.15),7))</f>
        <v>0.1656</v>
      </c>
      <c r="AA443">
        <v>0</v>
      </c>
      <c r="AB443">
        <v>506.23</v>
      </c>
      <c r="AC443">
        <v>811.79</v>
      </c>
      <c r="AD443">
        <v>0</v>
      </c>
      <c r="AE443">
        <v>0</v>
      </c>
      <c r="AF443">
        <v>346.73</v>
      </c>
      <c r="AG443">
        <v>811.79</v>
      </c>
      <c r="AH443">
        <v>0</v>
      </c>
      <c r="AI443">
        <v>1</v>
      </c>
      <c r="AJ443">
        <v>1.46</v>
      </c>
      <c r="AK443">
        <v>1</v>
      </c>
      <c r="AL443">
        <v>1</v>
      </c>
      <c r="AM443">
        <v>2</v>
      </c>
      <c r="AN443">
        <v>0</v>
      </c>
      <c r="AO443">
        <v>0</v>
      </c>
      <c r="AP443">
        <v>1</v>
      </c>
      <c r="AQ443">
        <v>1</v>
      </c>
      <c r="AR443">
        <v>0</v>
      </c>
      <c r="AS443" t="s">
        <v>236</v>
      </c>
      <c r="AT443">
        <v>0.12</v>
      </c>
      <c r="AU443" t="s">
        <v>268</v>
      </c>
      <c r="AV443">
        <v>1</v>
      </c>
      <c r="AW443">
        <v>2</v>
      </c>
      <c r="AX443">
        <v>85246962</v>
      </c>
      <c r="AY443">
        <v>1</v>
      </c>
      <c r="AZ443">
        <v>0</v>
      </c>
      <c r="BA443">
        <v>651</v>
      </c>
      <c r="BB443">
        <v>1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41.6076</v>
      </c>
      <c r="BL443">
        <v>97.4148</v>
      </c>
      <c r="BM443">
        <v>0</v>
      </c>
      <c r="BN443">
        <v>0</v>
      </c>
      <c r="BO443">
        <v>0.12</v>
      </c>
      <c r="BP443">
        <v>1</v>
      </c>
      <c r="BQ443">
        <v>0</v>
      </c>
      <c r="BR443">
        <v>57.418488</v>
      </c>
      <c r="BS443">
        <v>134.432424</v>
      </c>
      <c r="BT443">
        <v>0</v>
      </c>
      <c r="BU443">
        <v>0</v>
      </c>
      <c r="BV443">
        <v>0.1656</v>
      </c>
      <c r="BW443">
        <v>1</v>
      </c>
      <c r="CV443">
        <v>0</v>
      </c>
      <c r="CW443">
        <f>ROUND(Y443*Source!I153*DO443,7)</f>
        <v>0</v>
      </c>
      <c r="CX443">
        <f>ROUND(Y443*Source!I153,7)</f>
        <v>0</v>
      </c>
      <c r="CY443">
        <f>AB443</f>
        <v>506.23</v>
      </c>
      <c r="CZ443">
        <f>AF443</f>
        <v>346.73</v>
      </c>
      <c r="DA443">
        <f>AJ443</f>
        <v>1.46</v>
      </c>
      <c r="DB443">
        <f>ROUND((ROUND(AT443*CZ443,2)*ROUND((1.2*1.15),7)),6)</f>
        <v>57.4218</v>
      </c>
      <c r="DC443">
        <f>ROUND((ROUND(AT443*AG443,2)*ROUND((1.2*1.15),7)),6)</f>
        <v>134.4258</v>
      </c>
      <c r="DD443" t="s">
        <v>236</v>
      </c>
      <c r="DE443" t="s">
        <v>236</v>
      </c>
      <c r="DF443">
        <f>ROUND(ROUND(AE443,2)*CX443,2)</f>
        <v>0</v>
      </c>
      <c r="DG443">
        <f>ROUND(ROUND(AF443*AJ443,2)*CX443,2)</f>
        <v>0</v>
      </c>
      <c r="DH443">
        <f t="shared" si="105"/>
        <v>0</v>
      </c>
      <c r="DI443">
        <f t="shared" si="106"/>
        <v>0</v>
      </c>
      <c r="DJ443">
        <f>DG443+DH443</f>
        <v>0</v>
      </c>
      <c r="DK443">
        <v>0</v>
      </c>
      <c r="DL443" t="s">
        <v>81</v>
      </c>
      <c r="DM443">
        <v>4</v>
      </c>
      <c r="DN443" t="s">
        <v>28</v>
      </c>
      <c r="DO443">
        <v>1</v>
      </c>
    </row>
    <row r="444" spans="1:119">
      <c r="A444">
        <f>ROW(Source!A153)</f>
        <v>153</v>
      </c>
      <c r="B444">
        <v>85244098</v>
      </c>
      <c r="C444">
        <v>85246954</v>
      </c>
      <c r="D444">
        <v>82933400</v>
      </c>
      <c r="E444">
        <v>1</v>
      </c>
      <c r="F444">
        <v>1</v>
      </c>
      <c r="G444">
        <v>1</v>
      </c>
      <c r="H444">
        <v>2</v>
      </c>
      <c r="I444" t="s">
        <v>97</v>
      </c>
      <c r="J444" t="s">
        <v>801</v>
      </c>
      <c r="K444" t="s">
        <v>98</v>
      </c>
      <c r="L444">
        <v>1368</v>
      </c>
      <c r="N444">
        <v>1011</v>
      </c>
      <c r="O444" t="s">
        <v>57</v>
      </c>
      <c r="P444" t="s">
        <v>57</v>
      </c>
      <c r="Q444">
        <v>1</v>
      </c>
      <c r="W444">
        <v>0</v>
      </c>
      <c r="X444">
        <v>-849950259</v>
      </c>
      <c r="Y444">
        <f>(AT444*ROUND((1.2*1.15),7))</f>
        <v>0.207</v>
      </c>
      <c r="AA444">
        <v>0</v>
      </c>
      <c r="AB444">
        <v>641.7</v>
      </c>
      <c r="AC444">
        <v>811.79</v>
      </c>
      <c r="AD444">
        <v>0</v>
      </c>
      <c r="AE444">
        <v>0</v>
      </c>
      <c r="AF444">
        <v>641.7</v>
      </c>
      <c r="AG444">
        <v>811.79</v>
      </c>
      <c r="AH444">
        <v>0</v>
      </c>
      <c r="AI444">
        <v>1</v>
      </c>
      <c r="AJ444">
        <v>1</v>
      </c>
      <c r="AK444">
        <v>1</v>
      </c>
      <c r="AL444">
        <v>1</v>
      </c>
      <c r="AM444">
        <v>-2</v>
      </c>
      <c r="AN444">
        <v>0</v>
      </c>
      <c r="AO444">
        <v>0</v>
      </c>
      <c r="AP444">
        <v>1</v>
      </c>
      <c r="AQ444">
        <v>1</v>
      </c>
      <c r="AR444">
        <v>0</v>
      </c>
      <c r="AS444" t="s">
        <v>236</v>
      </c>
      <c r="AT444">
        <v>0.15</v>
      </c>
      <c r="AU444" t="s">
        <v>268</v>
      </c>
      <c r="AV444">
        <v>1</v>
      </c>
      <c r="AW444">
        <v>2</v>
      </c>
      <c r="AX444">
        <v>85246963</v>
      </c>
      <c r="AY444">
        <v>1</v>
      </c>
      <c r="AZ444">
        <v>0</v>
      </c>
      <c r="BA444">
        <v>652</v>
      </c>
      <c r="BB444">
        <v>1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96.255</v>
      </c>
      <c r="BL444">
        <v>121.7685</v>
      </c>
      <c r="BM444">
        <v>0</v>
      </c>
      <c r="BN444">
        <v>0</v>
      </c>
      <c r="BO444">
        <v>0.15</v>
      </c>
      <c r="BP444">
        <v>1</v>
      </c>
      <c r="BQ444">
        <v>0</v>
      </c>
      <c r="BR444">
        <v>132.8319</v>
      </c>
      <c r="BS444">
        <v>168.04053</v>
      </c>
      <c r="BT444">
        <v>0</v>
      </c>
      <c r="BU444">
        <v>0</v>
      </c>
      <c r="BV444">
        <v>0.207</v>
      </c>
      <c r="BW444">
        <v>1</v>
      </c>
      <c r="CV444">
        <v>0</v>
      </c>
      <c r="CW444">
        <f>ROUND(Y444*Source!I153*DO444,7)</f>
        <v>0</v>
      </c>
      <c r="CX444">
        <f>ROUND(Y444*Source!I153,7)</f>
        <v>0</v>
      </c>
      <c r="CY444">
        <f>AB444</f>
        <v>641.7</v>
      </c>
      <c r="CZ444">
        <f>AF444</f>
        <v>641.7</v>
      </c>
      <c r="DA444">
        <f>AJ444</f>
        <v>1</v>
      </c>
      <c r="DB444">
        <f>ROUND((ROUND(AT444*CZ444,2)*ROUND((1.2*1.15),7)),6)</f>
        <v>132.8388</v>
      </c>
      <c r="DC444">
        <f>ROUND((ROUND(AT444*AG444,2)*ROUND((1.2*1.15),7)),6)</f>
        <v>168.0426</v>
      </c>
      <c r="DD444" t="s">
        <v>236</v>
      </c>
      <c r="DE444" t="s">
        <v>236</v>
      </c>
      <c r="DF444">
        <f>ROUND(ROUND(AE444,2)*CX444,2)</f>
        <v>0</v>
      </c>
      <c r="DG444">
        <f>ROUND(ROUND(AF444,2)*CX444,2)</f>
        <v>0</v>
      </c>
      <c r="DH444">
        <f t="shared" si="105"/>
        <v>0</v>
      </c>
      <c r="DI444">
        <f t="shared" si="106"/>
        <v>0</v>
      </c>
      <c r="DJ444">
        <f>DG444+DH444</f>
        <v>0</v>
      </c>
      <c r="DK444">
        <v>1</v>
      </c>
      <c r="DL444" t="s">
        <v>81</v>
      </c>
      <c r="DM444">
        <v>4</v>
      </c>
      <c r="DN444" t="s">
        <v>28</v>
      </c>
      <c r="DO444">
        <v>1</v>
      </c>
    </row>
    <row r="445" spans="1:119">
      <c r="A445">
        <f>ROW(Source!A153)</f>
        <v>153</v>
      </c>
      <c r="B445">
        <v>85244098</v>
      </c>
      <c r="C445">
        <v>85246954</v>
      </c>
      <c r="D445">
        <v>82998121</v>
      </c>
      <c r="E445">
        <v>1</v>
      </c>
      <c r="F445">
        <v>1</v>
      </c>
      <c r="G445">
        <v>1</v>
      </c>
      <c r="H445">
        <v>3</v>
      </c>
      <c r="I445" t="s">
        <v>100</v>
      </c>
      <c r="J445" t="s">
        <v>813</v>
      </c>
      <c r="K445" t="s">
        <v>101</v>
      </c>
      <c r="L445">
        <v>1346</v>
      </c>
      <c r="N445">
        <v>1009</v>
      </c>
      <c r="O445" t="s">
        <v>102</v>
      </c>
      <c r="P445" t="s">
        <v>102</v>
      </c>
      <c r="Q445">
        <v>1</v>
      </c>
      <c r="W445">
        <v>0</v>
      </c>
      <c r="X445">
        <v>-897919439</v>
      </c>
      <c r="Y445">
        <f>AT445</f>
        <v>0.5</v>
      </c>
      <c r="AA445">
        <v>296.69</v>
      </c>
      <c r="AB445">
        <v>0</v>
      </c>
      <c r="AC445">
        <v>0</v>
      </c>
      <c r="AD445">
        <v>0</v>
      </c>
      <c r="AE445">
        <v>185.43</v>
      </c>
      <c r="AF445">
        <v>0</v>
      </c>
      <c r="AG445">
        <v>0</v>
      </c>
      <c r="AH445">
        <v>0</v>
      </c>
      <c r="AI445">
        <v>1.6</v>
      </c>
      <c r="AJ445">
        <v>1</v>
      </c>
      <c r="AK445">
        <v>1</v>
      </c>
      <c r="AL445">
        <v>1</v>
      </c>
      <c r="AM445">
        <v>2</v>
      </c>
      <c r="AN445">
        <v>0</v>
      </c>
      <c r="AO445">
        <v>0</v>
      </c>
      <c r="AP445">
        <v>1</v>
      </c>
      <c r="AQ445">
        <v>1</v>
      </c>
      <c r="AR445">
        <v>0</v>
      </c>
      <c r="AS445" t="s">
        <v>236</v>
      </c>
      <c r="AT445">
        <v>0.5</v>
      </c>
      <c r="AU445" t="s">
        <v>236</v>
      </c>
      <c r="AV445">
        <v>0</v>
      </c>
      <c r="AW445">
        <v>2</v>
      </c>
      <c r="AX445">
        <v>85246964</v>
      </c>
      <c r="AY445">
        <v>1</v>
      </c>
      <c r="AZ445">
        <v>0</v>
      </c>
      <c r="BA445">
        <v>653</v>
      </c>
      <c r="BB445">
        <v>1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92.715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1</v>
      </c>
      <c r="BQ445">
        <v>92.715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1</v>
      </c>
      <c r="CV445">
        <v>0</v>
      </c>
      <c r="CW445">
        <v>0</v>
      </c>
      <c r="CX445">
        <f>ROUND(Y445*Source!I153,7)</f>
        <v>0</v>
      </c>
      <c r="CY445">
        <f>AA445</f>
        <v>296.69</v>
      </c>
      <c r="CZ445">
        <f>AE445</f>
        <v>185.43</v>
      </c>
      <c r="DA445">
        <f>AI445</f>
        <v>1.6</v>
      </c>
      <c r="DB445">
        <f>ROUND(ROUND(AT445*CZ445,2),6)</f>
        <v>92.72</v>
      </c>
      <c r="DC445">
        <f>ROUND(ROUND(AT445*AG445,2),6)</f>
        <v>0</v>
      </c>
      <c r="DD445" t="s">
        <v>236</v>
      </c>
      <c r="DE445" t="s">
        <v>236</v>
      </c>
      <c r="DF445">
        <f>ROUND(ROUND(AE445*AI445,2)*CX445,2)</f>
        <v>0</v>
      </c>
      <c r="DG445">
        <f>ROUND(ROUND(AF445,2)*CX445,2)</f>
        <v>0</v>
      </c>
      <c r="DH445">
        <f t="shared" si="105"/>
        <v>0</v>
      </c>
      <c r="DI445">
        <f t="shared" si="106"/>
        <v>0</v>
      </c>
      <c r="DJ445">
        <f>DF445</f>
        <v>0</v>
      </c>
      <c r="DK445">
        <v>0</v>
      </c>
      <c r="DL445" t="s">
        <v>236</v>
      </c>
      <c r="DM445">
        <v>0</v>
      </c>
      <c r="DN445" t="s">
        <v>236</v>
      </c>
      <c r="DO445">
        <v>0</v>
      </c>
    </row>
    <row r="446" spans="1:119">
      <c r="A446">
        <f>ROW(Source!A154)</f>
        <v>154</v>
      </c>
      <c r="B446">
        <v>85244033</v>
      </c>
      <c r="C446">
        <v>85246954</v>
      </c>
      <c r="D446">
        <v>82925832</v>
      </c>
      <c r="E446">
        <v>117</v>
      </c>
      <c r="F446">
        <v>1</v>
      </c>
      <c r="G446">
        <v>1</v>
      </c>
      <c r="H446">
        <v>1</v>
      </c>
      <c r="I446" t="s">
        <v>802</v>
      </c>
      <c r="J446" t="s">
        <v>236</v>
      </c>
      <c r="K446" t="s">
        <v>803</v>
      </c>
      <c r="L446">
        <v>1191</v>
      </c>
      <c r="N446">
        <v>1013</v>
      </c>
      <c r="O446" t="s">
        <v>28</v>
      </c>
      <c r="P446" t="s">
        <v>28</v>
      </c>
      <c r="Q446">
        <v>1</v>
      </c>
      <c r="W446">
        <v>0</v>
      </c>
      <c r="X446">
        <v>-715079457</v>
      </c>
      <c r="Y446">
        <f>(AT446*ROUND((1.2*1.15),7))</f>
        <v>3.6294</v>
      </c>
      <c r="AA446">
        <v>0</v>
      </c>
      <c r="AB446">
        <v>0</v>
      </c>
      <c r="AC446">
        <v>0</v>
      </c>
      <c r="AD446">
        <v>766.35</v>
      </c>
      <c r="AE446">
        <v>0</v>
      </c>
      <c r="AF446">
        <v>0</v>
      </c>
      <c r="AG446">
        <v>0</v>
      </c>
      <c r="AH446">
        <v>766.35</v>
      </c>
      <c r="AI446">
        <v>1</v>
      </c>
      <c r="AJ446">
        <v>1</v>
      </c>
      <c r="AK446">
        <v>1</v>
      </c>
      <c r="AL446">
        <v>1</v>
      </c>
      <c r="AM446">
        <v>-2</v>
      </c>
      <c r="AN446">
        <v>0</v>
      </c>
      <c r="AO446">
        <v>0</v>
      </c>
      <c r="AP446">
        <v>1</v>
      </c>
      <c r="AQ446">
        <v>1</v>
      </c>
      <c r="AR446">
        <v>0</v>
      </c>
      <c r="AS446" t="s">
        <v>236</v>
      </c>
      <c r="AT446">
        <v>2.63</v>
      </c>
      <c r="AU446" t="s">
        <v>268</v>
      </c>
      <c r="AV446">
        <v>1</v>
      </c>
      <c r="AW446">
        <v>2</v>
      </c>
      <c r="AX446">
        <v>85246960</v>
      </c>
      <c r="AY446">
        <v>1</v>
      </c>
      <c r="AZ446">
        <v>0</v>
      </c>
      <c r="BA446">
        <v>660</v>
      </c>
      <c r="BB446">
        <v>1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2015.5005</v>
      </c>
      <c r="BN446">
        <v>2.63</v>
      </c>
      <c r="BO446">
        <v>0</v>
      </c>
      <c r="BP446">
        <v>1</v>
      </c>
      <c r="BQ446">
        <v>0</v>
      </c>
      <c r="BR446">
        <v>0</v>
      </c>
      <c r="BS446">
        <v>0</v>
      </c>
      <c r="BT446">
        <v>2781.39069</v>
      </c>
      <c r="BU446">
        <v>3.6294</v>
      </c>
      <c r="BV446">
        <v>0</v>
      </c>
      <c r="BW446">
        <v>1</v>
      </c>
      <c r="CU446">
        <f>ROUND(AT446*Source!I154*AH446*AL446,2)</f>
        <v>0</v>
      </c>
      <c r="CV446">
        <f>ROUND(Y446*Source!I154,7)</f>
        <v>0</v>
      </c>
      <c r="CW446">
        <v>0</v>
      </c>
      <c r="CX446">
        <f>ROUND(Y446*Source!I154,7)</f>
        <v>0</v>
      </c>
      <c r="CY446">
        <f>AD446</f>
        <v>766.35</v>
      </c>
      <c r="CZ446">
        <f>AH446</f>
        <v>766.35</v>
      </c>
      <c r="DA446">
        <f>AL446</f>
        <v>1</v>
      </c>
      <c r="DB446">
        <f>ROUND((ROUND(AT446*CZ446,2)*ROUND((1.2*1.15),7)),6)</f>
        <v>2781.39</v>
      </c>
      <c r="DC446">
        <f>ROUND((ROUND(AT446*AG446,2)*ROUND((1.2*1.15),7)),6)</f>
        <v>0</v>
      </c>
      <c r="DD446" t="s">
        <v>236</v>
      </c>
      <c r="DE446" t="s">
        <v>236</v>
      </c>
      <c r="DF446">
        <f>ROUND(ROUND(AE446,2)*CX446,2)</f>
        <v>0</v>
      </c>
      <c r="DG446">
        <f>ROUND(ROUND(AF446,2)*CX446,2)</f>
        <v>0</v>
      </c>
      <c r="DH446">
        <f t="shared" si="105"/>
        <v>0</v>
      </c>
      <c r="DI446">
        <f t="shared" si="106"/>
        <v>0</v>
      </c>
      <c r="DJ446">
        <f>DI446</f>
        <v>0</v>
      </c>
      <c r="DK446">
        <v>1</v>
      </c>
      <c r="DL446" t="s">
        <v>236</v>
      </c>
      <c r="DM446">
        <v>0</v>
      </c>
      <c r="DN446" t="s">
        <v>236</v>
      </c>
      <c r="DO446">
        <v>0</v>
      </c>
    </row>
    <row r="447" spans="1:119">
      <c r="A447">
        <f>ROW(Source!A154)</f>
        <v>154</v>
      </c>
      <c r="B447">
        <v>85244033</v>
      </c>
      <c r="C447">
        <v>85246954</v>
      </c>
      <c r="D447">
        <v>82926016</v>
      </c>
      <c r="E447">
        <v>117</v>
      </c>
      <c r="F447">
        <v>1</v>
      </c>
      <c r="G447">
        <v>1</v>
      </c>
      <c r="H447">
        <v>1</v>
      </c>
      <c r="I447" t="s">
        <v>798</v>
      </c>
      <c r="J447" t="s">
        <v>236</v>
      </c>
      <c r="K447" t="s">
        <v>799</v>
      </c>
      <c r="L447">
        <v>1191</v>
      </c>
      <c r="N447">
        <v>1013</v>
      </c>
      <c r="O447" t="s">
        <v>28</v>
      </c>
      <c r="P447" t="s">
        <v>28</v>
      </c>
      <c r="Q447">
        <v>1</v>
      </c>
      <c r="W447">
        <v>0</v>
      </c>
      <c r="X447">
        <v>-1417349443</v>
      </c>
      <c r="Y447">
        <f>(AT447*ROUND((1.2*1.15),7))</f>
        <v>0.3726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1</v>
      </c>
      <c r="AJ447">
        <v>1</v>
      </c>
      <c r="AK447">
        <v>1</v>
      </c>
      <c r="AL447">
        <v>1</v>
      </c>
      <c r="AM447">
        <v>-2</v>
      </c>
      <c r="AN447">
        <v>0</v>
      </c>
      <c r="AO447">
        <v>0</v>
      </c>
      <c r="AP447">
        <v>1</v>
      </c>
      <c r="AQ447">
        <v>1</v>
      </c>
      <c r="AR447">
        <v>0</v>
      </c>
      <c r="AS447" t="s">
        <v>236</v>
      </c>
      <c r="AT447">
        <v>0.27</v>
      </c>
      <c r="AU447" t="s">
        <v>268</v>
      </c>
      <c r="AV447">
        <v>2</v>
      </c>
      <c r="AW447">
        <v>2</v>
      </c>
      <c r="AX447">
        <v>85246961</v>
      </c>
      <c r="AY447">
        <v>1</v>
      </c>
      <c r="AZ447">
        <v>0</v>
      </c>
      <c r="BA447">
        <v>661</v>
      </c>
      <c r="BB447">
        <v>1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CV447">
        <v>0</v>
      </c>
      <c r="CW447">
        <v>0</v>
      </c>
      <c r="CX447">
        <f>ROUND(Y447*Source!I154,7)</f>
        <v>0</v>
      </c>
      <c r="CY447">
        <f>AD447</f>
        <v>0</v>
      </c>
      <c r="CZ447">
        <f>AH447</f>
        <v>0</v>
      </c>
      <c r="DA447">
        <f>AL447</f>
        <v>1</v>
      </c>
      <c r="DB447">
        <f>ROUND((ROUND(AT447*CZ447,2)*ROUND((1.2*1.15),7)),6)</f>
        <v>0</v>
      </c>
      <c r="DC447">
        <f>ROUND((ROUND(AT447*AG447,2)*ROUND((1.2*1.15),7)),6)</f>
        <v>0</v>
      </c>
      <c r="DD447" t="s">
        <v>236</v>
      </c>
      <c r="DE447" t="s">
        <v>236</v>
      </c>
      <c r="DF447">
        <f>ROUND(ROUND(AE447,2)*CX447,2)</f>
        <v>0</v>
      </c>
      <c r="DG447">
        <f>ROUND(ROUND(AF447,2)*CX447,2)</f>
        <v>0</v>
      </c>
      <c r="DH447">
        <f t="shared" si="105"/>
        <v>0</v>
      </c>
      <c r="DI447">
        <f t="shared" si="106"/>
        <v>0</v>
      </c>
      <c r="DJ447">
        <f>DI447</f>
        <v>0</v>
      </c>
      <c r="DK447">
        <v>0</v>
      </c>
      <c r="DL447" t="s">
        <v>236</v>
      </c>
      <c r="DM447">
        <v>0</v>
      </c>
      <c r="DN447" t="s">
        <v>236</v>
      </c>
      <c r="DO447">
        <v>0</v>
      </c>
    </row>
    <row r="448" spans="1:119">
      <c r="A448">
        <f>ROW(Source!A154)</f>
        <v>154</v>
      </c>
      <c r="B448">
        <v>85244033</v>
      </c>
      <c r="C448">
        <v>85246954</v>
      </c>
      <c r="D448">
        <v>82932679</v>
      </c>
      <c r="E448">
        <v>1</v>
      </c>
      <c r="F448">
        <v>1</v>
      </c>
      <c r="G448">
        <v>1</v>
      </c>
      <c r="H448">
        <v>2</v>
      </c>
      <c r="I448" t="s">
        <v>124</v>
      </c>
      <c r="J448" t="s">
        <v>800</v>
      </c>
      <c r="K448" t="s">
        <v>125</v>
      </c>
      <c r="L448">
        <v>1368</v>
      </c>
      <c r="N448">
        <v>1011</v>
      </c>
      <c r="O448" t="s">
        <v>57</v>
      </c>
      <c r="P448" t="s">
        <v>57</v>
      </c>
      <c r="Q448">
        <v>1</v>
      </c>
      <c r="W448">
        <v>0</v>
      </c>
      <c r="X448">
        <v>-438045540</v>
      </c>
      <c r="Y448">
        <f>(AT448*ROUND((1.2*1.15),7))</f>
        <v>0.1656</v>
      </c>
      <c r="AA448">
        <v>0</v>
      </c>
      <c r="AB448">
        <v>506.23</v>
      </c>
      <c r="AC448">
        <v>811.79</v>
      </c>
      <c r="AD448">
        <v>0</v>
      </c>
      <c r="AE448">
        <v>0</v>
      </c>
      <c r="AF448">
        <v>346.73</v>
      </c>
      <c r="AG448">
        <v>811.79</v>
      </c>
      <c r="AH448">
        <v>0</v>
      </c>
      <c r="AI448">
        <v>1</v>
      </c>
      <c r="AJ448">
        <v>1.46</v>
      </c>
      <c r="AK448">
        <v>1</v>
      </c>
      <c r="AL448">
        <v>1</v>
      </c>
      <c r="AM448">
        <v>2</v>
      </c>
      <c r="AN448">
        <v>0</v>
      </c>
      <c r="AO448">
        <v>0</v>
      </c>
      <c r="AP448">
        <v>1</v>
      </c>
      <c r="AQ448">
        <v>1</v>
      </c>
      <c r="AR448">
        <v>0</v>
      </c>
      <c r="AS448" t="s">
        <v>236</v>
      </c>
      <c r="AT448">
        <v>0.12</v>
      </c>
      <c r="AU448" t="s">
        <v>268</v>
      </c>
      <c r="AV448">
        <v>1</v>
      </c>
      <c r="AW448">
        <v>2</v>
      </c>
      <c r="AX448">
        <v>85246962</v>
      </c>
      <c r="AY448">
        <v>1</v>
      </c>
      <c r="AZ448">
        <v>0</v>
      </c>
      <c r="BA448">
        <v>662</v>
      </c>
      <c r="BB448">
        <v>1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41.6076</v>
      </c>
      <c r="BL448">
        <v>97.4148</v>
      </c>
      <c r="BM448">
        <v>0</v>
      </c>
      <c r="BN448">
        <v>0</v>
      </c>
      <c r="BO448">
        <v>0.12</v>
      </c>
      <c r="BP448">
        <v>1</v>
      </c>
      <c r="BQ448">
        <v>0</v>
      </c>
      <c r="BR448">
        <v>57.418488</v>
      </c>
      <c r="BS448">
        <v>134.432424</v>
      </c>
      <c r="BT448">
        <v>0</v>
      </c>
      <c r="BU448">
        <v>0</v>
      </c>
      <c r="BV448">
        <v>0.1656</v>
      </c>
      <c r="BW448">
        <v>1</v>
      </c>
      <c r="CV448">
        <v>0</v>
      </c>
      <c r="CW448">
        <f>ROUND(Y448*Source!I154*DO448,7)</f>
        <v>0</v>
      </c>
      <c r="CX448">
        <f>ROUND(Y448*Source!I154,7)</f>
        <v>0</v>
      </c>
      <c r="CY448">
        <f>AB448</f>
        <v>506.23</v>
      </c>
      <c r="CZ448">
        <f>AF448</f>
        <v>346.73</v>
      </c>
      <c r="DA448">
        <f>AJ448</f>
        <v>1.46</v>
      </c>
      <c r="DB448">
        <f>ROUND((ROUND(AT448*CZ448,2)*ROUND((1.2*1.15),7)),6)</f>
        <v>57.4218</v>
      </c>
      <c r="DC448">
        <f>ROUND((ROUND(AT448*AG448,2)*ROUND((1.2*1.15),7)),6)</f>
        <v>134.4258</v>
      </c>
      <c r="DD448" t="s">
        <v>236</v>
      </c>
      <c r="DE448" t="s">
        <v>236</v>
      </c>
      <c r="DF448">
        <f>ROUND(ROUND(AE448,2)*CX448,2)</f>
        <v>0</v>
      </c>
      <c r="DG448">
        <f>ROUND(ROUND(AF448*AJ448,2)*CX448,2)</f>
        <v>0</v>
      </c>
      <c r="DH448">
        <f t="shared" si="105"/>
        <v>0</v>
      </c>
      <c r="DI448">
        <f t="shared" si="106"/>
        <v>0</v>
      </c>
      <c r="DJ448">
        <f>DG448+DH448</f>
        <v>0</v>
      </c>
      <c r="DK448">
        <v>0</v>
      </c>
      <c r="DL448" t="s">
        <v>81</v>
      </c>
      <c r="DM448">
        <v>4</v>
      </c>
      <c r="DN448" t="s">
        <v>28</v>
      </c>
      <c r="DO448">
        <v>1</v>
      </c>
    </row>
    <row r="449" spans="1:119">
      <c r="A449">
        <f>ROW(Source!A154)</f>
        <v>154</v>
      </c>
      <c r="B449">
        <v>85244033</v>
      </c>
      <c r="C449">
        <v>85246954</v>
      </c>
      <c r="D449">
        <v>82933400</v>
      </c>
      <c r="E449">
        <v>1</v>
      </c>
      <c r="F449">
        <v>1</v>
      </c>
      <c r="G449">
        <v>1</v>
      </c>
      <c r="H449">
        <v>2</v>
      </c>
      <c r="I449" t="s">
        <v>97</v>
      </c>
      <c r="J449" t="s">
        <v>801</v>
      </c>
      <c r="K449" t="s">
        <v>98</v>
      </c>
      <c r="L449">
        <v>1368</v>
      </c>
      <c r="N449">
        <v>1011</v>
      </c>
      <c r="O449" t="s">
        <v>57</v>
      </c>
      <c r="P449" t="s">
        <v>57</v>
      </c>
      <c r="Q449">
        <v>1</v>
      </c>
      <c r="W449">
        <v>0</v>
      </c>
      <c r="X449">
        <v>-849950259</v>
      </c>
      <c r="Y449">
        <f>(AT449*ROUND((1.2*1.15),7))</f>
        <v>0.207</v>
      </c>
      <c r="AA449">
        <v>0</v>
      </c>
      <c r="AB449">
        <v>641.7</v>
      </c>
      <c r="AC449">
        <v>811.79</v>
      </c>
      <c r="AD449">
        <v>0</v>
      </c>
      <c r="AE449">
        <v>0</v>
      </c>
      <c r="AF449">
        <v>641.7</v>
      </c>
      <c r="AG449">
        <v>811.79</v>
      </c>
      <c r="AH449">
        <v>0</v>
      </c>
      <c r="AI449">
        <v>1</v>
      </c>
      <c r="AJ449">
        <v>1</v>
      </c>
      <c r="AK449">
        <v>1</v>
      </c>
      <c r="AL449">
        <v>1</v>
      </c>
      <c r="AM449">
        <v>-2</v>
      </c>
      <c r="AN449">
        <v>0</v>
      </c>
      <c r="AO449">
        <v>0</v>
      </c>
      <c r="AP449">
        <v>1</v>
      </c>
      <c r="AQ449">
        <v>1</v>
      </c>
      <c r="AR449">
        <v>0</v>
      </c>
      <c r="AS449" t="s">
        <v>236</v>
      </c>
      <c r="AT449">
        <v>0.15</v>
      </c>
      <c r="AU449" t="s">
        <v>268</v>
      </c>
      <c r="AV449">
        <v>1</v>
      </c>
      <c r="AW449">
        <v>2</v>
      </c>
      <c r="AX449">
        <v>85246963</v>
      </c>
      <c r="AY449">
        <v>1</v>
      </c>
      <c r="AZ449">
        <v>0</v>
      </c>
      <c r="BA449">
        <v>663</v>
      </c>
      <c r="BB449">
        <v>1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96.255</v>
      </c>
      <c r="BL449">
        <v>121.7685</v>
      </c>
      <c r="BM449">
        <v>0</v>
      </c>
      <c r="BN449">
        <v>0</v>
      </c>
      <c r="BO449">
        <v>0.15</v>
      </c>
      <c r="BP449">
        <v>1</v>
      </c>
      <c r="BQ449">
        <v>0</v>
      </c>
      <c r="BR449">
        <v>132.8319</v>
      </c>
      <c r="BS449">
        <v>168.04053</v>
      </c>
      <c r="BT449">
        <v>0</v>
      </c>
      <c r="BU449">
        <v>0</v>
      </c>
      <c r="BV449">
        <v>0.207</v>
      </c>
      <c r="BW449">
        <v>1</v>
      </c>
      <c r="CV449">
        <v>0</v>
      </c>
      <c r="CW449">
        <f>ROUND(Y449*Source!I154*DO449,7)</f>
        <v>0</v>
      </c>
      <c r="CX449">
        <f>ROUND(Y449*Source!I154,7)</f>
        <v>0</v>
      </c>
      <c r="CY449">
        <f>AB449</f>
        <v>641.7</v>
      </c>
      <c r="CZ449">
        <f>AF449</f>
        <v>641.7</v>
      </c>
      <c r="DA449">
        <f>AJ449</f>
        <v>1</v>
      </c>
      <c r="DB449">
        <f>ROUND((ROUND(AT449*CZ449,2)*ROUND((1.2*1.15),7)),6)</f>
        <v>132.8388</v>
      </c>
      <c r="DC449">
        <f>ROUND((ROUND(AT449*AG449,2)*ROUND((1.2*1.15),7)),6)</f>
        <v>168.0426</v>
      </c>
      <c r="DD449" t="s">
        <v>236</v>
      </c>
      <c r="DE449" t="s">
        <v>236</v>
      </c>
      <c r="DF449">
        <f>ROUND(ROUND(AE449,2)*CX449,2)</f>
        <v>0</v>
      </c>
      <c r="DG449">
        <f t="shared" ref="DG449:DG511" si="121">ROUND(ROUND(AF449,2)*CX449,2)</f>
        <v>0</v>
      </c>
      <c r="DH449">
        <f t="shared" ref="DH449:DH512" si="122">ROUND(ROUND(AG449,2)*CX449,2)</f>
        <v>0</v>
      </c>
      <c r="DI449">
        <f t="shared" ref="DI449:DI512" si="123">ROUND(ROUND(AH449,2)*CX449,2)</f>
        <v>0</v>
      </c>
      <c r="DJ449">
        <f>DG449+DH449</f>
        <v>0</v>
      </c>
      <c r="DK449">
        <v>1</v>
      </c>
      <c r="DL449" t="s">
        <v>81</v>
      </c>
      <c r="DM449">
        <v>4</v>
      </c>
      <c r="DN449" t="s">
        <v>28</v>
      </c>
      <c r="DO449">
        <v>1</v>
      </c>
    </row>
    <row r="450" spans="1:119">
      <c r="A450">
        <f>ROW(Source!A154)</f>
        <v>154</v>
      </c>
      <c r="B450">
        <v>85244033</v>
      </c>
      <c r="C450">
        <v>85246954</v>
      </c>
      <c r="D450">
        <v>82998121</v>
      </c>
      <c r="E450">
        <v>1</v>
      </c>
      <c r="F450">
        <v>1</v>
      </c>
      <c r="G450">
        <v>1</v>
      </c>
      <c r="H450">
        <v>3</v>
      </c>
      <c r="I450" t="s">
        <v>100</v>
      </c>
      <c r="J450" t="s">
        <v>813</v>
      </c>
      <c r="K450" t="s">
        <v>101</v>
      </c>
      <c r="L450">
        <v>1346</v>
      </c>
      <c r="N450">
        <v>1009</v>
      </c>
      <c r="O450" t="s">
        <v>102</v>
      </c>
      <c r="P450" t="s">
        <v>102</v>
      </c>
      <c r="Q450">
        <v>1</v>
      </c>
      <c r="W450">
        <v>0</v>
      </c>
      <c r="X450">
        <v>-897919439</v>
      </c>
      <c r="Y450">
        <f t="shared" ref="Y450:Y472" si="124">AT450</f>
        <v>0.5</v>
      </c>
      <c r="AA450">
        <v>296.69</v>
      </c>
      <c r="AB450">
        <v>0</v>
      </c>
      <c r="AC450">
        <v>0</v>
      </c>
      <c r="AD450">
        <v>0</v>
      </c>
      <c r="AE450">
        <v>185.43</v>
      </c>
      <c r="AF450">
        <v>0</v>
      </c>
      <c r="AG450">
        <v>0</v>
      </c>
      <c r="AH450">
        <v>0</v>
      </c>
      <c r="AI450">
        <v>1.6</v>
      </c>
      <c r="AJ450">
        <v>1</v>
      </c>
      <c r="AK450">
        <v>1</v>
      </c>
      <c r="AL450">
        <v>1</v>
      </c>
      <c r="AM450">
        <v>2</v>
      </c>
      <c r="AN450">
        <v>0</v>
      </c>
      <c r="AO450">
        <v>0</v>
      </c>
      <c r="AP450">
        <v>1</v>
      </c>
      <c r="AQ450">
        <v>1</v>
      </c>
      <c r="AR450">
        <v>0</v>
      </c>
      <c r="AS450" t="s">
        <v>236</v>
      </c>
      <c r="AT450">
        <v>0.5</v>
      </c>
      <c r="AU450" t="s">
        <v>236</v>
      </c>
      <c r="AV450">
        <v>0</v>
      </c>
      <c r="AW450">
        <v>2</v>
      </c>
      <c r="AX450">
        <v>85246964</v>
      </c>
      <c r="AY450">
        <v>1</v>
      </c>
      <c r="AZ450">
        <v>0</v>
      </c>
      <c r="BA450">
        <v>664</v>
      </c>
      <c r="BB450">
        <v>1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92.715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1</v>
      </c>
      <c r="BQ450">
        <v>92.715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1</v>
      </c>
      <c r="CV450">
        <v>0</v>
      </c>
      <c r="CW450">
        <v>0</v>
      </c>
      <c r="CX450">
        <f>ROUND(Y450*Source!I154,7)</f>
        <v>0</v>
      </c>
      <c r="CY450">
        <f>AA450</f>
        <v>296.69</v>
      </c>
      <c r="CZ450">
        <f>AE450</f>
        <v>185.43</v>
      </c>
      <c r="DA450">
        <f>AI450</f>
        <v>1.6</v>
      </c>
      <c r="DB450">
        <f t="shared" ref="DB450:DB472" si="125">ROUND(ROUND(AT450*CZ450,2),6)</f>
        <v>92.72</v>
      </c>
      <c r="DC450">
        <f t="shared" ref="DC450:DC472" si="126">ROUND(ROUND(AT450*AG450,2),6)</f>
        <v>0</v>
      </c>
      <c r="DD450" t="s">
        <v>236</v>
      </c>
      <c r="DE450" t="s">
        <v>236</v>
      </c>
      <c r="DF450">
        <f>ROUND(ROUND(AE450*AI450,2)*CX450,2)</f>
        <v>0</v>
      </c>
      <c r="DG450">
        <f t="shared" si="121"/>
        <v>0</v>
      </c>
      <c r="DH450">
        <f t="shared" si="122"/>
        <v>0</v>
      </c>
      <c r="DI450">
        <f t="shared" si="123"/>
        <v>0</v>
      </c>
      <c r="DJ450">
        <f>DF450</f>
        <v>0</v>
      </c>
      <c r="DK450">
        <v>0</v>
      </c>
      <c r="DL450" t="s">
        <v>236</v>
      </c>
      <c r="DM450">
        <v>0</v>
      </c>
      <c r="DN450" t="s">
        <v>236</v>
      </c>
      <c r="DO450">
        <v>0</v>
      </c>
    </row>
    <row r="451" spans="1:119">
      <c r="A451">
        <f>ROW(Source!A155)</f>
        <v>155</v>
      </c>
      <c r="B451">
        <v>85244098</v>
      </c>
      <c r="C451">
        <v>85246971</v>
      </c>
      <c r="D451">
        <v>82925868</v>
      </c>
      <c r="E451">
        <v>117</v>
      </c>
      <c r="F451">
        <v>1</v>
      </c>
      <c r="G451">
        <v>1</v>
      </c>
      <c r="H451">
        <v>1</v>
      </c>
      <c r="I451" t="s">
        <v>870</v>
      </c>
      <c r="J451" t="s">
        <v>236</v>
      </c>
      <c r="K451" t="s">
        <v>871</v>
      </c>
      <c r="L451">
        <v>1191</v>
      </c>
      <c r="N451">
        <v>1013</v>
      </c>
      <c r="O451" t="s">
        <v>28</v>
      </c>
      <c r="P451" t="s">
        <v>28</v>
      </c>
      <c r="Q451">
        <v>1</v>
      </c>
      <c r="W451">
        <v>0</v>
      </c>
      <c r="X451">
        <v>1521243167</v>
      </c>
      <c r="Y451">
        <f t="shared" si="124"/>
        <v>4</v>
      </c>
      <c r="AA451">
        <v>0</v>
      </c>
      <c r="AB451">
        <v>0</v>
      </c>
      <c r="AC451">
        <v>0</v>
      </c>
      <c r="AD451">
        <v>896.6</v>
      </c>
      <c r="AE451">
        <v>0</v>
      </c>
      <c r="AF451">
        <v>0</v>
      </c>
      <c r="AG451">
        <v>0</v>
      </c>
      <c r="AH451">
        <v>896.6</v>
      </c>
      <c r="AI451">
        <v>1</v>
      </c>
      <c r="AJ451">
        <v>1</v>
      </c>
      <c r="AK451">
        <v>1</v>
      </c>
      <c r="AL451">
        <v>1</v>
      </c>
      <c r="AM451">
        <v>-2</v>
      </c>
      <c r="AN451">
        <v>0</v>
      </c>
      <c r="AO451">
        <v>0</v>
      </c>
      <c r="AP451">
        <v>1</v>
      </c>
      <c r="AQ451">
        <v>1</v>
      </c>
      <c r="AR451">
        <v>0</v>
      </c>
      <c r="AS451" t="s">
        <v>236</v>
      </c>
      <c r="AT451">
        <v>4</v>
      </c>
      <c r="AU451" t="s">
        <v>236</v>
      </c>
      <c r="AV451">
        <v>1</v>
      </c>
      <c r="AW451">
        <v>2</v>
      </c>
      <c r="AX451">
        <v>85246983</v>
      </c>
      <c r="AY451">
        <v>1</v>
      </c>
      <c r="AZ451">
        <v>0</v>
      </c>
      <c r="BA451">
        <v>671</v>
      </c>
      <c r="BB451">
        <v>1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3586.4</v>
      </c>
      <c r="BN451">
        <v>4</v>
      </c>
      <c r="BO451">
        <v>0</v>
      </c>
      <c r="BP451">
        <v>1</v>
      </c>
      <c r="BQ451">
        <v>0</v>
      </c>
      <c r="BR451">
        <v>0</v>
      </c>
      <c r="BS451">
        <v>0</v>
      </c>
      <c r="BT451">
        <v>3586.4</v>
      </c>
      <c r="BU451">
        <v>4</v>
      </c>
      <c r="BV451">
        <v>0</v>
      </c>
      <c r="BW451">
        <v>1</v>
      </c>
      <c r="CU451">
        <f>ROUND(AT451*Source!I155*AH451*AL451,2)</f>
        <v>0</v>
      </c>
      <c r="CV451">
        <f>ROUND(Y451*Source!I155,7)</f>
        <v>0</v>
      </c>
      <c r="CW451">
        <v>0</v>
      </c>
      <c r="CX451">
        <f>ROUND(Y451*Source!I155,7)</f>
        <v>0</v>
      </c>
      <c r="CY451">
        <f>AD451</f>
        <v>896.6</v>
      </c>
      <c r="CZ451">
        <f>AH451</f>
        <v>896.6</v>
      </c>
      <c r="DA451">
        <f>AL451</f>
        <v>1</v>
      </c>
      <c r="DB451">
        <f t="shared" si="125"/>
        <v>3586.4</v>
      </c>
      <c r="DC451">
        <f t="shared" si="126"/>
        <v>0</v>
      </c>
      <c r="DD451" t="s">
        <v>236</v>
      </c>
      <c r="DE451" t="s">
        <v>236</v>
      </c>
      <c r="DF451">
        <f>ROUND(ROUND(AE451,2)*CX451,2)</f>
        <v>0</v>
      </c>
      <c r="DG451">
        <f t="shared" si="121"/>
        <v>0</v>
      </c>
      <c r="DH451">
        <f t="shared" si="122"/>
        <v>0</v>
      </c>
      <c r="DI451">
        <f t="shared" si="123"/>
        <v>0</v>
      </c>
      <c r="DJ451">
        <f>DI451</f>
        <v>0</v>
      </c>
      <c r="DK451">
        <v>1</v>
      </c>
      <c r="DL451" t="s">
        <v>236</v>
      </c>
      <c r="DM451">
        <v>0</v>
      </c>
      <c r="DN451" t="s">
        <v>236</v>
      </c>
      <c r="DO451">
        <v>0</v>
      </c>
    </row>
    <row r="452" spans="1:119">
      <c r="A452">
        <f>ROW(Source!A155)</f>
        <v>155</v>
      </c>
      <c r="B452">
        <v>85244098</v>
      </c>
      <c r="C452">
        <v>85246971</v>
      </c>
      <c r="D452">
        <v>82934033</v>
      </c>
      <c r="E452">
        <v>1</v>
      </c>
      <c r="F452">
        <v>1</v>
      </c>
      <c r="G452">
        <v>1</v>
      </c>
      <c r="H452">
        <v>2</v>
      </c>
      <c r="I452" t="s">
        <v>872</v>
      </c>
      <c r="J452" t="s">
        <v>873</v>
      </c>
      <c r="K452" t="s">
        <v>874</v>
      </c>
      <c r="L452">
        <v>1368</v>
      </c>
      <c r="N452">
        <v>1011</v>
      </c>
      <c r="O452" t="s">
        <v>57</v>
      </c>
      <c r="P452" t="s">
        <v>57</v>
      </c>
      <c r="Q452">
        <v>1</v>
      </c>
      <c r="W452">
        <v>0</v>
      </c>
      <c r="X452">
        <v>691687715</v>
      </c>
      <c r="Y452">
        <f t="shared" si="124"/>
        <v>0.558</v>
      </c>
      <c r="AA452">
        <v>0</v>
      </c>
      <c r="AB452">
        <v>15.84</v>
      </c>
      <c r="AC452">
        <v>0</v>
      </c>
      <c r="AD452">
        <v>0</v>
      </c>
      <c r="AE452">
        <v>0</v>
      </c>
      <c r="AF452">
        <v>15.84</v>
      </c>
      <c r="AG452">
        <v>0</v>
      </c>
      <c r="AH452">
        <v>0</v>
      </c>
      <c r="AI452">
        <v>1</v>
      </c>
      <c r="AJ452">
        <v>1</v>
      </c>
      <c r="AK452">
        <v>1</v>
      </c>
      <c r="AL452">
        <v>1</v>
      </c>
      <c r="AM452">
        <v>-2</v>
      </c>
      <c r="AN452">
        <v>0</v>
      </c>
      <c r="AO452">
        <v>0</v>
      </c>
      <c r="AP452">
        <v>1</v>
      </c>
      <c r="AQ452">
        <v>1</v>
      </c>
      <c r="AR452">
        <v>0</v>
      </c>
      <c r="AS452" t="s">
        <v>236</v>
      </c>
      <c r="AT452">
        <v>0.558</v>
      </c>
      <c r="AU452" t="s">
        <v>236</v>
      </c>
      <c r="AV452">
        <v>1</v>
      </c>
      <c r="AW452">
        <v>2</v>
      </c>
      <c r="AX452">
        <v>85246984</v>
      </c>
      <c r="AY452">
        <v>1</v>
      </c>
      <c r="AZ452">
        <v>0</v>
      </c>
      <c r="BA452">
        <v>672</v>
      </c>
      <c r="BB452">
        <v>1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8.83872</v>
      </c>
      <c r="BL452">
        <v>0</v>
      </c>
      <c r="BM452">
        <v>0</v>
      </c>
      <c r="BN452">
        <v>0</v>
      </c>
      <c r="BO452">
        <v>0</v>
      </c>
      <c r="BP452">
        <v>1</v>
      </c>
      <c r="BQ452">
        <v>0</v>
      </c>
      <c r="BR452">
        <v>8.83872</v>
      </c>
      <c r="BS452">
        <v>0</v>
      </c>
      <c r="BT452">
        <v>0</v>
      </c>
      <c r="BU452">
        <v>0</v>
      </c>
      <c r="BV452">
        <v>0</v>
      </c>
      <c r="BW452">
        <v>1</v>
      </c>
      <c r="CV452">
        <v>0</v>
      </c>
      <c r="CW452">
        <f>ROUND(Y452*Source!I155*DO452,7)</f>
        <v>0</v>
      </c>
      <c r="CX452">
        <f>ROUND(Y452*Source!I155,7)</f>
        <v>0</v>
      </c>
      <c r="CY452">
        <f>AB452</f>
        <v>15.84</v>
      </c>
      <c r="CZ452">
        <f>AF452</f>
        <v>15.84</v>
      </c>
      <c r="DA452">
        <f>AJ452</f>
        <v>1</v>
      </c>
      <c r="DB452">
        <f t="shared" si="125"/>
        <v>8.84</v>
      </c>
      <c r="DC452">
        <f t="shared" si="126"/>
        <v>0</v>
      </c>
      <c r="DD452" t="s">
        <v>236</v>
      </c>
      <c r="DE452" t="s">
        <v>236</v>
      </c>
      <c r="DF452">
        <f>ROUND(ROUND(AE452,2)*CX452,2)</f>
        <v>0</v>
      </c>
      <c r="DG452">
        <f t="shared" si="121"/>
        <v>0</v>
      </c>
      <c r="DH452">
        <f t="shared" si="122"/>
        <v>0</v>
      </c>
      <c r="DI452">
        <f t="shared" si="123"/>
        <v>0</v>
      </c>
      <c r="DJ452">
        <f>DG452+DH452</f>
        <v>0</v>
      </c>
      <c r="DK452">
        <v>1</v>
      </c>
      <c r="DL452" t="s">
        <v>236</v>
      </c>
      <c r="DM452">
        <v>0</v>
      </c>
      <c r="DN452" t="s">
        <v>236</v>
      </c>
      <c r="DO452">
        <v>0</v>
      </c>
    </row>
    <row r="453" spans="1:119">
      <c r="A453">
        <f>ROW(Source!A155)</f>
        <v>155</v>
      </c>
      <c r="B453">
        <v>85244098</v>
      </c>
      <c r="C453">
        <v>85246971</v>
      </c>
      <c r="D453">
        <v>82998102</v>
      </c>
      <c r="E453">
        <v>1</v>
      </c>
      <c r="F453">
        <v>1</v>
      </c>
      <c r="G453">
        <v>1</v>
      </c>
      <c r="H453">
        <v>3</v>
      </c>
      <c r="I453" t="s">
        <v>875</v>
      </c>
      <c r="J453" t="s">
        <v>876</v>
      </c>
      <c r="K453" t="s">
        <v>877</v>
      </c>
      <c r="L453">
        <v>1346</v>
      </c>
      <c r="N453">
        <v>1009</v>
      </c>
      <c r="O453" t="s">
        <v>102</v>
      </c>
      <c r="P453" t="s">
        <v>102</v>
      </c>
      <c r="Q453">
        <v>1</v>
      </c>
      <c r="W453">
        <v>0</v>
      </c>
      <c r="X453">
        <v>819855318</v>
      </c>
      <c r="Y453">
        <f t="shared" si="124"/>
        <v>0.036</v>
      </c>
      <c r="AA453">
        <v>240.06</v>
      </c>
      <c r="AB453">
        <v>0</v>
      </c>
      <c r="AC453">
        <v>0</v>
      </c>
      <c r="AD453">
        <v>0</v>
      </c>
      <c r="AE453">
        <v>150.04</v>
      </c>
      <c r="AF453">
        <v>0</v>
      </c>
      <c r="AG453">
        <v>0</v>
      </c>
      <c r="AH453">
        <v>0</v>
      </c>
      <c r="AI453">
        <v>1.6</v>
      </c>
      <c r="AJ453">
        <v>1</v>
      </c>
      <c r="AK453">
        <v>1</v>
      </c>
      <c r="AL453">
        <v>1</v>
      </c>
      <c r="AM453">
        <v>2</v>
      </c>
      <c r="AN453">
        <v>0</v>
      </c>
      <c r="AO453">
        <v>0</v>
      </c>
      <c r="AP453">
        <v>1</v>
      </c>
      <c r="AQ453">
        <v>1</v>
      </c>
      <c r="AR453">
        <v>0</v>
      </c>
      <c r="AS453" t="s">
        <v>236</v>
      </c>
      <c r="AT453">
        <v>0.036</v>
      </c>
      <c r="AU453" t="s">
        <v>236</v>
      </c>
      <c r="AV453">
        <v>0</v>
      </c>
      <c r="AW453">
        <v>2</v>
      </c>
      <c r="AX453">
        <v>85246985</v>
      </c>
      <c r="AY453">
        <v>1</v>
      </c>
      <c r="AZ453">
        <v>0</v>
      </c>
      <c r="BA453">
        <v>673</v>
      </c>
      <c r="BB453">
        <v>1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5.40144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1</v>
      </c>
      <c r="BQ453">
        <v>5.40144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1</v>
      </c>
      <c r="CV453">
        <v>0</v>
      </c>
      <c r="CW453">
        <v>0</v>
      </c>
      <c r="CX453">
        <f>ROUND(Y453*Source!I155,7)</f>
        <v>0</v>
      </c>
      <c r="CY453">
        <f t="shared" ref="CY453:CY461" si="127">AA453</f>
        <v>240.06</v>
      </c>
      <c r="CZ453">
        <f t="shared" ref="CZ453:CZ461" si="128">AE453</f>
        <v>150.04</v>
      </c>
      <c r="DA453">
        <f t="shared" ref="DA453:DA461" si="129">AI453</f>
        <v>1.6</v>
      </c>
      <c r="DB453">
        <f t="shared" si="125"/>
        <v>5.4</v>
      </c>
      <c r="DC453">
        <f t="shared" si="126"/>
        <v>0</v>
      </c>
      <c r="DD453" t="s">
        <v>236</v>
      </c>
      <c r="DE453" t="s">
        <v>236</v>
      </c>
      <c r="DF453">
        <f>ROUND(ROUND(AE453*AI453,2)*CX453,2)</f>
        <v>0</v>
      </c>
      <c r="DG453">
        <f t="shared" si="121"/>
        <v>0</v>
      </c>
      <c r="DH453">
        <f t="shared" si="122"/>
        <v>0</v>
      </c>
      <c r="DI453">
        <f t="shared" si="123"/>
        <v>0</v>
      </c>
      <c r="DJ453">
        <f t="shared" ref="DJ453:DJ461" si="130">DF453</f>
        <v>0</v>
      </c>
      <c r="DK453">
        <v>0</v>
      </c>
      <c r="DL453" t="s">
        <v>236</v>
      </c>
      <c r="DM453">
        <v>0</v>
      </c>
      <c r="DN453" t="s">
        <v>236</v>
      </c>
      <c r="DO453">
        <v>0</v>
      </c>
    </row>
    <row r="454" spans="1:119">
      <c r="A454">
        <f>ROW(Source!A155)</f>
        <v>155</v>
      </c>
      <c r="B454">
        <v>85244098</v>
      </c>
      <c r="C454">
        <v>85246971</v>
      </c>
      <c r="D454">
        <v>83000144</v>
      </c>
      <c r="E454">
        <v>1</v>
      </c>
      <c r="F454">
        <v>1</v>
      </c>
      <c r="G454">
        <v>1</v>
      </c>
      <c r="H454">
        <v>3</v>
      </c>
      <c r="I454" t="s">
        <v>878</v>
      </c>
      <c r="J454" t="s">
        <v>879</v>
      </c>
      <c r="K454" t="s">
        <v>880</v>
      </c>
      <c r="L454">
        <v>1346</v>
      </c>
      <c r="N454">
        <v>1009</v>
      </c>
      <c r="O454" t="s">
        <v>102</v>
      </c>
      <c r="P454" t="s">
        <v>102</v>
      </c>
      <c r="Q454">
        <v>1</v>
      </c>
      <c r="W454">
        <v>0</v>
      </c>
      <c r="X454">
        <v>-559691286</v>
      </c>
      <c r="Y454">
        <f t="shared" si="124"/>
        <v>0.014</v>
      </c>
      <c r="AA454">
        <v>164.89</v>
      </c>
      <c r="AB454">
        <v>0</v>
      </c>
      <c r="AC454">
        <v>0</v>
      </c>
      <c r="AD454">
        <v>0</v>
      </c>
      <c r="AE454">
        <v>187.38</v>
      </c>
      <c r="AF454">
        <v>0</v>
      </c>
      <c r="AG454">
        <v>0</v>
      </c>
      <c r="AH454">
        <v>0</v>
      </c>
      <c r="AI454">
        <v>0.88</v>
      </c>
      <c r="AJ454">
        <v>1</v>
      </c>
      <c r="AK454">
        <v>1</v>
      </c>
      <c r="AL454">
        <v>1</v>
      </c>
      <c r="AM454">
        <v>2</v>
      </c>
      <c r="AN454">
        <v>0</v>
      </c>
      <c r="AO454">
        <v>0</v>
      </c>
      <c r="AP454">
        <v>1</v>
      </c>
      <c r="AQ454">
        <v>1</v>
      </c>
      <c r="AR454">
        <v>0</v>
      </c>
      <c r="AS454" t="s">
        <v>236</v>
      </c>
      <c r="AT454">
        <v>0.014</v>
      </c>
      <c r="AU454" t="s">
        <v>236</v>
      </c>
      <c r="AV454">
        <v>0</v>
      </c>
      <c r="AW454">
        <v>2</v>
      </c>
      <c r="AX454">
        <v>85246986</v>
      </c>
      <c r="AY454">
        <v>1</v>
      </c>
      <c r="AZ454">
        <v>0</v>
      </c>
      <c r="BA454">
        <v>674</v>
      </c>
      <c r="BB454">
        <v>1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2.62332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1</v>
      </c>
      <c r="BQ454">
        <v>2.62332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1</v>
      </c>
      <c r="CV454">
        <v>0</v>
      </c>
      <c r="CW454">
        <v>0</v>
      </c>
      <c r="CX454">
        <f>ROUND(Y454*Source!I155,7)</f>
        <v>0</v>
      </c>
      <c r="CY454">
        <f t="shared" si="127"/>
        <v>164.89</v>
      </c>
      <c r="CZ454">
        <f t="shared" si="128"/>
        <v>187.38</v>
      </c>
      <c r="DA454">
        <f t="shared" si="129"/>
        <v>0.88</v>
      </c>
      <c r="DB454">
        <f t="shared" si="125"/>
        <v>2.62</v>
      </c>
      <c r="DC454">
        <f t="shared" si="126"/>
        <v>0</v>
      </c>
      <c r="DD454" t="s">
        <v>236</v>
      </c>
      <c r="DE454" t="s">
        <v>236</v>
      </c>
      <c r="DF454">
        <f>ROUND(ROUND(AE454*AI454,2)*CX454,2)</f>
        <v>0</v>
      </c>
      <c r="DG454">
        <f t="shared" si="121"/>
        <v>0</v>
      </c>
      <c r="DH454">
        <f t="shared" si="122"/>
        <v>0</v>
      </c>
      <c r="DI454">
        <f t="shared" si="123"/>
        <v>0</v>
      </c>
      <c r="DJ454">
        <f t="shared" si="130"/>
        <v>0</v>
      </c>
      <c r="DK454">
        <v>0</v>
      </c>
      <c r="DL454" t="s">
        <v>236</v>
      </c>
      <c r="DM454">
        <v>0</v>
      </c>
      <c r="DN454" t="s">
        <v>236</v>
      </c>
      <c r="DO454">
        <v>0</v>
      </c>
    </row>
    <row r="455" spans="1:119">
      <c r="A455">
        <f>ROW(Source!A155)</f>
        <v>155</v>
      </c>
      <c r="B455">
        <v>85244098</v>
      </c>
      <c r="C455">
        <v>85246971</v>
      </c>
      <c r="D455">
        <v>83000168</v>
      </c>
      <c r="E455">
        <v>1</v>
      </c>
      <c r="F455">
        <v>1</v>
      </c>
      <c r="G455">
        <v>1</v>
      </c>
      <c r="H455">
        <v>3</v>
      </c>
      <c r="I455" t="s">
        <v>824</v>
      </c>
      <c r="J455" t="s">
        <v>825</v>
      </c>
      <c r="K455" t="s">
        <v>826</v>
      </c>
      <c r="L455">
        <v>1383</v>
      </c>
      <c r="N455">
        <v>1013</v>
      </c>
      <c r="O455" t="s">
        <v>827</v>
      </c>
      <c r="P455" t="s">
        <v>827</v>
      </c>
      <c r="Q455">
        <v>1</v>
      </c>
      <c r="W455">
        <v>0</v>
      </c>
      <c r="X455">
        <v>1840299850</v>
      </c>
      <c r="Y455">
        <f t="shared" si="124"/>
        <v>0.0312</v>
      </c>
      <c r="AA455">
        <v>7.32</v>
      </c>
      <c r="AB455">
        <v>0</v>
      </c>
      <c r="AC455">
        <v>0</v>
      </c>
      <c r="AD455">
        <v>0</v>
      </c>
      <c r="AE455">
        <v>7.32</v>
      </c>
      <c r="AF455">
        <v>0</v>
      </c>
      <c r="AG455">
        <v>0</v>
      </c>
      <c r="AH455">
        <v>0</v>
      </c>
      <c r="AI455">
        <v>1</v>
      </c>
      <c r="AJ455">
        <v>1</v>
      </c>
      <c r="AK455">
        <v>1</v>
      </c>
      <c r="AL455">
        <v>1</v>
      </c>
      <c r="AM455">
        <v>-2</v>
      </c>
      <c r="AN455">
        <v>0</v>
      </c>
      <c r="AO455">
        <v>0</v>
      </c>
      <c r="AP455">
        <v>1</v>
      </c>
      <c r="AQ455">
        <v>1</v>
      </c>
      <c r="AR455">
        <v>0</v>
      </c>
      <c r="AS455" t="s">
        <v>236</v>
      </c>
      <c r="AT455">
        <v>0.0312</v>
      </c>
      <c r="AU455" t="s">
        <v>236</v>
      </c>
      <c r="AV455">
        <v>0</v>
      </c>
      <c r="AW455">
        <v>2</v>
      </c>
      <c r="AX455">
        <v>85246987</v>
      </c>
      <c r="AY455">
        <v>1</v>
      </c>
      <c r="AZ455">
        <v>0</v>
      </c>
      <c r="BA455">
        <v>675</v>
      </c>
      <c r="BB455">
        <v>1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0.228384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1</v>
      </c>
      <c r="BQ455">
        <v>0.228384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1</v>
      </c>
      <c r="CV455">
        <v>0</v>
      </c>
      <c r="CW455">
        <v>0</v>
      </c>
      <c r="CX455">
        <f>ROUND(Y455*Source!I155,7)</f>
        <v>0</v>
      </c>
      <c r="CY455">
        <f t="shared" si="127"/>
        <v>7.32</v>
      </c>
      <c r="CZ455">
        <f t="shared" si="128"/>
        <v>7.32</v>
      </c>
      <c r="DA455">
        <f t="shared" si="129"/>
        <v>1</v>
      </c>
      <c r="DB455">
        <f t="shared" si="125"/>
        <v>0.23</v>
      </c>
      <c r="DC455">
        <f t="shared" si="126"/>
        <v>0</v>
      </c>
      <c r="DD455" t="s">
        <v>236</v>
      </c>
      <c r="DE455" t="s">
        <v>236</v>
      </c>
      <c r="DF455">
        <f>ROUND(ROUND(AE455,2)*CX455,2)</f>
        <v>0</v>
      </c>
      <c r="DG455">
        <f t="shared" si="121"/>
        <v>0</v>
      </c>
      <c r="DH455">
        <f t="shared" si="122"/>
        <v>0</v>
      </c>
      <c r="DI455">
        <f t="shared" si="123"/>
        <v>0</v>
      </c>
      <c r="DJ455">
        <f t="shared" si="130"/>
        <v>0</v>
      </c>
      <c r="DK455">
        <v>1</v>
      </c>
      <c r="DL455" t="s">
        <v>236</v>
      </c>
      <c r="DM455">
        <v>0</v>
      </c>
      <c r="DN455" t="s">
        <v>236</v>
      </c>
      <c r="DO455">
        <v>0</v>
      </c>
    </row>
    <row r="456" spans="1:119">
      <c r="A456">
        <f>ROW(Source!A155)</f>
        <v>155</v>
      </c>
      <c r="B456">
        <v>85244098</v>
      </c>
      <c r="C456">
        <v>85246971</v>
      </c>
      <c r="D456">
        <v>83000327</v>
      </c>
      <c r="E456">
        <v>1</v>
      </c>
      <c r="F456">
        <v>1</v>
      </c>
      <c r="G456">
        <v>1</v>
      </c>
      <c r="H456">
        <v>3</v>
      </c>
      <c r="I456" t="s">
        <v>881</v>
      </c>
      <c r="J456" t="s">
        <v>882</v>
      </c>
      <c r="K456" t="s">
        <v>883</v>
      </c>
      <c r="L456">
        <v>1301</v>
      </c>
      <c r="N456">
        <v>1003</v>
      </c>
      <c r="O456" t="s">
        <v>536</v>
      </c>
      <c r="P456" t="s">
        <v>536</v>
      </c>
      <c r="Q456">
        <v>1</v>
      </c>
      <c r="W456">
        <v>0</v>
      </c>
      <c r="X456">
        <v>-1499427467</v>
      </c>
      <c r="Y456">
        <f t="shared" si="124"/>
        <v>11</v>
      </c>
      <c r="AA456">
        <v>5.17</v>
      </c>
      <c r="AB456">
        <v>0</v>
      </c>
      <c r="AC456">
        <v>0</v>
      </c>
      <c r="AD456">
        <v>0</v>
      </c>
      <c r="AE456">
        <v>5.87</v>
      </c>
      <c r="AF456">
        <v>0</v>
      </c>
      <c r="AG456">
        <v>0</v>
      </c>
      <c r="AH456">
        <v>0</v>
      </c>
      <c r="AI456">
        <v>0.88</v>
      </c>
      <c r="AJ456">
        <v>1</v>
      </c>
      <c r="AK456">
        <v>1</v>
      </c>
      <c r="AL456">
        <v>1</v>
      </c>
      <c r="AM456">
        <v>2</v>
      </c>
      <c r="AN456">
        <v>0</v>
      </c>
      <c r="AO456">
        <v>0</v>
      </c>
      <c r="AP456">
        <v>1</v>
      </c>
      <c r="AQ456">
        <v>1</v>
      </c>
      <c r="AR456">
        <v>0</v>
      </c>
      <c r="AS456" t="s">
        <v>236</v>
      </c>
      <c r="AT456">
        <v>11</v>
      </c>
      <c r="AU456" t="s">
        <v>236</v>
      </c>
      <c r="AV456">
        <v>0</v>
      </c>
      <c r="AW456">
        <v>2</v>
      </c>
      <c r="AX456">
        <v>85246988</v>
      </c>
      <c r="AY456">
        <v>1</v>
      </c>
      <c r="AZ456">
        <v>0</v>
      </c>
      <c r="BA456">
        <v>676</v>
      </c>
      <c r="BB456">
        <v>1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64.57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1</v>
      </c>
      <c r="BQ456">
        <v>64.57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1</v>
      </c>
      <c r="CV456">
        <v>0</v>
      </c>
      <c r="CW456">
        <v>0</v>
      </c>
      <c r="CX456">
        <f>ROUND(Y456*Source!I155,7)</f>
        <v>0</v>
      </c>
      <c r="CY456">
        <f t="shared" si="127"/>
        <v>5.17</v>
      </c>
      <c r="CZ456">
        <f t="shared" si="128"/>
        <v>5.87</v>
      </c>
      <c r="DA456">
        <f t="shared" si="129"/>
        <v>0.88</v>
      </c>
      <c r="DB456">
        <f t="shared" si="125"/>
        <v>64.57</v>
      </c>
      <c r="DC456">
        <f t="shared" si="126"/>
        <v>0</v>
      </c>
      <c r="DD456" t="s">
        <v>236</v>
      </c>
      <c r="DE456" t="s">
        <v>236</v>
      </c>
      <c r="DF456">
        <f>ROUND(ROUND(AE456*AI456,2)*CX456,2)</f>
        <v>0</v>
      </c>
      <c r="DG456">
        <f t="shared" si="121"/>
        <v>0</v>
      </c>
      <c r="DH456">
        <f t="shared" si="122"/>
        <v>0</v>
      </c>
      <c r="DI456">
        <f t="shared" si="123"/>
        <v>0</v>
      </c>
      <c r="DJ456">
        <f t="shared" si="130"/>
        <v>0</v>
      </c>
      <c r="DK456">
        <v>0</v>
      </c>
      <c r="DL456" t="s">
        <v>236</v>
      </c>
      <c r="DM456">
        <v>0</v>
      </c>
      <c r="DN456" t="s">
        <v>236</v>
      </c>
      <c r="DO456">
        <v>0</v>
      </c>
    </row>
    <row r="457" spans="1:119">
      <c r="A457">
        <f>ROW(Source!A155)</f>
        <v>155</v>
      </c>
      <c r="B457">
        <v>85244098</v>
      </c>
      <c r="C457">
        <v>85246971</v>
      </c>
      <c r="D457">
        <v>83001670</v>
      </c>
      <c r="E457">
        <v>1</v>
      </c>
      <c r="F457">
        <v>1</v>
      </c>
      <c r="G457">
        <v>1</v>
      </c>
      <c r="H457">
        <v>3</v>
      </c>
      <c r="I457" t="s">
        <v>834</v>
      </c>
      <c r="J457" t="s">
        <v>835</v>
      </c>
      <c r="K457" t="s">
        <v>836</v>
      </c>
      <c r="L457">
        <v>1346</v>
      </c>
      <c r="N457">
        <v>1009</v>
      </c>
      <c r="O457" t="s">
        <v>102</v>
      </c>
      <c r="P457" t="s">
        <v>102</v>
      </c>
      <c r="Q457">
        <v>1</v>
      </c>
      <c r="W457">
        <v>0</v>
      </c>
      <c r="X457">
        <v>-1131385474</v>
      </c>
      <c r="Y457">
        <f t="shared" si="124"/>
        <v>0.54</v>
      </c>
      <c r="AA457">
        <v>188.92</v>
      </c>
      <c r="AB457">
        <v>0</v>
      </c>
      <c r="AC457">
        <v>0</v>
      </c>
      <c r="AD457">
        <v>0</v>
      </c>
      <c r="AE457">
        <v>174.93</v>
      </c>
      <c r="AF457">
        <v>0</v>
      </c>
      <c r="AG457">
        <v>0</v>
      </c>
      <c r="AH457">
        <v>0</v>
      </c>
      <c r="AI457">
        <v>1.08</v>
      </c>
      <c r="AJ457">
        <v>1</v>
      </c>
      <c r="AK457">
        <v>1</v>
      </c>
      <c r="AL457">
        <v>1</v>
      </c>
      <c r="AM457">
        <v>2</v>
      </c>
      <c r="AN457">
        <v>0</v>
      </c>
      <c r="AO457">
        <v>0</v>
      </c>
      <c r="AP457">
        <v>1</v>
      </c>
      <c r="AQ457">
        <v>1</v>
      </c>
      <c r="AR457">
        <v>0</v>
      </c>
      <c r="AS457" t="s">
        <v>236</v>
      </c>
      <c r="AT457">
        <v>0.54</v>
      </c>
      <c r="AU457" t="s">
        <v>236</v>
      </c>
      <c r="AV457">
        <v>0</v>
      </c>
      <c r="AW457">
        <v>2</v>
      </c>
      <c r="AX457">
        <v>85246989</v>
      </c>
      <c r="AY457">
        <v>1</v>
      </c>
      <c r="AZ457">
        <v>0</v>
      </c>
      <c r="BA457">
        <v>677</v>
      </c>
      <c r="BB457">
        <v>1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94.4622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1</v>
      </c>
      <c r="BQ457">
        <v>94.4622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1</v>
      </c>
      <c r="CV457">
        <v>0</v>
      </c>
      <c r="CW457">
        <v>0</v>
      </c>
      <c r="CX457">
        <f>ROUND(Y457*Source!I155,7)</f>
        <v>0</v>
      </c>
      <c r="CY457">
        <f t="shared" si="127"/>
        <v>188.92</v>
      </c>
      <c r="CZ457">
        <f t="shared" si="128"/>
        <v>174.93</v>
      </c>
      <c r="DA457">
        <f t="shared" si="129"/>
        <v>1.08</v>
      </c>
      <c r="DB457">
        <f t="shared" si="125"/>
        <v>94.46</v>
      </c>
      <c r="DC457">
        <f t="shared" si="126"/>
        <v>0</v>
      </c>
      <c r="DD457" t="s">
        <v>236</v>
      </c>
      <c r="DE457" t="s">
        <v>236</v>
      </c>
      <c r="DF457">
        <f>ROUND(ROUND(AE457*AI457,2)*CX457,2)</f>
        <v>0</v>
      </c>
      <c r="DG457">
        <f t="shared" si="121"/>
        <v>0</v>
      </c>
      <c r="DH457">
        <f t="shared" si="122"/>
        <v>0</v>
      </c>
      <c r="DI457">
        <f t="shared" si="123"/>
        <v>0</v>
      </c>
      <c r="DJ457">
        <f t="shared" si="130"/>
        <v>0</v>
      </c>
      <c r="DK457">
        <v>0</v>
      </c>
      <c r="DL457" t="s">
        <v>236</v>
      </c>
      <c r="DM457">
        <v>0</v>
      </c>
      <c r="DN457" t="s">
        <v>236</v>
      </c>
      <c r="DO457">
        <v>0</v>
      </c>
    </row>
    <row r="458" spans="1:119">
      <c r="A458">
        <f>ROW(Source!A155)</f>
        <v>155</v>
      </c>
      <c r="B458">
        <v>85244098</v>
      </c>
      <c r="C458">
        <v>85246971</v>
      </c>
      <c r="D458">
        <v>83002792</v>
      </c>
      <c r="E458">
        <v>1</v>
      </c>
      <c r="F458">
        <v>1</v>
      </c>
      <c r="G458">
        <v>1</v>
      </c>
      <c r="H458">
        <v>3</v>
      </c>
      <c r="I458" t="s">
        <v>884</v>
      </c>
      <c r="J458" t="s">
        <v>885</v>
      </c>
      <c r="K458" t="s">
        <v>886</v>
      </c>
      <c r="L458">
        <v>1346</v>
      </c>
      <c r="N458">
        <v>1009</v>
      </c>
      <c r="O458" t="s">
        <v>102</v>
      </c>
      <c r="P458" t="s">
        <v>102</v>
      </c>
      <c r="Q458">
        <v>1</v>
      </c>
      <c r="W458">
        <v>0</v>
      </c>
      <c r="X458">
        <v>-390590286</v>
      </c>
      <c r="Y458">
        <f t="shared" si="124"/>
        <v>0.005</v>
      </c>
      <c r="AA458">
        <v>609.3</v>
      </c>
      <c r="AB458">
        <v>0</v>
      </c>
      <c r="AC458">
        <v>0</v>
      </c>
      <c r="AD458">
        <v>0</v>
      </c>
      <c r="AE458">
        <v>395.65</v>
      </c>
      <c r="AF458">
        <v>0</v>
      </c>
      <c r="AG458">
        <v>0</v>
      </c>
      <c r="AH458">
        <v>0</v>
      </c>
      <c r="AI458">
        <v>1.54</v>
      </c>
      <c r="AJ458">
        <v>1</v>
      </c>
      <c r="AK458">
        <v>1</v>
      </c>
      <c r="AL458">
        <v>1</v>
      </c>
      <c r="AM458">
        <v>2</v>
      </c>
      <c r="AN458">
        <v>0</v>
      </c>
      <c r="AO458">
        <v>0</v>
      </c>
      <c r="AP458">
        <v>1</v>
      </c>
      <c r="AQ458">
        <v>1</v>
      </c>
      <c r="AR458">
        <v>0</v>
      </c>
      <c r="AS458" t="s">
        <v>236</v>
      </c>
      <c r="AT458">
        <v>0.005</v>
      </c>
      <c r="AU458" t="s">
        <v>236</v>
      </c>
      <c r="AV458">
        <v>0</v>
      </c>
      <c r="AW458">
        <v>2</v>
      </c>
      <c r="AX458">
        <v>85246990</v>
      </c>
      <c r="AY458">
        <v>1</v>
      </c>
      <c r="AZ458">
        <v>0</v>
      </c>
      <c r="BA458">
        <v>678</v>
      </c>
      <c r="BB458">
        <v>1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1.97825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1</v>
      </c>
      <c r="BQ458">
        <v>1.97825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1</v>
      </c>
      <c r="CV458">
        <v>0</v>
      </c>
      <c r="CW458">
        <v>0</v>
      </c>
      <c r="CX458">
        <f>ROUND(Y458*Source!I155,7)</f>
        <v>0</v>
      </c>
      <c r="CY458">
        <f t="shared" si="127"/>
        <v>609.3</v>
      </c>
      <c r="CZ458">
        <f t="shared" si="128"/>
        <v>395.65</v>
      </c>
      <c r="DA458">
        <f t="shared" si="129"/>
        <v>1.54</v>
      </c>
      <c r="DB458">
        <f t="shared" si="125"/>
        <v>1.98</v>
      </c>
      <c r="DC458">
        <f t="shared" si="126"/>
        <v>0</v>
      </c>
      <c r="DD458" t="s">
        <v>236</v>
      </c>
      <c r="DE458" t="s">
        <v>236</v>
      </c>
      <c r="DF458">
        <f>ROUND(ROUND(AE458*AI458,2)*CX458,2)</f>
        <v>0</v>
      </c>
      <c r="DG458">
        <f t="shared" si="121"/>
        <v>0</v>
      </c>
      <c r="DH458">
        <f t="shared" si="122"/>
        <v>0</v>
      </c>
      <c r="DI458">
        <f t="shared" si="123"/>
        <v>0</v>
      </c>
      <c r="DJ458">
        <f t="shared" si="130"/>
        <v>0</v>
      </c>
      <c r="DK458">
        <v>0</v>
      </c>
      <c r="DL458" t="s">
        <v>236</v>
      </c>
      <c r="DM458">
        <v>0</v>
      </c>
      <c r="DN458" t="s">
        <v>236</v>
      </c>
      <c r="DO458">
        <v>0</v>
      </c>
    </row>
    <row r="459" spans="1:119">
      <c r="A459">
        <f>ROW(Source!A155)</f>
        <v>155</v>
      </c>
      <c r="B459">
        <v>85244098</v>
      </c>
      <c r="C459">
        <v>85246971</v>
      </c>
      <c r="D459">
        <v>83018862</v>
      </c>
      <c r="E459">
        <v>1</v>
      </c>
      <c r="F459">
        <v>1</v>
      </c>
      <c r="G459">
        <v>1</v>
      </c>
      <c r="H459">
        <v>3</v>
      </c>
      <c r="I459" t="s">
        <v>849</v>
      </c>
      <c r="J459" t="s">
        <v>850</v>
      </c>
      <c r="K459" t="s">
        <v>851</v>
      </c>
      <c r="L459">
        <v>1346</v>
      </c>
      <c r="N459">
        <v>1009</v>
      </c>
      <c r="O459" t="s">
        <v>102</v>
      </c>
      <c r="P459" t="s">
        <v>102</v>
      </c>
      <c r="Q459">
        <v>1</v>
      </c>
      <c r="W459">
        <v>0</v>
      </c>
      <c r="X459">
        <v>291254868</v>
      </c>
      <c r="Y459">
        <f t="shared" si="124"/>
        <v>0.073</v>
      </c>
      <c r="AA459">
        <v>115.03</v>
      </c>
      <c r="AB459">
        <v>0</v>
      </c>
      <c r="AC459">
        <v>0</v>
      </c>
      <c r="AD459">
        <v>0</v>
      </c>
      <c r="AE459">
        <v>79.88</v>
      </c>
      <c r="AF459">
        <v>0</v>
      </c>
      <c r="AG459">
        <v>0</v>
      </c>
      <c r="AH459">
        <v>0</v>
      </c>
      <c r="AI459">
        <v>1.44</v>
      </c>
      <c r="AJ459">
        <v>1</v>
      </c>
      <c r="AK459">
        <v>1</v>
      </c>
      <c r="AL459">
        <v>1</v>
      </c>
      <c r="AM459">
        <v>2</v>
      </c>
      <c r="AN459">
        <v>0</v>
      </c>
      <c r="AO459">
        <v>0</v>
      </c>
      <c r="AP459">
        <v>1</v>
      </c>
      <c r="AQ459">
        <v>1</v>
      </c>
      <c r="AR459">
        <v>0</v>
      </c>
      <c r="AS459" t="s">
        <v>236</v>
      </c>
      <c r="AT459">
        <v>0.073</v>
      </c>
      <c r="AU459" t="s">
        <v>236</v>
      </c>
      <c r="AV459">
        <v>0</v>
      </c>
      <c r="AW459">
        <v>2</v>
      </c>
      <c r="AX459">
        <v>85246991</v>
      </c>
      <c r="AY459">
        <v>1</v>
      </c>
      <c r="AZ459">
        <v>0</v>
      </c>
      <c r="BA459">
        <v>679</v>
      </c>
      <c r="BB459">
        <v>1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5.83124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1</v>
      </c>
      <c r="BQ459">
        <v>5.83124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1</v>
      </c>
      <c r="CV459">
        <v>0</v>
      </c>
      <c r="CW459">
        <v>0</v>
      </c>
      <c r="CX459">
        <f>ROUND(Y459*Source!I155,7)</f>
        <v>0</v>
      </c>
      <c r="CY459">
        <f t="shared" si="127"/>
        <v>115.03</v>
      </c>
      <c r="CZ459">
        <f t="shared" si="128"/>
        <v>79.88</v>
      </c>
      <c r="DA459">
        <f t="shared" si="129"/>
        <v>1.44</v>
      </c>
      <c r="DB459">
        <f t="shared" si="125"/>
        <v>5.83</v>
      </c>
      <c r="DC459">
        <f t="shared" si="126"/>
        <v>0</v>
      </c>
      <c r="DD459" t="s">
        <v>236</v>
      </c>
      <c r="DE459" t="s">
        <v>236</v>
      </c>
      <c r="DF459">
        <f>ROUND(ROUND(AE459*AI459,2)*CX459,2)</f>
        <v>0</v>
      </c>
      <c r="DG459">
        <f t="shared" si="121"/>
        <v>0</v>
      </c>
      <c r="DH459">
        <f t="shared" si="122"/>
        <v>0</v>
      </c>
      <c r="DI459">
        <f t="shared" si="123"/>
        <v>0</v>
      </c>
      <c r="DJ459">
        <f t="shared" si="130"/>
        <v>0</v>
      </c>
      <c r="DK459">
        <v>0</v>
      </c>
      <c r="DL459" t="s">
        <v>236</v>
      </c>
      <c r="DM459">
        <v>0</v>
      </c>
      <c r="DN459" t="s">
        <v>236</v>
      </c>
      <c r="DO459">
        <v>0</v>
      </c>
    </row>
    <row r="460" spans="1:119">
      <c r="A460">
        <f>ROW(Source!A155)</f>
        <v>155</v>
      </c>
      <c r="B460">
        <v>85244098</v>
      </c>
      <c r="C460">
        <v>85246971</v>
      </c>
      <c r="D460">
        <v>83018908</v>
      </c>
      <c r="E460">
        <v>1</v>
      </c>
      <c r="F460">
        <v>1</v>
      </c>
      <c r="G460">
        <v>1</v>
      </c>
      <c r="H460">
        <v>3</v>
      </c>
      <c r="I460" t="s">
        <v>887</v>
      </c>
      <c r="J460" t="s">
        <v>888</v>
      </c>
      <c r="K460" t="s">
        <v>889</v>
      </c>
      <c r="L460">
        <v>1346</v>
      </c>
      <c r="N460">
        <v>1009</v>
      </c>
      <c r="O460" t="s">
        <v>102</v>
      </c>
      <c r="P460" t="s">
        <v>102</v>
      </c>
      <c r="Q460">
        <v>1</v>
      </c>
      <c r="W460">
        <v>0</v>
      </c>
      <c r="X460">
        <v>940570589</v>
      </c>
      <c r="Y460">
        <f t="shared" si="124"/>
        <v>0.05</v>
      </c>
      <c r="AA460">
        <v>188.93</v>
      </c>
      <c r="AB460">
        <v>0</v>
      </c>
      <c r="AC460">
        <v>0</v>
      </c>
      <c r="AD460">
        <v>0</v>
      </c>
      <c r="AE460">
        <v>157.44</v>
      </c>
      <c r="AF460">
        <v>0</v>
      </c>
      <c r="AG460">
        <v>0</v>
      </c>
      <c r="AH460">
        <v>0</v>
      </c>
      <c r="AI460">
        <v>1.2</v>
      </c>
      <c r="AJ460">
        <v>1</v>
      </c>
      <c r="AK460">
        <v>1</v>
      </c>
      <c r="AL460">
        <v>1</v>
      </c>
      <c r="AM460">
        <v>2</v>
      </c>
      <c r="AN460">
        <v>0</v>
      </c>
      <c r="AO460">
        <v>0</v>
      </c>
      <c r="AP460">
        <v>1</v>
      </c>
      <c r="AQ460">
        <v>1</v>
      </c>
      <c r="AR460">
        <v>0</v>
      </c>
      <c r="AS460" t="s">
        <v>236</v>
      </c>
      <c r="AT460">
        <v>0.05</v>
      </c>
      <c r="AU460" t="s">
        <v>236</v>
      </c>
      <c r="AV460">
        <v>0</v>
      </c>
      <c r="AW460">
        <v>2</v>
      </c>
      <c r="AX460">
        <v>85246992</v>
      </c>
      <c r="AY460">
        <v>1</v>
      </c>
      <c r="AZ460">
        <v>0</v>
      </c>
      <c r="BA460">
        <v>680</v>
      </c>
      <c r="BB460">
        <v>1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7.872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1</v>
      </c>
      <c r="BQ460">
        <v>7.872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1</v>
      </c>
      <c r="CV460">
        <v>0</v>
      </c>
      <c r="CW460">
        <v>0</v>
      </c>
      <c r="CX460">
        <f>ROUND(Y460*Source!I155,7)</f>
        <v>0</v>
      </c>
      <c r="CY460">
        <f t="shared" si="127"/>
        <v>188.93</v>
      </c>
      <c r="CZ460">
        <f t="shared" si="128"/>
        <v>157.44</v>
      </c>
      <c r="DA460">
        <f t="shared" si="129"/>
        <v>1.2</v>
      </c>
      <c r="DB460">
        <f t="shared" si="125"/>
        <v>7.87</v>
      </c>
      <c r="DC460">
        <f t="shared" si="126"/>
        <v>0</v>
      </c>
      <c r="DD460" t="s">
        <v>236</v>
      </c>
      <c r="DE460" t="s">
        <v>236</v>
      </c>
      <c r="DF460">
        <f>ROUND(ROUND(AE460*AI460,2)*CX460,2)</f>
        <v>0</v>
      </c>
      <c r="DG460">
        <f t="shared" si="121"/>
        <v>0</v>
      </c>
      <c r="DH460">
        <f t="shared" si="122"/>
        <v>0</v>
      </c>
      <c r="DI460">
        <f t="shared" si="123"/>
        <v>0</v>
      </c>
      <c r="DJ460">
        <f t="shared" si="130"/>
        <v>0</v>
      </c>
      <c r="DK460">
        <v>0</v>
      </c>
      <c r="DL460" t="s">
        <v>236</v>
      </c>
      <c r="DM460">
        <v>0</v>
      </c>
      <c r="DN460" t="s">
        <v>236</v>
      </c>
      <c r="DO460">
        <v>0</v>
      </c>
    </row>
    <row r="461" spans="1:119">
      <c r="A461">
        <f>ROW(Source!A155)</f>
        <v>155</v>
      </c>
      <c r="B461">
        <v>85244098</v>
      </c>
      <c r="C461">
        <v>85246971</v>
      </c>
      <c r="D461">
        <v>82931850</v>
      </c>
      <c r="E461">
        <v>117</v>
      </c>
      <c r="F461">
        <v>1</v>
      </c>
      <c r="G461">
        <v>1</v>
      </c>
      <c r="H461">
        <v>3</v>
      </c>
      <c r="I461" t="s">
        <v>327</v>
      </c>
      <c r="J461" t="s">
        <v>236</v>
      </c>
      <c r="K461" t="s">
        <v>328</v>
      </c>
      <c r="L461">
        <v>3277935</v>
      </c>
      <c r="N461">
        <v>1013</v>
      </c>
      <c r="O461" t="s">
        <v>64</v>
      </c>
      <c r="P461" t="s">
        <v>64</v>
      </c>
      <c r="Q461">
        <v>1</v>
      </c>
      <c r="W461">
        <v>0</v>
      </c>
      <c r="X461">
        <v>274903907</v>
      </c>
      <c r="Y461">
        <f t="shared" si="124"/>
        <v>2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1</v>
      </c>
      <c r="AJ461">
        <v>1</v>
      </c>
      <c r="AK461">
        <v>1</v>
      </c>
      <c r="AL461">
        <v>1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 t="s">
        <v>236</v>
      </c>
      <c r="AT461">
        <v>2</v>
      </c>
      <c r="AU461" t="s">
        <v>236</v>
      </c>
      <c r="AV461">
        <v>0</v>
      </c>
      <c r="AW461">
        <v>2</v>
      </c>
      <c r="AX461">
        <v>85246993</v>
      </c>
      <c r="AY461">
        <v>1</v>
      </c>
      <c r="AZ461">
        <v>0</v>
      </c>
      <c r="BA461">
        <v>681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0</v>
      </c>
      <c r="BU461">
        <v>0</v>
      </c>
      <c r="BV461">
        <v>0</v>
      </c>
      <c r="BW461">
        <v>0</v>
      </c>
      <c r="CV461">
        <v>0</v>
      </c>
      <c r="CW461">
        <v>0</v>
      </c>
      <c r="CX461">
        <f>ROUND(Y461*Source!I155,7)</f>
        <v>0</v>
      </c>
      <c r="CY461">
        <f t="shared" si="127"/>
        <v>0</v>
      </c>
      <c r="CZ461">
        <f t="shared" si="128"/>
        <v>0</v>
      </c>
      <c r="DA461">
        <f t="shared" si="129"/>
        <v>1</v>
      </c>
      <c r="DB461">
        <f t="shared" si="125"/>
        <v>0</v>
      </c>
      <c r="DC461">
        <f t="shared" si="126"/>
        <v>0</v>
      </c>
      <c r="DD461" t="s">
        <v>236</v>
      </c>
      <c r="DE461" t="s">
        <v>236</v>
      </c>
      <c r="DF461">
        <f>ROUND(ROUND(AE461,2)*CX461,2)</f>
        <v>0</v>
      </c>
      <c r="DG461">
        <f t="shared" si="121"/>
        <v>0</v>
      </c>
      <c r="DH461">
        <f t="shared" si="122"/>
        <v>0</v>
      </c>
      <c r="DI461">
        <f t="shared" si="123"/>
        <v>0</v>
      </c>
      <c r="DJ461">
        <f t="shared" si="130"/>
        <v>0</v>
      </c>
      <c r="DK461">
        <v>0</v>
      </c>
      <c r="DL461" t="s">
        <v>236</v>
      </c>
      <c r="DM461">
        <v>0</v>
      </c>
      <c r="DN461" t="s">
        <v>236</v>
      </c>
      <c r="DO461">
        <v>0</v>
      </c>
    </row>
    <row r="462" spans="1:119">
      <c r="A462">
        <f>ROW(Source!A156)</f>
        <v>156</v>
      </c>
      <c r="B462">
        <v>85244033</v>
      </c>
      <c r="C462">
        <v>85246971</v>
      </c>
      <c r="D462">
        <v>82925868</v>
      </c>
      <c r="E462">
        <v>117</v>
      </c>
      <c r="F462">
        <v>1</v>
      </c>
      <c r="G462">
        <v>1</v>
      </c>
      <c r="H462">
        <v>1</v>
      </c>
      <c r="I462" t="s">
        <v>870</v>
      </c>
      <c r="J462" t="s">
        <v>236</v>
      </c>
      <c r="K462" t="s">
        <v>871</v>
      </c>
      <c r="L462">
        <v>1191</v>
      </c>
      <c r="N462">
        <v>1013</v>
      </c>
      <c r="O462" t="s">
        <v>28</v>
      </c>
      <c r="P462" t="s">
        <v>28</v>
      </c>
      <c r="Q462">
        <v>1</v>
      </c>
      <c r="W462">
        <v>0</v>
      </c>
      <c r="X462">
        <v>1521243167</v>
      </c>
      <c r="Y462">
        <f t="shared" si="124"/>
        <v>4</v>
      </c>
      <c r="AA462">
        <v>0</v>
      </c>
      <c r="AB462">
        <v>0</v>
      </c>
      <c r="AC462">
        <v>0</v>
      </c>
      <c r="AD462">
        <v>896.6</v>
      </c>
      <c r="AE462">
        <v>0</v>
      </c>
      <c r="AF462">
        <v>0</v>
      </c>
      <c r="AG462">
        <v>0</v>
      </c>
      <c r="AH462">
        <v>896.6</v>
      </c>
      <c r="AI462">
        <v>1</v>
      </c>
      <c r="AJ462">
        <v>1</v>
      </c>
      <c r="AK462">
        <v>1</v>
      </c>
      <c r="AL462">
        <v>1</v>
      </c>
      <c r="AM462">
        <v>-2</v>
      </c>
      <c r="AN462">
        <v>0</v>
      </c>
      <c r="AO462">
        <v>0</v>
      </c>
      <c r="AP462">
        <v>1</v>
      </c>
      <c r="AQ462">
        <v>1</v>
      </c>
      <c r="AR462">
        <v>0</v>
      </c>
      <c r="AS462" t="s">
        <v>236</v>
      </c>
      <c r="AT462">
        <v>4</v>
      </c>
      <c r="AU462" t="s">
        <v>236</v>
      </c>
      <c r="AV462">
        <v>1</v>
      </c>
      <c r="AW462">
        <v>2</v>
      </c>
      <c r="AX462">
        <v>85246983</v>
      </c>
      <c r="AY462">
        <v>1</v>
      </c>
      <c r="AZ462">
        <v>0</v>
      </c>
      <c r="BA462">
        <v>682</v>
      </c>
      <c r="BB462">
        <v>1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3586.4</v>
      </c>
      <c r="BN462">
        <v>4</v>
      </c>
      <c r="BO462">
        <v>0</v>
      </c>
      <c r="BP462">
        <v>1</v>
      </c>
      <c r="BQ462">
        <v>0</v>
      </c>
      <c r="BR462">
        <v>0</v>
      </c>
      <c r="BS462">
        <v>0</v>
      </c>
      <c r="BT462">
        <v>3586.4</v>
      </c>
      <c r="BU462">
        <v>4</v>
      </c>
      <c r="BV462">
        <v>0</v>
      </c>
      <c r="BW462">
        <v>1</v>
      </c>
      <c r="CU462">
        <f>ROUND(AT462*Source!I156*AH462*AL462,2)</f>
        <v>0</v>
      </c>
      <c r="CV462">
        <f>ROUND(Y462*Source!I156,7)</f>
        <v>0</v>
      </c>
      <c r="CW462">
        <v>0</v>
      </c>
      <c r="CX462">
        <f>ROUND(Y462*Source!I156,7)</f>
        <v>0</v>
      </c>
      <c r="CY462">
        <f>AD462</f>
        <v>896.6</v>
      </c>
      <c r="CZ462">
        <f>AH462</f>
        <v>896.6</v>
      </c>
      <c r="DA462">
        <f>AL462</f>
        <v>1</v>
      </c>
      <c r="DB462">
        <f t="shared" si="125"/>
        <v>3586.4</v>
      </c>
      <c r="DC462">
        <f t="shared" si="126"/>
        <v>0</v>
      </c>
      <c r="DD462" t="s">
        <v>236</v>
      </c>
      <c r="DE462" t="s">
        <v>236</v>
      </c>
      <c r="DF462">
        <f>ROUND(ROUND(AE462,2)*CX462,2)</f>
        <v>0</v>
      </c>
      <c r="DG462">
        <f t="shared" si="121"/>
        <v>0</v>
      </c>
      <c r="DH462">
        <f t="shared" si="122"/>
        <v>0</v>
      </c>
      <c r="DI462">
        <f t="shared" si="123"/>
        <v>0</v>
      </c>
      <c r="DJ462">
        <f>DI462</f>
        <v>0</v>
      </c>
      <c r="DK462">
        <v>1</v>
      </c>
      <c r="DL462" t="s">
        <v>236</v>
      </c>
      <c r="DM462">
        <v>0</v>
      </c>
      <c r="DN462" t="s">
        <v>236</v>
      </c>
      <c r="DO462">
        <v>0</v>
      </c>
    </row>
    <row r="463" spans="1:119">
      <c r="A463">
        <f>ROW(Source!A156)</f>
        <v>156</v>
      </c>
      <c r="B463">
        <v>85244033</v>
      </c>
      <c r="C463">
        <v>85246971</v>
      </c>
      <c r="D463">
        <v>82934033</v>
      </c>
      <c r="E463">
        <v>1</v>
      </c>
      <c r="F463">
        <v>1</v>
      </c>
      <c r="G463">
        <v>1</v>
      </c>
      <c r="H463">
        <v>2</v>
      </c>
      <c r="I463" t="s">
        <v>872</v>
      </c>
      <c r="J463" t="s">
        <v>873</v>
      </c>
      <c r="K463" t="s">
        <v>874</v>
      </c>
      <c r="L463">
        <v>1368</v>
      </c>
      <c r="N463">
        <v>1011</v>
      </c>
      <c r="O463" t="s">
        <v>57</v>
      </c>
      <c r="P463" t="s">
        <v>57</v>
      </c>
      <c r="Q463">
        <v>1</v>
      </c>
      <c r="W463">
        <v>0</v>
      </c>
      <c r="X463">
        <v>691687715</v>
      </c>
      <c r="Y463">
        <f t="shared" si="124"/>
        <v>0.558</v>
      </c>
      <c r="AA463">
        <v>0</v>
      </c>
      <c r="AB463">
        <v>15.84</v>
      </c>
      <c r="AC463">
        <v>0</v>
      </c>
      <c r="AD463">
        <v>0</v>
      </c>
      <c r="AE463">
        <v>0</v>
      </c>
      <c r="AF463">
        <v>15.84</v>
      </c>
      <c r="AG463">
        <v>0</v>
      </c>
      <c r="AH463">
        <v>0</v>
      </c>
      <c r="AI463">
        <v>1</v>
      </c>
      <c r="AJ463">
        <v>1</v>
      </c>
      <c r="AK463">
        <v>1</v>
      </c>
      <c r="AL463">
        <v>1</v>
      </c>
      <c r="AM463">
        <v>-2</v>
      </c>
      <c r="AN463">
        <v>0</v>
      </c>
      <c r="AO463">
        <v>0</v>
      </c>
      <c r="AP463">
        <v>1</v>
      </c>
      <c r="AQ463">
        <v>1</v>
      </c>
      <c r="AR463">
        <v>0</v>
      </c>
      <c r="AS463" t="s">
        <v>236</v>
      </c>
      <c r="AT463">
        <v>0.558</v>
      </c>
      <c r="AU463" t="s">
        <v>236</v>
      </c>
      <c r="AV463">
        <v>1</v>
      </c>
      <c r="AW463">
        <v>2</v>
      </c>
      <c r="AX463">
        <v>85246984</v>
      </c>
      <c r="AY463">
        <v>1</v>
      </c>
      <c r="AZ463">
        <v>0</v>
      </c>
      <c r="BA463">
        <v>683</v>
      </c>
      <c r="BB463">
        <v>1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0</v>
      </c>
      <c r="BK463">
        <v>8.83872</v>
      </c>
      <c r="BL463">
        <v>0</v>
      </c>
      <c r="BM463">
        <v>0</v>
      </c>
      <c r="BN463">
        <v>0</v>
      </c>
      <c r="BO463">
        <v>0</v>
      </c>
      <c r="BP463">
        <v>1</v>
      </c>
      <c r="BQ463">
        <v>0</v>
      </c>
      <c r="BR463">
        <v>8.83872</v>
      </c>
      <c r="BS463">
        <v>0</v>
      </c>
      <c r="BT463">
        <v>0</v>
      </c>
      <c r="BU463">
        <v>0</v>
      </c>
      <c r="BV463">
        <v>0</v>
      </c>
      <c r="BW463">
        <v>1</v>
      </c>
      <c r="CV463">
        <v>0</v>
      </c>
      <c r="CW463">
        <f>ROUND(Y463*Source!I156*DO463,7)</f>
        <v>0</v>
      </c>
      <c r="CX463">
        <f>ROUND(Y463*Source!I156,7)</f>
        <v>0</v>
      </c>
      <c r="CY463">
        <f>AB463</f>
        <v>15.84</v>
      </c>
      <c r="CZ463">
        <f>AF463</f>
        <v>15.84</v>
      </c>
      <c r="DA463">
        <f>AJ463</f>
        <v>1</v>
      </c>
      <c r="DB463">
        <f t="shared" si="125"/>
        <v>8.84</v>
      </c>
      <c r="DC463">
        <f t="shared" si="126"/>
        <v>0</v>
      </c>
      <c r="DD463" t="s">
        <v>236</v>
      </c>
      <c r="DE463" t="s">
        <v>236</v>
      </c>
      <c r="DF463">
        <f>ROUND(ROUND(AE463,2)*CX463,2)</f>
        <v>0</v>
      </c>
      <c r="DG463">
        <f t="shared" si="121"/>
        <v>0</v>
      </c>
      <c r="DH463">
        <f t="shared" si="122"/>
        <v>0</v>
      </c>
      <c r="DI463">
        <f t="shared" si="123"/>
        <v>0</v>
      </c>
      <c r="DJ463">
        <f>DG463+DH463</f>
        <v>0</v>
      </c>
      <c r="DK463">
        <v>1</v>
      </c>
      <c r="DL463" t="s">
        <v>236</v>
      </c>
      <c r="DM463">
        <v>0</v>
      </c>
      <c r="DN463" t="s">
        <v>236</v>
      </c>
      <c r="DO463">
        <v>0</v>
      </c>
    </row>
    <row r="464" spans="1:119">
      <c r="A464">
        <f>ROW(Source!A156)</f>
        <v>156</v>
      </c>
      <c r="B464">
        <v>85244033</v>
      </c>
      <c r="C464">
        <v>85246971</v>
      </c>
      <c r="D464">
        <v>82998102</v>
      </c>
      <c r="E464">
        <v>1</v>
      </c>
      <c r="F464">
        <v>1</v>
      </c>
      <c r="G464">
        <v>1</v>
      </c>
      <c r="H464">
        <v>3</v>
      </c>
      <c r="I464" t="s">
        <v>875</v>
      </c>
      <c r="J464" t="s">
        <v>876</v>
      </c>
      <c r="K464" t="s">
        <v>877</v>
      </c>
      <c r="L464">
        <v>1346</v>
      </c>
      <c r="N464">
        <v>1009</v>
      </c>
      <c r="O464" t="s">
        <v>102</v>
      </c>
      <c r="P464" t="s">
        <v>102</v>
      </c>
      <c r="Q464">
        <v>1</v>
      </c>
      <c r="W464">
        <v>0</v>
      </c>
      <c r="X464">
        <v>819855318</v>
      </c>
      <c r="Y464">
        <f t="shared" si="124"/>
        <v>0.036</v>
      </c>
      <c r="AA464">
        <v>240.06</v>
      </c>
      <c r="AB464">
        <v>0</v>
      </c>
      <c r="AC464">
        <v>0</v>
      </c>
      <c r="AD464">
        <v>0</v>
      </c>
      <c r="AE464">
        <v>150.04</v>
      </c>
      <c r="AF464">
        <v>0</v>
      </c>
      <c r="AG464">
        <v>0</v>
      </c>
      <c r="AH464">
        <v>0</v>
      </c>
      <c r="AI464">
        <v>1.6</v>
      </c>
      <c r="AJ464">
        <v>1</v>
      </c>
      <c r="AK464">
        <v>1</v>
      </c>
      <c r="AL464">
        <v>1</v>
      </c>
      <c r="AM464">
        <v>2</v>
      </c>
      <c r="AN464">
        <v>0</v>
      </c>
      <c r="AO464">
        <v>0</v>
      </c>
      <c r="AP464">
        <v>1</v>
      </c>
      <c r="AQ464">
        <v>1</v>
      </c>
      <c r="AR464">
        <v>0</v>
      </c>
      <c r="AS464" t="s">
        <v>236</v>
      </c>
      <c r="AT464">
        <v>0.036</v>
      </c>
      <c r="AU464" t="s">
        <v>236</v>
      </c>
      <c r="AV464">
        <v>0</v>
      </c>
      <c r="AW464">
        <v>2</v>
      </c>
      <c r="AX464">
        <v>85246985</v>
      </c>
      <c r="AY464">
        <v>1</v>
      </c>
      <c r="AZ464">
        <v>0</v>
      </c>
      <c r="BA464">
        <v>684</v>
      </c>
      <c r="BB464">
        <v>1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5.40144</v>
      </c>
      <c r="BK464">
        <v>0</v>
      </c>
      <c r="BL464">
        <v>0</v>
      </c>
      <c r="BM464">
        <v>0</v>
      </c>
      <c r="BN464">
        <v>0</v>
      </c>
      <c r="BO464">
        <v>0</v>
      </c>
      <c r="BP464">
        <v>1</v>
      </c>
      <c r="BQ464">
        <v>5.40144</v>
      </c>
      <c r="BR464">
        <v>0</v>
      </c>
      <c r="BS464">
        <v>0</v>
      </c>
      <c r="BT464">
        <v>0</v>
      </c>
      <c r="BU464">
        <v>0</v>
      </c>
      <c r="BV464">
        <v>0</v>
      </c>
      <c r="BW464">
        <v>1</v>
      </c>
      <c r="CV464">
        <v>0</v>
      </c>
      <c r="CW464">
        <v>0</v>
      </c>
      <c r="CX464">
        <f>ROUND(Y464*Source!I156,7)</f>
        <v>0</v>
      </c>
      <c r="CY464">
        <f t="shared" ref="CY464:CY472" si="131">AA464</f>
        <v>240.06</v>
      </c>
      <c r="CZ464">
        <f t="shared" ref="CZ464:CZ472" si="132">AE464</f>
        <v>150.04</v>
      </c>
      <c r="DA464">
        <f t="shared" ref="DA464:DA472" si="133">AI464</f>
        <v>1.6</v>
      </c>
      <c r="DB464">
        <f t="shared" si="125"/>
        <v>5.4</v>
      </c>
      <c r="DC464">
        <f t="shared" si="126"/>
        <v>0</v>
      </c>
      <c r="DD464" t="s">
        <v>236</v>
      </c>
      <c r="DE464" t="s">
        <v>236</v>
      </c>
      <c r="DF464">
        <f>ROUND(ROUND(AE464*AI464,2)*CX464,2)</f>
        <v>0</v>
      </c>
      <c r="DG464">
        <f t="shared" si="121"/>
        <v>0</v>
      </c>
      <c r="DH464">
        <f t="shared" si="122"/>
        <v>0</v>
      </c>
      <c r="DI464">
        <f t="shared" si="123"/>
        <v>0</v>
      </c>
      <c r="DJ464">
        <f t="shared" ref="DJ464:DJ472" si="134">DF464</f>
        <v>0</v>
      </c>
      <c r="DK464">
        <v>0</v>
      </c>
      <c r="DL464" t="s">
        <v>236</v>
      </c>
      <c r="DM464">
        <v>0</v>
      </c>
      <c r="DN464" t="s">
        <v>236</v>
      </c>
      <c r="DO464">
        <v>0</v>
      </c>
    </row>
    <row r="465" spans="1:119">
      <c r="A465">
        <f>ROW(Source!A156)</f>
        <v>156</v>
      </c>
      <c r="B465">
        <v>85244033</v>
      </c>
      <c r="C465">
        <v>85246971</v>
      </c>
      <c r="D465">
        <v>83000144</v>
      </c>
      <c r="E465">
        <v>1</v>
      </c>
      <c r="F465">
        <v>1</v>
      </c>
      <c r="G465">
        <v>1</v>
      </c>
      <c r="H465">
        <v>3</v>
      </c>
      <c r="I465" t="s">
        <v>878</v>
      </c>
      <c r="J465" t="s">
        <v>879</v>
      </c>
      <c r="K465" t="s">
        <v>880</v>
      </c>
      <c r="L465">
        <v>1346</v>
      </c>
      <c r="N465">
        <v>1009</v>
      </c>
      <c r="O465" t="s">
        <v>102</v>
      </c>
      <c r="P465" t="s">
        <v>102</v>
      </c>
      <c r="Q465">
        <v>1</v>
      </c>
      <c r="W465">
        <v>0</v>
      </c>
      <c r="X465">
        <v>-559691286</v>
      </c>
      <c r="Y465">
        <f t="shared" si="124"/>
        <v>0.014</v>
      </c>
      <c r="AA465">
        <v>164.89</v>
      </c>
      <c r="AB465">
        <v>0</v>
      </c>
      <c r="AC465">
        <v>0</v>
      </c>
      <c r="AD465">
        <v>0</v>
      </c>
      <c r="AE465">
        <v>187.38</v>
      </c>
      <c r="AF465">
        <v>0</v>
      </c>
      <c r="AG465">
        <v>0</v>
      </c>
      <c r="AH465">
        <v>0</v>
      </c>
      <c r="AI465">
        <v>0.88</v>
      </c>
      <c r="AJ465">
        <v>1</v>
      </c>
      <c r="AK465">
        <v>1</v>
      </c>
      <c r="AL465">
        <v>1</v>
      </c>
      <c r="AM465">
        <v>2</v>
      </c>
      <c r="AN465">
        <v>0</v>
      </c>
      <c r="AO465">
        <v>0</v>
      </c>
      <c r="AP465">
        <v>1</v>
      </c>
      <c r="AQ465">
        <v>1</v>
      </c>
      <c r="AR465">
        <v>0</v>
      </c>
      <c r="AS465" t="s">
        <v>236</v>
      </c>
      <c r="AT465">
        <v>0.014</v>
      </c>
      <c r="AU465" t="s">
        <v>236</v>
      </c>
      <c r="AV465">
        <v>0</v>
      </c>
      <c r="AW465">
        <v>2</v>
      </c>
      <c r="AX465">
        <v>85246986</v>
      </c>
      <c r="AY465">
        <v>1</v>
      </c>
      <c r="AZ465">
        <v>0</v>
      </c>
      <c r="BA465">
        <v>685</v>
      </c>
      <c r="BB465">
        <v>1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2.62332</v>
      </c>
      <c r="BK465">
        <v>0</v>
      </c>
      <c r="BL465">
        <v>0</v>
      </c>
      <c r="BM465">
        <v>0</v>
      </c>
      <c r="BN465">
        <v>0</v>
      </c>
      <c r="BO465">
        <v>0</v>
      </c>
      <c r="BP465">
        <v>1</v>
      </c>
      <c r="BQ465">
        <v>2.62332</v>
      </c>
      <c r="BR465">
        <v>0</v>
      </c>
      <c r="BS465">
        <v>0</v>
      </c>
      <c r="BT465">
        <v>0</v>
      </c>
      <c r="BU465">
        <v>0</v>
      </c>
      <c r="BV465">
        <v>0</v>
      </c>
      <c r="BW465">
        <v>1</v>
      </c>
      <c r="CV465">
        <v>0</v>
      </c>
      <c r="CW465">
        <v>0</v>
      </c>
      <c r="CX465">
        <f>ROUND(Y465*Source!I156,7)</f>
        <v>0</v>
      </c>
      <c r="CY465">
        <f t="shared" si="131"/>
        <v>164.89</v>
      </c>
      <c r="CZ465">
        <f t="shared" si="132"/>
        <v>187.38</v>
      </c>
      <c r="DA465">
        <f t="shared" si="133"/>
        <v>0.88</v>
      </c>
      <c r="DB465">
        <f t="shared" si="125"/>
        <v>2.62</v>
      </c>
      <c r="DC465">
        <f t="shared" si="126"/>
        <v>0</v>
      </c>
      <c r="DD465" t="s">
        <v>236</v>
      </c>
      <c r="DE465" t="s">
        <v>236</v>
      </c>
      <c r="DF465">
        <f>ROUND(ROUND(AE465*AI465,2)*CX465,2)</f>
        <v>0</v>
      </c>
      <c r="DG465">
        <f t="shared" si="121"/>
        <v>0</v>
      </c>
      <c r="DH465">
        <f t="shared" si="122"/>
        <v>0</v>
      </c>
      <c r="DI465">
        <f t="shared" si="123"/>
        <v>0</v>
      </c>
      <c r="DJ465">
        <f t="shared" si="134"/>
        <v>0</v>
      </c>
      <c r="DK465">
        <v>0</v>
      </c>
      <c r="DL465" t="s">
        <v>236</v>
      </c>
      <c r="DM465">
        <v>0</v>
      </c>
      <c r="DN465" t="s">
        <v>236</v>
      </c>
      <c r="DO465">
        <v>0</v>
      </c>
    </row>
    <row r="466" spans="1:119">
      <c r="A466">
        <f>ROW(Source!A156)</f>
        <v>156</v>
      </c>
      <c r="B466">
        <v>85244033</v>
      </c>
      <c r="C466">
        <v>85246971</v>
      </c>
      <c r="D466">
        <v>83000168</v>
      </c>
      <c r="E466">
        <v>1</v>
      </c>
      <c r="F466">
        <v>1</v>
      </c>
      <c r="G466">
        <v>1</v>
      </c>
      <c r="H466">
        <v>3</v>
      </c>
      <c r="I466" t="s">
        <v>824</v>
      </c>
      <c r="J466" t="s">
        <v>825</v>
      </c>
      <c r="K466" t="s">
        <v>826</v>
      </c>
      <c r="L466">
        <v>1383</v>
      </c>
      <c r="N466">
        <v>1013</v>
      </c>
      <c r="O466" t="s">
        <v>827</v>
      </c>
      <c r="P466" t="s">
        <v>827</v>
      </c>
      <c r="Q466">
        <v>1</v>
      </c>
      <c r="W466">
        <v>0</v>
      </c>
      <c r="X466">
        <v>1840299850</v>
      </c>
      <c r="Y466">
        <f t="shared" si="124"/>
        <v>0.0312</v>
      </c>
      <c r="AA466">
        <v>7.32</v>
      </c>
      <c r="AB466">
        <v>0</v>
      </c>
      <c r="AC466">
        <v>0</v>
      </c>
      <c r="AD466">
        <v>0</v>
      </c>
      <c r="AE466">
        <v>7.32</v>
      </c>
      <c r="AF466">
        <v>0</v>
      </c>
      <c r="AG466">
        <v>0</v>
      </c>
      <c r="AH466">
        <v>0</v>
      </c>
      <c r="AI466">
        <v>1</v>
      </c>
      <c r="AJ466">
        <v>1</v>
      </c>
      <c r="AK466">
        <v>1</v>
      </c>
      <c r="AL466">
        <v>1</v>
      </c>
      <c r="AM466">
        <v>-2</v>
      </c>
      <c r="AN466">
        <v>0</v>
      </c>
      <c r="AO466">
        <v>0</v>
      </c>
      <c r="AP466">
        <v>1</v>
      </c>
      <c r="AQ466">
        <v>1</v>
      </c>
      <c r="AR466">
        <v>0</v>
      </c>
      <c r="AS466" t="s">
        <v>236</v>
      </c>
      <c r="AT466">
        <v>0.0312</v>
      </c>
      <c r="AU466" t="s">
        <v>236</v>
      </c>
      <c r="AV466">
        <v>0</v>
      </c>
      <c r="AW466">
        <v>2</v>
      </c>
      <c r="AX466">
        <v>85246987</v>
      </c>
      <c r="AY466">
        <v>1</v>
      </c>
      <c r="AZ466">
        <v>0</v>
      </c>
      <c r="BA466">
        <v>686</v>
      </c>
      <c r="BB466">
        <v>1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0.228384</v>
      </c>
      <c r="BK466">
        <v>0</v>
      </c>
      <c r="BL466">
        <v>0</v>
      </c>
      <c r="BM466">
        <v>0</v>
      </c>
      <c r="BN466">
        <v>0</v>
      </c>
      <c r="BO466">
        <v>0</v>
      </c>
      <c r="BP466">
        <v>1</v>
      </c>
      <c r="BQ466">
        <v>0.228384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1</v>
      </c>
      <c r="CV466">
        <v>0</v>
      </c>
      <c r="CW466">
        <v>0</v>
      </c>
      <c r="CX466">
        <f>ROUND(Y466*Source!I156,7)</f>
        <v>0</v>
      </c>
      <c r="CY466">
        <f t="shared" si="131"/>
        <v>7.32</v>
      </c>
      <c r="CZ466">
        <f t="shared" si="132"/>
        <v>7.32</v>
      </c>
      <c r="DA466">
        <f t="shared" si="133"/>
        <v>1</v>
      </c>
      <c r="DB466">
        <f t="shared" si="125"/>
        <v>0.23</v>
      </c>
      <c r="DC466">
        <f t="shared" si="126"/>
        <v>0</v>
      </c>
      <c r="DD466" t="s">
        <v>236</v>
      </c>
      <c r="DE466" t="s">
        <v>236</v>
      </c>
      <c r="DF466">
        <f>ROUND(ROUND(AE466,2)*CX466,2)</f>
        <v>0</v>
      </c>
      <c r="DG466">
        <f t="shared" si="121"/>
        <v>0</v>
      </c>
      <c r="DH466">
        <f t="shared" si="122"/>
        <v>0</v>
      </c>
      <c r="DI466">
        <f t="shared" si="123"/>
        <v>0</v>
      </c>
      <c r="DJ466">
        <f t="shared" si="134"/>
        <v>0</v>
      </c>
      <c r="DK466">
        <v>1</v>
      </c>
      <c r="DL466" t="s">
        <v>236</v>
      </c>
      <c r="DM466">
        <v>0</v>
      </c>
      <c r="DN466" t="s">
        <v>236</v>
      </c>
      <c r="DO466">
        <v>0</v>
      </c>
    </row>
    <row r="467" spans="1:119">
      <c r="A467">
        <f>ROW(Source!A156)</f>
        <v>156</v>
      </c>
      <c r="B467">
        <v>85244033</v>
      </c>
      <c r="C467">
        <v>85246971</v>
      </c>
      <c r="D467">
        <v>83000327</v>
      </c>
      <c r="E467">
        <v>1</v>
      </c>
      <c r="F467">
        <v>1</v>
      </c>
      <c r="G467">
        <v>1</v>
      </c>
      <c r="H467">
        <v>3</v>
      </c>
      <c r="I467" t="s">
        <v>881</v>
      </c>
      <c r="J467" t="s">
        <v>882</v>
      </c>
      <c r="K467" t="s">
        <v>883</v>
      </c>
      <c r="L467">
        <v>1301</v>
      </c>
      <c r="N467">
        <v>1003</v>
      </c>
      <c r="O467" t="s">
        <v>536</v>
      </c>
      <c r="P467" t="s">
        <v>536</v>
      </c>
      <c r="Q467">
        <v>1</v>
      </c>
      <c r="W467">
        <v>0</v>
      </c>
      <c r="X467">
        <v>-1499427467</v>
      </c>
      <c r="Y467">
        <f t="shared" si="124"/>
        <v>11</v>
      </c>
      <c r="AA467">
        <v>5.17</v>
      </c>
      <c r="AB467">
        <v>0</v>
      </c>
      <c r="AC467">
        <v>0</v>
      </c>
      <c r="AD467">
        <v>0</v>
      </c>
      <c r="AE467">
        <v>5.87</v>
      </c>
      <c r="AF467">
        <v>0</v>
      </c>
      <c r="AG467">
        <v>0</v>
      </c>
      <c r="AH467">
        <v>0</v>
      </c>
      <c r="AI467">
        <v>0.88</v>
      </c>
      <c r="AJ467">
        <v>1</v>
      </c>
      <c r="AK467">
        <v>1</v>
      </c>
      <c r="AL467">
        <v>1</v>
      </c>
      <c r="AM467">
        <v>2</v>
      </c>
      <c r="AN467">
        <v>0</v>
      </c>
      <c r="AO467">
        <v>0</v>
      </c>
      <c r="AP467">
        <v>1</v>
      </c>
      <c r="AQ467">
        <v>1</v>
      </c>
      <c r="AR467">
        <v>0</v>
      </c>
      <c r="AS467" t="s">
        <v>236</v>
      </c>
      <c r="AT467">
        <v>11</v>
      </c>
      <c r="AU467" t="s">
        <v>236</v>
      </c>
      <c r="AV467">
        <v>0</v>
      </c>
      <c r="AW467">
        <v>2</v>
      </c>
      <c r="AX467">
        <v>85246988</v>
      </c>
      <c r="AY467">
        <v>1</v>
      </c>
      <c r="AZ467">
        <v>0</v>
      </c>
      <c r="BA467">
        <v>687</v>
      </c>
      <c r="BB467">
        <v>1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64.57</v>
      </c>
      <c r="BK467">
        <v>0</v>
      </c>
      <c r="BL467">
        <v>0</v>
      </c>
      <c r="BM467">
        <v>0</v>
      </c>
      <c r="BN467">
        <v>0</v>
      </c>
      <c r="BO467">
        <v>0</v>
      </c>
      <c r="BP467">
        <v>1</v>
      </c>
      <c r="BQ467">
        <v>64.57</v>
      </c>
      <c r="BR467">
        <v>0</v>
      </c>
      <c r="BS467">
        <v>0</v>
      </c>
      <c r="BT467">
        <v>0</v>
      </c>
      <c r="BU467">
        <v>0</v>
      </c>
      <c r="BV467">
        <v>0</v>
      </c>
      <c r="BW467">
        <v>1</v>
      </c>
      <c r="CV467">
        <v>0</v>
      </c>
      <c r="CW467">
        <v>0</v>
      </c>
      <c r="CX467">
        <f>ROUND(Y467*Source!I156,7)</f>
        <v>0</v>
      </c>
      <c r="CY467">
        <f t="shared" si="131"/>
        <v>5.17</v>
      </c>
      <c r="CZ467">
        <f t="shared" si="132"/>
        <v>5.87</v>
      </c>
      <c r="DA467">
        <f t="shared" si="133"/>
        <v>0.88</v>
      </c>
      <c r="DB467">
        <f t="shared" si="125"/>
        <v>64.57</v>
      </c>
      <c r="DC467">
        <f t="shared" si="126"/>
        <v>0</v>
      </c>
      <c r="DD467" t="s">
        <v>236</v>
      </c>
      <c r="DE467" t="s">
        <v>236</v>
      </c>
      <c r="DF467">
        <f>ROUND(ROUND(AE467*AI467,2)*CX467,2)</f>
        <v>0</v>
      </c>
      <c r="DG467">
        <f t="shared" si="121"/>
        <v>0</v>
      </c>
      <c r="DH467">
        <f t="shared" si="122"/>
        <v>0</v>
      </c>
      <c r="DI467">
        <f t="shared" si="123"/>
        <v>0</v>
      </c>
      <c r="DJ467">
        <f t="shared" si="134"/>
        <v>0</v>
      </c>
      <c r="DK467">
        <v>0</v>
      </c>
      <c r="DL467" t="s">
        <v>236</v>
      </c>
      <c r="DM467">
        <v>0</v>
      </c>
      <c r="DN467" t="s">
        <v>236</v>
      </c>
      <c r="DO467">
        <v>0</v>
      </c>
    </row>
    <row r="468" spans="1:119">
      <c r="A468">
        <f>ROW(Source!A156)</f>
        <v>156</v>
      </c>
      <c r="B468">
        <v>85244033</v>
      </c>
      <c r="C468">
        <v>85246971</v>
      </c>
      <c r="D468">
        <v>83001670</v>
      </c>
      <c r="E468">
        <v>1</v>
      </c>
      <c r="F468">
        <v>1</v>
      </c>
      <c r="G468">
        <v>1</v>
      </c>
      <c r="H468">
        <v>3</v>
      </c>
      <c r="I468" t="s">
        <v>834</v>
      </c>
      <c r="J468" t="s">
        <v>835</v>
      </c>
      <c r="K468" t="s">
        <v>836</v>
      </c>
      <c r="L468">
        <v>1346</v>
      </c>
      <c r="N468">
        <v>1009</v>
      </c>
      <c r="O468" t="s">
        <v>102</v>
      </c>
      <c r="P468" t="s">
        <v>102</v>
      </c>
      <c r="Q468">
        <v>1</v>
      </c>
      <c r="W468">
        <v>0</v>
      </c>
      <c r="X468">
        <v>-1131385474</v>
      </c>
      <c r="Y468">
        <f t="shared" si="124"/>
        <v>0.54</v>
      </c>
      <c r="AA468">
        <v>188.92</v>
      </c>
      <c r="AB468">
        <v>0</v>
      </c>
      <c r="AC468">
        <v>0</v>
      </c>
      <c r="AD468">
        <v>0</v>
      </c>
      <c r="AE468">
        <v>174.93</v>
      </c>
      <c r="AF468">
        <v>0</v>
      </c>
      <c r="AG468">
        <v>0</v>
      </c>
      <c r="AH468">
        <v>0</v>
      </c>
      <c r="AI468">
        <v>1.08</v>
      </c>
      <c r="AJ468">
        <v>1</v>
      </c>
      <c r="AK468">
        <v>1</v>
      </c>
      <c r="AL468">
        <v>1</v>
      </c>
      <c r="AM468">
        <v>2</v>
      </c>
      <c r="AN468">
        <v>0</v>
      </c>
      <c r="AO468">
        <v>0</v>
      </c>
      <c r="AP468">
        <v>1</v>
      </c>
      <c r="AQ468">
        <v>1</v>
      </c>
      <c r="AR468">
        <v>0</v>
      </c>
      <c r="AS468" t="s">
        <v>236</v>
      </c>
      <c r="AT468">
        <v>0.54</v>
      </c>
      <c r="AU468" t="s">
        <v>236</v>
      </c>
      <c r="AV468">
        <v>0</v>
      </c>
      <c r="AW468">
        <v>2</v>
      </c>
      <c r="AX468">
        <v>85246989</v>
      </c>
      <c r="AY468">
        <v>1</v>
      </c>
      <c r="AZ468">
        <v>0</v>
      </c>
      <c r="BA468">
        <v>688</v>
      </c>
      <c r="BB468">
        <v>1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94.4622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1</v>
      </c>
      <c r="BQ468">
        <v>94.4622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1</v>
      </c>
      <c r="CV468">
        <v>0</v>
      </c>
      <c r="CW468">
        <v>0</v>
      </c>
      <c r="CX468">
        <f>ROUND(Y468*Source!I156,7)</f>
        <v>0</v>
      </c>
      <c r="CY468">
        <f t="shared" si="131"/>
        <v>188.92</v>
      </c>
      <c r="CZ468">
        <f t="shared" si="132"/>
        <v>174.93</v>
      </c>
      <c r="DA468">
        <f t="shared" si="133"/>
        <v>1.08</v>
      </c>
      <c r="DB468">
        <f t="shared" si="125"/>
        <v>94.46</v>
      </c>
      <c r="DC468">
        <f t="shared" si="126"/>
        <v>0</v>
      </c>
      <c r="DD468" t="s">
        <v>236</v>
      </c>
      <c r="DE468" t="s">
        <v>236</v>
      </c>
      <c r="DF468">
        <f>ROUND(ROUND(AE468*AI468,2)*CX468,2)</f>
        <v>0</v>
      </c>
      <c r="DG468">
        <f t="shared" si="121"/>
        <v>0</v>
      </c>
      <c r="DH468">
        <f t="shared" si="122"/>
        <v>0</v>
      </c>
      <c r="DI468">
        <f t="shared" si="123"/>
        <v>0</v>
      </c>
      <c r="DJ468">
        <f t="shared" si="134"/>
        <v>0</v>
      </c>
      <c r="DK468">
        <v>0</v>
      </c>
      <c r="DL468" t="s">
        <v>236</v>
      </c>
      <c r="DM468">
        <v>0</v>
      </c>
      <c r="DN468" t="s">
        <v>236</v>
      </c>
      <c r="DO468">
        <v>0</v>
      </c>
    </row>
    <row r="469" spans="1:119">
      <c r="A469">
        <f>ROW(Source!A156)</f>
        <v>156</v>
      </c>
      <c r="B469">
        <v>85244033</v>
      </c>
      <c r="C469">
        <v>85246971</v>
      </c>
      <c r="D469">
        <v>83002792</v>
      </c>
      <c r="E469">
        <v>1</v>
      </c>
      <c r="F469">
        <v>1</v>
      </c>
      <c r="G469">
        <v>1</v>
      </c>
      <c r="H469">
        <v>3</v>
      </c>
      <c r="I469" t="s">
        <v>884</v>
      </c>
      <c r="J469" t="s">
        <v>885</v>
      </c>
      <c r="K469" t="s">
        <v>886</v>
      </c>
      <c r="L469">
        <v>1346</v>
      </c>
      <c r="N469">
        <v>1009</v>
      </c>
      <c r="O469" t="s">
        <v>102</v>
      </c>
      <c r="P469" t="s">
        <v>102</v>
      </c>
      <c r="Q469">
        <v>1</v>
      </c>
      <c r="W469">
        <v>0</v>
      </c>
      <c r="X469">
        <v>-390590286</v>
      </c>
      <c r="Y469">
        <f t="shared" si="124"/>
        <v>0.005</v>
      </c>
      <c r="AA469">
        <v>609.3</v>
      </c>
      <c r="AB469">
        <v>0</v>
      </c>
      <c r="AC469">
        <v>0</v>
      </c>
      <c r="AD469">
        <v>0</v>
      </c>
      <c r="AE469">
        <v>395.65</v>
      </c>
      <c r="AF469">
        <v>0</v>
      </c>
      <c r="AG469">
        <v>0</v>
      </c>
      <c r="AH469">
        <v>0</v>
      </c>
      <c r="AI469">
        <v>1.54</v>
      </c>
      <c r="AJ469">
        <v>1</v>
      </c>
      <c r="AK469">
        <v>1</v>
      </c>
      <c r="AL469">
        <v>1</v>
      </c>
      <c r="AM469">
        <v>2</v>
      </c>
      <c r="AN469">
        <v>0</v>
      </c>
      <c r="AO469">
        <v>0</v>
      </c>
      <c r="AP469">
        <v>1</v>
      </c>
      <c r="AQ469">
        <v>1</v>
      </c>
      <c r="AR469">
        <v>0</v>
      </c>
      <c r="AS469" t="s">
        <v>236</v>
      </c>
      <c r="AT469">
        <v>0.005</v>
      </c>
      <c r="AU469" t="s">
        <v>236</v>
      </c>
      <c r="AV469">
        <v>0</v>
      </c>
      <c r="AW469">
        <v>2</v>
      </c>
      <c r="AX469">
        <v>85246990</v>
      </c>
      <c r="AY469">
        <v>1</v>
      </c>
      <c r="AZ469">
        <v>0</v>
      </c>
      <c r="BA469">
        <v>689</v>
      </c>
      <c r="BB469">
        <v>1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1.97825</v>
      </c>
      <c r="BK469">
        <v>0</v>
      </c>
      <c r="BL469">
        <v>0</v>
      </c>
      <c r="BM469">
        <v>0</v>
      </c>
      <c r="BN469">
        <v>0</v>
      </c>
      <c r="BO469">
        <v>0</v>
      </c>
      <c r="BP469">
        <v>1</v>
      </c>
      <c r="BQ469">
        <v>1.97825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1</v>
      </c>
      <c r="CV469">
        <v>0</v>
      </c>
      <c r="CW469">
        <v>0</v>
      </c>
      <c r="CX469">
        <f>ROUND(Y469*Source!I156,7)</f>
        <v>0</v>
      </c>
      <c r="CY469">
        <f t="shared" si="131"/>
        <v>609.3</v>
      </c>
      <c r="CZ469">
        <f t="shared" si="132"/>
        <v>395.65</v>
      </c>
      <c r="DA469">
        <f t="shared" si="133"/>
        <v>1.54</v>
      </c>
      <c r="DB469">
        <f t="shared" si="125"/>
        <v>1.98</v>
      </c>
      <c r="DC469">
        <f t="shared" si="126"/>
        <v>0</v>
      </c>
      <c r="DD469" t="s">
        <v>236</v>
      </c>
      <c r="DE469" t="s">
        <v>236</v>
      </c>
      <c r="DF469">
        <f>ROUND(ROUND(AE469*AI469,2)*CX469,2)</f>
        <v>0</v>
      </c>
      <c r="DG469">
        <f t="shared" si="121"/>
        <v>0</v>
      </c>
      <c r="DH469">
        <f t="shared" si="122"/>
        <v>0</v>
      </c>
      <c r="DI469">
        <f t="shared" si="123"/>
        <v>0</v>
      </c>
      <c r="DJ469">
        <f t="shared" si="134"/>
        <v>0</v>
      </c>
      <c r="DK469">
        <v>0</v>
      </c>
      <c r="DL469" t="s">
        <v>236</v>
      </c>
      <c r="DM469">
        <v>0</v>
      </c>
      <c r="DN469" t="s">
        <v>236</v>
      </c>
      <c r="DO469">
        <v>0</v>
      </c>
    </row>
    <row r="470" spans="1:119">
      <c r="A470">
        <f>ROW(Source!A156)</f>
        <v>156</v>
      </c>
      <c r="B470">
        <v>85244033</v>
      </c>
      <c r="C470">
        <v>85246971</v>
      </c>
      <c r="D470">
        <v>83018862</v>
      </c>
      <c r="E470">
        <v>1</v>
      </c>
      <c r="F470">
        <v>1</v>
      </c>
      <c r="G470">
        <v>1</v>
      </c>
      <c r="H470">
        <v>3</v>
      </c>
      <c r="I470" t="s">
        <v>849</v>
      </c>
      <c r="J470" t="s">
        <v>850</v>
      </c>
      <c r="K470" t="s">
        <v>851</v>
      </c>
      <c r="L470">
        <v>1346</v>
      </c>
      <c r="N470">
        <v>1009</v>
      </c>
      <c r="O470" t="s">
        <v>102</v>
      </c>
      <c r="P470" t="s">
        <v>102</v>
      </c>
      <c r="Q470">
        <v>1</v>
      </c>
      <c r="W470">
        <v>0</v>
      </c>
      <c r="X470">
        <v>291254868</v>
      </c>
      <c r="Y470">
        <f t="shared" si="124"/>
        <v>0.073</v>
      </c>
      <c r="AA470">
        <v>115.03</v>
      </c>
      <c r="AB470">
        <v>0</v>
      </c>
      <c r="AC470">
        <v>0</v>
      </c>
      <c r="AD470">
        <v>0</v>
      </c>
      <c r="AE470">
        <v>79.88</v>
      </c>
      <c r="AF470">
        <v>0</v>
      </c>
      <c r="AG470">
        <v>0</v>
      </c>
      <c r="AH470">
        <v>0</v>
      </c>
      <c r="AI470">
        <v>1.44</v>
      </c>
      <c r="AJ470">
        <v>1</v>
      </c>
      <c r="AK470">
        <v>1</v>
      </c>
      <c r="AL470">
        <v>1</v>
      </c>
      <c r="AM470">
        <v>2</v>
      </c>
      <c r="AN470">
        <v>0</v>
      </c>
      <c r="AO470">
        <v>0</v>
      </c>
      <c r="AP470">
        <v>1</v>
      </c>
      <c r="AQ470">
        <v>1</v>
      </c>
      <c r="AR470">
        <v>0</v>
      </c>
      <c r="AS470" t="s">
        <v>236</v>
      </c>
      <c r="AT470">
        <v>0.073</v>
      </c>
      <c r="AU470" t="s">
        <v>236</v>
      </c>
      <c r="AV470">
        <v>0</v>
      </c>
      <c r="AW470">
        <v>2</v>
      </c>
      <c r="AX470">
        <v>85246991</v>
      </c>
      <c r="AY470">
        <v>1</v>
      </c>
      <c r="AZ470">
        <v>0</v>
      </c>
      <c r="BA470">
        <v>690</v>
      </c>
      <c r="BB470">
        <v>1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5.83124</v>
      </c>
      <c r="BK470">
        <v>0</v>
      </c>
      <c r="BL470">
        <v>0</v>
      </c>
      <c r="BM470">
        <v>0</v>
      </c>
      <c r="BN470">
        <v>0</v>
      </c>
      <c r="BO470">
        <v>0</v>
      </c>
      <c r="BP470">
        <v>1</v>
      </c>
      <c r="BQ470">
        <v>5.83124</v>
      </c>
      <c r="BR470">
        <v>0</v>
      </c>
      <c r="BS470">
        <v>0</v>
      </c>
      <c r="BT470">
        <v>0</v>
      </c>
      <c r="BU470">
        <v>0</v>
      </c>
      <c r="BV470">
        <v>0</v>
      </c>
      <c r="BW470">
        <v>1</v>
      </c>
      <c r="CV470">
        <v>0</v>
      </c>
      <c r="CW470">
        <v>0</v>
      </c>
      <c r="CX470">
        <f>ROUND(Y470*Source!I156,7)</f>
        <v>0</v>
      </c>
      <c r="CY470">
        <f t="shared" si="131"/>
        <v>115.03</v>
      </c>
      <c r="CZ470">
        <f t="shared" si="132"/>
        <v>79.88</v>
      </c>
      <c r="DA470">
        <f t="shared" si="133"/>
        <v>1.44</v>
      </c>
      <c r="DB470">
        <f t="shared" si="125"/>
        <v>5.83</v>
      </c>
      <c r="DC470">
        <f t="shared" si="126"/>
        <v>0</v>
      </c>
      <c r="DD470" t="s">
        <v>236</v>
      </c>
      <c r="DE470" t="s">
        <v>236</v>
      </c>
      <c r="DF470">
        <f>ROUND(ROUND(AE470*AI470,2)*CX470,2)</f>
        <v>0</v>
      </c>
      <c r="DG470">
        <f t="shared" si="121"/>
        <v>0</v>
      </c>
      <c r="DH470">
        <f t="shared" si="122"/>
        <v>0</v>
      </c>
      <c r="DI470">
        <f t="shared" si="123"/>
        <v>0</v>
      </c>
      <c r="DJ470">
        <f t="shared" si="134"/>
        <v>0</v>
      </c>
      <c r="DK470">
        <v>0</v>
      </c>
      <c r="DL470" t="s">
        <v>236</v>
      </c>
      <c r="DM470">
        <v>0</v>
      </c>
      <c r="DN470" t="s">
        <v>236</v>
      </c>
      <c r="DO470">
        <v>0</v>
      </c>
    </row>
    <row r="471" spans="1:119">
      <c r="A471">
        <f>ROW(Source!A156)</f>
        <v>156</v>
      </c>
      <c r="B471">
        <v>85244033</v>
      </c>
      <c r="C471">
        <v>85246971</v>
      </c>
      <c r="D471">
        <v>83018908</v>
      </c>
      <c r="E471">
        <v>1</v>
      </c>
      <c r="F471">
        <v>1</v>
      </c>
      <c r="G471">
        <v>1</v>
      </c>
      <c r="H471">
        <v>3</v>
      </c>
      <c r="I471" t="s">
        <v>887</v>
      </c>
      <c r="J471" t="s">
        <v>888</v>
      </c>
      <c r="K471" t="s">
        <v>889</v>
      </c>
      <c r="L471">
        <v>1346</v>
      </c>
      <c r="N471">
        <v>1009</v>
      </c>
      <c r="O471" t="s">
        <v>102</v>
      </c>
      <c r="P471" t="s">
        <v>102</v>
      </c>
      <c r="Q471">
        <v>1</v>
      </c>
      <c r="W471">
        <v>0</v>
      </c>
      <c r="X471">
        <v>940570589</v>
      </c>
      <c r="Y471">
        <f t="shared" si="124"/>
        <v>0.05</v>
      </c>
      <c r="AA471">
        <v>188.93</v>
      </c>
      <c r="AB471">
        <v>0</v>
      </c>
      <c r="AC471">
        <v>0</v>
      </c>
      <c r="AD471">
        <v>0</v>
      </c>
      <c r="AE471">
        <v>157.44</v>
      </c>
      <c r="AF471">
        <v>0</v>
      </c>
      <c r="AG471">
        <v>0</v>
      </c>
      <c r="AH471">
        <v>0</v>
      </c>
      <c r="AI471">
        <v>1.2</v>
      </c>
      <c r="AJ471">
        <v>1</v>
      </c>
      <c r="AK471">
        <v>1</v>
      </c>
      <c r="AL471">
        <v>1</v>
      </c>
      <c r="AM471">
        <v>2</v>
      </c>
      <c r="AN471">
        <v>0</v>
      </c>
      <c r="AO471">
        <v>0</v>
      </c>
      <c r="AP471">
        <v>1</v>
      </c>
      <c r="AQ471">
        <v>1</v>
      </c>
      <c r="AR471">
        <v>0</v>
      </c>
      <c r="AS471" t="s">
        <v>236</v>
      </c>
      <c r="AT471">
        <v>0.05</v>
      </c>
      <c r="AU471" t="s">
        <v>236</v>
      </c>
      <c r="AV471">
        <v>0</v>
      </c>
      <c r="AW471">
        <v>2</v>
      </c>
      <c r="AX471">
        <v>85246992</v>
      </c>
      <c r="AY471">
        <v>1</v>
      </c>
      <c r="AZ471">
        <v>0</v>
      </c>
      <c r="BA471">
        <v>691</v>
      </c>
      <c r="BB471">
        <v>1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7.872</v>
      </c>
      <c r="BK471">
        <v>0</v>
      </c>
      <c r="BL471">
        <v>0</v>
      </c>
      <c r="BM471">
        <v>0</v>
      </c>
      <c r="BN471">
        <v>0</v>
      </c>
      <c r="BO471">
        <v>0</v>
      </c>
      <c r="BP471">
        <v>1</v>
      </c>
      <c r="BQ471">
        <v>7.872</v>
      </c>
      <c r="BR471">
        <v>0</v>
      </c>
      <c r="BS471">
        <v>0</v>
      </c>
      <c r="BT471">
        <v>0</v>
      </c>
      <c r="BU471">
        <v>0</v>
      </c>
      <c r="BV471">
        <v>0</v>
      </c>
      <c r="BW471">
        <v>1</v>
      </c>
      <c r="CV471">
        <v>0</v>
      </c>
      <c r="CW471">
        <v>0</v>
      </c>
      <c r="CX471">
        <f>ROUND(Y471*Source!I156,7)</f>
        <v>0</v>
      </c>
      <c r="CY471">
        <f t="shared" si="131"/>
        <v>188.93</v>
      </c>
      <c r="CZ471">
        <f t="shared" si="132"/>
        <v>157.44</v>
      </c>
      <c r="DA471">
        <f t="shared" si="133"/>
        <v>1.2</v>
      </c>
      <c r="DB471">
        <f t="shared" si="125"/>
        <v>7.87</v>
      </c>
      <c r="DC471">
        <f t="shared" si="126"/>
        <v>0</v>
      </c>
      <c r="DD471" t="s">
        <v>236</v>
      </c>
      <c r="DE471" t="s">
        <v>236</v>
      </c>
      <c r="DF471">
        <f>ROUND(ROUND(AE471*AI471,2)*CX471,2)</f>
        <v>0</v>
      </c>
      <c r="DG471">
        <f t="shared" si="121"/>
        <v>0</v>
      </c>
      <c r="DH471">
        <f t="shared" si="122"/>
        <v>0</v>
      </c>
      <c r="DI471">
        <f t="shared" si="123"/>
        <v>0</v>
      </c>
      <c r="DJ471">
        <f t="shared" si="134"/>
        <v>0</v>
      </c>
      <c r="DK471">
        <v>0</v>
      </c>
      <c r="DL471" t="s">
        <v>236</v>
      </c>
      <c r="DM471">
        <v>0</v>
      </c>
      <c r="DN471" t="s">
        <v>236</v>
      </c>
      <c r="DO471">
        <v>0</v>
      </c>
    </row>
    <row r="472" spans="1:119">
      <c r="A472">
        <f>ROW(Source!A156)</f>
        <v>156</v>
      </c>
      <c r="B472">
        <v>85244033</v>
      </c>
      <c r="C472">
        <v>85246971</v>
      </c>
      <c r="D472">
        <v>82931850</v>
      </c>
      <c r="E472">
        <v>117</v>
      </c>
      <c r="F472">
        <v>1</v>
      </c>
      <c r="G472">
        <v>1</v>
      </c>
      <c r="H472">
        <v>3</v>
      </c>
      <c r="I472" t="s">
        <v>327</v>
      </c>
      <c r="J472" t="s">
        <v>236</v>
      </c>
      <c r="K472" t="s">
        <v>328</v>
      </c>
      <c r="L472">
        <v>3277935</v>
      </c>
      <c r="N472">
        <v>1013</v>
      </c>
      <c r="O472" t="s">
        <v>64</v>
      </c>
      <c r="P472" t="s">
        <v>64</v>
      </c>
      <c r="Q472">
        <v>1</v>
      </c>
      <c r="W472">
        <v>0</v>
      </c>
      <c r="X472">
        <v>274903907</v>
      </c>
      <c r="Y472">
        <f t="shared" si="124"/>
        <v>2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1</v>
      </c>
      <c r="AJ472">
        <v>1</v>
      </c>
      <c r="AK472">
        <v>1</v>
      </c>
      <c r="AL472">
        <v>1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 t="s">
        <v>236</v>
      </c>
      <c r="AT472">
        <v>2</v>
      </c>
      <c r="AU472" t="s">
        <v>236</v>
      </c>
      <c r="AV472">
        <v>0</v>
      </c>
      <c r="AW472">
        <v>2</v>
      </c>
      <c r="AX472">
        <v>85246993</v>
      </c>
      <c r="AY472">
        <v>1</v>
      </c>
      <c r="AZ472">
        <v>0</v>
      </c>
      <c r="BA472">
        <v>692</v>
      </c>
      <c r="BB472">
        <v>0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0</v>
      </c>
      <c r="BI472">
        <v>0</v>
      </c>
      <c r="BJ472">
        <v>0</v>
      </c>
      <c r="BK472">
        <v>0</v>
      </c>
      <c r="BL472">
        <v>0</v>
      </c>
      <c r="BM472">
        <v>0</v>
      </c>
      <c r="BN472">
        <v>0</v>
      </c>
      <c r="BO472">
        <v>0</v>
      </c>
      <c r="BP472">
        <v>0</v>
      </c>
      <c r="BQ472">
        <v>0</v>
      </c>
      <c r="BR472">
        <v>0</v>
      </c>
      <c r="BS472">
        <v>0</v>
      </c>
      <c r="BT472">
        <v>0</v>
      </c>
      <c r="BU472">
        <v>0</v>
      </c>
      <c r="BV472">
        <v>0</v>
      </c>
      <c r="BW472">
        <v>0</v>
      </c>
      <c r="CV472">
        <v>0</v>
      </c>
      <c r="CW472">
        <v>0</v>
      </c>
      <c r="CX472">
        <f>ROUND(Y472*Source!I156,7)</f>
        <v>0</v>
      </c>
      <c r="CY472">
        <f t="shared" si="131"/>
        <v>0</v>
      </c>
      <c r="CZ472">
        <f t="shared" si="132"/>
        <v>0</v>
      </c>
      <c r="DA472">
        <f t="shared" si="133"/>
        <v>1</v>
      </c>
      <c r="DB472">
        <f t="shared" si="125"/>
        <v>0</v>
      </c>
      <c r="DC472">
        <f t="shared" si="126"/>
        <v>0</v>
      </c>
      <c r="DD472" t="s">
        <v>236</v>
      </c>
      <c r="DE472" t="s">
        <v>236</v>
      </c>
      <c r="DF472">
        <f t="shared" ref="DF472:DF478" si="135">ROUND(ROUND(AE472,2)*CX472,2)</f>
        <v>0</v>
      </c>
      <c r="DG472">
        <f t="shared" si="121"/>
        <v>0</v>
      </c>
      <c r="DH472">
        <f t="shared" si="122"/>
        <v>0</v>
      </c>
      <c r="DI472">
        <f t="shared" si="123"/>
        <v>0</v>
      </c>
      <c r="DJ472">
        <f t="shared" si="134"/>
        <v>0</v>
      </c>
      <c r="DK472">
        <v>0</v>
      </c>
      <c r="DL472" t="s">
        <v>236</v>
      </c>
      <c r="DM472">
        <v>0</v>
      </c>
      <c r="DN472" t="s">
        <v>236</v>
      </c>
      <c r="DO472">
        <v>0</v>
      </c>
    </row>
    <row r="473" spans="1:119">
      <c r="A473">
        <f>ROW(Source!A159)</f>
        <v>159</v>
      </c>
      <c r="B473">
        <v>85244098</v>
      </c>
      <c r="C473">
        <v>85246995</v>
      </c>
      <c r="D473">
        <v>82925858</v>
      </c>
      <c r="E473">
        <v>117</v>
      </c>
      <c r="F473">
        <v>1</v>
      </c>
      <c r="G473">
        <v>1</v>
      </c>
      <c r="H473">
        <v>1</v>
      </c>
      <c r="I473" t="s">
        <v>890</v>
      </c>
      <c r="J473" t="s">
        <v>236</v>
      </c>
      <c r="K473" t="s">
        <v>891</v>
      </c>
      <c r="L473">
        <v>1191</v>
      </c>
      <c r="N473">
        <v>1013</v>
      </c>
      <c r="O473" t="s">
        <v>28</v>
      </c>
      <c r="P473" t="s">
        <v>28</v>
      </c>
      <c r="Q473">
        <v>1</v>
      </c>
      <c r="W473">
        <v>0</v>
      </c>
      <c r="X473">
        <v>1903532093</v>
      </c>
      <c r="Y473">
        <f t="shared" ref="Y473:Y478" si="136">(AT473*ROUND(1.15,7))</f>
        <v>2.737</v>
      </c>
      <c r="AA473">
        <v>0</v>
      </c>
      <c r="AB473">
        <v>0</v>
      </c>
      <c r="AC473">
        <v>0</v>
      </c>
      <c r="AD473">
        <v>872.37</v>
      </c>
      <c r="AE473">
        <v>0</v>
      </c>
      <c r="AF473">
        <v>0</v>
      </c>
      <c r="AG473">
        <v>0</v>
      </c>
      <c r="AH473">
        <v>872.37</v>
      </c>
      <c r="AI473">
        <v>1</v>
      </c>
      <c r="AJ473">
        <v>1</v>
      </c>
      <c r="AK473">
        <v>1</v>
      </c>
      <c r="AL473">
        <v>1</v>
      </c>
      <c r="AM473">
        <v>-2</v>
      </c>
      <c r="AN473">
        <v>0</v>
      </c>
      <c r="AO473">
        <v>0</v>
      </c>
      <c r="AP473">
        <v>1</v>
      </c>
      <c r="AQ473">
        <v>1</v>
      </c>
      <c r="AR473">
        <v>0</v>
      </c>
      <c r="AS473" t="s">
        <v>236</v>
      </c>
      <c r="AT473">
        <v>2.38</v>
      </c>
      <c r="AU473" t="s">
        <v>482</v>
      </c>
      <c r="AV473">
        <v>1</v>
      </c>
      <c r="AW473">
        <v>2</v>
      </c>
      <c r="AX473">
        <v>85247015</v>
      </c>
      <c r="AY473">
        <v>1</v>
      </c>
      <c r="AZ473">
        <v>0</v>
      </c>
      <c r="BA473">
        <v>693</v>
      </c>
      <c r="BB473">
        <v>1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0</v>
      </c>
      <c r="BI473">
        <v>0</v>
      </c>
      <c r="BJ473">
        <v>0</v>
      </c>
      <c r="BK473">
        <v>0</v>
      </c>
      <c r="BL473">
        <v>0</v>
      </c>
      <c r="BM473">
        <v>2076.2406</v>
      </c>
      <c r="BN473">
        <v>2.38</v>
      </c>
      <c r="BO473">
        <v>0</v>
      </c>
      <c r="BP473">
        <v>1</v>
      </c>
      <c r="BQ473">
        <v>0</v>
      </c>
      <c r="BR473">
        <v>0</v>
      </c>
      <c r="BS473">
        <v>0</v>
      </c>
      <c r="BT473">
        <v>2387.67669</v>
      </c>
      <c r="BU473">
        <v>2.737</v>
      </c>
      <c r="BV473">
        <v>0</v>
      </c>
      <c r="BW473">
        <v>1</v>
      </c>
      <c r="CU473">
        <f>ROUND(AT473*Source!I159*AH473*AL473,2)</f>
        <v>0</v>
      </c>
      <c r="CV473">
        <f>ROUND(Y473*Source!I159,7)</f>
        <v>0</v>
      </c>
      <c r="CW473">
        <v>0</v>
      </c>
      <c r="CX473">
        <f>ROUND(Y473*Source!I159,7)</f>
        <v>0</v>
      </c>
      <c r="CY473">
        <f>AD473</f>
        <v>872.37</v>
      </c>
      <c r="CZ473">
        <f>AH473</f>
        <v>872.37</v>
      </c>
      <c r="DA473">
        <f>AL473</f>
        <v>1</v>
      </c>
      <c r="DB473">
        <f t="shared" ref="DB473:DB478" si="137">ROUND((ROUND(AT473*CZ473,2)*ROUND(1.15,7)),6)</f>
        <v>2387.676</v>
      </c>
      <c r="DC473">
        <f t="shared" ref="DC473:DC478" si="138">ROUND((ROUND(AT473*AG473,2)*ROUND(1.15,7)),6)</f>
        <v>0</v>
      </c>
      <c r="DD473" t="s">
        <v>236</v>
      </c>
      <c r="DE473" t="s">
        <v>236</v>
      </c>
      <c r="DF473">
        <f t="shared" si="135"/>
        <v>0</v>
      </c>
      <c r="DG473">
        <f t="shared" si="121"/>
        <v>0</v>
      </c>
      <c r="DH473">
        <f t="shared" si="122"/>
        <v>0</v>
      </c>
      <c r="DI473">
        <f t="shared" si="123"/>
        <v>0</v>
      </c>
      <c r="DJ473">
        <f>DI473</f>
        <v>0</v>
      </c>
      <c r="DK473">
        <v>1</v>
      </c>
      <c r="DL473" t="s">
        <v>236</v>
      </c>
      <c r="DM473">
        <v>0</v>
      </c>
      <c r="DN473" t="s">
        <v>236</v>
      </c>
      <c r="DO473">
        <v>0</v>
      </c>
    </row>
    <row r="474" spans="1:119">
      <c r="A474">
        <f>ROW(Source!A159)</f>
        <v>159</v>
      </c>
      <c r="B474">
        <v>85244098</v>
      </c>
      <c r="C474">
        <v>85246995</v>
      </c>
      <c r="D474">
        <v>82926016</v>
      </c>
      <c r="E474">
        <v>117</v>
      </c>
      <c r="F474">
        <v>1</v>
      </c>
      <c r="G474">
        <v>1</v>
      </c>
      <c r="H474">
        <v>1</v>
      </c>
      <c r="I474" t="s">
        <v>798</v>
      </c>
      <c r="J474" t="s">
        <v>236</v>
      </c>
      <c r="K474" t="s">
        <v>799</v>
      </c>
      <c r="L474">
        <v>1191</v>
      </c>
      <c r="N474">
        <v>1013</v>
      </c>
      <c r="O474" t="s">
        <v>28</v>
      </c>
      <c r="P474" t="s">
        <v>28</v>
      </c>
      <c r="Q474">
        <v>1</v>
      </c>
      <c r="W474">
        <v>0</v>
      </c>
      <c r="X474">
        <v>-1417349443</v>
      </c>
      <c r="Y474">
        <f t="shared" si="136"/>
        <v>0.023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1</v>
      </c>
      <c r="AJ474">
        <v>1</v>
      </c>
      <c r="AK474">
        <v>1</v>
      </c>
      <c r="AL474">
        <v>1</v>
      </c>
      <c r="AM474">
        <v>-2</v>
      </c>
      <c r="AN474">
        <v>0</v>
      </c>
      <c r="AO474">
        <v>0</v>
      </c>
      <c r="AP474">
        <v>1</v>
      </c>
      <c r="AQ474">
        <v>1</v>
      </c>
      <c r="AR474">
        <v>0</v>
      </c>
      <c r="AS474" t="s">
        <v>236</v>
      </c>
      <c r="AT474">
        <v>0.02</v>
      </c>
      <c r="AU474" t="s">
        <v>482</v>
      </c>
      <c r="AV474">
        <v>2</v>
      </c>
      <c r="AW474">
        <v>2</v>
      </c>
      <c r="AX474">
        <v>85247016</v>
      </c>
      <c r="AY474">
        <v>1</v>
      </c>
      <c r="AZ474">
        <v>0</v>
      </c>
      <c r="BA474">
        <v>694</v>
      </c>
      <c r="BB474">
        <v>1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0</v>
      </c>
      <c r="BI474">
        <v>0</v>
      </c>
      <c r="BJ474">
        <v>0</v>
      </c>
      <c r="BK474">
        <v>0</v>
      </c>
      <c r="BL474">
        <v>0</v>
      </c>
      <c r="BM474">
        <v>0</v>
      </c>
      <c r="BN474">
        <v>0</v>
      </c>
      <c r="BO474">
        <v>0</v>
      </c>
      <c r="BP474">
        <v>0</v>
      </c>
      <c r="BQ474">
        <v>0</v>
      </c>
      <c r="BR474">
        <v>0</v>
      </c>
      <c r="BS474">
        <v>0</v>
      </c>
      <c r="BT474">
        <v>0</v>
      </c>
      <c r="BU474">
        <v>0</v>
      </c>
      <c r="BV474">
        <v>0</v>
      </c>
      <c r="BW474">
        <v>0</v>
      </c>
      <c r="CV474">
        <v>0</v>
      </c>
      <c r="CW474">
        <v>0</v>
      </c>
      <c r="CX474">
        <f>ROUND(Y474*Source!I159,7)</f>
        <v>0</v>
      </c>
      <c r="CY474">
        <f>AD474</f>
        <v>0</v>
      </c>
      <c r="CZ474">
        <f>AH474</f>
        <v>0</v>
      </c>
      <c r="DA474">
        <f>AL474</f>
        <v>1</v>
      </c>
      <c r="DB474">
        <f t="shared" si="137"/>
        <v>0</v>
      </c>
      <c r="DC474">
        <f t="shared" si="138"/>
        <v>0</v>
      </c>
      <c r="DD474" t="s">
        <v>236</v>
      </c>
      <c r="DE474" t="s">
        <v>236</v>
      </c>
      <c r="DF474">
        <f t="shared" si="135"/>
        <v>0</v>
      </c>
      <c r="DG474">
        <f t="shared" si="121"/>
        <v>0</v>
      </c>
      <c r="DH474">
        <f t="shared" si="122"/>
        <v>0</v>
      </c>
      <c r="DI474">
        <f t="shared" si="123"/>
        <v>0</v>
      </c>
      <c r="DJ474">
        <f>DI474</f>
        <v>0</v>
      </c>
      <c r="DK474">
        <v>0</v>
      </c>
      <c r="DL474" t="s">
        <v>236</v>
      </c>
      <c r="DM474">
        <v>0</v>
      </c>
      <c r="DN474" t="s">
        <v>236</v>
      </c>
      <c r="DO474">
        <v>0</v>
      </c>
    </row>
    <row r="475" spans="1:119">
      <c r="A475">
        <f>ROW(Source!A159)</f>
        <v>159</v>
      </c>
      <c r="B475">
        <v>85244098</v>
      </c>
      <c r="C475">
        <v>85246995</v>
      </c>
      <c r="D475">
        <v>82932505</v>
      </c>
      <c r="E475">
        <v>1</v>
      </c>
      <c r="F475">
        <v>1</v>
      </c>
      <c r="G475">
        <v>1</v>
      </c>
      <c r="H475">
        <v>2</v>
      </c>
      <c r="I475" t="s">
        <v>73</v>
      </c>
      <c r="J475" t="s">
        <v>807</v>
      </c>
      <c r="K475" t="s">
        <v>74</v>
      </c>
      <c r="L475">
        <v>1368</v>
      </c>
      <c r="N475">
        <v>1011</v>
      </c>
      <c r="O475" t="s">
        <v>57</v>
      </c>
      <c r="P475" t="s">
        <v>57</v>
      </c>
      <c r="Q475">
        <v>1</v>
      </c>
      <c r="W475">
        <v>0</v>
      </c>
      <c r="X475">
        <v>639918019</v>
      </c>
      <c r="Y475">
        <f t="shared" si="136"/>
        <v>0.0115</v>
      </c>
      <c r="AA475">
        <v>0</v>
      </c>
      <c r="AB475">
        <v>1626.29</v>
      </c>
      <c r="AC475">
        <v>1090.46</v>
      </c>
      <c r="AD475">
        <v>0</v>
      </c>
      <c r="AE475">
        <v>0</v>
      </c>
      <c r="AF475">
        <v>1626.29</v>
      </c>
      <c r="AG475">
        <v>1090.46</v>
      </c>
      <c r="AH475">
        <v>0</v>
      </c>
      <c r="AI475">
        <v>1</v>
      </c>
      <c r="AJ475">
        <v>1</v>
      </c>
      <c r="AK475">
        <v>1</v>
      </c>
      <c r="AL475">
        <v>1</v>
      </c>
      <c r="AM475">
        <v>-2</v>
      </c>
      <c r="AN475">
        <v>0</v>
      </c>
      <c r="AO475">
        <v>0</v>
      </c>
      <c r="AP475">
        <v>1</v>
      </c>
      <c r="AQ475">
        <v>1</v>
      </c>
      <c r="AR475">
        <v>0</v>
      </c>
      <c r="AS475" t="s">
        <v>236</v>
      </c>
      <c r="AT475">
        <v>0.01</v>
      </c>
      <c r="AU475" t="s">
        <v>482</v>
      </c>
      <c r="AV475">
        <v>1</v>
      </c>
      <c r="AW475">
        <v>2</v>
      </c>
      <c r="AX475">
        <v>85247017</v>
      </c>
      <c r="AY475">
        <v>1</v>
      </c>
      <c r="AZ475">
        <v>0</v>
      </c>
      <c r="BA475">
        <v>695</v>
      </c>
      <c r="BB475">
        <v>1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0</v>
      </c>
      <c r="BK475">
        <v>16.2629</v>
      </c>
      <c r="BL475">
        <v>10.9046</v>
      </c>
      <c r="BM475">
        <v>0</v>
      </c>
      <c r="BN475">
        <v>0</v>
      </c>
      <c r="BO475">
        <v>0.01</v>
      </c>
      <c r="BP475">
        <v>1</v>
      </c>
      <c r="BQ475">
        <v>0</v>
      </c>
      <c r="BR475">
        <v>18.702335</v>
      </c>
      <c r="BS475">
        <v>12.54029</v>
      </c>
      <c r="BT475">
        <v>0</v>
      </c>
      <c r="BU475">
        <v>0</v>
      </c>
      <c r="BV475">
        <v>0.0115</v>
      </c>
      <c r="BW475">
        <v>1</v>
      </c>
      <c r="CV475">
        <v>0</v>
      </c>
      <c r="CW475">
        <f>ROUND(Y475*Source!I159*DO475,7)</f>
        <v>0</v>
      </c>
      <c r="CX475">
        <f>ROUND(Y475*Source!I159,7)</f>
        <v>0</v>
      </c>
      <c r="CY475">
        <f>AB475</f>
        <v>1626.29</v>
      </c>
      <c r="CZ475">
        <f>AF475</f>
        <v>1626.29</v>
      </c>
      <c r="DA475">
        <f>AJ475</f>
        <v>1</v>
      </c>
      <c r="DB475">
        <f t="shared" si="137"/>
        <v>18.699</v>
      </c>
      <c r="DC475">
        <f t="shared" si="138"/>
        <v>12.535</v>
      </c>
      <c r="DD475" t="s">
        <v>236</v>
      </c>
      <c r="DE475" t="s">
        <v>236</v>
      </c>
      <c r="DF475">
        <f t="shared" si="135"/>
        <v>0</v>
      </c>
      <c r="DG475">
        <f t="shared" si="121"/>
        <v>0</v>
      </c>
      <c r="DH475">
        <f t="shared" si="122"/>
        <v>0</v>
      </c>
      <c r="DI475">
        <f t="shared" si="123"/>
        <v>0</v>
      </c>
      <c r="DJ475">
        <f>DG475+DH475</f>
        <v>0</v>
      </c>
      <c r="DK475">
        <v>1</v>
      </c>
      <c r="DL475" t="s">
        <v>75</v>
      </c>
      <c r="DM475">
        <v>6</v>
      </c>
      <c r="DN475" t="s">
        <v>28</v>
      </c>
      <c r="DO475">
        <v>1</v>
      </c>
    </row>
    <row r="476" spans="1:119">
      <c r="A476">
        <f>ROW(Source!A159)</f>
        <v>159</v>
      </c>
      <c r="B476">
        <v>85244098</v>
      </c>
      <c r="C476">
        <v>85246995</v>
      </c>
      <c r="D476">
        <v>82933400</v>
      </c>
      <c r="E476">
        <v>1</v>
      </c>
      <c r="F476">
        <v>1</v>
      </c>
      <c r="G476">
        <v>1</v>
      </c>
      <c r="H476">
        <v>2</v>
      </c>
      <c r="I476" t="s">
        <v>97</v>
      </c>
      <c r="J476" t="s">
        <v>801</v>
      </c>
      <c r="K476" t="s">
        <v>98</v>
      </c>
      <c r="L476">
        <v>1368</v>
      </c>
      <c r="N476">
        <v>1011</v>
      </c>
      <c r="O476" t="s">
        <v>57</v>
      </c>
      <c r="P476" t="s">
        <v>57</v>
      </c>
      <c r="Q476">
        <v>1</v>
      </c>
      <c r="W476">
        <v>0</v>
      </c>
      <c r="X476">
        <v>-849950259</v>
      </c>
      <c r="Y476">
        <f t="shared" si="136"/>
        <v>0.0115</v>
      </c>
      <c r="AA476">
        <v>0</v>
      </c>
      <c r="AB476">
        <v>641.7</v>
      </c>
      <c r="AC476">
        <v>811.79</v>
      </c>
      <c r="AD476">
        <v>0</v>
      </c>
      <c r="AE476">
        <v>0</v>
      </c>
      <c r="AF476">
        <v>641.7</v>
      </c>
      <c r="AG476">
        <v>811.79</v>
      </c>
      <c r="AH476">
        <v>0</v>
      </c>
      <c r="AI476">
        <v>1</v>
      </c>
      <c r="AJ476">
        <v>1</v>
      </c>
      <c r="AK476">
        <v>1</v>
      </c>
      <c r="AL476">
        <v>1</v>
      </c>
      <c r="AM476">
        <v>-2</v>
      </c>
      <c r="AN476">
        <v>0</v>
      </c>
      <c r="AO476">
        <v>0</v>
      </c>
      <c r="AP476">
        <v>1</v>
      </c>
      <c r="AQ476">
        <v>1</v>
      </c>
      <c r="AR476">
        <v>0</v>
      </c>
      <c r="AS476" t="s">
        <v>236</v>
      </c>
      <c r="AT476">
        <v>0.01</v>
      </c>
      <c r="AU476" t="s">
        <v>482</v>
      </c>
      <c r="AV476">
        <v>1</v>
      </c>
      <c r="AW476">
        <v>2</v>
      </c>
      <c r="AX476">
        <v>85247018</v>
      </c>
      <c r="AY476">
        <v>1</v>
      </c>
      <c r="AZ476">
        <v>0</v>
      </c>
      <c r="BA476">
        <v>696</v>
      </c>
      <c r="BB476">
        <v>1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0</v>
      </c>
      <c r="BK476">
        <v>6.417</v>
      </c>
      <c r="BL476">
        <v>8.1179</v>
      </c>
      <c r="BM476">
        <v>0</v>
      </c>
      <c r="BN476">
        <v>0</v>
      </c>
      <c r="BO476">
        <v>0.01</v>
      </c>
      <c r="BP476">
        <v>1</v>
      </c>
      <c r="BQ476">
        <v>0</v>
      </c>
      <c r="BR476">
        <v>7.37955</v>
      </c>
      <c r="BS476">
        <v>9.335585</v>
      </c>
      <c r="BT476">
        <v>0</v>
      </c>
      <c r="BU476">
        <v>0</v>
      </c>
      <c r="BV476">
        <v>0.0115</v>
      </c>
      <c r="BW476">
        <v>1</v>
      </c>
      <c r="CV476">
        <v>0</v>
      </c>
      <c r="CW476">
        <f>ROUND(Y476*Source!I159*DO476,7)</f>
        <v>0</v>
      </c>
      <c r="CX476">
        <f>ROUND(Y476*Source!I159,7)</f>
        <v>0</v>
      </c>
      <c r="CY476">
        <f>AB476</f>
        <v>641.7</v>
      </c>
      <c r="CZ476">
        <f>AF476</f>
        <v>641.7</v>
      </c>
      <c r="DA476">
        <f>AJ476</f>
        <v>1</v>
      </c>
      <c r="DB476">
        <f t="shared" si="137"/>
        <v>7.383</v>
      </c>
      <c r="DC476">
        <f t="shared" si="138"/>
        <v>9.338</v>
      </c>
      <c r="DD476" t="s">
        <v>236</v>
      </c>
      <c r="DE476" t="s">
        <v>236</v>
      </c>
      <c r="DF476">
        <f t="shared" si="135"/>
        <v>0</v>
      </c>
      <c r="DG476">
        <f t="shared" si="121"/>
        <v>0</v>
      </c>
      <c r="DH476">
        <f t="shared" si="122"/>
        <v>0</v>
      </c>
      <c r="DI476">
        <f t="shared" si="123"/>
        <v>0</v>
      </c>
      <c r="DJ476">
        <f>DG476+DH476</f>
        <v>0</v>
      </c>
      <c r="DK476">
        <v>1</v>
      </c>
      <c r="DL476" t="s">
        <v>81</v>
      </c>
      <c r="DM476">
        <v>4</v>
      </c>
      <c r="DN476" t="s">
        <v>28</v>
      </c>
      <c r="DO476">
        <v>1</v>
      </c>
    </row>
    <row r="477" spans="1:119">
      <c r="A477">
        <f>ROW(Source!A159)</f>
        <v>159</v>
      </c>
      <c r="B477">
        <v>85244098</v>
      </c>
      <c r="C477">
        <v>85246995</v>
      </c>
      <c r="D477">
        <v>82933596</v>
      </c>
      <c r="E477">
        <v>1</v>
      </c>
      <c r="F477">
        <v>1</v>
      </c>
      <c r="G477">
        <v>1</v>
      </c>
      <c r="H477">
        <v>2</v>
      </c>
      <c r="I477" t="s">
        <v>821</v>
      </c>
      <c r="J477" t="s">
        <v>822</v>
      </c>
      <c r="K477" t="s">
        <v>823</v>
      </c>
      <c r="L477">
        <v>1368</v>
      </c>
      <c r="N477">
        <v>1011</v>
      </c>
      <c r="O477" t="s">
        <v>57</v>
      </c>
      <c r="P477" t="s">
        <v>57</v>
      </c>
      <c r="Q477">
        <v>1</v>
      </c>
      <c r="W477">
        <v>0</v>
      </c>
      <c r="X477">
        <v>303316554</v>
      </c>
      <c r="Y477">
        <f t="shared" si="136"/>
        <v>0.1242</v>
      </c>
      <c r="AA477">
        <v>0</v>
      </c>
      <c r="AB477">
        <v>34.61</v>
      </c>
      <c r="AC477">
        <v>0</v>
      </c>
      <c r="AD477">
        <v>0</v>
      </c>
      <c r="AE477">
        <v>0</v>
      </c>
      <c r="AF477">
        <v>34.61</v>
      </c>
      <c r="AG477">
        <v>0</v>
      </c>
      <c r="AH477">
        <v>0</v>
      </c>
      <c r="AI477">
        <v>1</v>
      </c>
      <c r="AJ477">
        <v>1</v>
      </c>
      <c r="AK477">
        <v>1</v>
      </c>
      <c r="AL477">
        <v>1</v>
      </c>
      <c r="AM477">
        <v>-2</v>
      </c>
      <c r="AN477">
        <v>0</v>
      </c>
      <c r="AO477">
        <v>0</v>
      </c>
      <c r="AP477">
        <v>1</v>
      </c>
      <c r="AQ477">
        <v>1</v>
      </c>
      <c r="AR477">
        <v>0</v>
      </c>
      <c r="AS477" t="s">
        <v>236</v>
      </c>
      <c r="AT477">
        <v>0.108</v>
      </c>
      <c r="AU477" t="s">
        <v>482</v>
      </c>
      <c r="AV477">
        <v>1</v>
      </c>
      <c r="AW477">
        <v>2</v>
      </c>
      <c r="AX477">
        <v>85247019</v>
      </c>
      <c r="AY477">
        <v>1</v>
      </c>
      <c r="AZ477">
        <v>0</v>
      </c>
      <c r="BA477">
        <v>697</v>
      </c>
      <c r="BB477">
        <v>1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0</v>
      </c>
      <c r="BI477">
        <v>0</v>
      </c>
      <c r="BJ477">
        <v>0</v>
      </c>
      <c r="BK477">
        <v>3.73788</v>
      </c>
      <c r="BL477">
        <v>0</v>
      </c>
      <c r="BM477">
        <v>0</v>
      </c>
      <c r="BN477">
        <v>0</v>
      </c>
      <c r="BO477">
        <v>0</v>
      </c>
      <c r="BP477">
        <v>1</v>
      </c>
      <c r="BQ477">
        <v>0</v>
      </c>
      <c r="BR477">
        <v>4.298562</v>
      </c>
      <c r="BS477">
        <v>0</v>
      </c>
      <c r="BT477">
        <v>0</v>
      </c>
      <c r="BU477">
        <v>0</v>
      </c>
      <c r="BV477">
        <v>0</v>
      </c>
      <c r="BW477">
        <v>1</v>
      </c>
      <c r="CV477">
        <v>0</v>
      </c>
      <c r="CW477">
        <f>ROUND(Y477*Source!I159*DO477,7)</f>
        <v>0</v>
      </c>
      <c r="CX477">
        <f>ROUND(Y477*Source!I159,7)</f>
        <v>0</v>
      </c>
      <c r="CY477">
        <f>AB477</f>
        <v>34.61</v>
      </c>
      <c r="CZ477">
        <f>AF477</f>
        <v>34.61</v>
      </c>
      <c r="DA477">
        <f>AJ477</f>
        <v>1</v>
      </c>
      <c r="DB477">
        <f t="shared" si="137"/>
        <v>4.301</v>
      </c>
      <c r="DC477">
        <f t="shared" si="138"/>
        <v>0</v>
      </c>
      <c r="DD477" t="s">
        <v>236</v>
      </c>
      <c r="DE477" t="s">
        <v>236</v>
      </c>
      <c r="DF477">
        <f t="shared" si="135"/>
        <v>0</v>
      </c>
      <c r="DG477">
        <f t="shared" si="121"/>
        <v>0</v>
      </c>
      <c r="DH477">
        <f t="shared" si="122"/>
        <v>0</v>
      </c>
      <c r="DI477">
        <f t="shared" si="123"/>
        <v>0</v>
      </c>
      <c r="DJ477">
        <f>DG477+DH477</f>
        <v>0</v>
      </c>
      <c r="DK477">
        <v>1</v>
      </c>
      <c r="DL477" t="s">
        <v>236</v>
      </c>
      <c r="DM477">
        <v>0</v>
      </c>
      <c r="DN477" t="s">
        <v>236</v>
      </c>
      <c r="DO477">
        <v>0</v>
      </c>
    </row>
    <row r="478" spans="1:119">
      <c r="A478">
        <f>ROW(Source!A159)</f>
        <v>159</v>
      </c>
      <c r="B478">
        <v>85244098</v>
      </c>
      <c r="C478">
        <v>85246995</v>
      </c>
      <c r="D478">
        <v>82934033</v>
      </c>
      <c r="E478">
        <v>1</v>
      </c>
      <c r="F478">
        <v>1</v>
      </c>
      <c r="G478">
        <v>1</v>
      </c>
      <c r="H478">
        <v>2</v>
      </c>
      <c r="I478" t="s">
        <v>872</v>
      </c>
      <c r="J478" t="s">
        <v>873</v>
      </c>
      <c r="K478" t="s">
        <v>874</v>
      </c>
      <c r="L478">
        <v>1368</v>
      </c>
      <c r="N478">
        <v>1011</v>
      </c>
      <c r="O478" t="s">
        <v>57</v>
      </c>
      <c r="P478" t="s">
        <v>57</v>
      </c>
      <c r="Q478">
        <v>1</v>
      </c>
      <c r="W478">
        <v>0</v>
      </c>
      <c r="X478">
        <v>691687715</v>
      </c>
      <c r="Y478">
        <f t="shared" si="136"/>
        <v>0.2277</v>
      </c>
      <c r="AA478">
        <v>0</v>
      </c>
      <c r="AB478">
        <v>15.84</v>
      </c>
      <c r="AC478">
        <v>0</v>
      </c>
      <c r="AD478">
        <v>0</v>
      </c>
      <c r="AE478">
        <v>0</v>
      </c>
      <c r="AF478">
        <v>15.84</v>
      </c>
      <c r="AG478">
        <v>0</v>
      </c>
      <c r="AH478">
        <v>0</v>
      </c>
      <c r="AI478">
        <v>1</v>
      </c>
      <c r="AJ478">
        <v>1</v>
      </c>
      <c r="AK478">
        <v>1</v>
      </c>
      <c r="AL478">
        <v>1</v>
      </c>
      <c r="AM478">
        <v>-2</v>
      </c>
      <c r="AN478">
        <v>0</v>
      </c>
      <c r="AO478">
        <v>0</v>
      </c>
      <c r="AP478">
        <v>1</v>
      </c>
      <c r="AQ478">
        <v>1</v>
      </c>
      <c r="AR478">
        <v>0</v>
      </c>
      <c r="AS478" t="s">
        <v>236</v>
      </c>
      <c r="AT478">
        <v>0.198</v>
      </c>
      <c r="AU478" t="s">
        <v>482</v>
      </c>
      <c r="AV478">
        <v>1</v>
      </c>
      <c r="AW478">
        <v>2</v>
      </c>
      <c r="AX478">
        <v>85247020</v>
      </c>
      <c r="AY478">
        <v>1</v>
      </c>
      <c r="AZ478">
        <v>0</v>
      </c>
      <c r="BA478">
        <v>698</v>
      </c>
      <c r="BB478">
        <v>1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3.13632</v>
      </c>
      <c r="BL478">
        <v>0</v>
      </c>
      <c r="BM478">
        <v>0</v>
      </c>
      <c r="BN478">
        <v>0</v>
      </c>
      <c r="BO478">
        <v>0</v>
      </c>
      <c r="BP478">
        <v>1</v>
      </c>
      <c r="BQ478">
        <v>0</v>
      </c>
      <c r="BR478">
        <v>3.606768</v>
      </c>
      <c r="BS478">
        <v>0</v>
      </c>
      <c r="BT478">
        <v>0</v>
      </c>
      <c r="BU478">
        <v>0</v>
      </c>
      <c r="BV478">
        <v>0</v>
      </c>
      <c r="BW478">
        <v>1</v>
      </c>
      <c r="CV478">
        <v>0</v>
      </c>
      <c r="CW478">
        <f>ROUND(Y478*Source!I159*DO478,7)</f>
        <v>0</v>
      </c>
      <c r="CX478">
        <f>ROUND(Y478*Source!I159,7)</f>
        <v>0</v>
      </c>
      <c r="CY478">
        <f>AB478</f>
        <v>15.84</v>
      </c>
      <c r="CZ478">
        <f>AF478</f>
        <v>15.84</v>
      </c>
      <c r="DA478">
        <f>AJ478</f>
        <v>1</v>
      </c>
      <c r="DB478">
        <f t="shared" si="137"/>
        <v>3.611</v>
      </c>
      <c r="DC478">
        <f t="shared" si="138"/>
        <v>0</v>
      </c>
      <c r="DD478" t="s">
        <v>236</v>
      </c>
      <c r="DE478" t="s">
        <v>236</v>
      </c>
      <c r="DF478">
        <f t="shared" si="135"/>
        <v>0</v>
      </c>
      <c r="DG478">
        <f t="shared" si="121"/>
        <v>0</v>
      </c>
      <c r="DH478">
        <f t="shared" si="122"/>
        <v>0</v>
      </c>
      <c r="DI478">
        <f t="shared" si="123"/>
        <v>0</v>
      </c>
      <c r="DJ478">
        <f>DG478+DH478</f>
        <v>0</v>
      </c>
      <c r="DK478">
        <v>1</v>
      </c>
      <c r="DL478" t="s">
        <v>236</v>
      </c>
      <c r="DM478">
        <v>0</v>
      </c>
      <c r="DN478" t="s">
        <v>236</v>
      </c>
      <c r="DO478">
        <v>0</v>
      </c>
    </row>
    <row r="479" spans="1:119">
      <c r="A479">
        <f>ROW(Source!A159)</f>
        <v>159</v>
      </c>
      <c r="B479">
        <v>85244098</v>
      </c>
      <c r="C479">
        <v>85246995</v>
      </c>
      <c r="D479">
        <v>82998102</v>
      </c>
      <c r="E479">
        <v>1</v>
      </c>
      <c r="F479">
        <v>1</v>
      </c>
      <c r="G479">
        <v>1</v>
      </c>
      <c r="H479">
        <v>3</v>
      </c>
      <c r="I479" t="s">
        <v>875</v>
      </c>
      <c r="J479" t="s">
        <v>876</v>
      </c>
      <c r="K479" t="s">
        <v>877</v>
      </c>
      <c r="L479">
        <v>1346</v>
      </c>
      <c r="N479">
        <v>1009</v>
      </c>
      <c r="O479" t="s">
        <v>102</v>
      </c>
      <c r="P479" t="s">
        <v>102</v>
      </c>
      <c r="Q479">
        <v>1</v>
      </c>
      <c r="W479">
        <v>0</v>
      </c>
      <c r="X479">
        <v>819855318</v>
      </c>
      <c r="Y479">
        <f t="shared" ref="Y479:Y491" si="139">AT479</f>
        <v>0.009</v>
      </c>
      <c r="AA479">
        <v>240.06</v>
      </c>
      <c r="AB479">
        <v>0</v>
      </c>
      <c r="AC479">
        <v>0</v>
      </c>
      <c r="AD479">
        <v>0</v>
      </c>
      <c r="AE479">
        <v>150.04</v>
      </c>
      <c r="AF479">
        <v>0</v>
      </c>
      <c r="AG479">
        <v>0</v>
      </c>
      <c r="AH479">
        <v>0</v>
      </c>
      <c r="AI479">
        <v>1.6</v>
      </c>
      <c r="AJ479">
        <v>1</v>
      </c>
      <c r="AK479">
        <v>1</v>
      </c>
      <c r="AL479">
        <v>1</v>
      </c>
      <c r="AM479">
        <v>2</v>
      </c>
      <c r="AN479">
        <v>0</v>
      </c>
      <c r="AO479">
        <v>0</v>
      </c>
      <c r="AP479">
        <v>1</v>
      </c>
      <c r="AQ479">
        <v>1</v>
      </c>
      <c r="AR479">
        <v>0</v>
      </c>
      <c r="AS479" t="s">
        <v>236</v>
      </c>
      <c r="AT479">
        <v>0.009</v>
      </c>
      <c r="AU479" t="s">
        <v>236</v>
      </c>
      <c r="AV479">
        <v>0</v>
      </c>
      <c r="AW479">
        <v>2</v>
      </c>
      <c r="AX479">
        <v>85247021</v>
      </c>
      <c r="AY479">
        <v>1</v>
      </c>
      <c r="AZ479">
        <v>0</v>
      </c>
      <c r="BA479">
        <v>699</v>
      </c>
      <c r="BB479">
        <v>1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1.35036</v>
      </c>
      <c r="BK479">
        <v>0</v>
      </c>
      <c r="BL479">
        <v>0</v>
      </c>
      <c r="BM479">
        <v>0</v>
      </c>
      <c r="BN479">
        <v>0</v>
      </c>
      <c r="BO479">
        <v>0</v>
      </c>
      <c r="BP479">
        <v>1</v>
      </c>
      <c r="BQ479">
        <v>1.35036</v>
      </c>
      <c r="BR479">
        <v>0</v>
      </c>
      <c r="BS479">
        <v>0</v>
      </c>
      <c r="BT479">
        <v>0</v>
      </c>
      <c r="BU479">
        <v>0</v>
      </c>
      <c r="BV479">
        <v>0</v>
      </c>
      <c r="BW479">
        <v>1</v>
      </c>
      <c r="CV479">
        <v>0</v>
      </c>
      <c r="CW479">
        <v>0</v>
      </c>
      <c r="CX479">
        <f>ROUND(Y479*Source!I159,7)</f>
        <v>0</v>
      </c>
      <c r="CY479">
        <f t="shared" ref="CY479:CY491" si="140">AA479</f>
        <v>240.06</v>
      </c>
      <c r="CZ479">
        <f t="shared" ref="CZ479:CZ491" si="141">AE479</f>
        <v>150.04</v>
      </c>
      <c r="DA479">
        <f t="shared" ref="DA479:DA491" si="142">AI479</f>
        <v>1.6</v>
      </c>
      <c r="DB479">
        <f t="shared" ref="DB479:DB491" si="143">ROUND(ROUND(AT479*CZ479,2),6)</f>
        <v>1.35</v>
      </c>
      <c r="DC479">
        <f t="shared" ref="DC479:DC491" si="144">ROUND(ROUND(AT479*AG479,2),6)</f>
        <v>0</v>
      </c>
      <c r="DD479" t="s">
        <v>236</v>
      </c>
      <c r="DE479" t="s">
        <v>236</v>
      </c>
      <c r="DF479">
        <f>ROUND(ROUND(AE479*AI479,2)*CX479,2)</f>
        <v>0</v>
      </c>
      <c r="DG479">
        <f t="shared" si="121"/>
        <v>0</v>
      </c>
      <c r="DH479">
        <f t="shared" si="122"/>
        <v>0</v>
      </c>
      <c r="DI479">
        <f t="shared" si="123"/>
        <v>0</v>
      </c>
      <c r="DJ479">
        <f t="shared" ref="DJ479:DJ491" si="145">DF479</f>
        <v>0</v>
      </c>
      <c r="DK479">
        <v>0</v>
      </c>
      <c r="DL479" t="s">
        <v>236</v>
      </c>
      <c r="DM479">
        <v>0</v>
      </c>
      <c r="DN479" t="s">
        <v>236</v>
      </c>
      <c r="DO479">
        <v>0</v>
      </c>
    </row>
    <row r="480" spans="1:119">
      <c r="A480">
        <f>ROW(Source!A159)</f>
        <v>159</v>
      </c>
      <c r="B480">
        <v>85244098</v>
      </c>
      <c r="C480">
        <v>85246995</v>
      </c>
      <c r="D480">
        <v>83000144</v>
      </c>
      <c r="E480">
        <v>1</v>
      </c>
      <c r="F480">
        <v>1</v>
      </c>
      <c r="G480">
        <v>1</v>
      </c>
      <c r="H480">
        <v>3</v>
      </c>
      <c r="I480" t="s">
        <v>878</v>
      </c>
      <c r="J480" t="s">
        <v>879</v>
      </c>
      <c r="K480" t="s">
        <v>880</v>
      </c>
      <c r="L480">
        <v>1346</v>
      </c>
      <c r="N480">
        <v>1009</v>
      </c>
      <c r="O480" t="s">
        <v>102</v>
      </c>
      <c r="P480" t="s">
        <v>102</v>
      </c>
      <c r="Q480">
        <v>1</v>
      </c>
      <c r="W480">
        <v>0</v>
      </c>
      <c r="X480">
        <v>-559691286</v>
      </c>
      <c r="Y480">
        <f t="shared" si="139"/>
        <v>0.004</v>
      </c>
      <c r="AA480">
        <v>164.89</v>
      </c>
      <c r="AB480">
        <v>0</v>
      </c>
      <c r="AC480">
        <v>0</v>
      </c>
      <c r="AD480">
        <v>0</v>
      </c>
      <c r="AE480">
        <v>187.38</v>
      </c>
      <c r="AF480">
        <v>0</v>
      </c>
      <c r="AG480">
        <v>0</v>
      </c>
      <c r="AH480">
        <v>0</v>
      </c>
      <c r="AI480">
        <v>0.88</v>
      </c>
      <c r="AJ480">
        <v>1</v>
      </c>
      <c r="AK480">
        <v>1</v>
      </c>
      <c r="AL480">
        <v>1</v>
      </c>
      <c r="AM480">
        <v>2</v>
      </c>
      <c r="AN480">
        <v>0</v>
      </c>
      <c r="AO480">
        <v>0</v>
      </c>
      <c r="AP480">
        <v>1</v>
      </c>
      <c r="AQ480">
        <v>1</v>
      </c>
      <c r="AR480">
        <v>0</v>
      </c>
      <c r="AS480" t="s">
        <v>236</v>
      </c>
      <c r="AT480">
        <v>0.004</v>
      </c>
      <c r="AU480" t="s">
        <v>236</v>
      </c>
      <c r="AV480">
        <v>0</v>
      </c>
      <c r="AW480">
        <v>2</v>
      </c>
      <c r="AX480">
        <v>85247022</v>
      </c>
      <c r="AY480">
        <v>1</v>
      </c>
      <c r="AZ480">
        <v>0</v>
      </c>
      <c r="BA480">
        <v>700</v>
      </c>
      <c r="BB480">
        <v>1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0</v>
      </c>
      <c r="BI480">
        <v>0</v>
      </c>
      <c r="BJ480">
        <v>0.74952</v>
      </c>
      <c r="BK480">
        <v>0</v>
      </c>
      <c r="BL480">
        <v>0</v>
      </c>
      <c r="BM480">
        <v>0</v>
      </c>
      <c r="BN480">
        <v>0</v>
      </c>
      <c r="BO480">
        <v>0</v>
      </c>
      <c r="BP480">
        <v>1</v>
      </c>
      <c r="BQ480">
        <v>0.74952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1</v>
      </c>
      <c r="CV480">
        <v>0</v>
      </c>
      <c r="CW480">
        <v>0</v>
      </c>
      <c r="CX480">
        <f>ROUND(Y480*Source!I159,7)</f>
        <v>0</v>
      </c>
      <c r="CY480">
        <f t="shared" si="140"/>
        <v>164.89</v>
      </c>
      <c r="CZ480">
        <f t="shared" si="141"/>
        <v>187.38</v>
      </c>
      <c r="DA480">
        <f t="shared" si="142"/>
        <v>0.88</v>
      </c>
      <c r="DB480">
        <f t="shared" si="143"/>
        <v>0.75</v>
      </c>
      <c r="DC480">
        <f t="shared" si="144"/>
        <v>0</v>
      </c>
      <c r="DD480" t="s">
        <v>236</v>
      </c>
      <c r="DE480" t="s">
        <v>236</v>
      </c>
      <c r="DF480">
        <f>ROUND(ROUND(AE480*AI480,2)*CX480,2)</f>
        <v>0</v>
      </c>
      <c r="DG480">
        <f t="shared" si="121"/>
        <v>0</v>
      </c>
      <c r="DH480">
        <f t="shared" si="122"/>
        <v>0</v>
      </c>
      <c r="DI480">
        <f t="shared" si="123"/>
        <v>0</v>
      </c>
      <c r="DJ480">
        <f t="shared" si="145"/>
        <v>0</v>
      </c>
      <c r="DK480">
        <v>0</v>
      </c>
      <c r="DL480" t="s">
        <v>236</v>
      </c>
      <c r="DM480">
        <v>0</v>
      </c>
      <c r="DN480" t="s">
        <v>236</v>
      </c>
      <c r="DO480">
        <v>0</v>
      </c>
    </row>
    <row r="481" spans="1:119">
      <c r="A481">
        <f>ROW(Source!A159)</f>
        <v>159</v>
      </c>
      <c r="B481">
        <v>85244098</v>
      </c>
      <c r="C481">
        <v>85246995</v>
      </c>
      <c r="D481">
        <v>83000168</v>
      </c>
      <c r="E481">
        <v>1</v>
      </c>
      <c r="F481">
        <v>1</v>
      </c>
      <c r="G481">
        <v>1</v>
      </c>
      <c r="H481">
        <v>3</v>
      </c>
      <c r="I481" t="s">
        <v>824</v>
      </c>
      <c r="J481" t="s">
        <v>825</v>
      </c>
      <c r="K481" t="s">
        <v>826</v>
      </c>
      <c r="L481">
        <v>1383</v>
      </c>
      <c r="N481">
        <v>1013</v>
      </c>
      <c r="O481" t="s">
        <v>827</v>
      </c>
      <c r="P481" t="s">
        <v>827</v>
      </c>
      <c r="Q481">
        <v>1</v>
      </c>
      <c r="W481">
        <v>0</v>
      </c>
      <c r="X481">
        <v>1840299850</v>
      </c>
      <c r="Y481">
        <f t="shared" si="139"/>
        <v>0.0208</v>
      </c>
      <c r="AA481">
        <v>7.32</v>
      </c>
      <c r="AB481">
        <v>0</v>
      </c>
      <c r="AC481">
        <v>0</v>
      </c>
      <c r="AD481">
        <v>0</v>
      </c>
      <c r="AE481">
        <v>7.32</v>
      </c>
      <c r="AF481">
        <v>0</v>
      </c>
      <c r="AG481">
        <v>0</v>
      </c>
      <c r="AH481">
        <v>0</v>
      </c>
      <c r="AI481">
        <v>1</v>
      </c>
      <c r="AJ481">
        <v>1</v>
      </c>
      <c r="AK481">
        <v>1</v>
      </c>
      <c r="AL481">
        <v>1</v>
      </c>
      <c r="AM481">
        <v>-2</v>
      </c>
      <c r="AN481">
        <v>0</v>
      </c>
      <c r="AO481">
        <v>0</v>
      </c>
      <c r="AP481">
        <v>1</v>
      </c>
      <c r="AQ481">
        <v>1</v>
      </c>
      <c r="AR481">
        <v>0</v>
      </c>
      <c r="AS481" t="s">
        <v>236</v>
      </c>
      <c r="AT481">
        <v>0.0208</v>
      </c>
      <c r="AU481" t="s">
        <v>236</v>
      </c>
      <c r="AV481">
        <v>0</v>
      </c>
      <c r="AW481">
        <v>2</v>
      </c>
      <c r="AX481">
        <v>85247023</v>
      </c>
      <c r="AY481">
        <v>1</v>
      </c>
      <c r="AZ481">
        <v>0</v>
      </c>
      <c r="BA481">
        <v>701</v>
      </c>
      <c r="BB481">
        <v>1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0.152256</v>
      </c>
      <c r="BK481">
        <v>0</v>
      </c>
      <c r="BL481">
        <v>0</v>
      </c>
      <c r="BM481">
        <v>0</v>
      </c>
      <c r="BN481">
        <v>0</v>
      </c>
      <c r="BO481">
        <v>0</v>
      </c>
      <c r="BP481">
        <v>1</v>
      </c>
      <c r="BQ481">
        <v>0.152256</v>
      </c>
      <c r="BR481">
        <v>0</v>
      </c>
      <c r="BS481">
        <v>0</v>
      </c>
      <c r="BT481">
        <v>0</v>
      </c>
      <c r="BU481">
        <v>0</v>
      </c>
      <c r="BV481">
        <v>0</v>
      </c>
      <c r="BW481">
        <v>1</v>
      </c>
      <c r="CV481">
        <v>0</v>
      </c>
      <c r="CW481">
        <v>0</v>
      </c>
      <c r="CX481">
        <f>ROUND(Y481*Source!I159,7)</f>
        <v>0</v>
      </c>
      <c r="CY481">
        <f t="shared" si="140"/>
        <v>7.32</v>
      </c>
      <c r="CZ481">
        <f t="shared" si="141"/>
        <v>7.32</v>
      </c>
      <c r="DA481">
        <f t="shared" si="142"/>
        <v>1</v>
      </c>
      <c r="DB481">
        <f t="shared" si="143"/>
        <v>0.15</v>
      </c>
      <c r="DC481">
        <f t="shared" si="144"/>
        <v>0</v>
      </c>
      <c r="DD481" t="s">
        <v>236</v>
      </c>
      <c r="DE481" t="s">
        <v>236</v>
      </c>
      <c r="DF481">
        <f>ROUND(ROUND(AE481,2)*CX481,2)</f>
        <v>0</v>
      </c>
      <c r="DG481">
        <f t="shared" si="121"/>
        <v>0</v>
      </c>
      <c r="DH481">
        <f t="shared" si="122"/>
        <v>0</v>
      </c>
      <c r="DI481">
        <f t="shared" si="123"/>
        <v>0</v>
      </c>
      <c r="DJ481">
        <f t="shared" si="145"/>
        <v>0</v>
      </c>
      <c r="DK481">
        <v>1</v>
      </c>
      <c r="DL481" t="s">
        <v>236</v>
      </c>
      <c r="DM481">
        <v>0</v>
      </c>
      <c r="DN481" t="s">
        <v>236</v>
      </c>
      <c r="DO481">
        <v>0</v>
      </c>
    </row>
    <row r="482" spans="1:119">
      <c r="A482">
        <f>ROW(Source!A159)</f>
        <v>159</v>
      </c>
      <c r="B482">
        <v>85244098</v>
      </c>
      <c r="C482">
        <v>85246995</v>
      </c>
      <c r="D482">
        <v>83000327</v>
      </c>
      <c r="E482">
        <v>1</v>
      </c>
      <c r="F482">
        <v>1</v>
      </c>
      <c r="G482">
        <v>1</v>
      </c>
      <c r="H482">
        <v>3</v>
      </c>
      <c r="I482" t="s">
        <v>881</v>
      </c>
      <c r="J482" t="s">
        <v>882</v>
      </c>
      <c r="K482" t="s">
        <v>883</v>
      </c>
      <c r="L482">
        <v>1301</v>
      </c>
      <c r="N482">
        <v>1003</v>
      </c>
      <c r="O482" t="s">
        <v>536</v>
      </c>
      <c r="P482" t="s">
        <v>536</v>
      </c>
      <c r="Q482">
        <v>1</v>
      </c>
      <c r="W482">
        <v>0</v>
      </c>
      <c r="X482">
        <v>-1499427467</v>
      </c>
      <c r="Y482">
        <f t="shared" si="139"/>
        <v>3.5</v>
      </c>
      <c r="AA482">
        <v>5.17</v>
      </c>
      <c r="AB482">
        <v>0</v>
      </c>
      <c r="AC482">
        <v>0</v>
      </c>
      <c r="AD482">
        <v>0</v>
      </c>
      <c r="AE482">
        <v>5.87</v>
      </c>
      <c r="AF482">
        <v>0</v>
      </c>
      <c r="AG482">
        <v>0</v>
      </c>
      <c r="AH482">
        <v>0</v>
      </c>
      <c r="AI482">
        <v>0.88</v>
      </c>
      <c r="AJ482">
        <v>1</v>
      </c>
      <c r="AK482">
        <v>1</v>
      </c>
      <c r="AL482">
        <v>1</v>
      </c>
      <c r="AM482">
        <v>2</v>
      </c>
      <c r="AN482">
        <v>0</v>
      </c>
      <c r="AO482">
        <v>0</v>
      </c>
      <c r="AP482">
        <v>1</v>
      </c>
      <c r="AQ482">
        <v>1</v>
      </c>
      <c r="AR482">
        <v>0</v>
      </c>
      <c r="AS482" t="s">
        <v>236</v>
      </c>
      <c r="AT482">
        <v>3.5</v>
      </c>
      <c r="AU482" t="s">
        <v>236</v>
      </c>
      <c r="AV482">
        <v>0</v>
      </c>
      <c r="AW482">
        <v>2</v>
      </c>
      <c r="AX482">
        <v>85247024</v>
      </c>
      <c r="AY482">
        <v>1</v>
      </c>
      <c r="AZ482">
        <v>0</v>
      </c>
      <c r="BA482">
        <v>702</v>
      </c>
      <c r="BB482">
        <v>1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20.545</v>
      </c>
      <c r="BK482">
        <v>0</v>
      </c>
      <c r="BL482">
        <v>0</v>
      </c>
      <c r="BM482">
        <v>0</v>
      </c>
      <c r="BN482">
        <v>0</v>
      </c>
      <c r="BO482">
        <v>0</v>
      </c>
      <c r="BP482">
        <v>1</v>
      </c>
      <c r="BQ482">
        <v>20.545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1</v>
      </c>
      <c r="CV482">
        <v>0</v>
      </c>
      <c r="CW482">
        <v>0</v>
      </c>
      <c r="CX482">
        <f>ROUND(Y482*Source!I159,7)</f>
        <v>0</v>
      </c>
      <c r="CY482">
        <f t="shared" si="140"/>
        <v>5.17</v>
      </c>
      <c r="CZ482">
        <f t="shared" si="141"/>
        <v>5.87</v>
      </c>
      <c r="DA482">
        <f t="shared" si="142"/>
        <v>0.88</v>
      </c>
      <c r="DB482">
        <f t="shared" si="143"/>
        <v>20.55</v>
      </c>
      <c r="DC482">
        <f t="shared" si="144"/>
        <v>0</v>
      </c>
      <c r="DD482" t="s">
        <v>236</v>
      </c>
      <c r="DE482" t="s">
        <v>236</v>
      </c>
      <c r="DF482">
        <f t="shared" ref="DF482:DF490" si="146">ROUND(ROUND(AE482*AI482,2)*CX482,2)</f>
        <v>0</v>
      </c>
      <c r="DG482">
        <f t="shared" si="121"/>
        <v>0</v>
      </c>
      <c r="DH482">
        <f t="shared" si="122"/>
        <v>0</v>
      </c>
      <c r="DI482">
        <f t="shared" si="123"/>
        <v>0</v>
      </c>
      <c r="DJ482">
        <f t="shared" si="145"/>
        <v>0</v>
      </c>
      <c r="DK482">
        <v>0</v>
      </c>
      <c r="DL482" t="s">
        <v>236</v>
      </c>
      <c r="DM482">
        <v>0</v>
      </c>
      <c r="DN482" t="s">
        <v>236</v>
      </c>
      <c r="DO482">
        <v>0</v>
      </c>
    </row>
    <row r="483" spans="1:119">
      <c r="A483">
        <f>ROW(Source!A159)</f>
        <v>159</v>
      </c>
      <c r="B483">
        <v>85244098</v>
      </c>
      <c r="C483">
        <v>85246995</v>
      </c>
      <c r="D483">
        <v>83000909</v>
      </c>
      <c r="E483">
        <v>1</v>
      </c>
      <c r="F483">
        <v>1</v>
      </c>
      <c r="G483">
        <v>1</v>
      </c>
      <c r="H483">
        <v>3</v>
      </c>
      <c r="I483" t="s">
        <v>828</v>
      </c>
      <c r="J483" t="s">
        <v>829</v>
      </c>
      <c r="K483" t="s">
        <v>830</v>
      </c>
      <c r="L483">
        <v>1346</v>
      </c>
      <c r="N483">
        <v>1009</v>
      </c>
      <c r="O483" t="s">
        <v>102</v>
      </c>
      <c r="P483" t="s">
        <v>102</v>
      </c>
      <c r="Q483">
        <v>1</v>
      </c>
      <c r="W483">
        <v>0</v>
      </c>
      <c r="X483">
        <v>-163259778</v>
      </c>
      <c r="Y483">
        <f t="shared" si="139"/>
        <v>0.07</v>
      </c>
      <c r="AA483">
        <v>121.39</v>
      </c>
      <c r="AB483">
        <v>0</v>
      </c>
      <c r="AC483">
        <v>0</v>
      </c>
      <c r="AD483">
        <v>0</v>
      </c>
      <c r="AE483">
        <v>155.63</v>
      </c>
      <c r="AF483">
        <v>0</v>
      </c>
      <c r="AG483">
        <v>0</v>
      </c>
      <c r="AH483">
        <v>0</v>
      </c>
      <c r="AI483">
        <v>0.78</v>
      </c>
      <c r="AJ483">
        <v>1</v>
      </c>
      <c r="AK483">
        <v>1</v>
      </c>
      <c r="AL483">
        <v>1</v>
      </c>
      <c r="AM483">
        <v>2</v>
      </c>
      <c r="AN483">
        <v>0</v>
      </c>
      <c r="AO483">
        <v>0</v>
      </c>
      <c r="AP483">
        <v>1</v>
      </c>
      <c r="AQ483">
        <v>1</v>
      </c>
      <c r="AR483">
        <v>0</v>
      </c>
      <c r="AS483" t="s">
        <v>236</v>
      </c>
      <c r="AT483">
        <v>0.07</v>
      </c>
      <c r="AU483" t="s">
        <v>236</v>
      </c>
      <c r="AV483">
        <v>0</v>
      </c>
      <c r="AW483">
        <v>2</v>
      </c>
      <c r="AX483">
        <v>85247025</v>
      </c>
      <c r="AY483">
        <v>1</v>
      </c>
      <c r="AZ483">
        <v>0</v>
      </c>
      <c r="BA483">
        <v>703</v>
      </c>
      <c r="BB483">
        <v>1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10.8941</v>
      </c>
      <c r="BK483">
        <v>0</v>
      </c>
      <c r="BL483">
        <v>0</v>
      </c>
      <c r="BM483">
        <v>0</v>
      </c>
      <c r="BN483">
        <v>0</v>
      </c>
      <c r="BO483">
        <v>0</v>
      </c>
      <c r="BP483">
        <v>1</v>
      </c>
      <c r="BQ483">
        <v>10.8941</v>
      </c>
      <c r="BR483">
        <v>0</v>
      </c>
      <c r="BS483">
        <v>0</v>
      </c>
      <c r="BT483">
        <v>0</v>
      </c>
      <c r="BU483">
        <v>0</v>
      </c>
      <c r="BV483">
        <v>0</v>
      </c>
      <c r="BW483">
        <v>1</v>
      </c>
      <c r="CV483">
        <v>0</v>
      </c>
      <c r="CW483">
        <v>0</v>
      </c>
      <c r="CX483">
        <f>ROUND(Y483*Source!I159,7)</f>
        <v>0</v>
      </c>
      <c r="CY483">
        <f t="shared" si="140"/>
        <v>121.39</v>
      </c>
      <c r="CZ483">
        <f t="shared" si="141"/>
        <v>155.63</v>
      </c>
      <c r="DA483">
        <f t="shared" si="142"/>
        <v>0.78</v>
      </c>
      <c r="DB483">
        <f t="shared" si="143"/>
        <v>10.89</v>
      </c>
      <c r="DC483">
        <f t="shared" si="144"/>
        <v>0</v>
      </c>
      <c r="DD483" t="s">
        <v>236</v>
      </c>
      <c r="DE483" t="s">
        <v>236</v>
      </c>
      <c r="DF483">
        <f t="shared" si="146"/>
        <v>0</v>
      </c>
      <c r="DG483">
        <f t="shared" si="121"/>
        <v>0</v>
      </c>
      <c r="DH483">
        <f t="shared" si="122"/>
        <v>0</v>
      </c>
      <c r="DI483">
        <f t="shared" si="123"/>
        <v>0</v>
      </c>
      <c r="DJ483">
        <f t="shared" si="145"/>
        <v>0</v>
      </c>
      <c r="DK483">
        <v>0</v>
      </c>
      <c r="DL483" t="s">
        <v>236</v>
      </c>
      <c r="DM483">
        <v>0</v>
      </c>
      <c r="DN483" t="s">
        <v>236</v>
      </c>
      <c r="DO483">
        <v>0</v>
      </c>
    </row>
    <row r="484" spans="1:119">
      <c r="A484">
        <f>ROW(Source!A159)</f>
        <v>159</v>
      </c>
      <c r="B484">
        <v>85244098</v>
      </c>
      <c r="C484">
        <v>85246995</v>
      </c>
      <c r="D484">
        <v>83001670</v>
      </c>
      <c r="E484">
        <v>1</v>
      </c>
      <c r="F484">
        <v>1</v>
      </c>
      <c r="G484">
        <v>1</v>
      </c>
      <c r="H484">
        <v>3</v>
      </c>
      <c r="I484" t="s">
        <v>834</v>
      </c>
      <c r="J484" t="s">
        <v>835</v>
      </c>
      <c r="K484" t="s">
        <v>836</v>
      </c>
      <c r="L484">
        <v>1346</v>
      </c>
      <c r="N484">
        <v>1009</v>
      </c>
      <c r="O484" t="s">
        <v>102</v>
      </c>
      <c r="P484" t="s">
        <v>102</v>
      </c>
      <c r="Q484">
        <v>1</v>
      </c>
      <c r="W484">
        <v>0</v>
      </c>
      <c r="X484">
        <v>-1131385474</v>
      </c>
      <c r="Y484">
        <f t="shared" si="139"/>
        <v>0.431</v>
      </c>
      <c r="AA484">
        <v>188.92</v>
      </c>
      <c r="AB484">
        <v>0</v>
      </c>
      <c r="AC484">
        <v>0</v>
      </c>
      <c r="AD484">
        <v>0</v>
      </c>
      <c r="AE484">
        <v>174.93</v>
      </c>
      <c r="AF484">
        <v>0</v>
      </c>
      <c r="AG484">
        <v>0</v>
      </c>
      <c r="AH484">
        <v>0</v>
      </c>
      <c r="AI484">
        <v>1.08</v>
      </c>
      <c r="AJ484">
        <v>1</v>
      </c>
      <c r="AK484">
        <v>1</v>
      </c>
      <c r="AL484">
        <v>1</v>
      </c>
      <c r="AM484">
        <v>2</v>
      </c>
      <c r="AN484">
        <v>0</v>
      </c>
      <c r="AO484">
        <v>0</v>
      </c>
      <c r="AP484">
        <v>1</v>
      </c>
      <c r="AQ484">
        <v>1</v>
      </c>
      <c r="AR484">
        <v>0</v>
      </c>
      <c r="AS484" t="s">
        <v>236</v>
      </c>
      <c r="AT484">
        <v>0.431</v>
      </c>
      <c r="AU484" t="s">
        <v>236</v>
      </c>
      <c r="AV484">
        <v>0</v>
      </c>
      <c r="AW484">
        <v>2</v>
      </c>
      <c r="AX484">
        <v>85247026</v>
      </c>
      <c r="AY484">
        <v>1</v>
      </c>
      <c r="AZ484">
        <v>0</v>
      </c>
      <c r="BA484">
        <v>704</v>
      </c>
      <c r="BB484">
        <v>1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75.39483</v>
      </c>
      <c r="BK484">
        <v>0</v>
      </c>
      <c r="BL484">
        <v>0</v>
      </c>
      <c r="BM484">
        <v>0</v>
      </c>
      <c r="BN484">
        <v>0</v>
      </c>
      <c r="BO484">
        <v>0</v>
      </c>
      <c r="BP484">
        <v>1</v>
      </c>
      <c r="BQ484">
        <v>75.39483</v>
      </c>
      <c r="BR484">
        <v>0</v>
      </c>
      <c r="BS484">
        <v>0</v>
      </c>
      <c r="BT484">
        <v>0</v>
      </c>
      <c r="BU484">
        <v>0</v>
      </c>
      <c r="BV484">
        <v>0</v>
      </c>
      <c r="BW484">
        <v>1</v>
      </c>
      <c r="CV484">
        <v>0</v>
      </c>
      <c r="CW484">
        <v>0</v>
      </c>
      <c r="CX484">
        <f>ROUND(Y484*Source!I159,7)</f>
        <v>0</v>
      </c>
      <c r="CY484">
        <f t="shared" si="140"/>
        <v>188.92</v>
      </c>
      <c r="CZ484">
        <f t="shared" si="141"/>
        <v>174.93</v>
      </c>
      <c r="DA484">
        <f t="shared" si="142"/>
        <v>1.08</v>
      </c>
      <c r="DB484">
        <f t="shared" si="143"/>
        <v>75.39</v>
      </c>
      <c r="DC484">
        <f t="shared" si="144"/>
        <v>0</v>
      </c>
      <c r="DD484" t="s">
        <v>236</v>
      </c>
      <c r="DE484" t="s">
        <v>236</v>
      </c>
      <c r="DF484">
        <f t="shared" si="146"/>
        <v>0</v>
      </c>
      <c r="DG484">
        <f t="shared" si="121"/>
        <v>0</v>
      </c>
      <c r="DH484">
        <f t="shared" si="122"/>
        <v>0</v>
      </c>
      <c r="DI484">
        <f t="shared" si="123"/>
        <v>0</v>
      </c>
      <c r="DJ484">
        <f t="shared" si="145"/>
        <v>0</v>
      </c>
      <c r="DK484">
        <v>0</v>
      </c>
      <c r="DL484" t="s">
        <v>236</v>
      </c>
      <c r="DM484">
        <v>0</v>
      </c>
      <c r="DN484" t="s">
        <v>236</v>
      </c>
      <c r="DO484">
        <v>0</v>
      </c>
    </row>
    <row r="485" spans="1:119">
      <c r="A485">
        <f>ROW(Source!A159)</f>
        <v>159</v>
      </c>
      <c r="B485">
        <v>85244098</v>
      </c>
      <c r="C485">
        <v>85246995</v>
      </c>
      <c r="D485">
        <v>83001736</v>
      </c>
      <c r="E485">
        <v>1</v>
      </c>
      <c r="F485">
        <v>1</v>
      </c>
      <c r="G485">
        <v>1</v>
      </c>
      <c r="H485">
        <v>3</v>
      </c>
      <c r="I485" t="s">
        <v>892</v>
      </c>
      <c r="J485" t="s">
        <v>893</v>
      </c>
      <c r="K485" t="s">
        <v>894</v>
      </c>
      <c r="L485">
        <v>1425</v>
      </c>
      <c r="N485">
        <v>1013</v>
      </c>
      <c r="O485" t="s">
        <v>466</v>
      </c>
      <c r="P485" t="s">
        <v>466</v>
      </c>
      <c r="Q485">
        <v>1</v>
      </c>
      <c r="W485">
        <v>0</v>
      </c>
      <c r="X485">
        <v>-1956790874</v>
      </c>
      <c r="Y485">
        <f t="shared" si="139"/>
        <v>0.014</v>
      </c>
      <c r="AA485">
        <v>53.81</v>
      </c>
      <c r="AB485">
        <v>0</v>
      </c>
      <c r="AC485">
        <v>0</v>
      </c>
      <c r="AD485">
        <v>0</v>
      </c>
      <c r="AE485">
        <v>41.71</v>
      </c>
      <c r="AF485">
        <v>0</v>
      </c>
      <c r="AG485">
        <v>0</v>
      </c>
      <c r="AH485">
        <v>0</v>
      </c>
      <c r="AI485">
        <v>1.29</v>
      </c>
      <c r="AJ485">
        <v>1</v>
      </c>
      <c r="AK485">
        <v>1</v>
      </c>
      <c r="AL485">
        <v>1</v>
      </c>
      <c r="AM485">
        <v>2</v>
      </c>
      <c r="AN485">
        <v>0</v>
      </c>
      <c r="AO485">
        <v>0</v>
      </c>
      <c r="AP485">
        <v>1</v>
      </c>
      <c r="AQ485">
        <v>1</v>
      </c>
      <c r="AR485">
        <v>0</v>
      </c>
      <c r="AS485" t="s">
        <v>236</v>
      </c>
      <c r="AT485">
        <v>0.014</v>
      </c>
      <c r="AU485" t="s">
        <v>236</v>
      </c>
      <c r="AV485">
        <v>0</v>
      </c>
      <c r="AW485">
        <v>2</v>
      </c>
      <c r="AX485">
        <v>85247027</v>
      </c>
      <c r="AY485">
        <v>1</v>
      </c>
      <c r="AZ485">
        <v>0</v>
      </c>
      <c r="BA485">
        <v>705</v>
      </c>
      <c r="BB485">
        <v>1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0.58394</v>
      </c>
      <c r="BK485">
        <v>0</v>
      </c>
      <c r="BL485">
        <v>0</v>
      </c>
      <c r="BM485">
        <v>0</v>
      </c>
      <c r="BN485">
        <v>0</v>
      </c>
      <c r="BO485">
        <v>0</v>
      </c>
      <c r="BP485">
        <v>1</v>
      </c>
      <c r="BQ485">
        <v>0.58394</v>
      </c>
      <c r="BR485">
        <v>0</v>
      </c>
      <c r="BS485">
        <v>0</v>
      </c>
      <c r="BT485">
        <v>0</v>
      </c>
      <c r="BU485">
        <v>0</v>
      </c>
      <c r="BV485">
        <v>0</v>
      </c>
      <c r="BW485">
        <v>1</v>
      </c>
      <c r="CV485">
        <v>0</v>
      </c>
      <c r="CW485">
        <v>0</v>
      </c>
      <c r="CX485">
        <f>ROUND(Y485*Source!I159,7)</f>
        <v>0</v>
      </c>
      <c r="CY485">
        <f t="shared" si="140"/>
        <v>53.81</v>
      </c>
      <c r="CZ485">
        <f t="shared" si="141"/>
        <v>41.71</v>
      </c>
      <c r="DA485">
        <f t="shared" si="142"/>
        <v>1.29</v>
      </c>
      <c r="DB485">
        <f t="shared" si="143"/>
        <v>0.58</v>
      </c>
      <c r="DC485">
        <f t="shared" si="144"/>
        <v>0</v>
      </c>
      <c r="DD485" t="s">
        <v>236</v>
      </c>
      <c r="DE485" t="s">
        <v>236</v>
      </c>
      <c r="DF485">
        <f t="shared" si="146"/>
        <v>0</v>
      </c>
      <c r="DG485">
        <f t="shared" si="121"/>
        <v>0</v>
      </c>
      <c r="DH485">
        <f t="shared" si="122"/>
        <v>0</v>
      </c>
      <c r="DI485">
        <f t="shared" si="123"/>
        <v>0</v>
      </c>
      <c r="DJ485">
        <f t="shared" si="145"/>
        <v>0</v>
      </c>
      <c r="DK485">
        <v>0</v>
      </c>
      <c r="DL485" t="s">
        <v>236</v>
      </c>
      <c r="DM485">
        <v>0</v>
      </c>
      <c r="DN485" t="s">
        <v>236</v>
      </c>
      <c r="DO485">
        <v>0</v>
      </c>
    </row>
    <row r="486" spans="1:119">
      <c r="A486">
        <f>ROW(Source!A159)</f>
        <v>159</v>
      </c>
      <c r="B486">
        <v>85244098</v>
      </c>
      <c r="C486">
        <v>85246995</v>
      </c>
      <c r="D486">
        <v>83002792</v>
      </c>
      <c r="E486">
        <v>1</v>
      </c>
      <c r="F486">
        <v>1</v>
      </c>
      <c r="G486">
        <v>1</v>
      </c>
      <c r="H486">
        <v>3</v>
      </c>
      <c r="I486" t="s">
        <v>884</v>
      </c>
      <c r="J486" t="s">
        <v>885</v>
      </c>
      <c r="K486" t="s">
        <v>886</v>
      </c>
      <c r="L486">
        <v>1346</v>
      </c>
      <c r="N486">
        <v>1009</v>
      </c>
      <c r="O486" t="s">
        <v>102</v>
      </c>
      <c r="P486" t="s">
        <v>102</v>
      </c>
      <c r="Q486">
        <v>1</v>
      </c>
      <c r="W486">
        <v>0</v>
      </c>
      <c r="X486">
        <v>-390590286</v>
      </c>
      <c r="Y486">
        <f t="shared" si="139"/>
        <v>0.002</v>
      </c>
      <c r="AA486">
        <v>609.3</v>
      </c>
      <c r="AB486">
        <v>0</v>
      </c>
      <c r="AC486">
        <v>0</v>
      </c>
      <c r="AD486">
        <v>0</v>
      </c>
      <c r="AE486">
        <v>395.65</v>
      </c>
      <c r="AF486">
        <v>0</v>
      </c>
      <c r="AG486">
        <v>0</v>
      </c>
      <c r="AH486">
        <v>0</v>
      </c>
      <c r="AI486">
        <v>1.54</v>
      </c>
      <c r="AJ486">
        <v>1</v>
      </c>
      <c r="AK486">
        <v>1</v>
      </c>
      <c r="AL486">
        <v>1</v>
      </c>
      <c r="AM486">
        <v>2</v>
      </c>
      <c r="AN486">
        <v>0</v>
      </c>
      <c r="AO486">
        <v>0</v>
      </c>
      <c r="AP486">
        <v>1</v>
      </c>
      <c r="AQ486">
        <v>1</v>
      </c>
      <c r="AR486">
        <v>0</v>
      </c>
      <c r="AS486" t="s">
        <v>236</v>
      </c>
      <c r="AT486">
        <v>0.002</v>
      </c>
      <c r="AU486" t="s">
        <v>236</v>
      </c>
      <c r="AV486">
        <v>0</v>
      </c>
      <c r="AW486">
        <v>2</v>
      </c>
      <c r="AX486">
        <v>85247028</v>
      </c>
      <c r="AY486">
        <v>1</v>
      </c>
      <c r="AZ486">
        <v>0</v>
      </c>
      <c r="BA486">
        <v>706</v>
      </c>
      <c r="BB486">
        <v>1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0.7913</v>
      </c>
      <c r="BK486">
        <v>0</v>
      </c>
      <c r="BL486">
        <v>0</v>
      </c>
      <c r="BM486">
        <v>0</v>
      </c>
      <c r="BN486">
        <v>0</v>
      </c>
      <c r="BO486">
        <v>0</v>
      </c>
      <c r="BP486">
        <v>1</v>
      </c>
      <c r="BQ486">
        <v>0.7913</v>
      </c>
      <c r="BR486">
        <v>0</v>
      </c>
      <c r="BS486">
        <v>0</v>
      </c>
      <c r="BT486">
        <v>0</v>
      </c>
      <c r="BU486">
        <v>0</v>
      </c>
      <c r="BV486">
        <v>0</v>
      </c>
      <c r="BW486">
        <v>1</v>
      </c>
      <c r="CV486">
        <v>0</v>
      </c>
      <c r="CW486">
        <v>0</v>
      </c>
      <c r="CX486">
        <f>ROUND(Y486*Source!I159,7)</f>
        <v>0</v>
      </c>
      <c r="CY486">
        <f t="shared" si="140"/>
        <v>609.3</v>
      </c>
      <c r="CZ486">
        <f t="shared" si="141"/>
        <v>395.65</v>
      </c>
      <c r="DA486">
        <f t="shared" si="142"/>
        <v>1.54</v>
      </c>
      <c r="DB486">
        <f t="shared" si="143"/>
        <v>0.79</v>
      </c>
      <c r="DC486">
        <f t="shared" si="144"/>
        <v>0</v>
      </c>
      <c r="DD486" t="s">
        <v>236</v>
      </c>
      <c r="DE486" t="s">
        <v>236</v>
      </c>
      <c r="DF486">
        <f t="shared" si="146"/>
        <v>0</v>
      </c>
      <c r="DG486">
        <f t="shared" si="121"/>
        <v>0</v>
      </c>
      <c r="DH486">
        <f t="shared" si="122"/>
        <v>0</v>
      </c>
      <c r="DI486">
        <f t="shared" si="123"/>
        <v>0</v>
      </c>
      <c r="DJ486">
        <f t="shared" si="145"/>
        <v>0</v>
      </c>
      <c r="DK486">
        <v>0</v>
      </c>
      <c r="DL486" t="s">
        <v>236</v>
      </c>
      <c r="DM486">
        <v>0</v>
      </c>
      <c r="DN486" t="s">
        <v>236</v>
      </c>
      <c r="DO486">
        <v>0</v>
      </c>
    </row>
    <row r="487" spans="1:119">
      <c r="A487">
        <f>ROW(Source!A159)</f>
        <v>159</v>
      </c>
      <c r="B487">
        <v>85244098</v>
      </c>
      <c r="C487">
        <v>85246995</v>
      </c>
      <c r="D487">
        <v>83006816</v>
      </c>
      <c r="E487">
        <v>1</v>
      </c>
      <c r="F487">
        <v>1</v>
      </c>
      <c r="G487">
        <v>1</v>
      </c>
      <c r="H487">
        <v>3</v>
      </c>
      <c r="I487" t="s">
        <v>863</v>
      </c>
      <c r="J487" t="s">
        <v>864</v>
      </c>
      <c r="K487" t="s">
        <v>865</v>
      </c>
      <c r="L487">
        <v>1348</v>
      </c>
      <c r="N487">
        <v>1009</v>
      </c>
      <c r="O487" t="s">
        <v>154</v>
      </c>
      <c r="P487" t="s">
        <v>154</v>
      </c>
      <c r="Q487">
        <v>1000</v>
      </c>
      <c r="W487">
        <v>0</v>
      </c>
      <c r="X487">
        <v>-854471770</v>
      </c>
      <c r="Y487">
        <f t="shared" si="139"/>
        <v>0.003</v>
      </c>
      <c r="AA487">
        <v>135809.66</v>
      </c>
      <c r="AB487">
        <v>0</v>
      </c>
      <c r="AC487">
        <v>0</v>
      </c>
      <c r="AD487">
        <v>0</v>
      </c>
      <c r="AE487">
        <v>105278.81</v>
      </c>
      <c r="AF487">
        <v>0</v>
      </c>
      <c r="AG487">
        <v>0</v>
      </c>
      <c r="AH487">
        <v>0</v>
      </c>
      <c r="AI487">
        <v>1.29</v>
      </c>
      <c r="AJ487">
        <v>1</v>
      </c>
      <c r="AK487">
        <v>1</v>
      </c>
      <c r="AL487">
        <v>1</v>
      </c>
      <c r="AM487">
        <v>2</v>
      </c>
      <c r="AN487">
        <v>0</v>
      </c>
      <c r="AO487">
        <v>0</v>
      </c>
      <c r="AP487">
        <v>1</v>
      </c>
      <c r="AQ487">
        <v>1</v>
      </c>
      <c r="AR487">
        <v>0</v>
      </c>
      <c r="AS487" t="s">
        <v>236</v>
      </c>
      <c r="AT487">
        <v>0.003</v>
      </c>
      <c r="AU487" t="s">
        <v>236</v>
      </c>
      <c r="AV487">
        <v>0</v>
      </c>
      <c r="AW487">
        <v>2</v>
      </c>
      <c r="AX487">
        <v>85247029</v>
      </c>
      <c r="AY487">
        <v>1</v>
      </c>
      <c r="AZ487">
        <v>0</v>
      </c>
      <c r="BA487">
        <v>707</v>
      </c>
      <c r="BB487">
        <v>1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315.83643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1</v>
      </c>
      <c r="BQ487">
        <v>315.83643</v>
      </c>
      <c r="BR487">
        <v>0</v>
      </c>
      <c r="BS487">
        <v>0</v>
      </c>
      <c r="BT487">
        <v>0</v>
      </c>
      <c r="BU487">
        <v>0</v>
      </c>
      <c r="BV487">
        <v>0</v>
      </c>
      <c r="BW487">
        <v>1</v>
      </c>
      <c r="CV487">
        <v>0</v>
      </c>
      <c r="CW487">
        <v>0</v>
      </c>
      <c r="CX487">
        <f>ROUND(Y487*Source!I159,7)</f>
        <v>0</v>
      </c>
      <c r="CY487">
        <f t="shared" si="140"/>
        <v>135809.66</v>
      </c>
      <c r="CZ487">
        <f t="shared" si="141"/>
        <v>105278.81</v>
      </c>
      <c r="DA487">
        <f t="shared" si="142"/>
        <v>1.29</v>
      </c>
      <c r="DB487">
        <f t="shared" si="143"/>
        <v>315.84</v>
      </c>
      <c r="DC487">
        <f t="shared" si="144"/>
        <v>0</v>
      </c>
      <c r="DD487" t="s">
        <v>236</v>
      </c>
      <c r="DE487" t="s">
        <v>236</v>
      </c>
      <c r="DF487">
        <f t="shared" si="146"/>
        <v>0</v>
      </c>
      <c r="DG487">
        <f t="shared" si="121"/>
        <v>0</v>
      </c>
      <c r="DH487">
        <f t="shared" si="122"/>
        <v>0</v>
      </c>
      <c r="DI487">
        <f t="shared" si="123"/>
        <v>0</v>
      </c>
      <c r="DJ487">
        <f t="shared" si="145"/>
        <v>0</v>
      </c>
      <c r="DK487">
        <v>0</v>
      </c>
      <c r="DL487" t="s">
        <v>236</v>
      </c>
      <c r="DM487">
        <v>0</v>
      </c>
      <c r="DN487" t="s">
        <v>236</v>
      </c>
      <c r="DO487">
        <v>0</v>
      </c>
    </row>
    <row r="488" spans="1:119">
      <c r="A488">
        <f>ROW(Source!A159)</f>
        <v>159</v>
      </c>
      <c r="B488">
        <v>85244098</v>
      </c>
      <c r="C488">
        <v>85246995</v>
      </c>
      <c r="D488">
        <v>83018862</v>
      </c>
      <c r="E488">
        <v>1</v>
      </c>
      <c r="F488">
        <v>1</v>
      </c>
      <c r="G488">
        <v>1</v>
      </c>
      <c r="H488">
        <v>3</v>
      </c>
      <c r="I488" t="s">
        <v>849</v>
      </c>
      <c r="J488" t="s">
        <v>850</v>
      </c>
      <c r="K488" t="s">
        <v>851</v>
      </c>
      <c r="L488">
        <v>1346</v>
      </c>
      <c r="N488">
        <v>1009</v>
      </c>
      <c r="O488" t="s">
        <v>102</v>
      </c>
      <c r="P488" t="s">
        <v>102</v>
      </c>
      <c r="Q488">
        <v>1</v>
      </c>
      <c r="W488">
        <v>0</v>
      </c>
      <c r="X488">
        <v>291254868</v>
      </c>
      <c r="Y488">
        <f t="shared" si="139"/>
        <v>0.047</v>
      </c>
      <c r="AA488">
        <v>115.03</v>
      </c>
      <c r="AB488">
        <v>0</v>
      </c>
      <c r="AC488">
        <v>0</v>
      </c>
      <c r="AD488">
        <v>0</v>
      </c>
      <c r="AE488">
        <v>79.88</v>
      </c>
      <c r="AF488">
        <v>0</v>
      </c>
      <c r="AG488">
        <v>0</v>
      </c>
      <c r="AH488">
        <v>0</v>
      </c>
      <c r="AI488">
        <v>1.44</v>
      </c>
      <c r="AJ488">
        <v>1</v>
      </c>
      <c r="AK488">
        <v>1</v>
      </c>
      <c r="AL488">
        <v>1</v>
      </c>
      <c r="AM488">
        <v>2</v>
      </c>
      <c r="AN488">
        <v>0</v>
      </c>
      <c r="AO488">
        <v>0</v>
      </c>
      <c r="AP488">
        <v>1</v>
      </c>
      <c r="AQ488">
        <v>1</v>
      </c>
      <c r="AR488">
        <v>0</v>
      </c>
      <c r="AS488" t="s">
        <v>236</v>
      </c>
      <c r="AT488">
        <v>0.047</v>
      </c>
      <c r="AU488" t="s">
        <v>236</v>
      </c>
      <c r="AV488">
        <v>0</v>
      </c>
      <c r="AW488">
        <v>2</v>
      </c>
      <c r="AX488">
        <v>85247030</v>
      </c>
      <c r="AY488">
        <v>1</v>
      </c>
      <c r="AZ488">
        <v>0</v>
      </c>
      <c r="BA488">
        <v>708</v>
      </c>
      <c r="BB488">
        <v>1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3.75436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1</v>
      </c>
      <c r="BQ488">
        <v>3.75436</v>
      </c>
      <c r="BR488">
        <v>0</v>
      </c>
      <c r="BS488">
        <v>0</v>
      </c>
      <c r="BT488">
        <v>0</v>
      </c>
      <c r="BU488">
        <v>0</v>
      </c>
      <c r="BV488">
        <v>0</v>
      </c>
      <c r="BW488">
        <v>1</v>
      </c>
      <c r="CV488">
        <v>0</v>
      </c>
      <c r="CW488">
        <v>0</v>
      </c>
      <c r="CX488">
        <f>ROUND(Y488*Source!I159,7)</f>
        <v>0</v>
      </c>
      <c r="CY488">
        <f t="shared" si="140"/>
        <v>115.03</v>
      </c>
      <c r="CZ488">
        <f t="shared" si="141"/>
        <v>79.88</v>
      </c>
      <c r="DA488">
        <f t="shared" si="142"/>
        <v>1.44</v>
      </c>
      <c r="DB488">
        <f t="shared" si="143"/>
        <v>3.75</v>
      </c>
      <c r="DC488">
        <f t="shared" si="144"/>
        <v>0</v>
      </c>
      <c r="DD488" t="s">
        <v>236</v>
      </c>
      <c r="DE488" t="s">
        <v>236</v>
      </c>
      <c r="DF488">
        <f t="shared" si="146"/>
        <v>0</v>
      </c>
      <c r="DG488">
        <f t="shared" si="121"/>
        <v>0</v>
      </c>
      <c r="DH488">
        <f t="shared" si="122"/>
        <v>0</v>
      </c>
      <c r="DI488">
        <f t="shared" si="123"/>
        <v>0</v>
      </c>
      <c r="DJ488">
        <f t="shared" si="145"/>
        <v>0</v>
      </c>
      <c r="DK488">
        <v>0</v>
      </c>
      <c r="DL488" t="s">
        <v>236</v>
      </c>
      <c r="DM488">
        <v>0</v>
      </c>
      <c r="DN488" t="s">
        <v>236</v>
      </c>
      <c r="DO488">
        <v>0</v>
      </c>
    </row>
    <row r="489" spans="1:119">
      <c r="A489">
        <f>ROW(Source!A159)</f>
        <v>159</v>
      </c>
      <c r="B489">
        <v>85244098</v>
      </c>
      <c r="C489">
        <v>85246995</v>
      </c>
      <c r="D489">
        <v>83018908</v>
      </c>
      <c r="E489">
        <v>1</v>
      </c>
      <c r="F489">
        <v>1</v>
      </c>
      <c r="G489">
        <v>1</v>
      </c>
      <c r="H489">
        <v>3</v>
      </c>
      <c r="I489" t="s">
        <v>887</v>
      </c>
      <c r="J489" t="s">
        <v>888</v>
      </c>
      <c r="K489" t="s">
        <v>889</v>
      </c>
      <c r="L489">
        <v>1346</v>
      </c>
      <c r="N489">
        <v>1009</v>
      </c>
      <c r="O489" t="s">
        <v>102</v>
      </c>
      <c r="P489" t="s">
        <v>102</v>
      </c>
      <c r="Q489">
        <v>1</v>
      </c>
      <c r="W489">
        <v>0</v>
      </c>
      <c r="X489">
        <v>940570589</v>
      </c>
      <c r="Y489">
        <f t="shared" si="139"/>
        <v>0.016</v>
      </c>
      <c r="AA489">
        <v>188.93</v>
      </c>
      <c r="AB489">
        <v>0</v>
      </c>
      <c r="AC489">
        <v>0</v>
      </c>
      <c r="AD489">
        <v>0</v>
      </c>
      <c r="AE489">
        <v>157.44</v>
      </c>
      <c r="AF489">
        <v>0</v>
      </c>
      <c r="AG489">
        <v>0</v>
      </c>
      <c r="AH489">
        <v>0</v>
      </c>
      <c r="AI489">
        <v>1.2</v>
      </c>
      <c r="AJ489">
        <v>1</v>
      </c>
      <c r="AK489">
        <v>1</v>
      </c>
      <c r="AL489">
        <v>1</v>
      </c>
      <c r="AM489">
        <v>2</v>
      </c>
      <c r="AN489">
        <v>0</v>
      </c>
      <c r="AO489">
        <v>0</v>
      </c>
      <c r="AP489">
        <v>1</v>
      </c>
      <c r="AQ489">
        <v>1</v>
      </c>
      <c r="AR489">
        <v>0</v>
      </c>
      <c r="AS489" t="s">
        <v>236</v>
      </c>
      <c r="AT489">
        <v>0.016</v>
      </c>
      <c r="AU489" t="s">
        <v>236</v>
      </c>
      <c r="AV489">
        <v>0</v>
      </c>
      <c r="AW489">
        <v>2</v>
      </c>
      <c r="AX489">
        <v>85247031</v>
      </c>
      <c r="AY489">
        <v>1</v>
      </c>
      <c r="AZ489">
        <v>0</v>
      </c>
      <c r="BA489">
        <v>709</v>
      </c>
      <c r="BB489">
        <v>1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2.51904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1</v>
      </c>
      <c r="BQ489">
        <v>2.51904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1</v>
      </c>
      <c r="CV489">
        <v>0</v>
      </c>
      <c r="CW489">
        <v>0</v>
      </c>
      <c r="CX489">
        <f>ROUND(Y489*Source!I159,7)</f>
        <v>0</v>
      </c>
      <c r="CY489">
        <f t="shared" si="140"/>
        <v>188.93</v>
      </c>
      <c r="CZ489">
        <f t="shared" si="141"/>
        <v>157.44</v>
      </c>
      <c r="DA489">
        <f t="shared" si="142"/>
        <v>1.2</v>
      </c>
      <c r="DB489">
        <f t="shared" si="143"/>
        <v>2.52</v>
      </c>
      <c r="DC489">
        <f t="shared" si="144"/>
        <v>0</v>
      </c>
      <c r="DD489" t="s">
        <v>236</v>
      </c>
      <c r="DE489" t="s">
        <v>236</v>
      </c>
      <c r="DF489">
        <f t="shared" si="146"/>
        <v>0</v>
      </c>
      <c r="DG489">
        <f t="shared" si="121"/>
        <v>0</v>
      </c>
      <c r="DH489">
        <f t="shared" si="122"/>
        <v>0</v>
      </c>
      <c r="DI489">
        <f t="shared" si="123"/>
        <v>0</v>
      </c>
      <c r="DJ489">
        <f t="shared" si="145"/>
        <v>0</v>
      </c>
      <c r="DK489">
        <v>0</v>
      </c>
      <c r="DL489" t="s">
        <v>236</v>
      </c>
      <c r="DM489">
        <v>0</v>
      </c>
      <c r="DN489" t="s">
        <v>236</v>
      </c>
      <c r="DO489">
        <v>0</v>
      </c>
    </row>
    <row r="490" spans="1:119">
      <c r="A490">
        <f>ROW(Source!A159)</f>
        <v>159</v>
      </c>
      <c r="B490">
        <v>85244098</v>
      </c>
      <c r="C490">
        <v>85246995</v>
      </c>
      <c r="D490">
        <v>83026378</v>
      </c>
      <c r="E490">
        <v>1</v>
      </c>
      <c r="F490">
        <v>1</v>
      </c>
      <c r="G490">
        <v>1</v>
      </c>
      <c r="H490">
        <v>3</v>
      </c>
      <c r="I490" t="s">
        <v>895</v>
      </c>
      <c r="J490" t="s">
        <v>896</v>
      </c>
      <c r="K490" t="s">
        <v>897</v>
      </c>
      <c r="L490">
        <v>1455</v>
      </c>
      <c r="N490">
        <v>1013</v>
      </c>
      <c r="O490" t="s">
        <v>530</v>
      </c>
      <c r="P490" t="s">
        <v>530</v>
      </c>
      <c r="Q490">
        <v>1</v>
      </c>
      <c r="W490">
        <v>0</v>
      </c>
      <c r="X490">
        <v>-1775048380</v>
      </c>
      <c r="Y490">
        <f t="shared" si="139"/>
        <v>0.1</v>
      </c>
      <c r="AA490">
        <v>1303.67</v>
      </c>
      <c r="AB490">
        <v>0</v>
      </c>
      <c r="AC490">
        <v>0</v>
      </c>
      <c r="AD490">
        <v>0</v>
      </c>
      <c r="AE490">
        <v>944.69</v>
      </c>
      <c r="AF490">
        <v>0</v>
      </c>
      <c r="AG490">
        <v>0</v>
      </c>
      <c r="AH490">
        <v>0</v>
      </c>
      <c r="AI490">
        <v>1.38</v>
      </c>
      <c r="AJ490">
        <v>1</v>
      </c>
      <c r="AK490">
        <v>1</v>
      </c>
      <c r="AL490">
        <v>1</v>
      </c>
      <c r="AM490">
        <v>2</v>
      </c>
      <c r="AN490">
        <v>0</v>
      </c>
      <c r="AO490">
        <v>0</v>
      </c>
      <c r="AP490">
        <v>1</v>
      </c>
      <c r="AQ490">
        <v>1</v>
      </c>
      <c r="AR490">
        <v>0</v>
      </c>
      <c r="AS490" t="s">
        <v>236</v>
      </c>
      <c r="AT490">
        <v>0.1</v>
      </c>
      <c r="AU490" t="s">
        <v>236</v>
      </c>
      <c r="AV490">
        <v>0</v>
      </c>
      <c r="AW490">
        <v>2</v>
      </c>
      <c r="AX490">
        <v>85247032</v>
      </c>
      <c r="AY490">
        <v>1</v>
      </c>
      <c r="AZ490">
        <v>0</v>
      </c>
      <c r="BA490">
        <v>710</v>
      </c>
      <c r="BB490">
        <v>1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94.469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1</v>
      </c>
      <c r="BQ490">
        <v>94.469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1</v>
      </c>
      <c r="CV490">
        <v>0</v>
      </c>
      <c r="CW490">
        <v>0</v>
      </c>
      <c r="CX490">
        <f>ROUND(Y490*Source!I159,7)</f>
        <v>0</v>
      </c>
      <c r="CY490">
        <f t="shared" si="140"/>
        <v>1303.67</v>
      </c>
      <c r="CZ490">
        <f t="shared" si="141"/>
        <v>944.69</v>
      </c>
      <c r="DA490">
        <f t="shared" si="142"/>
        <v>1.38</v>
      </c>
      <c r="DB490">
        <f t="shared" si="143"/>
        <v>94.47</v>
      </c>
      <c r="DC490">
        <f t="shared" si="144"/>
        <v>0</v>
      </c>
      <c r="DD490" t="s">
        <v>236</v>
      </c>
      <c r="DE490" t="s">
        <v>236</v>
      </c>
      <c r="DF490">
        <f t="shared" si="146"/>
        <v>0</v>
      </c>
      <c r="DG490">
        <f t="shared" si="121"/>
        <v>0</v>
      </c>
      <c r="DH490">
        <f t="shared" si="122"/>
        <v>0</v>
      </c>
      <c r="DI490">
        <f t="shared" si="123"/>
        <v>0</v>
      </c>
      <c r="DJ490">
        <f t="shared" si="145"/>
        <v>0</v>
      </c>
      <c r="DK490">
        <v>0</v>
      </c>
      <c r="DL490" t="s">
        <v>236</v>
      </c>
      <c r="DM490">
        <v>0</v>
      </c>
      <c r="DN490" t="s">
        <v>236</v>
      </c>
      <c r="DO490">
        <v>0</v>
      </c>
    </row>
    <row r="491" spans="1:119">
      <c r="A491">
        <f>ROW(Source!A159)</f>
        <v>159</v>
      </c>
      <c r="B491">
        <v>85244098</v>
      </c>
      <c r="C491">
        <v>85246995</v>
      </c>
      <c r="D491">
        <v>82931850</v>
      </c>
      <c r="E491">
        <v>117</v>
      </c>
      <c r="F491">
        <v>1</v>
      </c>
      <c r="G491">
        <v>1</v>
      </c>
      <c r="H491">
        <v>3</v>
      </c>
      <c r="I491" t="s">
        <v>327</v>
      </c>
      <c r="J491" t="s">
        <v>236</v>
      </c>
      <c r="K491" t="s">
        <v>328</v>
      </c>
      <c r="L491">
        <v>3277935</v>
      </c>
      <c r="N491">
        <v>1013</v>
      </c>
      <c r="O491" t="s">
        <v>64</v>
      </c>
      <c r="P491" t="s">
        <v>64</v>
      </c>
      <c r="Q491">
        <v>1</v>
      </c>
      <c r="W491">
        <v>0</v>
      </c>
      <c r="X491">
        <v>274903907</v>
      </c>
      <c r="Y491">
        <f t="shared" si="139"/>
        <v>2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1</v>
      </c>
      <c r="AJ491">
        <v>1</v>
      </c>
      <c r="AK491">
        <v>1</v>
      </c>
      <c r="AL491">
        <v>1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  <c r="AS491" t="s">
        <v>236</v>
      </c>
      <c r="AT491">
        <v>2</v>
      </c>
      <c r="AU491" t="s">
        <v>236</v>
      </c>
      <c r="AV491">
        <v>0</v>
      </c>
      <c r="AW491">
        <v>2</v>
      </c>
      <c r="AX491">
        <v>85247033</v>
      </c>
      <c r="AY491">
        <v>1</v>
      </c>
      <c r="AZ491">
        <v>0</v>
      </c>
      <c r="BA491">
        <v>711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0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0</v>
      </c>
      <c r="BQ491">
        <v>0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0</v>
      </c>
      <c r="CV491">
        <v>0</v>
      </c>
      <c r="CW491">
        <v>0</v>
      </c>
      <c r="CX491">
        <f>ROUND(Y491*Source!I159,7)</f>
        <v>0</v>
      </c>
      <c r="CY491">
        <f t="shared" si="140"/>
        <v>0</v>
      </c>
      <c r="CZ491">
        <f t="shared" si="141"/>
        <v>0</v>
      </c>
      <c r="DA491">
        <f t="shared" si="142"/>
        <v>1</v>
      </c>
      <c r="DB491">
        <f t="shared" si="143"/>
        <v>0</v>
      </c>
      <c r="DC491">
        <f t="shared" si="144"/>
        <v>0</v>
      </c>
      <c r="DD491" t="s">
        <v>236</v>
      </c>
      <c r="DE491" t="s">
        <v>236</v>
      </c>
      <c r="DF491">
        <f t="shared" ref="DF491:DF497" si="147">ROUND(ROUND(AE491,2)*CX491,2)</f>
        <v>0</v>
      </c>
      <c r="DG491">
        <f t="shared" si="121"/>
        <v>0</v>
      </c>
      <c r="DH491">
        <f t="shared" si="122"/>
        <v>0</v>
      </c>
      <c r="DI491">
        <f t="shared" si="123"/>
        <v>0</v>
      </c>
      <c r="DJ491">
        <f t="shared" si="145"/>
        <v>0</v>
      </c>
      <c r="DK491">
        <v>0</v>
      </c>
      <c r="DL491" t="s">
        <v>236</v>
      </c>
      <c r="DM491">
        <v>0</v>
      </c>
      <c r="DN491" t="s">
        <v>236</v>
      </c>
      <c r="DO491">
        <v>0</v>
      </c>
    </row>
    <row r="492" spans="1:119">
      <c r="A492">
        <f>ROW(Source!A160)</f>
        <v>160</v>
      </c>
      <c r="B492">
        <v>85244033</v>
      </c>
      <c r="C492">
        <v>85246995</v>
      </c>
      <c r="D492">
        <v>82925858</v>
      </c>
      <c r="E492">
        <v>117</v>
      </c>
      <c r="F492">
        <v>1</v>
      </c>
      <c r="G492">
        <v>1</v>
      </c>
      <c r="H492">
        <v>1</v>
      </c>
      <c r="I492" t="s">
        <v>890</v>
      </c>
      <c r="J492" t="s">
        <v>236</v>
      </c>
      <c r="K492" t="s">
        <v>891</v>
      </c>
      <c r="L492">
        <v>1191</v>
      </c>
      <c r="N492">
        <v>1013</v>
      </c>
      <c r="O492" t="s">
        <v>28</v>
      </c>
      <c r="P492" t="s">
        <v>28</v>
      </c>
      <c r="Q492">
        <v>1</v>
      </c>
      <c r="W492">
        <v>0</v>
      </c>
      <c r="X492">
        <v>1903532093</v>
      </c>
      <c r="Y492">
        <f t="shared" ref="Y492:Y497" si="148">(AT492*ROUND(1.15,7))</f>
        <v>2.737</v>
      </c>
      <c r="AA492">
        <v>0</v>
      </c>
      <c r="AB492">
        <v>0</v>
      </c>
      <c r="AC492">
        <v>0</v>
      </c>
      <c r="AD492">
        <v>872.37</v>
      </c>
      <c r="AE492">
        <v>0</v>
      </c>
      <c r="AF492">
        <v>0</v>
      </c>
      <c r="AG492">
        <v>0</v>
      </c>
      <c r="AH492">
        <v>872.37</v>
      </c>
      <c r="AI492">
        <v>1</v>
      </c>
      <c r="AJ492">
        <v>1</v>
      </c>
      <c r="AK492">
        <v>1</v>
      </c>
      <c r="AL492">
        <v>1</v>
      </c>
      <c r="AM492">
        <v>-2</v>
      </c>
      <c r="AN492">
        <v>0</v>
      </c>
      <c r="AO492">
        <v>0</v>
      </c>
      <c r="AP492">
        <v>1</v>
      </c>
      <c r="AQ492">
        <v>1</v>
      </c>
      <c r="AR492">
        <v>0</v>
      </c>
      <c r="AS492" t="s">
        <v>236</v>
      </c>
      <c r="AT492">
        <v>2.38</v>
      </c>
      <c r="AU492" t="s">
        <v>482</v>
      </c>
      <c r="AV492">
        <v>1</v>
      </c>
      <c r="AW492">
        <v>2</v>
      </c>
      <c r="AX492">
        <v>85247015</v>
      </c>
      <c r="AY492">
        <v>1</v>
      </c>
      <c r="AZ492">
        <v>0</v>
      </c>
      <c r="BA492">
        <v>712</v>
      </c>
      <c r="BB492">
        <v>1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0</v>
      </c>
      <c r="BM492">
        <v>2076.2406</v>
      </c>
      <c r="BN492">
        <v>2.38</v>
      </c>
      <c r="BO492">
        <v>0</v>
      </c>
      <c r="BP492">
        <v>1</v>
      </c>
      <c r="BQ492">
        <v>0</v>
      </c>
      <c r="BR492">
        <v>0</v>
      </c>
      <c r="BS492">
        <v>0</v>
      </c>
      <c r="BT492">
        <v>2387.67669</v>
      </c>
      <c r="BU492">
        <v>2.737</v>
      </c>
      <c r="BV492">
        <v>0</v>
      </c>
      <c r="BW492">
        <v>1</v>
      </c>
      <c r="CU492">
        <f>ROUND(AT492*Source!I160*AH492*AL492,2)</f>
        <v>0</v>
      </c>
      <c r="CV492">
        <f>ROUND(Y492*Source!I160,7)</f>
        <v>0</v>
      </c>
      <c r="CW492">
        <v>0</v>
      </c>
      <c r="CX492">
        <f>ROUND(Y492*Source!I160,7)</f>
        <v>0</v>
      </c>
      <c r="CY492">
        <f>AD492</f>
        <v>872.37</v>
      </c>
      <c r="CZ492">
        <f>AH492</f>
        <v>872.37</v>
      </c>
      <c r="DA492">
        <f>AL492</f>
        <v>1</v>
      </c>
      <c r="DB492">
        <f t="shared" ref="DB492:DB497" si="149">ROUND((ROUND(AT492*CZ492,2)*ROUND(1.15,7)),6)</f>
        <v>2387.676</v>
      </c>
      <c r="DC492">
        <f t="shared" ref="DC492:DC497" si="150">ROUND((ROUND(AT492*AG492,2)*ROUND(1.15,7)),6)</f>
        <v>0</v>
      </c>
      <c r="DD492" t="s">
        <v>236</v>
      </c>
      <c r="DE492" t="s">
        <v>236</v>
      </c>
      <c r="DF492">
        <f t="shared" si="147"/>
        <v>0</v>
      </c>
      <c r="DG492">
        <f t="shared" si="121"/>
        <v>0</v>
      </c>
      <c r="DH492">
        <f t="shared" si="122"/>
        <v>0</v>
      </c>
      <c r="DI492">
        <f t="shared" si="123"/>
        <v>0</v>
      </c>
      <c r="DJ492">
        <f>DI492</f>
        <v>0</v>
      </c>
      <c r="DK492">
        <v>1</v>
      </c>
      <c r="DL492" t="s">
        <v>236</v>
      </c>
      <c r="DM492">
        <v>0</v>
      </c>
      <c r="DN492" t="s">
        <v>236</v>
      </c>
      <c r="DO492">
        <v>0</v>
      </c>
    </row>
    <row r="493" spans="1:119">
      <c r="A493">
        <f>ROW(Source!A160)</f>
        <v>160</v>
      </c>
      <c r="B493">
        <v>85244033</v>
      </c>
      <c r="C493">
        <v>85246995</v>
      </c>
      <c r="D493">
        <v>82926016</v>
      </c>
      <c r="E493">
        <v>117</v>
      </c>
      <c r="F493">
        <v>1</v>
      </c>
      <c r="G493">
        <v>1</v>
      </c>
      <c r="H493">
        <v>1</v>
      </c>
      <c r="I493" t="s">
        <v>798</v>
      </c>
      <c r="J493" t="s">
        <v>236</v>
      </c>
      <c r="K493" t="s">
        <v>799</v>
      </c>
      <c r="L493">
        <v>1191</v>
      </c>
      <c r="N493">
        <v>1013</v>
      </c>
      <c r="O493" t="s">
        <v>28</v>
      </c>
      <c r="P493" t="s">
        <v>28</v>
      </c>
      <c r="Q493">
        <v>1</v>
      </c>
      <c r="W493">
        <v>0</v>
      </c>
      <c r="X493">
        <v>-1417349443</v>
      </c>
      <c r="Y493">
        <f t="shared" si="148"/>
        <v>0.023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0</v>
      </c>
      <c r="AI493">
        <v>1</v>
      </c>
      <c r="AJ493">
        <v>1</v>
      </c>
      <c r="AK493">
        <v>1</v>
      </c>
      <c r="AL493">
        <v>1</v>
      </c>
      <c r="AM493">
        <v>-2</v>
      </c>
      <c r="AN493">
        <v>0</v>
      </c>
      <c r="AO493">
        <v>0</v>
      </c>
      <c r="AP493">
        <v>1</v>
      </c>
      <c r="AQ493">
        <v>1</v>
      </c>
      <c r="AR493">
        <v>0</v>
      </c>
      <c r="AS493" t="s">
        <v>236</v>
      </c>
      <c r="AT493">
        <v>0.02</v>
      </c>
      <c r="AU493" t="s">
        <v>482</v>
      </c>
      <c r="AV493">
        <v>2</v>
      </c>
      <c r="AW493">
        <v>2</v>
      </c>
      <c r="AX493">
        <v>85247016</v>
      </c>
      <c r="AY493">
        <v>1</v>
      </c>
      <c r="AZ493">
        <v>0</v>
      </c>
      <c r="BA493">
        <v>713</v>
      </c>
      <c r="BB493">
        <v>1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0</v>
      </c>
      <c r="BK493">
        <v>0</v>
      </c>
      <c r="BL493">
        <v>0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0</v>
      </c>
      <c r="BS493">
        <v>0</v>
      </c>
      <c r="BT493">
        <v>0</v>
      </c>
      <c r="BU493">
        <v>0</v>
      </c>
      <c r="BV493">
        <v>0</v>
      </c>
      <c r="BW493">
        <v>0</v>
      </c>
      <c r="CV493">
        <v>0</v>
      </c>
      <c r="CW493">
        <v>0</v>
      </c>
      <c r="CX493">
        <f>ROUND(Y493*Source!I160,7)</f>
        <v>0</v>
      </c>
      <c r="CY493">
        <f>AD493</f>
        <v>0</v>
      </c>
      <c r="CZ493">
        <f>AH493</f>
        <v>0</v>
      </c>
      <c r="DA493">
        <f>AL493</f>
        <v>1</v>
      </c>
      <c r="DB493">
        <f t="shared" si="149"/>
        <v>0</v>
      </c>
      <c r="DC493">
        <f t="shared" si="150"/>
        <v>0</v>
      </c>
      <c r="DD493" t="s">
        <v>236</v>
      </c>
      <c r="DE493" t="s">
        <v>236</v>
      </c>
      <c r="DF493">
        <f t="shared" si="147"/>
        <v>0</v>
      </c>
      <c r="DG493">
        <f t="shared" si="121"/>
        <v>0</v>
      </c>
      <c r="DH493">
        <f t="shared" si="122"/>
        <v>0</v>
      </c>
      <c r="DI493">
        <f t="shared" si="123"/>
        <v>0</v>
      </c>
      <c r="DJ493">
        <f>DI493</f>
        <v>0</v>
      </c>
      <c r="DK493">
        <v>0</v>
      </c>
      <c r="DL493" t="s">
        <v>236</v>
      </c>
      <c r="DM493">
        <v>0</v>
      </c>
      <c r="DN493" t="s">
        <v>236</v>
      </c>
      <c r="DO493">
        <v>0</v>
      </c>
    </row>
    <row r="494" spans="1:119">
      <c r="A494">
        <f>ROW(Source!A160)</f>
        <v>160</v>
      </c>
      <c r="B494">
        <v>85244033</v>
      </c>
      <c r="C494">
        <v>85246995</v>
      </c>
      <c r="D494">
        <v>82932505</v>
      </c>
      <c r="E494">
        <v>1</v>
      </c>
      <c r="F494">
        <v>1</v>
      </c>
      <c r="G494">
        <v>1</v>
      </c>
      <c r="H494">
        <v>2</v>
      </c>
      <c r="I494" t="s">
        <v>73</v>
      </c>
      <c r="J494" t="s">
        <v>807</v>
      </c>
      <c r="K494" t="s">
        <v>74</v>
      </c>
      <c r="L494">
        <v>1368</v>
      </c>
      <c r="N494">
        <v>1011</v>
      </c>
      <c r="O494" t="s">
        <v>57</v>
      </c>
      <c r="P494" t="s">
        <v>57</v>
      </c>
      <c r="Q494">
        <v>1</v>
      </c>
      <c r="W494">
        <v>0</v>
      </c>
      <c r="X494">
        <v>639918019</v>
      </c>
      <c r="Y494">
        <f t="shared" si="148"/>
        <v>0.0115</v>
      </c>
      <c r="AA494">
        <v>0</v>
      </c>
      <c r="AB494">
        <v>1626.29</v>
      </c>
      <c r="AC494">
        <v>1090.46</v>
      </c>
      <c r="AD494">
        <v>0</v>
      </c>
      <c r="AE494">
        <v>0</v>
      </c>
      <c r="AF494">
        <v>1626.29</v>
      </c>
      <c r="AG494">
        <v>1090.46</v>
      </c>
      <c r="AH494">
        <v>0</v>
      </c>
      <c r="AI494">
        <v>1</v>
      </c>
      <c r="AJ494">
        <v>1</v>
      </c>
      <c r="AK494">
        <v>1</v>
      </c>
      <c r="AL494">
        <v>1</v>
      </c>
      <c r="AM494">
        <v>-2</v>
      </c>
      <c r="AN494">
        <v>0</v>
      </c>
      <c r="AO494">
        <v>0</v>
      </c>
      <c r="AP494">
        <v>1</v>
      </c>
      <c r="AQ494">
        <v>1</v>
      </c>
      <c r="AR494">
        <v>0</v>
      </c>
      <c r="AS494" t="s">
        <v>236</v>
      </c>
      <c r="AT494">
        <v>0.01</v>
      </c>
      <c r="AU494" t="s">
        <v>482</v>
      </c>
      <c r="AV494">
        <v>1</v>
      </c>
      <c r="AW494">
        <v>2</v>
      </c>
      <c r="AX494">
        <v>85247017</v>
      </c>
      <c r="AY494">
        <v>1</v>
      </c>
      <c r="AZ494">
        <v>0</v>
      </c>
      <c r="BA494">
        <v>714</v>
      </c>
      <c r="BB494">
        <v>1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16.2629</v>
      </c>
      <c r="BL494">
        <v>10.9046</v>
      </c>
      <c r="BM494">
        <v>0</v>
      </c>
      <c r="BN494">
        <v>0</v>
      </c>
      <c r="BO494">
        <v>0.01</v>
      </c>
      <c r="BP494">
        <v>1</v>
      </c>
      <c r="BQ494">
        <v>0</v>
      </c>
      <c r="BR494">
        <v>18.702335</v>
      </c>
      <c r="BS494">
        <v>12.54029</v>
      </c>
      <c r="BT494">
        <v>0</v>
      </c>
      <c r="BU494">
        <v>0</v>
      </c>
      <c r="BV494">
        <v>0.0115</v>
      </c>
      <c r="BW494">
        <v>1</v>
      </c>
      <c r="CV494">
        <v>0</v>
      </c>
      <c r="CW494">
        <f>ROUND(Y494*Source!I160*DO494,7)</f>
        <v>0</v>
      </c>
      <c r="CX494">
        <f>ROUND(Y494*Source!I160,7)</f>
        <v>0</v>
      </c>
      <c r="CY494">
        <f>AB494</f>
        <v>1626.29</v>
      </c>
      <c r="CZ494">
        <f>AF494</f>
        <v>1626.29</v>
      </c>
      <c r="DA494">
        <f>AJ494</f>
        <v>1</v>
      </c>
      <c r="DB494">
        <f t="shared" si="149"/>
        <v>18.699</v>
      </c>
      <c r="DC494">
        <f t="shared" si="150"/>
        <v>12.535</v>
      </c>
      <c r="DD494" t="s">
        <v>236</v>
      </c>
      <c r="DE494" t="s">
        <v>236</v>
      </c>
      <c r="DF494">
        <f t="shared" si="147"/>
        <v>0</v>
      </c>
      <c r="DG494">
        <f t="shared" si="121"/>
        <v>0</v>
      </c>
      <c r="DH494">
        <f t="shared" si="122"/>
        <v>0</v>
      </c>
      <c r="DI494">
        <f t="shared" si="123"/>
        <v>0</v>
      </c>
      <c r="DJ494">
        <f>DG494+DH494</f>
        <v>0</v>
      </c>
      <c r="DK494">
        <v>1</v>
      </c>
      <c r="DL494" t="s">
        <v>75</v>
      </c>
      <c r="DM494">
        <v>6</v>
      </c>
      <c r="DN494" t="s">
        <v>28</v>
      </c>
      <c r="DO494">
        <v>1</v>
      </c>
    </row>
    <row r="495" spans="1:119">
      <c r="A495">
        <f>ROW(Source!A160)</f>
        <v>160</v>
      </c>
      <c r="B495">
        <v>85244033</v>
      </c>
      <c r="C495">
        <v>85246995</v>
      </c>
      <c r="D495">
        <v>82933400</v>
      </c>
      <c r="E495">
        <v>1</v>
      </c>
      <c r="F495">
        <v>1</v>
      </c>
      <c r="G495">
        <v>1</v>
      </c>
      <c r="H495">
        <v>2</v>
      </c>
      <c r="I495" t="s">
        <v>97</v>
      </c>
      <c r="J495" t="s">
        <v>801</v>
      </c>
      <c r="K495" t="s">
        <v>98</v>
      </c>
      <c r="L495">
        <v>1368</v>
      </c>
      <c r="N495">
        <v>1011</v>
      </c>
      <c r="O495" t="s">
        <v>57</v>
      </c>
      <c r="P495" t="s">
        <v>57</v>
      </c>
      <c r="Q495">
        <v>1</v>
      </c>
      <c r="W495">
        <v>0</v>
      </c>
      <c r="X495">
        <v>-849950259</v>
      </c>
      <c r="Y495">
        <f t="shared" si="148"/>
        <v>0.0115</v>
      </c>
      <c r="AA495">
        <v>0</v>
      </c>
      <c r="AB495">
        <v>641.7</v>
      </c>
      <c r="AC495">
        <v>811.79</v>
      </c>
      <c r="AD495">
        <v>0</v>
      </c>
      <c r="AE495">
        <v>0</v>
      </c>
      <c r="AF495">
        <v>641.7</v>
      </c>
      <c r="AG495">
        <v>811.79</v>
      </c>
      <c r="AH495">
        <v>0</v>
      </c>
      <c r="AI495">
        <v>1</v>
      </c>
      <c r="AJ495">
        <v>1</v>
      </c>
      <c r="AK495">
        <v>1</v>
      </c>
      <c r="AL495">
        <v>1</v>
      </c>
      <c r="AM495">
        <v>-2</v>
      </c>
      <c r="AN495">
        <v>0</v>
      </c>
      <c r="AO495">
        <v>0</v>
      </c>
      <c r="AP495">
        <v>1</v>
      </c>
      <c r="AQ495">
        <v>1</v>
      </c>
      <c r="AR495">
        <v>0</v>
      </c>
      <c r="AS495" t="s">
        <v>236</v>
      </c>
      <c r="AT495">
        <v>0.01</v>
      </c>
      <c r="AU495" t="s">
        <v>482</v>
      </c>
      <c r="AV495">
        <v>1</v>
      </c>
      <c r="AW495">
        <v>2</v>
      </c>
      <c r="AX495">
        <v>85247018</v>
      </c>
      <c r="AY495">
        <v>1</v>
      </c>
      <c r="AZ495">
        <v>0</v>
      </c>
      <c r="BA495">
        <v>715</v>
      </c>
      <c r="BB495">
        <v>1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0</v>
      </c>
      <c r="BK495">
        <v>6.417</v>
      </c>
      <c r="BL495">
        <v>8.1179</v>
      </c>
      <c r="BM495">
        <v>0</v>
      </c>
      <c r="BN495">
        <v>0</v>
      </c>
      <c r="BO495">
        <v>0.01</v>
      </c>
      <c r="BP495">
        <v>1</v>
      </c>
      <c r="BQ495">
        <v>0</v>
      </c>
      <c r="BR495">
        <v>7.37955</v>
      </c>
      <c r="BS495">
        <v>9.335585</v>
      </c>
      <c r="BT495">
        <v>0</v>
      </c>
      <c r="BU495">
        <v>0</v>
      </c>
      <c r="BV495">
        <v>0.0115</v>
      </c>
      <c r="BW495">
        <v>1</v>
      </c>
      <c r="CV495">
        <v>0</v>
      </c>
      <c r="CW495">
        <f>ROUND(Y495*Source!I160*DO495,7)</f>
        <v>0</v>
      </c>
      <c r="CX495">
        <f>ROUND(Y495*Source!I160,7)</f>
        <v>0</v>
      </c>
      <c r="CY495">
        <f>AB495</f>
        <v>641.7</v>
      </c>
      <c r="CZ495">
        <f>AF495</f>
        <v>641.7</v>
      </c>
      <c r="DA495">
        <f>AJ495</f>
        <v>1</v>
      </c>
      <c r="DB495">
        <f t="shared" si="149"/>
        <v>7.383</v>
      </c>
      <c r="DC495">
        <f t="shared" si="150"/>
        <v>9.338</v>
      </c>
      <c r="DD495" t="s">
        <v>236</v>
      </c>
      <c r="DE495" t="s">
        <v>236</v>
      </c>
      <c r="DF495">
        <f t="shared" si="147"/>
        <v>0</v>
      </c>
      <c r="DG495">
        <f t="shared" si="121"/>
        <v>0</v>
      </c>
      <c r="DH495">
        <f t="shared" si="122"/>
        <v>0</v>
      </c>
      <c r="DI495">
        <f t="shared" si="123"/>
        <v>0</v>
      </c>
      <c r="DJ495">
        <f>DG495+DH495</f>
        <v>0</v>
      </c>
      <c r="DK495">
        <v>1</v>
      </c>
      <c r="DL495" t="s">
        <v>81</v>
      </c>
      <c r="DM495">
        <v>4</v>
      </c>
      <c r="DN495" t="s">
        <v>28</v>
      </c>
      <c r="DO495">
        <v>1</v>
      </c>
    </row>
    <row r="496" spans="1:119">
      <c r="A496">
        <f>ROW(Source!A160)</f>
        <v>160</v>
      </c>
      <c r="B496">
        <v>85244033</v>
      </c>
      <c r="C496">
        <v>85246995</v>
      </c>
      <c r="D496">
        <v>82933596</v>
      </c>
      <c r="E496">
        <v>1</v>
      </c>
      <c r="F496">
        <v>1</v>
      </c>
      <c r="G496">
        <v>1</v>
      </c>
      <c r="H496">
        <v>2</v>
      </c>
      <c r="I496" t="s">
        <v>821</v>
      </c>
      <c r="J496" t="s">
        <v>822</v>
      </c>
      <c r="K496" t="s">
        <v>823</v>
      </c>
      <c r="L496">
        <v>1368</v>
      </c>
      <c r="N496">
        <v>1011</v>
      </c>
      <c r="O496" t="s">
        <v>57</v>
      </c>
      <c r="P496" t="s">
        <v>57</v>
      </c>
      <c r="Q496">
        <v>1</v>
      </c>
      <c r="W496">
        <v>0</v>
      </c>
      <c r="X496">
        <v>303316554</v>
      </c>
      <c r="Y496">
        <f t="shared" si="148"/>
        <v>0.1242</v>
      </c>
      <c r="AA496">
        <v>0</v>
      </c>
      <c r="AB496">
        <v>34.61</v>
      </c>
      <c r="AC496">
        <v>0</v>
      </c>
      <c r="AD496">
        <v>0</v>
      </c>
      <c r="AE496">
        <v>0</v>
      </c>
      <c r="AF496">
        <v>34.61</v>
      </c>
      <c r="AG496">
        <v>0</v>
      </c>
      <c r="AH496">
        <v>0</v>
      </c>
      <c r="AI496">
        <v>1</v>
      </c>
      <c r="AJ496">
        <v>1</v>
      </c>
      <c r="AK496">
        <v>1</v>
      </c>
      <c r="AL496">
        <v>1</v>
      </c>
      <c r="AM496">
        <v>-2</v>
      </c>
      <c r="AN496">
        <v>0</v>
      </c>
      <c r="AO496">
        <v>0</v>
      </c>
      <c r="AP496">
        <v>1</v>
      </c>
      <c r="AQ496">
        <v>1</v>
      </c>
      <c r="AR496">
        <v>0</v>
      </c>
      <c r="AS496" t="s">
        <v>236</v>
      </c>
      <c r="AT496">
        <v>0.108</v>
      </c>
      <c r="AU496" t="s">
        <v>482</v>
      </c>
      <c r="AV496">
        <v>1</v>
      </c>
      <c r="AW496">
        <v>2</v>
      </c>
      <c r="AX496">
        <v>85247019</v>
      </c>
      <c r="AY496">
        <v>1</v>
      </c>
      <c r="AZ496">
        <v>0</v>
      </c>
      <c r="BA496">
        <v>716</v>
      </c>
      <c r="BB496">
        <v>1</v>
      </c>
      <c r="BC496">
        <v>0</v>
      </c>
      <c r="BD496">
        <v>0</v>
      </c>
      <c r="BE496">
        <v>0</v>
      </c>
      <c r="BF496">
        <v>0</v>
      </c>
      <c r="BG496">
        <v>0</v>
      </c>
      <c r="BH496">
        <v>0</v>
      </c>
      <c r="BI496">
        <v>0</v>
      </c>
      <c r="BJ496">
        <v>0</v>
      </c>
      <c r="BK496">
        <v>3.73788</v>
      </c>
      <c r="BL496">
        <v>0</v>
      </c>
      <c r="BM496">
        <v>0</v>
      </c>
      <c r="BN496">
        <v>0</v>
      </c>
      <c r="BO496">
        <v>0</v>
      </c>
      <c r="BP496">
        <v>1</v>
      </c>
      <c r="BQ496">
        <v>0</v>
      </c>
      <c r="BR496">
        <v>4.298562</v>
      </c>
      <c r="BS496">
        <v>0</v>
      </c>
      <c r="BT496">
        <v>0</v>
      </c>
      <c r="BU496">
        <v>0</v>
      </c>
      <c r="BV496">
        <v>0</v>
      </c>
      <c r="BW496">
        <v>1</v>
      </c>
      <c r="CV496">
        <v>0</v>
      </c>
      <c r="CW496">
        <f>ROUND(Y496*Source!I160*DO496,7)</f>
        <v>0</v>
      </c>
      <c r="CX496">
        <f>ROUND(Y496*Source!I160,7)</f>
        <v>0</v>
      </c>
      <c r="CY496">
        <f>AB496</f>
        <v>34.61</v>
      </c>
      <c r="CZ496">
        <f>AF496</f>
        <v>34.61</v>
      </c>
      <c r="DA496">
        <f>AJ496</f>
        <v>1</v>
      </c>
      <c r="DB496">
        <f t="shared" si="149"/>
        <v>4.301</v>
      </c>
      <c r="DC496">
        <f t="shared" si="150"/>
        <v>0</v>
      </c>
      <c r="DD496" t="s">
        <v>236</v>
      </c>
      <c r="DE496" t="s">
        <v>236</v>
      </c>
      <c r="DF496">
        <f t="shared" si="147"/>
        <v>0</v>
      </c>
      <c r="DG496">
        <f t="shared" si="121"/>
        <v>0</v>
      </c>
      <c r="DH496">
        <f t="shared" si="122"/>
        <v>0</v>
      </c>
      <c r="DI496">
        <f t="shared" si="123"/>
        <v>0</v>
      </c>
      <c r="DJ496">
        <f>DG496+DH496</f>
        <v>0</v>
      </c>
      <c r="DK496">
        <v>1</v>
      </c>
      <c r="DL496" t="s">
        <v>236</v>
      </c>
      <c r="DM496">
        <v>0</v>
      </c>
      <c r="DN496" t="s">
        <v>236</v>
      </c>
      <c r="DO496">
        <v>0</v>
      </c>
    </row>
    <row r="497" spans="1:119">
      <c r="A497">
        <f>ROW(Source!A160)</f>
        <v>160</v>
      </c>
      <c r="B497">
        <v>85244033</v>
      </c>
      <c r="C497">
        <v>85246995</v>
      </c>
      <c r="D497">
        <v>82934033</v>
      </c>
      <c r="E497">
        <v>1</v>
      </c>
      <c r="F497">
        <v>1</v>
      </c>
      <c r="G497">
        <v>1</v>
      </c>
      <c r="H497">
        <v>2</v>
      </c>
      <c r="I497" t="s">
        <v>872</v>
      </c>
      <c r="J497" t="s">
        <v>873</v>
      </c>
      <c r="K497" t="s">
        <v>874</v>
      </c>
      <c r="L497">
        <v>1368</v>
      </c>
      <c r="N497">
        <v>1011</v>
      </c>
      <c r="O497" t="s">
        <v>57</v>
      </c>
      <c r="P497" t="s">
        <v>57</v>
      </c>
      <c r="Q497">
        <v>1</v>
      </c>
      <c r="W497">
        <v>0</v>
      </c>
      <c r="X497">
        <v>691687715</v>
      </c>
      <c r="Y497">
        <f t="shared" si="148"/>
        <v>0.2277</v>
      </c>
      <c r="AA497">
        <v>0</v>
      </c>
      <c r="AB497">
        <v>15.84</v>
      </c>
      <c r="AC497">
        <v>0</v>
      </c>
      <c r="AD497">
        <v>0</v>
      </c>
      <c r="AE497">
        <v>0</v>
      </c>
      <c r="AF497">
        <v>15.84</v>
      </c>
      <c r="AG497">
        <v>0</v>
      </c>
      <c r="AH497">
        <v>0</v>
      </c>
      <c r="AI497">
        <v>1</v>
      </c>
      <c r="AJ497">
        <v>1</v>
      </c>
      <c r="AK497">
        <v>1</v>
      </c>
      <c r="AL497">
        <v>1</v>
      </c>
      <c r="AM497">
        <v>-2</v>
      </c>
      <c r="AN497">
        <v>0</v>
      </c>
      <c r="AO497">
        <v>0</v>
      </c>
      <c r="AP497">
        <v>1</v>
      </c>
      <c r="AQ497">
        <v>1</v>
      </c>
      <c r="AR497">
        <v>0</v>
      </c>
      <c r="AS497" t="s">
        <v>236</v>
      </c>
      <c r="AT497">
        <v>0.198</v>
      </c>
      <c r="AU497" t="s">
        <v>482</v>
      </c>
      <c r="AV497">
        <v>1</v>
      </c>
      <c r="AW497">
        <v>2</v>
      </c>
      <c r="AX497">
        <v>85247020</v>
      </c>
      <c r="AY497">
        <v>1</v>
      </c>
      <c r="AZ497">
        <v>0</v>
      </c>
      <c r="BA497">
        <v>717</v>
      </c>
      <c r="BB497">
        <v>1</v>
      </c>
      <c r="BC497">
        <v>0</v>
      </c>
      <c r="BD497">
        <v>0</v>
      </c>
      <c r="BE497">
        <v>0</v>
      </c>
      <c r="BF497">
        <v>0</v>
      </c>
      <c r="BG497">
        <v>0</v>
      </c>
      <c r="BH497">
        <v>0</v>
      </c>
      <c r="BI497">
        <v>0</v>
      </c>
      <c r="BJ497">
        <v>0</v>
      </c>
      <c r="BK497">
        <v>3.13632</v>
      </c>
      <c r="BL497">
        <v>0</v>
      </c>
      <c r="BM497">
        <v>0</v>
      </c>
      <c r="BN497">
        <v>0</v>
      </c>
      <c r="BO497">
        <v>0</v>
      </c>
      <c r="BP497">
        <v>1</v>
      </c>
      <c r="BQ497">
        <v>0</v>
      </c>
      <c r="BR497">
        <v>3.606768</v>
      </c>
      <c r="BS497">
        <v>0</v>
      </c>
      <c r="BT497">
        <v>0</v>
      </c>
      <c r="BU497">
        <v>0</v>
      </c>
      <c r="BV497">
        <v>0</v>
      </c>
      <c r="BW497">
        <v>1</v>
      </c>
      <c r="CV497">
        <v>0</v>
      </c>
      <c r="CW497">
        <f>ROUND(Y497*Source!I160*DO497,7)</f>
        <v>0</v>
      </c>
      <c r="CX497">
        <f>ROUND(Y497*Source!I160,7)</f>
        <v>0</v>
      </c>
      <c r="CY497">
        <f>AB497</f>
        <v>15.84</v>
      </c>
      <c r="CZ497">
        <f>AF497</f>
        <v>15.84</v>
      </c>
      <c r="DA497">
        <f>AJ497</f>
        <v>1</v>
      </c>
      <c r="DB497">
        <f t="shared" si="149"/>
        <v>3.611</v>
      </c>
      <c r="DC497">
        <f t="shared" si="150"/>
        <v>0</v>
      </c>
      <c r="DD497" t="s">
        <v>236</v>
      </c>
      <c r="DE497" t="s">
        <v>236</v>
      </c>
      <c r="DF497">
        <f t="shared" si="147"/>
        <v>0</v>
      </c>
      <c r="DG497">
        <f t="shared" si="121"/>
        <v>0</v>
      </c>
      <c r="DH497">
        <f t="shared" si="122"/>
        <v>0</v>
      </c>
      <c r="DI497">
        <f t="shared" si="123"/>
        <v>0</v>
      </c>
      <c r="DJ497">
        <f>DG497+DH497</f>
        <v>0</v>
      </c>
      <c r="DK497">
        <v>1</v>
      </c>
      <c r="DL497" t="s">
        <v>236</v>
      </c>
      <c r="DM497">
        <v>0</v>
      </c>
      <c r="DN497" t="s">
        <v>236</v>
      </c>
      <c r="DO497">
        <v>0</v>
      </c>
    </row>
    <row r="498" spans="1:119">
      <c r="A498">
        <f>ROW(Source!A160)</f>
        <v>160</v>
      </c>
      <c r="B498">
        <v>85244033</v>
      </c>
      <c r="C498">
        <v>85246995</v>
      </c>
      <c r="D498">
        <v>82998102</v>
      </c>
      <c r="E498">
        <v>1</v>
      </c>
      <c r="F498">
        <v>1</v>
      </c>
      <c r="G498">
        <v>1</v>
      </c>
      <c r="H498">
        <v>3</v>
      </c>
      <c r="I498" t="s">
        <v>875</v>
      </c>
      <c r="J498" t="s">
        <v>876</v>
      </c>
      <c r="K498" t="s">
        <v>877</v>
      </c>
      <c r="L498">
        <v>1346</v>
      </c>
      <c r="N498">
        <v>1009</v>
      </c>
      <c r="O498" t="s">
        <v>102</v>
      </c>
      <c r="P498" t="s">
        <v>102</v>
      </c>
      <c r="Q498">
        <v>1</v>
      </c>
      <c r="W498">
        <v>0</v>
      </c>
      <c r="X498">
        <v>819855318</v>
      </c>
      <c r="Y498">
        <f t="shared" ref="Y498:Y510" si="151">AT498</f>
        <v>0.009</v>
      </c>
      <c r="AA498">
        <v>240.06</v>
      </c>
      <c r="AB498">
        <v>0</v>
      </c>
      <c r="AC498">
        <v>0</v>
      </c>
      <c r="AD498">
        <v>0</v>
      </c>
      <c r="AE498">
        <v>150.04</v>
      </c>
      <c r="AF498">
        <v>0</v>
      </c>
      <c r="AG498">
        <v>0</v>
      </c>
      <c r="AH498">
        <v>0</v>
      </c>
      <c r="AI498">
        <v>1.6</v>
      </c>
      <c r="AJ498">
        <v>1</v>
      </c>
      <c r="AK498">
        <v>1</v>
      </c>
      <c r="AL498">
        <v>1</v>
      </c>
      <c r="AM498">
        <v>2</v>
      </c>
      <c r="AN498">
        <v>0</v>
      </c>
      <c r="AO498">
        <v>0</v>
      </c>
      <c r="AP498">
        <v>1</v>
      </c>
      <c r="AQ498">
        <v>1</v>
      </c>
      <c r="AR498">
        <v>0</v>
      </c>
      <c r="AS498" t="s">
        <v>236</v>
      </c>
      <c r="AT498">
        <v>0.009</v>
      </c>
      <c r="AU498" t="s">
        <v>236</v>
      </c>
      <c r="AV498">
        <v>0</v>
      </c>
      <c r="AW498">
        <v>2</v>
      </c>
      <c r="AX498">
        <v>85247021</v>
      </c>
      <c r="AY498">
        <v>1</v>
      </c>
      <c r="AZ498">
        <v>0</v>
      </c>
      <c r="BA498">
        <v>718</v>
      </c>
      <c r="BB498">
        <v>1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1.35036</v>
      </c>
      <c r="BK498">
        <v>0</v>
      </c>
      <c r="BL498">
        <v>0</v>
      </c>
      <c r="BM498">
        <v>0</v>
      </c>
      <c r="BN498">
        <v>0</v>
      </c>
      <c r="BO498">
        <v>0</v>
      </c>
      <c r="BP498">
        <v>1</v>
      </c>
      <c r="BQ498">
        <v>1.35036</v>
      </c>
      <c r="BR498">
        <v>0</v>
      </c>
      <c r="BS498">
        <v>0</v>
      </c>
      <c r="BT498">
        <v>0</v>
      </c>
      <c r="BU498">
        <v>0</v>
      </c>
      <c r="BV498">
        <v>0</v>
      </c>
      <c r="BW498">
        <v>1</v>
      </c>
      <c r="CV498">
        <v>0</v>
      </c>
      <c r="CW498">
        <v>0</v>
      </c>
      <c r="CX498">
        <f>ROUND(Y498*Source!I160,7)</f>
        <v>0</v>
      </c>
      <c r="CY498">
        <f t="shared" ref="CY498:CY510" si="152">AA498</f>
        <v>240.06</v>
      </c>
      <c r="CZ498">
        <f t="shared" ref="CZ498:CZ510" si="153">AE498</f>
        <v>150.04</v>
      </c>
      <c r="DA498">
        <f t="shared" ref="DA498:DA510" si="154">AI498</f>
        <v>1.6</v>
      </c>
      <c r="DB498">
        <f t="shared" ref="DB498:DB510" si="155">ROUND(ROUND(AT498*CZ498,2),6)</f>
        <v>1.35</v>
      </c>
      <c r="DC498">
        <f t="shared" ref="DC498:DC510" si="156">ROUND(ROUND(AT498*AG498,2),6)</f>
        <v>0</v>
      </c>
      <c r="DD498" t="s">
        <v>236</v>
      </c>
      <c r="DE498" t="s">
        <v>236</v>
      </c>
      <c r="DF498">
        <f>ROUND(ROUND(AE498*AI498,2)*CX498,2)</f>
        <v>0</v>
      </c>
      <c r="DG498">
        <f t="shared" si="121"/>
        <v>0</v>
      </c>
      <c r="DH498">
        <f t="shared" si="122"/>
        <v>0</v>
      </c>
      <c r="DI498">
        <f t="shared" si="123"/>
        <v>0</v>
      </c>
      <c r="DJ498">
        <f t="shared" ref="DJ498:DJ510" si="157">DF498</f>
        <v>0</v>
      </c>
      <c r="DK498">
        <v>0</v>
      </c>
      <c r="DL498" t="s">
        <v>236</v>
      </c>
      <c r="DM498">
        <v>0</v>
      </c>
      <c r="DN498" t="s">
        <v>236</v>
      </c>
      <c r="DO498">
        <v>0</v>
      </c>
    </row>
    <row r="499" spans="1:119">
      <c r="A499">
        <f>ROW(Source!A160)</f>
        <v>160</v>
      </c>
      <c r="B499">
        <v>85244033</v>
      </c>
      <c r="C499">
        <v>85246995</v>
      </c>
      <c r="D499">
        <v>83000144</v>
      </c>
      <c r="E499">
        <v>1</v>
      </c>
      <c r="F499">
        <v>1</v>
      </c>
      <c r="G499">
        <v>1</v>
      </c>
      <c r="H499">
        <v>3</v>
      </c>
      <c r="I499" t="s">
        <v>878</v>
      </c>
      <c r="J499" t="s">
        <v>879</v>
      </c>
      <c r="K499" t="s">
        <v>880</v>
      </c>
      <c r="L499">
        <v>1346</v>
      </c>
      <c r="N499">
        <v>1009</v>
      </c>
      <c r="O499" t="s">
        <v>102</v>
      </c>
      <c r="P499" t="s">
        <v>102</v>
      </c>
      <c r="Q499">
        <v>1</v>
      </c>
      <c r="W499">
        <v>0</v>
      </c>
      <c r="X499">
        <v>-559691286</v>
      </c>
      <c r="Y499">
        <f t="shared" si="151"/>
        <v>0.004</v>
      </c>
      <c r="AA499">
        <v>164.89</v>
      </c>
      <c r="AB499">
        <v>0</v>
      </c>
      <c r="AC499">
        <v>0</v>
      </c>
      <c r="AD499">
        <v>0</v>
      </c>
      <c r="AE499">
        <v>187.38</v>
      </c>
      <c r="AF499">
        <v>0</v>
      </c>
      <c r="AG499">
        <v>0</v>
      </c>
      <c r="AH499">
        <v>0</v>
      </c>
      <c r="AI499">
        <v>0.88</v>
      </c>
      <c r="AJ499">
        <v>1</v>
      </c>
      <c r="AK499">
        <v>1</v>
      </c>
      <c r="AL499">
        <v>1</v>
      </c>
      <c r="AM499">
        <v>2</v>
      </c>
      <c r="AN499">
        <v>0</v>
      </c>
      <c r="AO499">
        <v>0</v>
      </c>
      <c r="AP499">
        <v>1</v>
      </c>
      <c r="AQ499">
        <v>1</v>
      </c>
      <c r="AR499">
        <v>0</v>
      </c>
      <c r="AS499" t="s">
        <v>236</v>
      </c>
      <c r="AT499">
        <v>0.004</v>
      </c>
      <c r="AU499" t="s">
        <v>236</v>
      </c>
      <c r="AV499">
        <v>0</v>
      </c>
      <c r="AW499">
        <v>2</v>
      </c>
      <c r="AX499">
        <v>85247022</v>
      </c>
      <c r="AY499">
        <v>1</v>
      </c>
      <c r="AZ499">
        <v>0</v>
      </c>
      <c r="BA499">
        <v>719</v>
      </c>
      <c r="BB499">
        <v>1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0.74952</v>
      </c>
      <c r="BK499">
        <v>0</v>
      </c>
      <c r="BL499">
        <v>0</v>
      </c>
      <c r="BM499">
        <v>0</v>
      </c>
      <c r="BN499">
        <v>0</v>
      </c>
      <c r="BO499">
        <v>0</v>
      </c>
      <c r="BP499">
        <v>1</v>
      </c>
      <c r="BQ499">
        <v>0.74952</v>
      </c>
      <c r="BR499">
        <v>0</v>
      </c>
      <c r="BS499">
        <v>0</v>
      </c>
      <c r="BT499">
        <v>0</v>
      </c>
      <c r="BU499">
        <v>0</v>
      </c>
      <c r="BV499">
        <v>0</v>
      </c>
      <c r="BW499">
        <v>1</v>
      </c>
      <c r="CV499">
        <v>0</v>
      </c>
      <c r="CW499">
        <v>0</v>
      </c>
      <c r="CX499">
        <f>ROUND(Y499*Source!I160,7)</f>
        <v>0</v>
      </c>
      <c r="CY499">
        <f t="shared" si="152"/>
        <v>164.89</v>
      </c>
      <c r="CZ499">
        <f t="shared" si="153"/>
        <v>187.38</v>
      </c>
      <c r="DA499">
        <f t="shared" si="154"/>
        <v>0.88</v>
      </c>
      <c r="DB499">
        <f t="shared" si="155"/>
        <v>0.75</v>
      </c>
      <c r="DC499">
        <f t="shared" si="156"/>
        <v>0</v>
      </c>
      <c r="DD499" t="s">
        <v>236</v>
      </c>
      <c r="DE499" t="s">
        <v>236</v>
      </c>
      <c r="DF499">
        <f>ROUND(ROUND(AE499*AI499,2)*CX499,2)</f>
        <v>0</v>
      </c>
      <c r="DG499">
        <f t="shared" si="121"/>
        <v>0</v>
      </c>
      <c r="DH499">
        <f t="shared" si="122"/>
        <v>0</v>
      </c>
      <c r="DI499">
        <f t="shared" si="123"/>
        <v>0</v>
      </c>
      <c r="DJ499">
        <f t="shared" si="157"/>
        <v>0</v>
      </c>
      <c r="DK499">
        <v>0</v>
      </c>
      <c r="DL499" t="s">
        <v>236</v>
      </c>
      <c r="DM499">
        <v>0</v>
      </c>
      <c r="DN499" t="s">
        <v>236</v>
      </c>
      <c r="DO499">
        <v>0</v>
      </c>
    </row>
    <row r="500" spans="1:119">
      <c r="A500">
        <f>ROW(Source!A160)</f>
        <v>160</v>
      </c>
      <c r="B500">
        <v>85244033</v>
      </c>
      <c r="C500">
        <v>85246995</v>
      </c>
      <c r="D500">
        <v>83000168</v>
      </c>
      <c r="E500">
        <v>1</v>
      </c>
      <c r="F500">
        <v>1</v>
      </c>
      <c r="G500">
        <v>1</v>
      </c>
      <c r="H500">
        <v>3</v>
      </c>
      <c r="I500" t="s">
        <v>824</v>
      </c>
      <c r="J500" t="s">
        <v>825</v>
      </c>
      <c r="K500" t="s">
        <v>826</v>
      </c>
      <c r="L500">
        <v>1383</v>
      </c>
      <c r="N500">
        <v>1013</v>
      </c>
      <c r="O500" t="s">
        <v>827</v>
      </c>
      <c r="P500" t="s">
        <v>827</v>
      </c>
      <c r="Q500">
        <v>1</v>
      </c>
      <c r="W500">
        <v>0</v>
      </c>
      <c r="X500">
        <v>1840299850</v>
      </c>
      <c r="Y500">
        <f t="shared" si="151"/>
        <v>0.0208</v>
      </c>
      <c r="AA500">
        <v>7.32</v>
      </c>
      <c r="AB500">
        <v>0</v>
      </c>
      <c r="AC500">
        <v>0</v>
      </c>
      <c r="AD500">
        <v>0</v>
      </c>
      <c r="AE500">
        <v>7.32</v>
      </c>
      <c r="AF500">
        <v>0</v>
      </c>
      <c r="AG500">
        <v>0</v>
      </c>
      <c r="AH500">
        <v>0</v>
      </c>
      <c r="AI500">
        <v>1</v>
      </c>
      <c r="AJ500">
        <v>1</v>
      </c>
      <c r="AK500">
        <v>1</v>
      </c>
      <c r="AL500">
        <v>1</v>
      </c>
      <c r="AM500">
        <v>-2</v>
      </c>
      <c r="AN500">
        <v>0</v>
      </c>
      <c r="AO500">
        <v>0</v>
      </c>
      <c r="AP500">
        <v>1</v>
      </c>
      <c r="AQ500">
        <v>1</v>
      </c>
      <c r="AR500">
        <v>0</v>
      </c>
      <c r="AS500" t="s">
        <v>236</v>
      </c>
      <c r="AT500">
        <v>0.0208</v>
      </c>
      <c r="AU500" t="s">
        <v>236</v>
      </c>
      <c r="AV500">
        <v>0</v>
      </c>
      <c r="AW500">
        <v>2</v>
      </c>
      <c r="AX500">
        <v>85247023</v>
      </c>
      <c r="AY500">
        <v>1</v>
      </c>
      <c r="AZ500">
        <v>0</v>
      </c>
      <c r="BA500">
        <v>720</v>
      </c>
      <c r="BB500">
        <v>1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0.152256</v>
      </c>
      <c r="BK500">
        <v>0</v>
      </c>
      <c r="BL500">
        <v>0</v>
      </c>
      <c r="BM500">
        <v>0</v>
      </c>
      <c r="BN500">
        <v>0</v>
      </c>
      <c r="BO500">
        <v>0</v>
      </c>
      <c r="BP500">
        <v>1</v>
      </c>
      <c r="BQ500">
        <v>0.152256</v>
      </c>
      <c r="BR500">
        <v>0</v>
      </c>
      <c r="BS500">
        <v>0</v>
      </c>
      <c r="BT500">
        <v>0</v>
      </c>
      <c r="BU500">
        <v>0</v>
      </c>
      <c r="BV500">
        <v>0</v>
      </c>
      <c r="BW500">
        <v>1</v>
      </c>
      <c r="CV500">
        <v>0</v>
      </c>
      <c r="CW500">
        <v>0</v>
      </c>
      <c r="CX500">
        <f>ROUND(Y500*Source!I160,7)</f>
        <v>0</v>
      </c>
      <c r="CY500">
        <f t="shared" si="152"/>
        <v>7.32</v>
      </c>
      <c r="CZ500">
        <f t="shared" si="153"/>
        <v>7.32</v>
      </c>
      <c r="DA500">
        <f t="shared" si="154"/>
        <v>1</v>
      </c>
      <c r="DB500">
        <f t="shared" si="155"/>
        <v>0.15</v>
      </c>
      <c r="DC500">
        <f t="shared" si="156"/>
        <v>0</v>
      </c>
      <c r="DD500" t="s">
        <v>236</v>
      </c>
      <c r="DE500" t="s">
        <v>236</v>
      </c>
      <c r="DF500">
        <f>ROUND(ROUND(AE500,2)*CX500,2)</f>
        <v>0</v>
      </c>
      <c r="DG500">
        <f t="shared" si="121"/>
        <v>0</v>
      </c>
      <c r="DH500">
        <f t="shared" si="122"/>
        <v>0</v>
      </c>
      <c r="DI500">
        <f t="shared" si="123"/>
        <v>0</v>
      </c>
      <c r="DJ500">
        <f t="shared" si="157"/>
        <v>0</v>
      </c>
      <c r="DK500">
        <v>1</v>
      </c>
      <c r="DL500" t="s">
        <v>236</v>
      </c>
      <c r="DM500">
        <v>0</v>
      </c>
      <c r="DN500" t="s">
        <v>236</v>
      </c>
      <c r="DO500">
        <v>0</v>
      </c>
    </row>
    <row r="501" spans="1:119">
      <c r="A501">
        <f>ROW(Source!A160)</f>
        <v>160</v>
      </c>
      <c r="B501">
        <v>85244033</v>
      </c>
      <c r="C501">
        <v>85246995</v>
      </c>
      <c r="D501">
        <v>83000327</v>
      </c>
      <c r="E501">
        <v>1</v>
      </c>
      <c r="F501">
        <v>1</v>
      </c>
      <c r="G501">
        <v>1</v>
      </c>
      <c r="H501">
        <v>3</v>
      </c>
      <c r="I501" t="s">
        <v>881</v>
      </c>
      <c r="J501" t="s">
        <v>882</v>
      </c>
      <c r="K501" t="s">
        <v>883</v>
      </c>
      <c r="L501">
        <v>1301</v>
      </c>
      <c r="N501">
        <v>1003</v>
      </c>
      <c r="O501" t="s">
        <v>536</v>
      </c>
      <c r="P501" t="s">
        <v>536</v>
      </c>
      <c r="Q501">
        <v>1</v>
      </c>
      <c r="W501">
        <v>0</v>
      </c>
      <c r="X501">
        <v>-1499427467</v>
      </c>
      <c r="Y501">
        <f t="shared" si="151"/>
        <v>3.5</v>
      </c>
      <c r="AA501">
        <v>5.17</v>
      </c>
      <c r="AB501">
        <v>0</v>
      </c>
      <c r="AC501">
        <v>0</v>
      </c>
      <c r="AD501">
        <v>0</v>
      </c>
      <c r="AE501">
        <v>5.87</v>
      </c>
      <c r="AF501">
        <v>0</v>
      </c>
      <c r="AG501">
        <v>0</v>
      </c>
      <c r="AH501">
        <v>0</v>
      </c>
      <c r="AI501">
        <v>0.88</v>
      </c>
      <c r="AJ501">
        <v>1</v>
      </c>
      <c r="AK501">
        <v>1</v>
      </c>
      <c r="AL501">
        <v>1</v>
      </c>
      <c r="AM501">
        <v>2</v>
      </c>
      <c r="AN501">
        <v>0</v>
      </c>
      <c r="AO501">
        <v>0</v>
      </c>
      <c r="AP501">
        <v>1</v>
      </c>
      <c r="AQ501">
        <v>1</v>
      </c>
      <c r="AR501">
        <v>0</v>
      </c>
      <c r="AS501" t="s">
        <v>236</v>
      </c>
      <c r="AT501">
        <v>3.5</v>
      </c>
      <c r="AU501" t="s">
        <v>236</v>
      </c>
      <c r="AV501">
        <v>0</v>
      </c>
      <c r="AW501">
        <v>2</v>
      </c>
      <c r="AX501">
        <v>85247024</v>
      </c>
      <c r="AY501">
        <v>1</v>
      </c>
      <c r="AZ501">
        <v>0</v>
      </c>
      <c r="BA501">
        <v>721</v>
      </c>
      <c r="BB501">
        <v>1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20.545</v>
      </c>
      <c r="BK501">
        <v>0</v>
      </c>
      <c r="BL501">
        <v>0</v>
      </c>
      <c r="BM501">
        <v>0</v>
      </c>
      <c r="BN501">
        <v>0</v>
      </c>
      <c r="BO501">
        <v>0</v>
      </c>
      <c r="BP501">
        <v>1</v>
      </c>
      <c r="BQ501">
        <v>20.545</v>
      </c>
      <c r="BR501">
        <v>0</v>
      </c>
      <c r="BS501">
        <v>0</v>
      </c>
      <c r="BT501">
        <v>0</v>
      </c>
      <c r="BU501">
        <v>0</v>
      </c>
      <c r="BV501">
        <v>0</v>
      </c>
      <c r="BW501">
        <v>1</v>
      </c>
      <c r="CV501">
        <v>0</v>
      </c>
      <c r="CW501">
        <v>0</v>
      </c>
      <c r="CX501">
        <f>ROUND(Y501*Source!I160,7)</f>
        <v>0</v>
      </c>
      <c r="CY501">
        <f t="shared" si="152"/>
        <v>5.17</v>
      </c>
      <c r="CZ501">
        <f t="shared" si="153"/>
        <v>5.87</v>
      </c>
      <c r="DA501">
        <f t="shared" si="154"/>
        <v>0.88</v>
      </c>
      <c r="DB501">
        <f t="shared" si="155"/>
        <v>20.55</v>
      </c>
      <c r="DC501">
        <f t="shared" si="156"/>
        <v>0</v>
      </c>
      <c r="DD501" t="s">
        <v>236</v>
      </c>
      <c r="DE501" t="s">
        <v>236</v>
      </c>
      <c r="DF501">
        <f t="shared" ref="DF501:DF509" si="158">ROUND(ROUND(AE501*AI501,2)*CX501,2)</f>
        <v>0</v>
      </c>
      <c r="DG501">
        <f t="shared" si="121"/>
        <v>0</v>
      </c>
      <c r="DH501">
        <f t="shared" si="122"/>
        <v>0</v>
      </c>
      <c r="DI501">
        <f t="shared" si="123"/>
        <v>0</v>
      </c>
      <c r="DJ501">
        <f t="shared" si="157"/>
        <v>0</v>
      </c>
      <c r="DK501">
        <v>0</v>
      </c>
      <c r="DL501" t="s">
        <v>236</v>
      </c>
      <c r="DM501">
        <v>0</v>
      </c>
      <c r="DN501" t="s">
        <v>236</v>
      </c>
      <c r="DO501">
        <v>0</v>
      </c>
    </row>
    <row r="502" spans="1:119">
      <c r="A502">
        <f>ROW(Source!A160)</f>
        <v>160</v>
      </c>
      <c r="B502">
        <v>85244033</v>
      </c>
      <c r="C502">
        <v>85246995</v>
      </c>
      <c r="D502">
        <v>83000909</v>
      </c>
      <c r="E502">
        <v>1</v>
      </c>
      <c r="F502">
        <v>1</v>
      </c>
      <c r="G502">
        <v>1</v>
      </c>
      <c r="H502">
        <v>3</v>
      </c>
      <c r="I502" t="s">
        <v>828</v>
      </c>
      <c r="J502" t="s">
        <v>829</v>
      </c>
      <c r="K502" t="s">
        <v>830</v>
      </c>
      <c r="L502">
        <v>1346</v>
      </c>
      <c r="N502">
        <v>1009</v>
      </c>
      <c r="O502" t="s">
        <v>102</v>
      </c>
      <c r="P502" t="s">
        <v>102</v>
      </c>
      <c r="Q502">
        <v>1</v>
      </c>
      <c r="W502">
        <v>0</v>
      </c>
      <c r="X502">
        <v>-163259778</v>
      </c>
      <c r="Y502">
        <f t="shared" si="151"/>
        <v>0.07</v>
      </c>
      <c r="AA502">
        <v>121.39</v>
      </c>
      <c r="AB502">
        <v>0</v>
      </c>
      <c r="AC502">
        <v>0</v>
      </c>
      <c r="AD502">
        <v>0</v>
      </c>
      <c r="AE502">
        <v>155.63</v>
      </c>
      <c r="AF502">
        <v>0</v>
      </c>
      <c r="AG502">
        <v>0</v>
      </c>
      <c r="AH502">
        <v>0</v>
      </c>
      <c r="AI502">
        <v>0.78</v>
      </c>
      <c r="AJ502">
        <v>1</v>
      </c>
      <c r="AK502">
        <v>1</v>
      </c>
      <c r="AL502">
        <v>1</v>
      </c>
      <c r="AM502">
        <v>2</v>
      </c>
      <c r="AN502">
        <v>0</v>
      </c>
      <c r="AO502">
        <v>0</v>
      </c>
      <c r="AP502">
        <v>1</v>
      </c>
      <c r="AQ502">
        <v>1</v>
      </c>
      <c r="AR502">
        <v>0</v>
      </c>
      <c r="AS502" t="s">
        <v>236</v>
      </c>
      <c r="AT502">
        <v>0.07</v>
      </c>
      <c r="AU502" t="s">
        <v>236</v>
      </c>
      <c r="AV502">
        <v>0</v>
      </c>
      <c r="AW502">
        <v>2</v>
      </c>
      <c r="AX502">
        <v>85247025</v>
      </c>
      <c r="AY502">
        <v>1</v>
      </c>
      <c r="AZ502">
        <v>0</v>
      </c>
      <c r="BA502">
        <v>722</v>
      </c>
      <c r="BB502">
        <v>1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10.8941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1</v>
      </c>
      <c r="BQ502">
        <v>10.8941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1</v>
      </c>
      <c r="CV502">
        <v>0</v>
      </c>
      <c r="CW502">
        <v>0</v>
      </c>
      <c r="CX502">
        <f>ROUND(Y502*Source!I160,7)</f>
        <v>0</v>
      </c>
      <c r="CY502">
        <f t="shared" si="152"/>
        <v>121.39</v>
      </c>
      <c r="CZ502">
        <f t="shared" si="153"/>
        <v>155.63</v>
      </c>
      <c r="DA502">
        <f t="shared" si="154"/>
        <v>0.78</v>
      </c>
      <c r="DB502">
        <f t="shared" si="155"/>
        <v>10.89</v>
      </c>
      <c r="DC502">
        <f t="shared" si="156"/>
        <v>0</v>
      </c>
      <c r="DD502" t="s">
        <v>236</v>
      </c>
      <c r="DE502" t="s">
        <v>236</v>
      </c>
      <c r="DF502">
        <f t="shared" si="158"/>
        <v>0</v>
      </c>
      <c r="DG502">
        <f t="shared" si="121"/>
        <v>0</v>
      </c>
      <c r="DH502">
        <f t="shared" si="122"/>
        <v>0</v>
      </c>
      <c r="DI502">
        <f t="shared" si="123"/>
        <v>0</v>
      </c>
      <c r="DJ502">
        <f t="shared" si="157"/>
        <v>0</v>
      </c>
      <c r="DK502">
        <v>0</v>
      </c>
      <c r="DL502" t="s">
        <v>236</v>
      </c>
      <c r="DM502">
        <v>0</v>
      </c>
      <c r="DN502" t="s">
        <v>236</v>
      </c>
      <c r="DO502">
        <v>0</v>
      </c>
    </row>
    <row r="503" spans="1:119">
      <c r="A503">
        <f>ROW(Source!A160)</f>
        <v>160</v>
      </c>
      <c r="B503">
        <v>85244033</v>
      </c>
      <c r="C503">
        <v>85246995</v>
      </c>
      <c r="D503">
        <v>83001670</v>
      </c>
      <c r="E503">
        <v>1</v>
      </c>
      <c r="F503">
        <v>1</v>
      </c>
      <c r="G503">
        <v>1</v>
      </c>
      <c r="H503">
        <v>3</v>
      </c>
      <c r="I503" t="s">
        <v>834</v>
      </c>
      <c r="J503" t="s">
        <v>835</v>
      </c>
      <c r="K503" t="s">
        <v>836</v>
      </c>
      <c r="L503">
        <v>1346</v>
      </c>
      <c r="N503">
        <v>1009</v>
      </c>
      <c r="O503" t="s">
        <v>102</v>
      </c>
      <c r="P503" t="s">
        <v>102</v>
      </c>
      <c r="Q503">
        <v>1</v>
      </c>
      <c r="W503">
        <v>0</v>
      </c>
      <c r="X503">
        <v>-1131385474</v>
      </c>
      <c r="Y503">
        <f t="shared" si="151"/>
        <v>0.431</v>
      </c>
      <c r="AA503">
        <v>188.92</v>
      </c>
      <c r="AB503">
        <v>0</v>
      </c>
      <c r="AC503">
        <v>0</v>
      </c>
      <c r="AD503">
        <v>0</v>
      </c>
      <c r="AE503">
        <v>174.93</v>
      </c>
      <c r="AF503">
        <v>0</v>
      </c>
      <c r="AG503">
        <v>0</v>
      </c>
      <c r="AH503">
        <v>0</v>
      </c>
      <c r="AI503">
        <v>1.08</v>
      </c>
      <c r="AJ503">
        <v>1</v>
      </c>
      <c r="AK503">
        <v>1</v>
      </c>
      <c r="AL503">
        <v>1</v>
      </c>
      <c r="AM503">
        <v>2</v>
      </c>
      <c r="AN503">
        <v>0</v>
      </c>
      <c r="AO503">
        <v>0</v>
      </c>
      <c r="AP503">
        <v>1</v>
      </c>
      <c r="AQ503">
        <v>1</v>
      </c>
      <c r="AR503">
        <v>0</v>
      </c>
      <c r="AS503" t="s">
        <v>236</v>
      </c>
      <c r="AT503">
        <v>0.431</v>
      </c>
      <c r="AU503" t="s">
        <v>236</v>
      </c>
      <c r="AV503">
        <v>0</v>
      </c>
      <c r="AW503">
        <v>2</v>
      </c>
      <c r="AX503">
        <v>85247026</v>
      </c>
      <c r="AY503">
        <v>1</v>
      </c>
      <c r="AZ503">
        <v>0</v>
      </c>
      <c r="BA503">
        <v>723</v>
      </c>
      <c r="BB503">
        <v>1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75.39483</v>
      </c>
      <c r="BK503">
        <v>0</v>
      </c>
      <c r="BL503">
        <v>0</v>
      </c>
      <c r="BM503">
        <v>0</v>
      </c>
      <c r="BN503">
        <v>0</v>
      </c>
      <c r="BO503">
        <v>0</v>
      </c>
      <c r="BP503">
        <v>1</v>
      </c>
      <c r="BQ503">
        <v>75.39483</v>
      </c>
      <c r="BR503">
        <v>0</v>
      </c>
      <c r="BS503">
        <v>0</v>
      </c>
      <c r="BT503">
        <v>0</v>
      </c>
      <c r="BU503">
        <v>0</v>
      </c>
      <c r="BV503">
        <v>0</v>
      </c>
      <c r="BW503">
        <v>1</v>
      </c>
      <c r="CV503">
        <v>0</v>
      </c>
      <c r="CW503">
        <v>0</v>
      </c>
      <c r="CX503">
        <f>ROUND(Y503*Source!I160,7)</f>
        <v>0</v>
      </c>
      <c r="CY503">
        <f t="shared" si="152"/>
        <v>188.92</v>
      </c>
      <c r="CZ503">
        <f t="shared" si="153"/>
        <v>174.93</v>
      </c>
      <c r="DA503">
        <f t="shared" si="154"/>
        <v>1.08</v>
      </c>
      <c r="DB503">
        <f t="shared" si="155"/>
        <v>75.39</v>
      </c>
      <c r="DC503">
        <f t="shared" si="156"/>
        <v>0</v>
      </c>
      <c r="DD503" t="s">
        <v>236</v>
      </c>
      <c r="DE503" t="s">
        <v>236</v>
      </c>
      <c r="DF503">
        <f t="shared" si="158"/>
        <v>0</v>
      </c>
      <c r="DG503">
        <f t="shared" si="121"/>
        <v>0</v>
      </c>
      <c r="DH503">
        <f t="shared" si="122"/>
        <v>0</v>
      </c>
      <c r="DI503">
        <f t="shared" si="123"/>
        <v>0</v>
      </c>
      <c r="DJ503">
        <f t="shared" si="157"/>
        <v>0</v>
      </c>
      <c r="DK503">
        <v>0</v>
      </c>
      <c r="DL503" t="s">
        <v>236</v>
      </c>
      <c r="DM503">
        <v>0</v>
      </c>
      <c r="DN503" t="s">
        <v>236</v>
      </c>
      <c r="DO503">
        <v>0</v>
      </c>
    </row>
    <row r="504" spans="1:119">
      <c r="A504">
        <f>ROW(Source!A160)</f>
        <v>160</v>
      </c>
      <c r="B504">
        <v>85244033</v>
      </c>
      <c r="C504">
        <v>85246995</v>
      </c>
      <c r="D504">
        <v>83001736</v>
      </c>
      <c r="E504">
        <v>1</v>
      </c>
      <c r="F504">
        <v>1</v>
      </c>
      <c r="G504">
        <v>1</v>
      </c>
      <c r="H504">
        <v>3</v>
      </c>
      <c r="I504" t="s">
        <v>892</v>
      </c>
      <c r="J504" t="s">
        <v>893</v>
      </c>
      <c r="K504" t="s">
        <v>894</v>
      </c>
      <c r="L504">
        <v>1425</v>
      </c>
      <c r="N504">
        <v>1013</v>
      </c>
      <c r="O504" t="s">
        <v>466</v>
      </c>
      <c r="P504" t="s">
        <v>466</v>
      </c>
      <c r="Q504">
        <v>1</v>
      </c>
      <c r="W504">
        <v>0</v>
      </c>
      <c r="X504">
        <v>-1956790874</v>
      </c>
      <c r="Y504">
        <f t="shared" si="151"/>
        <v>0.014</v>
      </c>
      <c r="AA504">
        <v>53.81</v>
      </c>
      <c r="AB504">
        <v>0</v>
      </c>
      <c r="AC504">
        <v>0</v>
      </c>
      <c r="AD504">
        <v>0</v>
      </c>
      <c r="AE504">
        <v>41.71</v>
      </c>
      <c r="AF504">
        <v>0</v>
      </c>
      <c r="AG504">
        <v>0</v>
      </c>
      <c r="AH504">
        <v>0</v>
      </c>
      <c r="AI504">
        <v>1.29</v>
      </c>
      <c r="AJ504">
        <v>1</v>
      </c>
      <c r="AK504">
        <v>1</v>
      </c>
      <c r="AL504">
        <v>1</v>
      </c>
      <c r="AM504">
        <v>2</v>
      </c>
      <c r="AN504">
        <v>0</v>
      </c>
      <c r="AO504">
        <v>0</v>
      </c>
      <c r="AP504">
        <v>1</v>
      </c>
      <c r="AQ504">
        <v>1</v>
      </c>
      <c r="AR504">
        <v>0</v>
      </c>
      <c r="AS504" t="s">
        <v>236</v>
      </c>
      <c r="AT504">
        <v>0.014</v>
      </c>
      <c r="AU504" t="s">
        <v>236</v>
      </c>
      <c r="AV504">
        <v>0</v>
      </c>
      <c r="AW504">
        <v>2</v>
      </c>
      <c r="AX504">
        <v>85247027</v>
      </c>
      <c r="AY504">
        <v>1</v>
      </c>
      <c r="AZ504">
        <v>0</v>
      </c>
      <c r="BA504">
        <v>724</v>
      </c>
      <c r="BB504">
        <v>1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0.58394</v>
      </c>
      <c r="BK504">
        <v>0</v>
      </c>
      <c r="BL504">
        <v>0</v>
      </c>
      <c r="BM504">
        <v>0</v>
      </c>
      <c r="BN504">
        <v>0</v>
      </c>
      <c r="BO504">
        <v>0</v>
      </c>
      <c r="BP504">
        <v>1</v>
      </c>
      <c r="BQ504">
        <v>0.58394</v>
      </c>
      <c r="BR504">
        <v>0</v>
      </c>
      <c r="BS504">
        <v>0</v>
      </c>
      <c r="BT504">
        <v>0</v>
      </c>
      <c r="BU504">
        <v>0</v>
      </c>
      <c r="BV504">
        <v>0</v>
      </c>
      <c r="BW504">
        <v>1</v>
      </c>
      <c r="CV504">
        <v>0</v>
      </c>
      <c r="CW504">
        <v>0</v>
      </c>
      <c r="CX504">
        <f>ROUND(Y504*Source!I160,7)</f>
        <v>0</v>
      </c>
      <c r="CY504">
        <f t="shared" si="152"/>
        <v>53.81</v>
      </c>
      <c r="CZ504">
        <f t="shared" si="153"/>
        <v>41.71</v>
      </c>
      <c r="DA504">
        <f t="shared" si="154"/>
        <v>1.29</v>
      </c>
      <c r="DB504">
        <f t="shared" si="155"/>
        <v>0.58</v>
      </c>
      <c r="DC504">
        <f t="shared" si="156"/>
        <v>0</v>
      </c>
      <c r="DD504" t="s">
        <v>236</v>
      </c>
      <c r="DE504" t="s">
        <v>236</v>
      </c>
      <c r="DF504">
        <f t="shared" si="158"/>
        <v>0</v>
      </c>
      <c r="DG504">
        <f t="shared" si="121"/>
        <v>0</v>
      </c>
      <c r="DH504">
        <f t="shared" si="122"/>
        <v>0</v>
      </c>
      <c r="DI504">
        <f t="shared" si="123"/>
        <v>0</v>
      </c>
      <c r="DJ504">
        <f t="shared" si="157"/>
        <v>0</v>
      </c>
      <c r="DK504">
        <v>0</v>
      </c>
      <c r="DL504" t="s">
        <v>236</v>
      </c>
      <c r="DM504">
        <v>0</v>
      </c>
      <c r="DN504" t="s">
        <v>236</v>
      </c>
      <c r="DO504">
        <v>0</v>
      </c>
    </row>
    <row r="505" spans="1:119">
      <c r="A505">
        <f>ROW(Source!A160)</f>
        <v>160</v>
      </c>
      <c r="B505">
        <v>85244033</v>
      </c>
      <c r="C505">
        <v>85246995</v>
      </c>
      <c r="D505">
        <v>83002792</v>
      </c>
      <c r="E505">
        <v>1</v>
      </c>
      <c r="F505">
        <v>1</v>
      </c>
      <c r="G505">
        <v>1</v>
      </c>
      <c r="H505">
        <v>3</v>
      </c>
      <c r="I505" t="s">
        <v>884</v>
      </c>
      <c r="J505" t="s">
        <v>885</v>
      </c>
      <c r="K505" t="s">
        <v>886</v>
      </c>
      <c r="L505">
        <v>1346</v>
      </c>
      <c r="N505">
        <v>1009</v>
      </c>
      <c r="O505" t="s">
        <v>102</v>
      </c>
      <c r="P505" t="s">
        <v>102</v>
      </c>
      <c r="Q505">
        <v>1</v>
      </c>
      <c r="W505">
        <v>0</v>
      </c>
      <c r="X505">
        <v>-390590286</v>
      </c>
      <c r="Y505">
        <f t="shared" si="151"/>
        <v>0.002</v>
      </c>
      <c r="AA505">
        <v>609.3</v>
      </c>
      <c r="AB505">
        <v>0</v>
      </c>
      <c r="AC505">
        <v>0</v>
      </c>
      <c r="AD505">
        <v>0</v>
      </c>
      <c r="AE505">
        <v>395.65</v>
      </c>
      <c r="AF505">
        <v>0</v>
      </c>
      <c r="AG505">
        <v>0</v>
      </c>
      <c r="AH505">
        <v>0</v>
      </c>
      <c r="AI505">
        <v>1.54</v>
      </c>
      <c r="AJ505">
        <v>1</v>
      </c>
      <c r="AK505">
        <v>1</v>
      </c>
      <c r="AL505">
        <v>1</v>
      </c>
      <c r="AM505">
        <v>2</v>
      </c>
      <c r="AN505">
        <v>0</v>
      </c>
      <c r="AO505">
        <v>0</v>
      </c>
      <c r="AP505">
        <v>1</v>
      </c>
      <c r="AQ505">
        <v>1</v>
      </c>
      <c r="AR505">
        <v>0</v>
      </c>
      <c r="AS505" t="s">
        <v>236</v>
      </c>
      <c r="AT505">
        <v>0.002</v>
      </c>
      <c r="AU505" t="s">
        <v>236</v>
      </c>
      <c r="AV505">
        <v>0</v>
      </c>
      <c r="AW505">
        <v>2</v>
      </c>
      <c r="AX505">
        <v>85247028</v>
      </c>
      <c r="AY505">
        <v>1</v>
      </c>
      <c r="AZ505">
        <v>0</v>
      </c>
      <c r="BA505">
        <v>725</v>
      </c>
      <c r="BB505">
        <v>1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0.7913</v>
      </c>
      <c r="BK505">
        <v>0</v>
      </c>
      <c r="BL505">
        <v>0</v>
      </c>
      <c r="BM505">
        <v>0</v>
      </c>
      <c r="BN505">
        <v>0</v>
      </c>
      <c r="BO505">
        <v>0</v>
      </c>
      <c r="BP505">
        <v>1</v>
      </c>
      <c r="BQ505">
        <v>0.7913</v>
      </c>
      <c r="BR505">
        <v>0</v>
      </c>
      <c r="BS505">
        <v>0</v>
      </c>
      <c r="BT505">
        <v>0</v>
      </c>
      <c r="BU505">
        <v>0</v>
      </c>
      <c r="BV505">
        <v>0</v>
      </c>
      <c r="BW505">
        <v>1</v>
      </c>
      <c r="CV505">
        <v>0</v>
      </c>
      <c r="CW505">
        <v>0</v>
      </c>
      <c r="CX505">
        <f>ROUND(Y505*Source!I160,7)</f>
        <v>0</v>
      </c>
      <c r="CY505">
        <f t="shared" si="152"/>
        <v>609.3</v>
      </c>
      <c r="CZ505">
        <f t="shared" si="153"/>
        <v>395.65</v>
      </c>
      <c r="DA505">
        <f t="shared" si="154"/>
        <v>1.54</v>
      </c>
      <c r="DB505">
        <f t="shared" si="155"/>
        <v>0.79</v>
      </c>
      <c r="DC505">
        <f t="shared" si="156"/>
        <v>0</v>
      </c>
      <c r="DD505" t="s">
        <v>236</v>
      </c>
      <c r="DE505" t="s">
        <v>236</v>
      </c>
      <c r="DF505">
        <f t="shared" si="158"/>
        <v>0</v>
      </c>
      <c r="DG505">
        <f t="shared" si="121"/>
        <v>0</v>
      </c>
      <c r="DH505">
        <f t="shared" si="122"/>
        <v>0</v>
      </c>
      <c r="DI505">
        <f t="shared" si="123"/>
        <v>0</v>
      </c>
      <c r="DJ505">
        <f t="shared" si="157"/>
        <v>0</v>
      </c>
      <c r="DK505">
        <v>0</v>
      </c>
      <c r="DL505" t="s">
        <v>236</v>
      </c>
      <c r="DM505">
        <v>0</v>
      </c>
      <c r="DN505" t="s">
        <v>236</v>
      </c>
      <c r="DO505">
        <v>0</v>
      </c>
    </row>
    <row r="506" spans="1:119">
      <c r="A506">
        <f>ROW(Source!A160)</f>
        <v>160</v>
      </c>
      <c r="B506">
        <v>85244033</v>
      </c>
      <c r="C506">
        <v>85246995</v>
      </c>
      <c r="D506">
        <v>83006816</v>
      </c>
      <c r="E506">
        <v>1</v>
      </c>
      <c r="F506">
        <v>1</v>
      </c>
      <c r="G506">
        <v>1</v>
      </c>
      <c r="H506">
        <v>3</v>
      </c>
      <c r="I506" t="s">
        <v>863</v>
      </c>
      <c r="J506" t="s">
        <v>864</v>
      </c>
      <c r="K506" t="s">
        <v>865</v>
      </c>
      <c r="L506">
        <v>1348</v>
      </c>
      <c r="N506">
        <v>1009</v>
      </c>
      <c r="O506" t="s">
        <v>154</v>
      </c>
      <c r="P506" t="s">
        <v>154</v>
      </c>
      <c r="Q506">
        <v>1000</v>
      </c>
      <c r="W506">
        <v>0</v>
      </c>
      <c r="X506">
        <v>-854471770</v>
      </c>
      <c r="Y506">
        <f t="shared" si="151"/>
        <v>0.003</v>
      </c>
      <c r="AA506">
        <v>135809.66</v>
      </c>
      <c r="AB506">
        <v>0</v>
      </c>
      <c r="AC506">
        <v>0</v>
      </c>
      <c r="AD506">
        <v>0</v>
      </c>
      <c r="AE506">
        <v>105278.81</v>
      </c>
      <c r="AF506">
        <v>0</v>
      </c>
      <c r="AG506">
        <v>0</v>
      </c>
      <c r="AH506">
        <v>0</v>
      </c>
      <c r="AI506">
        <v>1.29</v>
      </c>
      <c r="AJ506">
        <v>1</v>
      </c>
      <c r="AK506">
        <v>1</v>
      </c>
      <c r="AL506">
        <v>1</v>
      </c>
      <c r="AM506">
        <v>2</v>
      </c>
      <c r="AN506">
        <v>0</v>
      </c>
      <c r="AO506">
        <v>0</v>
      </c>
      <c r="AP506">
        <v>1</v>
      </c>
      <c r="AQ506">
        <v>1</v>
      </c>
      <c r="AR506">
        <v>0</v>
      </c>
      <c r="AS506" t="s">
        <v>236</v>
      </c>
      <c r="AT506">
        <v>0.003</v>
      </c>
      <c r="AU506" t="s">
        <v>236</v>
      </c>
      <c r="AV506">
        <v>0</v>
      </c>
      <c r="AW506">
        <v>2</v>
      </c>
      <c r="AX506">
        <v>85247029</v>
      </c>
      <c r="AY506">
        <v>1</v>
      </c>
      <c r="AZ506">
        <v>0</v>
      </c>
      <c r="BA506">
        <v>726</v>
      </c>
      <c r="BB506">
        <v>1</v>
      </c>
      <c r="BC506">
        <v>0</v>
      </c>
      <c r="BD506">
        <v>0</v>
      </c>
      <c r="BE506">
        <v>0</v>
      </c>
      <c r="BF506">
        <v>0</v>
      </c>
      <c r="BG506">
        <v>0</v>
      </c>
      <c r="BH506">
        <v>0</v>
      </c>
      <c r="BI506">
        <v>0</v>
      </c>
      <c r="BJ506">
        <v>315.83643</v>
      </c>
      <c r="BK506">
        <v>0</v>
      </c>
      <c r="BL506">
        <v>0</v>
      </c>
      <c r="BM506">
        <v>0</v>
      </c>
      <c r="BN506">
        <v>0</v>
      </c>
      <c r="BO506">
        <v>0</v>
      </c>
      <c r="BP506">
        <v>1</v>
      </c>
      <c r="BQ506">
        <v>315.83643</v>
      </c>
      <c r="BR506">
        <v>0</v>
      </c>
      <c r="BS506">
        <v>0</v>
      </c>
      <c r="BT506">
        <v>0</v>
      </c>
      <c r="BU506">
        <v>0</v>
      </c>
      <c r="BV506">
        <v>0</v>
      </c>
      <c r="BW506">
        <v>1</v>
      </c>
      <c r="CV506">
        <v>0</v>
      </c>
      <c r="CW506">
        <v>0</v>
      </c>
      <c r="CX506">
        <f>ROUND(Y506*Source!I160,7)</f>
        <v>0</v>
      </c>
      <c r="CY506">
        <f t="shared" si="152"/>
        <v>135809.66</v>
      </c>
      <c r="CZ506">
        <f t="shared" si="153"/>
        <v>105278.81</v>
      </c>
      <c r="DA506">
        <f t="shared" si="154"/>
        <v>1.29</v>
      </c>
      <c r="DB506">
        <f t="shared" si="155"/>
        <v>315.84</v>
      </c>
      <c r="DC506">
        <f t="shared" si="156"/>
        <v>0</v>
      </c>
      <c r="DD506" t="s">
        <v>236</v>
      </c>
      <c r="DE506" t="s">
        <v>236</v>
      </c>
      <c r="DF506">
        <f t="shared" si="158"/>
        <v>0</v>
      </c>
      <c r="DG506">
        <f t="shared" si="121"/>
        <v>0</v>
      </c>
      <c r="DH506">
        <f t="shared" si="122"/>
        <v>0</v>
      </c>
      <c r="DI506">
        <f t="shared" si="123"/>
        <v>0</v>
      </c>
      <c r="DJ506">
        <f t="shared" si="157"/>
        <v>0</v>
      </c>
      <c r="DK506">
        <v>0</v>
      </c>
      <c r="DL506" t="s">
        <v>236</v>
      </c>
      <c r="DM506">
        <v>0</v>
      </c>
      <c r="DN506" t="s">
        <v>236</v>
      </c>
      <c r="DO506">
        <v>0</v>
      </c>
    </row>
    <row r="507" spans="1:119">
      <c r="A507">
        <f>ROW(Source!A160)</f>
        <v>160</v>
      </c>
      <c r="B507">
        <v>85244033</v>
      </c>
      <c r="C507">
        <v>85246995</v>
      </c>
      <c r="D507">
        <v>83018862</v>
      </c>
      <c r="E507">
        <v>1</v>
      </c>
      <c r="F507">
        <v>1</v>
      </c>
      <c r="G507">
        <v>1</v>
      </c>
      <c r="H507">
        <v>3</v>
      </c>
      <c r="I507" t="s">
        <v>849</v>
      </c>
      <c r="J507" t="s">
        <v>850</v>
      </c>
      <c r="K507" t="s">
        <v>851</v>
      </c>
      <c r="L507">
        <v>1346</v>
      </c>
      <c r="N507">
        <v>1009</v>
      </c>
      <c r="O507" t="s">
        <v>102</v>
      </c>
      <c r="P507" t="s">
        <v>102</v>
      </c>
      <c r="Q507">
        <v>1</v>
      </c>
      <c r="W507">
        <v>0</v>
      </c>
      <c r="X507">
        <v>291254868</v>
      </c>
      <c r="Y507">
        <f t="shared" si="151"/>
        <v>0.047</v>
      </c>
      <c r="AA507">
        <v>115.03</v>
      </c>
      <c r="AB507">
        <v>0</v>
      </c>
      <c r="AC507">
        <v>0</v>
      </c>
      <c r="AD507">
        <v>0</v>
      </c>
      <c r="AE507">
        <v>79.88</v>
      </c>
      <c r="AF507">
        <v>0</v>
      </c>
      <c r="AG507">
        <v>0</v>
      </c>
      <c r="AH507">
        <v>0</v>
      </c>
      <c r="AI507">
        <v>1.44</v>
      </c>
      <c r="AJ507">
        <v>1</v>
      </c>
      <c r="AK507">
        <v>1</v>
      </c>
      <c r="AL507">
        <v>1</v>
      </c>
      <c r="AM507">
        <v>2</v>
      </c>
      <c r="AN507">
        <v>0</v>
      </c>
      <c r="AO507">
        <v>0</v>
      </c>
      <c r="AP507">
        <v>1</v>
      </c>
      <c r="AQ507">
        <v>1</v>
      </c>
      <c r="AR507">
        <v>0</v>
      </c>
      <c r="AS507" t="s">
        <v>236</v>
      </c>
      <c r="AT507">
        <v>0.047</v>
      </c>
      <c r="AU507" t="s">
        <v>236</v>
      </c>
      <c r="AV507">
        <v>0</v>
      </c>
      <c r="AW507">
        <v>2</v>
      </c>
      <c r="AX507">
        <v>85247030</v>
      </c>
      <c r="AY507">
        <v>1</v>
      </c>
      <c r="AZ507">
        <v>0</v>
      </c>
      <c r="BA507">
        <v>727</v>
      </c>
      <c r="BB507">
        <v>1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0</v>
      </c>
      <c r="BI507">
        <v>0</v>
      </c>
      <c r="BJ507">
        <v>3.75436</v>
      </c>
      <c r="BK507">
        <v>0</v>
      </c>
      <c r="BL507">
        <v>0</v>
      </c>
      <c r="BM507">
        <v>0</v>
      </c>
      <c r="BN507">
        <v>0</v>
      </c>
      <c r="BO507">
        <v>0</v>
      </c>
      <c r="BP507">
        <v>1</v>
      </c>
      <c r="BQ507">
        <v>3.75436</v>
      </c>
      <c r="BR507">
        <v>0</v>
      </c>
      <c r="BS507">
        <v>0</v>
      </c>
      <c r="BT507">
        <v>0</v>
      </c>
      <c r="BU507">
        <v>0</v>
      </c>
      <c r="BV507">
        <v>0</v>
      </c>
      <c r="BW507">
        <v>1</v>
      </c>
      <c r="CV507">
        <v>0</v>
      </c>
      <c r="CW507">
        <v>0</v>
      </c>
      <c r="CX507">
        <f>ROUND(Y507*Source!I160,7)</f>
        <v>0</v>
      </c>
      <c r="CY507">
        <f t="shared" si="152"/>
        <v>115.03</v>
      </c>
      <c r="CZ507">
        <f t="shared" si="153"/>
        <v>79.88</v>
      </c>
      <c r="DA507">
        <f t="shared" si="154"/>
        <v>1.44</v>
      </c>
      <c r="DB507">
        <f t="shared" si="155"/>
        <v>3.75</v>
      </c>
      <c r="DC507">
        <f t="shared" si="156"/>
        <v>0</v>
      </c>
      <c r="DD507" t="s">
        <v>236</v>
      </c>
      <c r="DE507" t="s">
        <v>236</v>
      </c>
      <c r="DF507">
        <f t="shared" si="158"/>
        <v>0</v>
      </c>
      <c r="DG507">
        <f t="shared" si="121"/>
        <v>0</v>
      </c>
      <c r="DH507">
        <f t="shared" si="122"/>
        <v>0</v>
      </c>
      <c r="DI507">
        <f t="shared" si="123"/>
        <v>0</v>
      </c>
      <c r="DJ507">
        <f t="shared" si="157"/>
        <v>0</v>
      </c>
      <c r="DK507">
        <v>0</v>
      </c>
      <c r="DL507" t="s">
        <v>236</v>
      </c>
      <c r="DM507">
        <v>0</v>
      </c>
      <c r="DN507" t="s">
        <v>236</v>
      </c>
      <c r="DO507">
        <v>0</v>
      </c>
    </row>
    <row r="508" spans="1:119">
      <c r="A508">
        <f>ROW(Source!A160)</f>
        <v>160</v>
      </c>
      <c r="B508">
        <v>85244033</v>
      </c>
      <c r="C508">
        <v>85246995</v>
      </c>
      <c r="D508">
        <v>83018908</v>
      </c>
      <c r="E508">
        <v>1</v>
      </c>
      <c r="F508">
        <v>1</v>
      </c>
      <c r="G508">
        <v>1</v>
      </c>
      <c r="H508">
        <v>3</v>
      </c>
      <c r="I508" t="s">
        <v>887</v>
      </c>
      <c r="J508" t="s">
        <v>888</v>
      </c>
      <c r="K508" t="s">
        <v>889</v>
      </c>
      <c r="L508">
        <v>1346</v>
      </c>
      <c r="N508">
        <v>1009</v>
      </c>
      <c r="O508" t="s">
        <v>102</v>
      </c>
      <c r="P508" t="s">
        <v>102</v>
      </c>
      <c r="Q508">
        <v>1</v>
      </c>
      <c r="W508">
        <v>0</v>
      </c>
      <c r="X508">
        <v>940570589</v>
      </c>
      <c r="Y508">
        <f t="shared" si="151"/>
        <v>0.016</v>
      </c>
      <c r="AA508">
        <v>188.93</v>
      </c>
      <c r="AB508">
        <v>0</v>
      </c>
      <c r="AC508">
        <v>0</v>
      </c>
      <c r="AD508">
        <v>0</v>
      </c>
      <c r="AE508">
        <v>157.44</v>
      </c>
      <c r="AF508">
        <v>0</v>
      </c>
      <c r="AG508">
        <v>0</v>
      </c>
      <c r="AH508">
        <v>0</v>
      </c>
      <c r="AI508">
        <v>1.2</v>
      </c>
      <c r="AJ508">
        <v>1</v>
      </c>
      <c r="AK508">
        <v>1</v>
      </c>
      <c r="AL508">
        <v>1</v>
      </c>
      <c r="AM508">
        <v>2</v>
      </c>
      <c r="AN508">
        <v>0</v>
      </c>
      <c r="AO508">
        <v>0</v>
      </c>
      <c r="AP508">
        <v>1</v>
      </c>
      <c r="AQ508">
        <v>1</v>
      </c>
      <c r="AR508">
        <v>0</v>
      </c>
      <c r="AS508" t="s">
        <v>236</v>
      </c>
      <c r="AT508">
        <v>0.016</v>
      </c>
      <c r="AU508" t="s">
        <v>236</v>
      </c>
      <c r="AV508">
        <v>0</v>
      </c>
      <c r="AW508">
        <v>2</v>
      </c>
      <c r="AX508">
        <v>85247031</v>
      </c>
      <c r="AY508">
        <v>1</v>
      </c>
      <c r="AZ508">
        <v>0</v>
      </c>
      <c r="BA508">
        <v>728</v>
      </c>
      <c r="BB508">
        <v>1</v>
      </c>
      <c r="BC508">
        <v>0</v>
      </c>
      <c r="BD508">
        <v>0</v>
      </c>
      <c r="BE508">
        <v>0</v>
      </c>
      <c r="BF508">
        <v>0</v>
      </c>
      <c r="BG508">
        <v>0</v>
      </c>
      <c r="BH508">
        <v>0</v>
      </c>
      <c r="BI508">
        <v>0</v>
      </c>
      <c r="BJ508">
        <v>2.51904</v>
      </c>
      <c r="BK508">
        <v>0</v>
      </c>
      <c r="BL508">
        <v>0</v>
      </c>
      <c r="BM508">
        <v>0</v>
      </c>
      <c r="BN508">
        <v>0</v>
      </c>
      <c r="BO508">
        <v>0</v>
      </c>
      <c r="BP508">
        <v>1</v>
      </c>
      <c r="BQ508">
        <v>2.51904</v>
      </c>
      <c r="BR508">
        <v>0</v>
      </c>
      <c r="BS508">
        <v>0</v>
      </c>
      <c r="BT508">
        <v>0</v>
      </c>
      <c r="BU508">
        <v>0</v>
      </c>
      <c r="BV508">
        <v>0</v>
      </c>
      <c r="BW508">
        <v>1</v>
      </c>
      <c r="CV508">
        <v>0</v>
      </c>
      <c r="CW508">
        <v>0</v>
      </c>
      <c r="CX508">
        <f>ROUND(Y508*Source!I160,7)</f>
        <v>0</v>
      </c>
      <c r="CY508">
        <f t="shared" si="152"/>
        <v>188.93</v>
      </c>
      <c r="CZ508">
        <f t="shared" si="153"/>
        <v>157.44</v>
      </c>
      <c r="DA508">
        <f t="shared" si="154"/>
        <v>1.2</v>
      </c>
      <c r="DB508">
        <f t="shared" si="155"/>
        <v>2.52</v>
      </c>
      <c r="DC508">
        <f t="shared" si="156"/>
        <v>0</v>
      </c>
      <c r="DD508" t="s">
        <v>236</v>
      </c>
      <c r="DE508" t="s">
        <v>236</v>
      </c>
      <c r="DF508">
        <f t="shared" si="158"/>
        <v>0</v>
      </c>
      <c r="DG508">
        <f t="shared" si="121"/>
        <v>0</v>
      </c>
      <c r="DH508">
        <f t="shared" si="122"/>
        <v>0</v>
      </c>
      <c r="DI508">
        <f t="shared" si="123"/>
        <v>0</v>
      </c>
      <c r="DJ508">
        <f t="shared" si="157"/>
        <v>0</v>
      </c>
      <c r="DK508">
        <v>0</v>
      </c>
      <c r="DL508" t="s">
        <v>236</v>
      </c>
      <c r="DM508">
        <v>0</v>
      </c>
      <c r="DN508" t="s">
        <v>236</v>
      </c>
      <c r="DO508">
        <v>0</v>
      </c>
    </row>
    <row r="509" spans="1:119">
      <c r="A509">
        <f>ROW(Source!A160)</f>
        <v>160</v>
      </c>
      <c r="B509">
        <v>85244033</v>
      </c>
      <c r="C509">
        <v>85246995</v>
      </c>
      <c r="D509">
        <v>83026378</v>
      </c>
      <c r="E509">
        <v>1</v>
      </c>
      <c r="F509">
        <v>1</v>
      </c>
      <c r="G509">
        <v>1</v>
      </c>
      <c r="H509">
        <v>3</v>
      </c>
      <c r="I509" t="s">
        <v>895</v>
      </c>
      <c r="J509" t="s">
        <v>896</v>
      </c>
      <c r="K509" t="s">
        <v>897</v>
      </c>
      <c r="L509">
        <v>1455</v>
      </c>
      <c r="N509">
        <v>1013</v>
      </c>
      <c r="O509" t="s">
        <v>530</v>
      </c>
      <c r="P509" t="s">
        <v>530</v>
      </c>
      <c r="Q509">
        <v>1</v>
      </c>
      <c r="W509">
        <v>0</v>
      </c>
      <c r="X509">
        <v>-1775048380</v>
      </c>
      <c r="Y509">
        <f t="shared" si="151"/>
        <v>0.1</v>
      </c>
      <c r="AA509">
        <v>1303.67</v>
      </c>
      <c r="AB509">
        <v>0</v>
      </c>
      <c r="AC509">
        <v>0</v>
      </c>
      <c r="AD509">
        <v>0</v>
      </c>
      <c r="AE509">
        <v>944.69</v>
      </c>
      <c r="AF509">
        <v>0</v>
      </c>
      <c r="AG509">
        <v>0</v>
      </c>
      <c r="AH509">
        <v>0</v>
      </c>
      <c r="AI509">
        <v>1.38</v>
      </c>
      <c r="AJ509">
        <v>1</v>
      </c>
      <c r="AK509">
        <v>1</v>
      </c>
      <c r="AL509">
        <v>1</v>
      </c>
      <c r="AM509">
        <v>2</v>
      </c>
      <c r="AN509">
        <v>0</v>
      </c>
      <c r="AO509">
        <v>0</v>
      </c>
      <c r="AP509">
        <v>1</v>
      </c>
      <c r="AQ509">
        <v>1</v>
      </c>
      <c r="AR509">
        <v>0</v>
      </c>
      <c r="AS509" t="s">
        <v>236</v>
      </c>
      <c r="AT509">
        <v>0.1</v>
      </c>
      <c r="AU509" t="s">
        <v>236</v>
      </c>
      <c r="AV509">
        <v>0</v>
      </c>
      <c r="AW509">
        <v>2</v>
      </c>
      <c r="AX509">
        <v>85247032</v>
      </c>
      <c r="AY509">
        <v>1</v>
      </c>
      <c r="AZ509">
        <v>0</v>
      </c>
      <c r="BA509">
        <v>729</v>
      </c>
      <c r="BB509">
        <v>1</v>
      </c>
      <c r="BC509">
        <v>0</v>
      </c>
      <c r="BD509">
        <v>0</v>
      </c>
      <c r="BE509">
        <v>0</v>
      </c>
      <c r="BF509">
        <v>0</v>
      </c>
      <c r="BG509">
        <v>0</v>
      </c>
      <c r="BH509">
        <v>0</v>
      </c>
      <c r="BI509">
        <v>0</v>
      </c>
      <c r="BJ509">
        <v>94.469</v>
      </c>
      <c r="BK509">
        <v>0</v>
      </c>
      <c r="BL509">
        <v>0</v>
      </c>
      <c r="BM509">
        <v>0</v>
      </c>
      <c r="BN509">
        <v>0</v>
      </c>
      <c r="BO509">
        <v>0</v>
      </c>
      <c r="BP509">
        <v>1</v>
      </c>
      <c r="BQ509">
        <v>94.469</v>
      </c>
      <c r="BR509">
        <v>0</v>
      </c>
      <c r="BS509">
        <v>0</v>
      </c>
      <c r="BT509">
        <v>0</v>
      </c>
      <c r="BU509">
        <v>0</v>
      </c>
      <c r="BV509">
        <v>0</v>
      </c>
      <c r="BW509">
        <v>1</v>
      </c>
      <c r="CV509">
        <v>0</v>
      </c>
      <c r="CW509">
        <v>0</v>
      </c>
      <c r="CX509">
        <f>ROUND(Y509*Source!I160,7)</f>
        <v>0</v>
      </c>
      <c r="CY509">
        <f t="shared" si="152"/>
        <v>1303.67</v>
      </c>
      <c r="CZ509">
        <f t="shared" si="153"/>
        <v>944.69</v>
      </c>
      <c r="DA509">
        <f t="shared" si="154"/>
        <v>1.38</v>
      </c>
      <c r="DB509">
        <f t="shared" si="155"/>
        <v>94.47</v>
      </c>
      <c r="DC509">
        <f t="shared" si="156"/>
        <v>0</v>
      </c>
      <c r="DD509" t="s">
        <v>236</v>
      </c>
      <c r="DE509" t="s">
        <v>236</v>
      </c>
      <c r="DF509">
        <f t="shared" si="158"/>
        <v>0</v>
      </c>
      <c r="DG509">
        <f t="shared" si="121"/>
        <v>0</v>
      </c>
      <c r="DH509">
        <f t="shared" si="122"/>
        <v>0</v>
      </c>
      <c r="DI509">
        <f t="shared" si="123"/>
        <v>0</v>
      </c>
      <c r="DJ509">
        <f t="shared" si="157"/>
        <v>0</v>
      </c>
      <c r="DK509">
        <v>0</v>
      </c>
      <c r="DL509" t="s">
        <v>236</v>
      </c>
      <c r="DM509">
        <v>0</v>
      </c>
      <c r="DN509" t="s">
        <v>236</v>
      </c>
      <c r="DO509">
        <v>0</v>
      </c>
    </row>
    <row r="510" spans="1:119">
      <c r="A510">
        <f>ROW(Source!A160)</f>
        <v>160</v>
      </c>
      <c r="B510">
        <v>85244033</v>
      </c>
      <c r="C510">
        <v>85246995</v>
      </c>
      <c r="D510">
        <v>82931850</v>
      </c>
      <c r="E510">
        <v>117</v>
      </c>
      <c r="F510">
        <v>1</v>
      </c>
      <c r="G510">
        <v>1</v>
      </c>
      <c r="H510">
        <v>3</v>
      </c>
      <c r="I510" t="s">
        <v>327</v>
      </c>
      <c r="J510" t="s">
        <v>236</v>
      </c>
      <c r="K510" t="s">
        <v>328</v>
      </c>
      <c r="L510">
        <v>3277935</v>
      </c>
      <c r="N510">
        <v>1013</v>
      </c>
      <c r="O510" t="s">
        <v>64</v>
      </c>
      <c r="P510" t="s">
        <v>64</v>
      </c>
      <c r="Q510">
        <v>1</v>
      </c>
      <c r="W510">
        <v>0</v>
      </c>
      <c r="X510">
        <v>274903907</v>
      </c>
      <c r="Y510">
        <f t="shared" si="151"/>
        <v>2</v>
      </c>
      <c r="AA510">
        <v>0</v>
      </c>
      <c r="AB510">
        <v>0</v>
      </c>
      <c r="AC510">
        <v>0</v>
      </c>
      <c r="AD510">
        <v>0</v>
      </c>
      <c r="AE510">
        <v>0</v>
      </c>
      <c r="AF510">
        <v>0</v>
      </c>
      <c r="AG510">
        <v>0</v>
      </c>
      <c r="AH510">
        <v>0</v>
      </c>
      <c r="AI510">
        <v>1</v>
      </c>
      <c r="AJ510">
        <v>1</v>
      </c>
      <c r="AK510">
        <v>1</v>
      </c>
      <c r="AL510">
        <v>1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  <c r="AS510" t="s">
        <v>236</v>
      </c>
      <c r="AT510">
        <v>2</v>
      </c>
      <c r="AU510" t="s">
        <v>236</v>
      </c>
      <c r="AV510">
        <v>0</v>
      </c>
      <c r="AW510">
        <v>2</v>
      </c>
      <c r="AX510">
        <v>85247033</v>
      </c>
      <c r="AY510">
        <v>1</v>
      </c>
      <c r="AZ510">
        <v>0</v>
      </c>
      <c r="BA510">
        <v>730</v>
      </c>
      <c r="BB510">
        <v>0</v>
      </c>
      <c r="BC510">
        <v>0</v>
      </c>
      <c r="BD510">
        <v>0</v>
      </c>
      <c r="BE510">
        <v>0</v>
      </c>
      <c r="BF510">
        <v>0</v>
      </c>
      <c r="BG510">
        <v>0</v>
      </c>
      <c r="BH510">
        <v>0</v>
      </c>
      <c r="BI510">
        <v>0</v>
      </c>
      <c r="BJ510">
        <v>0</v>
      </c>
      <c r="BK510">
        <v>0</v>
      </c>
      <c r="BL510">
        <v>0</v>
      </c>
      <c r="BM510">
        <v>0</v>
      </c>
      <c r="BN510">
        <v>0</v>
      </c>
      <c r="BO510">
        <v>0</v>
      </c>
      <c r="BP510">
        <v>0</v>
      </c>
      <c r="BQ510">
        <v>0</v>
      </c>
      <c r="BR510">
        <v>0</v>
      </c>
      <c r="BS510">
        <v>0</v>
      </c>
      <c r="BT510">
        <v>0</v>
      </c>
      <c r="BU510">
        <v>0</v>
      </c>
      <c r="BV510">
        <v>0</v>
      </c>
      <c r="BW510">
        <v>0</v>
      </c>
      <c r="CV510">
        <v>0</v>
      </c>
      <c r="CW510">
        <v>0</v>
      </c>
      <c r="CX510">
        <f>ROUND(Y510*Source!I160,7)</f>
        <v>0</v>
      </c>
      <c r="CY510">
        <f t="shared" si="152"/>
        <v>0</v>
      </c>
      <c r="CZ510">
        <f t="shared" si="153"/>
        <v>0</v>
      </c>
      <c r="DA510">
        <f t="shared" si="154"/>
        <v>1</v>
      </c>
      <c r="DB510">
        <f t="shared" si="155"/>
        <v>0</v>
      </c>
      <c r="DC510">
        <f t="shared" si="156"/>
        <v>0</v>
      </c>
      <c r="DD510" t="s">
        <v>236</v>
      </c>
      <c r="DE510" t="s">
        <v>236</v>
      </c>
      <c r="DF510">
        <f t="shared" ref="DF510:DF519" si="159">ROUND(ROUND(AE510,2)*CX510,2)</f>
        <v>0</v>
      </c>
      <c r="DG510">
        <f t="shared" si="121"/>
        <v>0</v>
      </c>
      <c r="DH510">
        <f t="shared" si="122"/>
        <v>0</v>
      </c>
      <c r="DI510">
        <f t="shared" si="123"/>
        <v>0</v>
      </c>
      <c r="DJ510">
        <f t="shared" si="157"/>
        <v>0</v>
      </c>
      <c r="DK510">
        <v>0</v>
      </c>
      <c r="DL510" t="s">
        <v>236</v>
      </c>
      <c r="DM510">
        <v>0</v>
      </c>
      <c r="DN510" t="s">
        <v>236</v>
      </c>
      <c r="DO510">
        <v>0</v>
      </c>
    </row>
    <row r="511" spans="1:119">
      <c r="A511">
        <f>ROW(Source!A163)</f>
        <v>163</v>
      </c>
      <c r="B511">
        <v>85244098</v>
      </c>
      <c r="C511">
        <v>85247035</v>
      </c>
      <c r="D511">
        <v>82925834</v>
      </c>
      <c r="E511">
        <v>117</v>
      </c>
      <c r="F511">
        <v>1</v>
      </c>
      <c r="G511">
        <v>1</v>
      </c>
      <c r="H511">
        <v>1</v>
      </c>
      <c r="I511" t="s">
        <v>808</v>
      </c>
      <c r="J511" t="s">
        <v>236</v>
      </c>
      <c r="K511" t="s">
        <v>809</v>
      </c>
      <c r="L511">
        <v>1191</v>
      </c>
      <c r="N511">
        <v>1013</v>
      </c>
      <c r="O511" t="s">
        <v>28</v>
      </c>
      <c r="P511" t="s">
        <v>28</v>
      </c>
      <c r="Q511">
        <v>1</v>
      </c>
      <c r="W511">
        <v>0</v>
      </c>
      <c r="X511">
        <v>1733635447</v>
      </c>
      <c r="Y511">
        <f t="shared" ref="Y511:Y519" si="160">(AT511*ROUND((0.15+0.2+1),7))</f>
        <v>100.98</v>
      </c>
      <c r="AA511">
        <v>0</v>
      </c>
      <c r="AB511">
        <v>0</v>
      </c>
      <c r="AC511">
        <v>0</v>
      </c>
      <c r="AD511">
        <v>775.44</v>
      </c>
      <c r="AE511">
        <v>0</v>
      </c>
      <c r="AF511">
        <v>0</v>
      </c>
      <c r="AG511">
        <v>0</v>
      </c>
      <c r="AH511">
        <v>775.44</v>
      </c>
      <c r="AI511">
        <v>1</v>
      </c>
      <c r="AJ511">
        <v>1</v>
      </c>
      <c r="AK511">
        <v>1</v>
      </c>
      <c r="AL511">
        <v>1</v>
      </c>
      <c r="AM511">
        <v>-2</v>
      </c>
      <c r="AN511">
        <v>0</v>
      </c>
      <c r="AO511">
        <v>0</v>
      </c>
      <c r="AP511">
        <v>1</v>
      </c>
      <c r="AQ511">
        <v>1</v>
      </c>
      <c r="AR511">
        <v>0</v>
      </c>
      <c r="AS511" t="s">
        <v>236</v>
      </c>
      <c r="AT511">
        <v>74.8</v>
      </c>
      <c r="AU511" t="s">
        <v>441</v>
      </c>
      <c r="AV511">
        <v>1</v>
      </c>
      <c r="AW511">
        <v>2</v>
      </c>
      <c r="AX511">
        <v>85247038</v>
      </c>
      <c r="AY511">
        <v>1</v>
      </c>
      <c r="AZ511">
        <v>0</v>
      </c>
      <c r="BA511">
        <v>731</v>
      </c>
      <c r="BB511">
        <v>1</v>
      </c>
      <c r="BC511">
        <v>0</v>
      </c>
      <c r="BD511">
        <v>0</v>
      </c>
      <c r="BE511">
        <v>0</v>
      </c>
      <c r="BF511">
        <v>0</v>
      </c>
      <c r="BG511">
        <v>0</v>
      </c>
      <c r="BH511">
        <v>0</v>
      </c>
      <c r="BI511">
        <v>0</v>
      </c>
      <c r="BJ511">
        <v>0</v>
      </c>
      <c r="BK511">
        <v>0</v>
      </c>
      <c r="BL511">
        <v>0</v>
      </c>
      <c r="BM511">
        <v>58002.912</v>
      </c>
      <c r="BN511">
        <v>74.8</v>
      </c>
      <c r="BO511">
        <v>0</v>
      </c>
      <c r="BP511">
        <v>1</v>
      </c>
      <c r="BQ511">
        <v>0</v>
      </c>
      <c r="BR511">
        <v>0</v>
      </c>
      <c r="BS511">
        <v>0</v>
      </c>
      <c r="BT511">
        <v>78303.9312</v>
      </c>
      <c r="BU511">
        <v>100.98</v>
      </c>
      <c r="BV511">
        <v>0</v>
      </c>
      <c r="BW511">
        <v>1</v>
      </c>
      <c r="CU511">
        <f>ROUND(AT511*Source!I163*AH511*AL511,2)</f>
        <v>0</v>
      </c>
      <c r="CV511">
        <f>ROUND(Y511*Source!I163,7)</f>
        <v>0</v>
      </c>
      <c r="CW511">
        <v>0</v>
      </c>
      <c r="CX511">
        <f>ROUND(Y511*Source!I163,7)</f>
        <v>0</v>
      </c>
      <c r="CY511">
        <f>AD511</f>
        <v>775.44</v>
      </c>
      <c r="CZ511">
        <f>AH511</f>
        <v>775.44</v>
      </c>
      <c r="DA511">
        <f>AL511</f>
        <v>1</v>
      </c>
      <c r="DB511">
        <f t="shared" ref="DB511:DB519" si="161">ROUND((ROUND(AT511*CZ511,2)*ROUND((0.15+0.2+1),7)),6)</f>
        <v>78303.9285</v>
      </c>
      <c r="DC511">
        <f t="shared" ref="DC511:DC519" si="162">ROUND((ROUND(AT511*AG511,2)*ROUND((0.15+0.2+1),7)),6)</f>
        <v>0</v>
      </c>
      <c r="DD511" t="s">
        <v>236</v>
      </c>
      <c r="DE511" t="s">
        <v>236</v>
      </c>
      <c r="DF511">
        <f t="shared" si="159"/>
        <v>0</v>
      </c>
      <c r="DG511">
        <f t="shared" si="121"/>
        <v>0</v>
      </c>
      <c r="DH511">
        <f t="shared" si="122"/>
        <v>0</v>
      </c>
      <c r="DI511">
        <f t="shared" si="123"/>
        <v>0</v>
      </c>
      <c r="DJ511">
        <f>DI511</f>
        <v>0</v>
      </c>
      <c r="DK511">
        <v>1</v>
      </c>
      <c r="DL511" t="s">
        <v>236</v>
      </c>
      <c r="DM511">
        <v>0</v>
      </c>
      <c r="DN511" t="s">
        <v>236</v>
      </c>
      <c r="DO511">
        <v>0</v>
      </c>
    </row>
    <row r="512" spans="1:119">
      <c r="A512">
        <f>ROW(Source!A163)</f>
        <v>163</v>
      </c>
      <c r="B512">
        <v>85244098</v>
      </c>
      <c r="C512">
        <v>85247035</v>
      </c>
      <c r="D512">
        <v>82933616</v>
      </c>
      <c r="E512">
        <v>1</v>
      </c>
      <c r="F512">
        <v>1</v>
      </c>
      <c r="G512">
        <v>1</v>
      </c>
      <c r="H512">
        <v>2</v>
      </c>
      <c r="I512" t="s">
        <v>898</v>
      </c>
      <c r="J512" t="s">
        <v>899</v>
      </c>
      <c r="K512" t="s">
        <v>900</v>
      </c>
      <c r="L512">
        <v>1368</v>
      </c>
      <c r="N512">
        <v>1011</v>
      </c>
      <c r="O512" t="s">
        <v>57</v>
      </c>
      <c r="P512" t="s">
        <v>57</v>
      </c>
      <c r="Q512">
        <v>1</v>
      </c>
      <c r="W512">
        <v>0</v>
      </c>
      <c r="X512">
        <v>-2043076807</v>
      </c>
      <c r="Y512">
        <f t="shared" si="160"/>
        <v>28.4985</v>
      </c>
      <c r="AA512">
        <v>0</v>
      </c>
      <c r="AB512">
        <v>171.99</v>
      </c>
      <c r="AC512">
        <v>0</v>
      </c>
      <c r="AD512">
        <v>0</v>
      </c>
      <c r="AE512">
        <v>0</v>
      </c>
      <c r="AF512">
        <v>115.43</v>
      </c>
      <c r="AG512">
        <v>0</v>
      </c>
      <c r="AH512">
        <v>0</v>
      </c>
      <c r="AI512">
        <v>1</v>
      </c>
      <c r="AJ512">
        <v>1.49</v>
      </c>
      <c r="AK512">
        <v>1</v>
      </c>
      <c r="AL512">
        <v>1</v>
      </c>
      <c r="AM512">
        <v>2</v>
      </c>
      <c r="AN512">
        <v>0</v>
      </c>
      <c r="AO512">
        <v>0</v>
      </c>
      <c r="AP512">
        <v>1</v>
      </c>
      <c r="AQ512">
        <v>1</v>
      </c>
      <c r="AR512">
        <v>0</v>
      </c>
      <c r="AS512" t="s">
        <v>236</v>
      </c>
      <c r="AT512">
        <v>21.11</v>
      </c>
      <c r="AU512" t="s">
        <v>441</v>
      </c>
      <c r="AV512">
        <v>1</v>
      </c>
      <c r="AW512">
        <v>2</v>
      </c>
      <c r="AX512">
        <v>85247039</v>
      </c>
      <c r="AY512">
        <v>1</v>
      </c>
      <c r="AZ512">
        <v>0</v>
      </c>
      <c r="BA512">
        <v>732</v>
      </c>
      <c r="BB512">
        <v>1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0</v>
      </c>
      <c r="BJ512">
        <v>0</v>
      </c>
      <c r="BK512">
        <v>2436.7273</v>
      </c>
      <c r="BL512">
        <v>0</v>
      </c>
      <c r="BM512">
        <v>0</v>
      </c>
      <c r="BN512">
        <v>0</v>
      </c>
      <c r="BO512">
        <v>0</v>
      </c>
      <c r="BP512">
        <v>1</v>
      </c>
      <c r="BQ512">
        <v>0</v>
      </c>
      <c r="BR512">
        <v>3289.581855</v>
      </c>
      <c r="BS512">
        <v>0</v>
      </c>
      <c r="BT512">
        <v>0</v>
      </c>
      <c r="BU512">
        <v>0</v>
      </c>
      <c r="BV512">
        <v>0</v>
      </c>
      <c r="BW512">
        <v>1</v>
      </c>
      <c r="CV512">
        <v>0</v>
      </c>
      <c r="CW512">
        <f>ROUND(Y512*Source!I163*DO512,7)</f>
        <v>0</v>
      </c>
      <c r="CX512">
        <f>ROUND(Y512*Source!I163,7)</f>
        <v>0</v>
      </c>
      <c r="CY512">
        <f>AB512</f>
        <v>171.99</v>
      </c>
      <c r="CZ512">
        <f>AF512</f>
        <v>115.43</v>
      </c>
      <c r="DA512">
        <f>AJ512</f>
        <v>1.49</v>
      </c>
      <c r="DB512">
        <f t="shared" si="161"/>
        <v>3289.5855</v>
      </c>
      <c r="DC512">
        <f t="shared" si="162"/>
        <v>0</v>
      </c>
      <c r="DD512" t="s">
        <v>236</v>
      </c>
      <c r="DE512" t="s">
        <v>236</v>
      </c>
      <c r="DF512">
        <f t="shared" si="159"/>
        <v>0</v>
      </c>
      <c r="DG512">
        <f>ROUND(ROUND(AF512*AJ512,2)*CX512,2)</f>
        <v>0</v>
      </c>
      <c r="DH512">
        <f t="shared" si="122"/>
        <v>0</v>
      </c>
      <c r="DI512">
        <f t="shared" si="123"/>
        <v>0</v>
      </c>
      <c r="DJ512">
        <f>DG512+DH512</f>
        <v>0</v>
      </c>
      <c r="DK512">
        <v>0</v>
      </c>
      <c r="DL512" t="s">
        <v>236</v>
      </c>
      <c r="DM512">
        <v>0</v>
      </c>
      <c r="DN512" t="s">
        <v>236</v>
      </c>
      <c r="DO512">
        <v>0</v>
      </c>
    </row>
    <row r="513" spans="1:119">
      <c r="A513">
        <f>ROW(Source!A164)</f>
        <v>164</v>
      </c>
      <c r="B513">
        <v>85244033</v>
      </c>
      <c r="C513">
        <v>85247035</v>
      </c>
      <c r="D513">
        <v>82925834</v>
      </c>
      <c r="E513">
        <v>117</v>
      </c>
      <c r="F513">
        <v>1</v>
      </c>
      <c r="G513">
        <v>1</v>
      </c>
      <c r="H513">
        <v>1</v>
      </c>
      <c r="I513" t="s">
        <v>808</v>
      </c>
      <c r="J513" t="s">
        <v>236</v>
      </c>
      <c r="K513" t="s">
        <v>809</v>
      </c>
      <c r="L513">
        <v>1191</v>
      </c>
      <c r="N513">
        <v>1013</v>
      </c>
      <c r="O513" t="s">
        <v>28</v>
      </c>
      <c r="P513" t="s">
        <v>28</v>
      </c>
      <c r="Q513">
        <v>1</v>
      </c>
      <c r="W513">
        <v>0</v>
      </c>
      <c r="X513">
        <v>1733635447</v>
      </c>
      <c r="Y513">
        <f t="shared" si="160"/>
        <v>100.98</v>
      </c>
      <c r="AA513">
        <v>0</v>
      </c>
      <c r="AB513">
        <v>0</v>
      </c>
      <c r="AC513">
        <v>0</v>
      </c>
      <c r="AD513">
        <v>775.44</v>
      </c>
      <c r="AE513">
        <v>0</v>
      </c>
      <c r="AF513">
        <v>0</v>
      </c>
      <c r="AG513">
        <v>0</v>
      </c>
      <c r="AH513">
        <v>775.44</v>
      </c>
      <c r="AI513">
        <v>1</v>
      </c>
      <c r="AJ513">
        <v>1</v>
      </c>
      <c r="AK513">
        <v>1</v>
      </c>
      <c r="AL513">
        <v>1</v>
      </c>
      <c r="AM513">
        <v>-2</v>
      </c>
      <c r="AN513">
        <v>0</v>
      </c>
      <c r="AO513">
        <v>0</v>
      </c>
      <c r="AP513">
        <v>1</v>
      </c>
      <c r="AQ513">
        <v>1</v>
      </c>
      <c r="AR513">
        <v>0</v>
      </c>
      <c r="AS513" t="s">
        <v>236</v>
      </c>
      <c r="AT513">
        <v>74.8</v>
      </c>
      <c r="AU513" t="s">
        <v>441</v>
      </c>
      <c r="AV513">
        <v>1</v>
      </c>
      <c r="AW513">
        <v>2</v>
      </c>
      <c r="AX513">
        <v>85247038</v>
      </c>
      <c r="AY513">
        <v>1</v>
      </c>
      <c r="AZ513">
        <v>0</v>
      </c>
      <c r="BA513">
        <v>733</v>
      </c>
      <c r="BB513">
        <v>1</v>
      </c>
      <c r="BC513">
        <v>0</v>
      </c>
      <c r="BD513">
        <v>0</v>
      </c>
      <c r="BE513">
        <v>0</v>
      </c>
      <c r="BF513">
        <v>0</v>
      </c>
      <c r="BG513">
        <v>0</v>
      </c>
      <c r="BH513">
        <v>0</v>
      </c>
      <c r="BI513">
        <v>0</v>
      </c>
      <c r="BJ513">
        <v>0</v>
      </c>
      <c r="BK513">
        <v>0</v>
      </c>
      <c r="BL513">
        <v>0</v>
      </c>
      <c r="BM513">
        <v>58002.912</v>
      </c>
      <c r="BN513">
        <v>74.8</v>
      </c>
      <c r="BO513">
        <v>0</v>
      </c>
      <c r="BP513">
        <v>1</v>
      </c>
      <c r="BQ513">
        <v>0</v>
      </c>
      <c r="BR513">
        <v>0</v>
      </c>
      <c r="BS513">
        <v>0</v>
      </c>
      <c r="BT513">
        <v>78303.9312</v>
      </c>
      <c r="BU513">
        <v>100.98</v>
      </c>
      <c r="BV513">
        <v>0</v>
      </c>
      <c r="BW513">
        <v>1</v>
      </c>
      <c r="CU513">
        <f>ROUND(AT513*Source!I164*AH513*AL513,2)</f>
        <v>0</v>
      </c>
      <c r="CV513">
        <f>ROUND(Y513*Source!I164,7)</f>
        <v>0</v>
      </c>
      <c r="CW513">
        <v>0</v>
      </c>
      <c r="CX513">
        <f>ROUND(Y513*Source!I164,7)</f>
        <v>0</v>
      </c>
      <c r="CY513">
        <f>AD513</f>
        <v>775.44</v>
      </c>
      <c r="CZ513">
        <f>AH513</f>
        <v>775.44</v>
      </c>
      <c r="DA513">
        <f>AL513</f>
        <v>1</v>
      </c>
      <c r="DB513">
        <f t="shared" si="161"/>
        <v>78303.9285</v>
      </c>
      <c r="DC513">
        <f t="shared" si="162"/>
        <v>0</v>
      </c>
      <c r="DD513" t="s">
        <v>236</v>
      </c>
      <c r="DE513" t="s">
        <v>236</v>
      </c>
      <c r="DF513">
        <f t="shared" si="159"/>
        <v>0</v>
      </c>
      <c r="DG513">
        <f>ROUND(ROUND(AF513,2)*CX513,2)</f>
        <v>0</v>
      </c>
      <c r="DH513">
        <f t="shared" ref="DH513:DH576" si="163">ROUND(ROUND(AG513,2)*CX513,2)</f>
        <v>0</v>
      </c>
      <c r="DI513">
        <f t="shared" ref="DI513:DI576" si="164">ROUND(ROUND(AH513,2)*CX513,2)</f>
        <v>0</v>
      </c>
      <c r="DJ513">
        <f>DI513</f>
        <v>0</v>
      </c>
      <c r="DK513">
        <v>1</v>
      </c>
      <c r="DL513" t="s">
        <v>236</v>
      </c>
      <c r="DM513">
        <v>0</v>
      </c>
      <c r="DN513" t="s">
        <v>236</v>
      </c>
      <c r="DO513">
        <v>0</v>
      </c>
    </row>
    <row r="514" spans="1:119">
      <c r="A514">
        <f>ROW(Source!A164)</f>
        <v>164</v>
      </c>
      <c r="B514">
        <v>85244033</v>
      </c>
      <c r="C514">
        <v>85247035</v>
      </c>
      <c r="D514">
        <v>82933616</v>
      </c>
      <c r="E514">
        <v>1</v>
      </c>
      <c r="F514">
        <v>1</v>
      </c>
      <c r="G514">
        <v>1</v>
      </c>
      <c r="H514">
        <v>2</v>
      </c>
      <c r="I514" t="s">
        <v>898</v>
      </c>
      <c r="J514" t="s">
        <v>899</v>
      </c>
      <c r="K514" t="s">
        <v>900</v>
      </c>
      <c r="L514">
        <v>1368</v>
      </c>
      <c r="N514">
        <v>1011</v>
      </c>
      <c r="O514" t="s">
        <v>57</v>
      </c>
      <c r="P514" t="s">
        <v>57</v>
      </c>
      <c r="Q514">
        <v>1</v>
      </c>
      <c r="W514">
        <v>0</v>
      </c>
      <c r="X514">
        <v>-2043076807</v>
      </c>
      <c r="Y514">
        <f t="shared" si="160"/>
        <v>28.4985</v>
      </c>
      <c r="AA514">
        <v>0</v>
      </c>
      <c r="AB514">
        <v>171.99</v>
      </c>
      <c r="AC514">
        <v>0</v>
      </c>
      <c r="AD514">
        <v>0</v>
      </c>
      <c r="AE514">
        <v>0</v>
      </c>
      <c r="AF514">
        <v>115.43</v>
      </c>
      <c r="AG514">
        <v>0</v>
      </c>
      <c r="AH514">
        <v>0</v>
      </c>
      <c r="AI514">
        <v>1</v>
      </c>
      <c r="AJ514">
        <v>1.49</v>
      </c>
      <c r="AK514">
        <v>1</v>
      </c>
      <c r="AL514">
        <v>1</v>
      </c>
      <c r="AM514">
        <v>2</v>
      </c>
      <c r="AN514">
        <v>0</v>
      </c>
      <c r="AO514">
        <v>0</v>
      </c>
      <c r="AP514">
        <v>1</v>
      </c>
      <c r="AQ514">
        <v>1</v>
      </c>
      <c r="AR514">
        <v>0</v>
      </c>
      <c r="AS514" t="s">
        <v>236</v>
      </c>
      <c r="AT514">
        <v>21.11</v>
      </c>
      <c r="AU514" t="s">
        <v>441</v>
      </c>
      <c r="AV514">
        <v>1</v>
      </c>
      <c r="AW514">
        <v>2</v>
      </c>
      <c r="AX514">
        <v>85247039</v>
      </c>
      <c r="AY514">
        <v>1</v>
      </c>
      <c r="AZ514">
        <v>0</v>
      </c>
      <c r="BA514">
        <v>734</v>
      </c>
      <c r="BB514">
        <v>1</v>
      </c>
      <c r="BC514">
        <v>0</v>
      </c>
      <c r="BD514">
        <v>0</v>
      </c>
      <c r="BE514">
        <v>0</v>
      </c>
      <c r="BF514">
        <v>0</v>
      </c>
      <c r="BG514">
        <v>0</v>
      </c>
      <c r="BH514">
        <v>0</v>
      </c>
      <c r="BI514">
        <v>0</v>
      </c>
      <c r="BJ514">
        <v>0</v>
      </c>
      <c r="BK514">
        <v>2436.7273</v>
      </c>
      <c r="BL514">
        <v>0</v>
      </c>
      <c r="BM514">
        <v>0</v>
      </c>
      <c r="BN514">
        <v>0</v>
      </c>
      <c r="BO514">
        <v>0</v>
      </c>
      <c r="BP514">
        <v>1</v>
      </c>
      <c r="BQ514">
        <v>0</v>
      </c>
      <c r="BR514">
        <v>3289.581855</v>
      </c>
      <c r="BS514">
        <v>0</v>
      </c>
      <c r="BT514">
        <v>0</v>
      </c>
      <c r="BU514">
        <v>0</v>
      </c>
      <c r="BV514">
        <v>0</v>
      </c>
      <c r="BW514">
        <v>1</v>
      </c>
      <c r="CV514">
        <v>0</v>
      </c>
      <c r="CW514">
        <f>ROUND(Y514*Source!I164*DO514,7)</f>
        <v>0</v>
      </c>
      <c r="CX514">
        <f>ROUND(Y514*Source!I164,7)</f>
        <v>0</v>
      </c>
      <c r="CY514">
        <f>AB514</f>
        <v>171.99</v>
      </c>
      <c r="CZ514">
        <f>AF514</f>
        <v>115.43</v>
      </c>
      <c r="DA514">
        <f>AJ514</f>
        <v>1.49</v>
      </c>
      <c r="DB514">
        <f t="shared" si="161"/>
        <v>3289.5855</v>
      </c>
      <c r="DC514">
        <f t="shared" si="162"/>
        <v>0</v>
      </c>
      <c r="DD514" t="s">
        <v>236</v>
      </c>
      <c r="DE514" t="s">
        <v>236</v>
      </c>
      <c r="DF514">
        <f t="shared" si="159"/>
        <v>0</v>
      </c>
      <c r="DG514">
        <f>ROUND(ROUND(AF514*AJ514,2)*CX514,2)</f>
        <v>0</v>
      </c>
      <c r="DH514">
        <f t="shared" si="163"/>
        <v>0</v>
      </c>
      <c r="DI514">
        <f t="shared" si="164"/>
        <v>0</v>
      </c>
      <c r="DJ514">
        <f>DG514+DH514</f>
        <v>0</v>
      </c>
      <c r="DK514">
        <v>0</v>
      </c>
      <c r="DL514" t="s">
        <v>236</v>
      </c>
      <c r="DM514">
        <v>0</v>
      </c>
      <c r="DN514" t="s">
        <v>236</v>
      </c>
      <c r="DO514">
        <v>0</v>
      </c>
    </row>
    <row r="515" spans="1:119">
      <c r="A515">
        <f>ROW(Source!A165)</f>
        <v>165</v>
      </c>
      <c r="B515">
        <v>85244098</v>
      </c>
      <c r="C515">
        <v>85247040</v>
      </c>
      <c r="D515">
        <v>82925840</v>
      </c>
      <c r="E515">
        <v>117</v>
      </c>
      <c r="F515">
        <v>1</v>
      </c>
      <c r="G515">
        <v>1</v>
      </c>
      <c r="H515">
        <v>1</v>
      </c>
      <c r="I515" t="s">
        <v>841</v>
      </c>
      <c r="J515" t="s">
        <v>236</v>
      </c>
      <c r="K515" t="s">
        <v>842</v>
      </c>
      <c r="L515">
        <v>1191</v>
      </c>
      <c r="N515">
        <v>1013</v>
      </c>
      <c r="O515" t="s">
        <v>28</v>
      </c>
      <c r="P515" t="s">
        <v>28</v>
      </c>
      <c r="Q515">
        <v>1</v>
      </c>
      <c r="W515">
        <v>0</v>
      </c>
      <c r="X515">
        <v>44848675</v>
      </c>
      <c r="Y515">
        <f t="shared" si="160"/>
        <v>59.4</v>
      </c>
      <c r="AA515">
        <v>0</v>
      </c>
      <c r="AB515">
        <v>0</v>
      </c>
      <c r="AC515">
        <v>0</v>
      </c>
      <c r="AD515">
        <v>793.61</v>
      </c>
      <c r="AE515">
        <v>0</v>
      </c>
      <c r="AF515">
        <v>0</v>
      </c>
      <c r="AG515">
        <v>0</v>
      </c>
      <c r="AH515">
        <v>793.61</v>
      </c>
      <c r="AI515">
        <v>1</v>
      </c>
      <c r="AJ515">
        <v>1</v>
      </c>
      <c r="AK515">
        <v>1</v>
      </c>
      <c r="AL515">
        <v>1</v>
      </c>
      <c r="AM515">
        <v>-2</v>
      </c>
      <c r="AN515">
        <v>0</v>
      </c>
      <c r="AO515">
        <v>0</v>
      </c>
      <c r="AP515">
        <v>1</v>
      </c>
      <c r="AQ515">
        <v>1</v>
      </c>
      <c r="AR515">
        <v>0</v>
      </c>
      <c r="AS515" t="s">
        <v>236</v>
      </c>
      <c r="AT515">
        <v>44</v>
      </c>
      <c r="AU515" t="s">
        <v>441</v>
      </c>
      <c r="AV515">
        <v>1</v>
      </c>
      <c r="AW515">
        <v>2</v>
      </c>
      <c r="AX515">
        <v>85247052</v>
      </c>
      <c r="AY515">
        <v>1</v>
      </c>
      <c r="AZ515">
        <v>0</v>
      </c>
      <c r="BA515">
        <v>735</v>
      </c>
      <c r="BB515">
        <v>1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0</v>
      </c>
      <c r="BI515">
        <v>0</v>
      </c>
      <c r="BJ515">
        <v>0</v>
      </c>
      <c r="BK515">
        <v>0</v>
      </c>
      <c r="BL515">
        <v>0</v>
      </c>
      <c r="BM515">
        <v>34918.84</v>
      </c>
      <c r="BN515">
        <v>44</v>
      </c>
      <c r="BO515">
        <v>0</v>
      </c>
      <c r="BP515">
        <v>1</v>
      </c>
      <c r="BQ515">
        <v>0</v>
      </c>
      <c r="BR515">
        <v>0</v>
      </c>
      <c r="BS515">
        <v>0</v>
      </c>
      <c r="BT515">
        <v>47140.434</v>
      </c>
      <c r="BU515">
        <v>59.4</v>
      </c>
      <c r="BV515">
        <v>0</v>
      </c>
      <c r="BW515">
        <v>1</v>
      </c>
      <c r="CU515">
        <f>ROUND(AT515*Source!I165*AH515*AL515,2)</f>
        <v>0</v>
      </c>
      <c r="CV515">
        <f>ROUND(Y515*Source!I165,7)</f>
        <v>0</v>
      </c>
      <c r="CW515">
        <v>0</v>
      </c>
      <c r="CX515">
        <f>ROUND(Y515*Source!I165,7)</f>
        <v>0</v>
      </c>
      <c r="CY515">
        <f>AD515</f>
        <v>793.61</v>
      </c>
      <c r="CZ515">
        <f>AH515</f>
        <v>793.61</v>
      </c>
      <c r="DA515">
        <f>AL515</f>
        <v>1</v>
      </c>
      <c r="DB515">
        <f t="shared" si="161"/>
        <v>47140.434</v>
      </c>
      <c r="DC515">
        <f t="shared" si="162"/>
        <v>0</v>
      </c>
      <c r="DD515" t="s">
        <v>236</v>
      </c>
      <c r="DE515" t="s">
        <v>236</v>
      </c>
      <c r="DF515">
        <f t="shared" si="159"/>
        <v>0</v>
      </c>
      <c r="DG515">
        <f t="shared" ref="DG515:DG577" si="165">ROUND(ROUND(AF515,2)*CX515,2)</f>
        <v>0</v>
      </c>
      <c r="DH515">
        <f t="shared" si="163"/>
        <v>0</v>
      </c>
      <c r="DI515">
        <f t="shared" si="164"/>
        <v>0</v>
      </c>
      <c r="DJ515">
        <f>DI515</f>
        <v>0</v>
      </c>
      <c r="DK515">
        <v>1</v>
      </c>
      <c r="DL515" t="s">
        <v>236</v>
      </c>
      <c r="DM515">
        <v>0</v>
      </c>
      <c r="DN515" t="s">
        <v>236</v>
      </c>
      <c r="DO515">
        <v>0</v>
      </c>
    </row>
    <row r="516" spans="1:119">
      <c r="A516">
        <f>ROW(Source!A165)</f>
        <v>165</v>
      </c>
      <c r="B516">
        <v>85244098</v>
      </c>
      <c r="C516">
        <v>85247040</v>
      </c>
      <c r="D516">
        <v>82926016</v>
      </c>
      <c r="E516">
        <v>117</v>
      </c>
      <c r="F516">
        <v>1</v>
      </c>
      <c r="G516">
        <v>1</v>
      </c>
      <c r="H516">
        <v>1</v>
      </c>
      <c r="I516" t="s">
        <v>798</v>
      </c>
      <c r="J516" t="s">
        <v>236</v>
      </c>
      <c r="K516" t="s">
        <v>799</v>
      </c>
      <c r="L516">
        <v>1191</v>
      </c>
      <c r="N516">
        <v>1013</v>
      </c>
      <c r="O516" t="s">
        <v>28</v>
      </c>
      <c r="P516" t="s">
        <v>28</v>
      </c>
      <c r="Q516">
        <v>1</v>
      </c>
      <c r="W516">
        <v>0</v>
      </c>
      <c r="X516">
        <v>-1417349443</v>
      </c>
      <c r="Y516">
        <f t="shared" si="160"/>
        <v>3.618</v>
      </c>
      <c r="AA516">
        <v>0</v>
      </c>
      <c r="AB516">
        <v>0</v>
      </c>
      <c r="AC516">
        <v>0</v>
      </c>
      <c r="AD516">
        <v>0</v>
      </c>
      <c r="AE516">
        <v>0</v>
      </c>
      <c r="AF516">
        <v>0</v>
      </c>
      <c r="AG516">
        <v>0</v>
      </c>
      <c r="AH516">
        <v>0</v>
      </c>
      <c r="AI516">
        <v>1</v>
      </c>
      <c r="AJ516">
        <v>1</v>
      </c>
      <c r="AK516">
        <v>1</v>
      </c>
      <c r="AL516">
        <v>1</v>
      </c>
      <c r="AM516">
        <v>-2</v>
      </c>
      <c r="AN516">
        <v>0</v>
      </c>
      <c r="AO516">
        <v>0</v>
      </c>
      <c r="AP516">
        <v>1</v>
      </c>
      <c r="AQ516">
        <v>1</v>
      </c>
      <c r="AR516">
        <v>0</v>
      </c>
      <c r="AS516" t="s">
        <v>236</v>
      </c>
      <c r="AT516">
        <v>2.68</v>
      </c>
      <c r="AU516" t="s">
        <v>441</v>
      </c>
      <c r="AV516">
        <v>2</v>
      </c>
      <c r="AW516">
        <v>2</v>
      </c>
      <c r="AX516">
        <v>85247053</v>
      </c>
      <c r="AY516">
        <v>1</v>
      </c>
      <c r="AZ516">
        <v>0</v>
      </c>
      <c r="BA516">
        <v>736</v>
      </c>
      <c r="BB516">
        <v>1</v>
      </c>
      <c r="BC516">
        <v>0</v>
      </c>
      <c r="BD516">
        <v>0</v>
      </c>
      <c r="BE516">
        <v>0</v>
      </c>
      <c r="BF516">
        <v>0</v>
      </c>
      <c r="BG516">
        <v>0</v>
      </c>
      <c r="BH516">
        <v>0</v>
      </c>
      <c r="BI516">
        <v>0</v>
      </c>
      <c r="BJ516">
        <v>0</v>
      </c>
      <c r="BK516">
        <v>0</v>
      </c>
      <c r="BL516">
        <v>0</v>
      </c>
      <c r="BM516">
        <v>0</v>
      </c>
      <c r="BN516">
        <v>0</v>
      </c>
      <c r="BO516">
        <v>0</v>
      </c>
      <c r="BP516">
        <v>0</v>
      </c>
      <c r="BQ516">
        <v>0</v>
      </c>
      <c r="BR516">
        <v>0</v>
      </c>
      <c r="BS516">
        <v>0</v>
      </c>
      <c r="BT516">
        <v>0</v>
      </c>
      <c r="BU516">
        <v>0</v>
      </c>
      <c r="BV516">
        <v>0</v>
      </c>
      <c r="BW516">
        <v>0</v>
      </c>
      <c r="CV516">
        <v>0</v>
      </c>
      <c r="CW516">
        <v>0</v>
      </c>
      <c r="CX516">
        <f>ROUND(Y516*Source!I165,7)</f>
        <v>0</v>
      </c>
      <c r="CY516">
        <f>AD516</f>
        <v>0</v>
      </c>
      <c r="CZ516">
        <f>AH516</f>
        <v>0</v>
      </c>
      <c r="DA516">
        <f>AL516</f>
        <v>1</v>
      </c>
      <c r="DB516">
        <f t="shared" si="161"/>
        <v>0</v>
      </c>
      <c r="DC516">
        <f t="shared" si="162"/>
        <v>0</v>
      </c>
      <c r="DD516" t="s">
        <v>236</v>
      </c>
      <c r="DE516" t="s">
        <v>236</v>
      </c>
      <c r="DF516">
        <f t="shared" si="159"/>
        <v>0</v>
      </c>
      <c r="DG516">
        <f t="shared" si="165"/>
        <v>0</v>
      </c>
      <c r="DH516">
        <f t="shared" si="163"/>
        <v>0</v>
      </c>
      <c r="DI516">
        <f t="shared" si="164"/>
        <v>0</v>
      </c>
      <c r="DJ516">
        <f>DI516</f>
        <v>0</v>
      </c>
      <c r="DK516">
        <v>0</v>
      </c>
      <c r="DL516" t="s">
        <v>236</v>
      </c>
      <c r="DM516">
        <v>0</v>
      </c>
      <c r="DN516" t="s">
        <v>236</v>
      </c>
      <c r="DO516">
        <v>0</v>
      </c>
    </row>
    <row r="517" spans="1:119">
      <c r="A517">
        <f>ROW(Source!A165)</f>
        <v>165</v>
      </c>
      <c r="B517">
        <v>85244098</v>
      </c>
      <c r="C517">
        <v>85247040</v>
      </c>
      <c r="D517">
        <v>82932505</v>
      </c>
      <c r="E517">
        <v>1</v>
      </c>
      <c r="F517">
        <v>1</v>
      </c>
      <c r="G517">
        <v>1</v>
      </c>
      <c r="H517">
        <v>2</v>
      </c>
      <c r="I517" t="s">
        <v>73</v>
      </c>
      <c r="J517" t="s">
        <v>807</v>
      </c>
      <c r="K517" t="s">
        <v>74</v>
      </c>
      <c r="L517">
        <v>1368</v>
      </c>
      <c r="N517">
        <v>1011</v>
      </c>
      <c r="O517" t="s">
        <v>57</v>
      </c>
      <c r="P517" t="s">
        <v>57</v>
      </c>
      <c r="Q517">
        <v>1</v>
      </c>
      <c r="W517">
        <v>0</v>
      </c>
      <c r="X517">
        <v>639918019</v>
      </c>
      <c r="Y517">
        <f t="shared" si="160"/>
        <v>1.809</v>
      </c>
      <c r="AA517">
        <v>0</v>
      </c>
      <c r="AB517">
        <v>1626.29</v>
      </c>
      <c r="AC517">
        <v>1090.46</v>
      </c>
      <c r="AD517">
        <v>0</v>
      </c>
      <c r="AE517">
        <v>0</v>
      </c>
      <c r="AF517">
        <v>1626.29</v>
      </c>
      <c r="AG517">
        <v>1090.46</v>
      </c>
      <c r="AH517">
        <v>0</v>
      </c>
      <c r="AI517">
        <v>1</v>
      </c>
      <c r="AJ517">
        <v>1</v>
      </c>
      <c r="AK517">
        <v>1</v>
      </c>
      <c r="AL517">
        <v>1</v>
      </c>
      <c r="AM517">
        <v>-2</v>
      </c>
      <c r="AN517">
        <v>0</v>
      </c>
      <c r="AO517">
        <v>0</v>
      </c>
      <c r="AP517">
        <v>1</v>
      </c>
      <c r="AQ517">
        <v>1</v>
      </c>
      <c r="AR517">
        <v>0</v>
      </c>
      <c r="AS517" t="s">
        <v>236</v>
      </c>
      <c r="AT517">
        <v>1.34</v>
      </c>
      <c r="AU517" t="s">
        <v>441</v>
      </c>
      <c r="AV517">
        <v>1</v>
      </c>
      <c r="AW517">
        <v>2</v>
      </c>
      <c r="AX517">
        <v>85247054</v>
      </c>
      <c r="AY517">
        <v>1</v>
      </c>
      <c r="AZ517">
        <v>0</v>
      </c>
      <c r="BA517">
        <v>737</v>
      </c>
      <c r="BB517">
        <v>1</v>
      </c>
      <c r="BC517">
        <v>0</v>
      </c>
      <c r="BD517">
        <v>0</v>
      </c>
      <c r="BE517">
        <v>0</v>
      </c>
      <c r="BF517">
        <v>0</v>
      </c>
      <c r="BG517">
        <v>0</v>
      </c>
      <c r="BH517">
        <v>0</v>
      </c>
      <c r="BI517">
        <v>0</v>
      </c>
      <c r="BJ517">
        <v>0</v>
      </c>
      <c r="BK517">
        <v>2179.2286</v>
      </c>
      <c r="BL517">
        <v>1461.2164</v>
      </c>
      <c r="BM517">
        <v>0</v>
      </c>
      <c r="BN517">
        <v>0</v>
      </c>
      <c r="BO517">
        <v>1.34</v>
      </c>
      <c r="BP517">
        <v>1</v>
      </c>
      <c r="BQ517">
        <v>0</v>
      </c>
      <c r="BR517">
        <v>2941.95861</v>
      </c>
      <c r="BS517">
        <v>1972.64214</v>
      </c>
      <c r="BT517">
        <v>0</v>
      </c>
      <c r="BU517">
        <v>0</v>
      </c>
      <c r="BV517">
        <v>1.809</v>
      </c>
      <c r="BW517">
        <v>1</v>
      </c>
      <c r="CV517">
        <v>0</v>
      </c>
      <c r="CW517">
        <f>ROUND(Y517*Source!I165*DO517,7)</f>
        <v>0</v>
      </c>
      <c r="CX517">
        <f>ROUND(Y517*Source!I165,7)</f>
        <v>0</v>
      </c>
      <c r="CY517">
        <f>AB517</f>
        <v>1626.29</v>
      </c>
      <c r="CZ517">
        <f>AF517</f>
        <v>1626.29</v>
      </c>
      <c r="DA517">
        <f>AJ517</f>
        <v>1</v>
      </c>
      <c r="DB517">
        <f t="shared" si="161"/>
        <v>2941.9605</v>
      </c>
      <c r="DC517">
        <f t="shared" si="162"/>
        <v>1972.647</v>
      </c>
      <c r="DD517" t="s">
        <v>236</v>
      </c>
      <c r="DE517" t="s">
        <v>236</v>
      </c>
      <c r="DF517">
        <f t="shared" si="159"/>
        <v>0</v>
      </c>
      <c r="DG517">
        <f t="shared" si="165"/>
        <v>0</v>
      </c>
      <c r="DH517">
        <f t="shared" si="163"/>
        <v>0</v>
      </c>
      <c r="DI517">
        <f t="shared" si="164"/>
        <v>0</v>
      </c>
      <c r="DJ517">
        <f>DG517+DH517</f>
        <v>0</v>
      </c>
      <c r="DK517">
        <v>1</v>
      </c>
      <c r="DL517" t="s">
        <v>75</v>
      </c>
      <c r="DM517">
        <v>6</v>
      </c>
      <c r="DN517" t="s">
        <v>28</v>
      </c>
      <c r="DO517">
        <v>1</v>
      </c>
    </row>
    <row r="518" spans="1:119">
      <c r="A518">
        <f>ROW(Source!A165)</f>
        <v>165</v>
      </c>
      <c r="B518">
        <v>85244098</v>
      </c>
      <c r="C518">
        <v>85247040</v>
      </c>
      <c r="D518">
        <v>82933400</v>
      </c>
      <c r="E518">
        <v>1</v>
      </c>
      <c r="F518">
        <v>1</v>
      </c>
      <c r="G518">
        <v>1</v>
      </c>
      <c r="H518">
        <v>2</v>
      </c>
      <c r="I518" t="s">
        <v>97</v>
      </c>
      <c r="J518" t="s">
        <v>801</v>
      </c>
      <c r="K518" t="s">
        <v>98</v>
      </c>
      <c r="L518">
        <v>1368</v>
      </c>
      <c r="N518">
        <v>1011</v>
      </c>
      <c r="O518" t="s">
        <v>57</v>
      </c>
      <c r="P518" t="s">
        <v>57</v>
      </c>
      <c r="Q518">
        <v>1</v>
      </c>
      <c r="W518">
        <v>0</v>
      </c>
      <c r="X518">
        <v>-849950259</v>
      </c>
      <c r="Y518">
        <f t="shared" si="160"/>
        <v>1.809</v>
      </c>
      <c r="AA518">
        <v>0</v>
      </c>
      <c r="AB518">
        <v>641.7</v>
      </c>
      <c r="AC518">
        <v>811.79</v>
      </c>
      <c r="AD518">
        <v>0</v>
      </c>
      <c r="AE518">
        <v>0</v>
      </c>
      <c r="AF518">
        <v>641.7</v>
      </c>
      <c r="AG518">
        <v>811.79</v>
      </c>
      <c r="AH518">
        <v>0</v>
      </c>
      <c r="AI518">
        <v>1</v>
      </c>
      <c r="AJ518">
        <v>1</v>
      </c>
      <c r="AK518">
        <v>1</v>
      </c>
      <c r="AL518">
        <v>1</v>
      </c>
      <c r="AM518">
        <v>-2</v>
      </c>
      <c r="AN518">
        <v>0</v>
      </c>
      <c r="AO518">
        <v>0</v>
      </c>
      <c r="AP518">
        <v>1</v>
      </c>
      <c r="AQ518">
        <v>1</v>
      </c>
      <c r="AR518">
        <v>0</v>
      </c>
      <c r="AS518" t="s">
        <v>236</v>
      </c>
      <c r="AT518">
        <v>1.34</v>
      </c>
      <c r="AU518" t="s">
        <v>441</v>
      </c>
      <c r="AV518">
        <v>1</v>
      </c>
      <c r="AW518">
        <v>2</v>
      </c>
      <c r="AX518">
        <v>85247055</v>
      </c>
      <c r="AY518">
        <v>1</v>
      </c>
      <c r="AZ518">
        <v>0</v>
      </c>
      <c r="BA518">
        <v>738</v>
      </c>
      <c r="BB518">
        <v>1</v>
      </c>
      <c r="BC518">
        <v>0</v>
      </c>
      <c r="BD518">
        <v>0</v>
      </c>
      <c r="BE518">
        <v>0</v>
      </c>
      <c r="BF518">
        <v>0</v>
      </c>
      <c r="BG518">
        <v>0</v>
      </c>
      <c r="BH518">
        <v>0</v>
      </c>
      <c r="BI518">
        <v>0</v>
      </c>
      <c r="BJ518">
        <v>0</v>
      </c>
      <c r="BK518">
        <v>859.878</v>
      </c>
      <c r="BL518">
        <v>1087.7986</v>
      </c>
      <c r="BM518">
        <v>0</v>
      </c>
      <c r="BN518">
        <v>0</v>
      </c>
      <c r="BO518">
        <v>1.34</v>
      </c>
      <c r="BP518">
        <v>1</v>
      </c>
      <c r="BQ518">
        <v>0</v>
      </c>
      <c r="BR518">
        <v>1160.8353</v>
      </c>
      <c r="BS518">
        <v>1468.52811</v>
      </c>
      <c r="BT518">
        <v>0</v>
      </c>
      <c r="BU518">
        <v>0</v>
      </c>
      <c r="BV518">
        <v>1.809</v>
      </c>
      <c r="BW518">
        <v>1</v>
      </c>
      <c r="CV518">
        <v>0</v>
      </c>
      <c r="CW518">
        <f>ROUND(Y518*Source!I165*DO518,7)</f>
        <v>0</v>
      </c>
      <c r="CX518">
        <f>ROUND(Y518*Source!I165,7)</f>
        <v>0</v>
      </c>
      <c r="CY518">
        <f>AB518</f>
        <v>641.7</v>
      </c>
      <c r="CZ518">
        <f>AF518</f>
        <v>641.7</v>
      </c>
      <c r="DA518">
        <f>AJ518</f>
        <v>1</v>
      </c>
      <c r="DB518">
        <f t="shared" si="161"/>
        <v>1160.838</v>
      </c>
      <c r="DC518">
        <f t="shared" si="162"/>
        <v>1468.53</v>
      </c>
      <c r="DD518" t="s">
        <v>236</v>
      </c>
      <c r="DE518" t="s">
        <v>236</v>
      </c>
      <c r="DF518">
        <f t="shared" si="159"/>
        <v>0</v>
      </c>
      <c r="DG518">
        <f t="shared" si="165"/>
        <v>0</v>
      </c>
      <c r="DH518">
        <f t="shared" si="163"/>
        <v>0</v>
      </c>
      <c r="DI518">
        <f t="shared" si="164"/>
        <v>0</v>
      </c>
      <c r="DJ518">
        <f>DG518+DH518</f>
        <v>0</v>
      </c>
      <c r="DK518">
        <v>1</v>
      </c>
      <c r="DL518" t="s">
        <v>81</v>
      </c>
      <c r="DM518">
        <v>4</v>
      </c>
      <c r="DN518" t="s">
        <v>28</v>
      </c>
      <c r="DO518">
        <v>1</v>
      </c>
    </row>
    <row r="519" spans="1:119">
      <c r="A519">
        <f>ROW(Source!A165)</f>
        <v>165</v>
      </c>
      <c r="B519">
        <v>85244098</v>
      </c>
      <c r="C519">
        <v>85247040</v>
      </c>
      <c r="D519">
        <v>82933596</v>
      </c>
      <c r="E519">
        <v>1</v>
      </c>
      <c r="F519">
        <v>1</v>
      </c>
      <c r="G519">
        <v>1</v>
      </c>
      <c r="H519">
        <v>2</v>
      </c>
      <c r="I519" t="s">
        <v>821</v>
      </c>
      <c r="J519" t="s">
        <v>822</v>
      </c>
      <c r="K519" t="s">
        <v>823</v>
      </c>
      <c r="L519">
        <v>1368</v>
      </c>
      <c r="N519">
        <v>1011</v>
      </c>
      <c r="O519" t="s">
        <v>57</v>
      </c>
      <c r="P519" t="s">
        <v>57</v>
      </c>
      <c r="Q519">
        <v>1</v>
      </c>
      <c r="W519">
        <v>0</v>
      </c>
      <c r="X519">
        <v>303316554</v>
      </c>
      <c r="Y519">
        <f t="shared" si="160"/>
        <v>6.669</v>
      </c>
      <c r="AA519">
        <v>0</v>
      </c>
      <c r="AB519">
        <v>34.61</v>
      </c>
      <c r="AC519">
        <v>0</v>
      </c>
      <c r="AD519">
        <v>0</v>
      </c>
      <c r="AE519">
        <v>0</v>
      </c>
      <c r="AF519">
        <v>34.61</v>
      </c>
      <c r="AG519">
        <v>0</v>
      </c>
      <c r="AH519">
        <v>0</v>
      </c>
      <c r="AI519">
        <v>1</v>
      </c>
      <c r="AJ519">
        <v>1</v>
      </c>
      <c r="AK519">
        <v>1</v>
      </c>
      <c r="AL519">
        <v>1</v>
      </c>
      <c r="AM519">
        <v>-2</v>
      </c>
      <c r="AN519">
        <v>0</v>
      </c>
      <c r="AO519">
        <v>0</v>
      </c>
      <c r="AP519">
        <v>1</v>
      </c>
      <c r="AQ519">
        <v>1</v>
      </c>
      <c r="AR519">
        <v>0</v>
      </c>
      <c r="AS519" t="s">
        <v>236</v>
      </c>
      <c r="AT519">
        <v>4.94</v>
      </c>
      <c r="AU519" t="s">
        <v>441</v>
      </c>
      <c r="AV519">
        <v>1</v>
      </c>
      <c r="AW519">
        <v>2</v>
      </c>
      <c r="AX519">
        <v>85247056</v>
      </c>
      <c r="AY519">
        <v>1</v>
      </c>
      <c r="AZ519">
        <v>0</v>
      </c>
      <c r="BA519">
        <v>739</v>
      </c>
      <c r="BB519">
        <v>1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0</v>
      </c>
      <c r="BI519">
        <v>0</v>
      </c>
      <c r="BJ519">
        <v>0</v>
      </c>
      <c r="BK519">
        <v>170.9734</v>
      </c>
      <c r="BL519">
        <v>0</v>
      </c>
      <c r="BM519">
        <v>0</v>
      </c>
      <c r="BN519">
        <v>0</v>
      </c>
      <c r="BO519">
        <v>0</v>
      </c>
      <c r="BP519">
        <v>1</v>
      </c>
      <c r="BQ519">
        <v>0</v>
      </c>
      <c r="BR519">
        <v>230.81409</v>
      </c>
      <c r="BS519">
        <v>0</v>
      </c>
      <c r="BT519">
        <v>0</v>
      </c>
      <c r="BU519">
        <v>0</v>
      </c>
      <c r="BV519">
        <v>0</v>
      </c>
      <c r="BW519">
        <v>1</v>
      </c>
      <c r="CV519">
        <v>0</v>
      </c>
      <c r="CW519">
        <f>ROUND(Y519*Source!I165*DO519,7)</f>
        <v>0</v>
      </c>
      <c r="CX519">
        <f>ROUND(Y519*Source!I165,7)</f>
        <v>0</v>
      </c>
      <c r="CY519">
        <f>AB519</f>
        <v>34.61</v>
      </c>
      <c r="CZ519">
        <f>AF519</f>
        <v>34.61</v>
      </c>
      <c r="DA519">
        <f>AJ519</f>
        <v>1</v>
      </c>
      <c r="DB519">
        <f t="shared" si="161"/>
        <v>230.8095</v>
      </c>
      <c r="DC519">
        <f t="shared" si="162"/>
        <v>0</v>
      </c>
      <c r="DD519" t="s">
        <v>236</v>
      </c>
      <c r="DE519" t="s">
        <v>236</v>
      </c>
      <c r="DF519">
        <f t="shared" si="159"/>
        <v>0</v>
      </c>
      <c r="DG519">
        <f t="shared" si="165"/>
        <v>0</v>
      </c>
      <c r="DH519">
        <f t="shared" si="163"/>
        <v>0</v>
      </c>
      <c r="DI519">
        <f t="shared" si="164"/>
        <v>0</v>
      </c>
      <c r="DJ519">
        <f>DG519+DH519</f>
        <v>0</v>
      </c>
      <c r="DK519">
        <v>1</v>
      </c>
      <c r="DL519" t="s">
        <v>236</v>
      </c>
      <c r="DM519">
        <v>0</v>
      </c>
      <c r="DN519" t="s">
        <v>236</v>
      </c>
      <c r="DO519">
        <v>0</v>
      </c>
    </row>
    <row r="520" spans="1:119">
      <c r="A520">
        <f>ROW(Source!A165)</f>
        <v>165</v>
      </c>
      <c r="B520">
        <v>85244098</v>
      </c>
      <c r="C520">
        <v>85247040</v>
      </c>
      <c r="D520">
        <v>83000136</v>
      </c>
      <c r="E520">
        <v>1</v>
      </c>
      <c r="F520">
        <v>1</v>
      </c>
      <c r="G520">
        <v>1</v>
      </c>
      <c r="H520">
        <v>3</v>
      </c>
      <c r="I520" t="s">
        <v>901</v>
      </c>
      <c r="J520" t="s">
        <v>902</v>
      </c>
      <c r="K520" t="s">
        <v>903</v>
      </c>
      <c r="L520">
        <v>1346</v>
      </c>
      <c r="N520">
        <v>1009</v>
      </c>
      <c r="O520" t="s">
        <v>102</v>
      </c>
      <c r="P520" t="s">
        <v>102</v>
      </c>
      <c r="Q520">
        <v>1</v>
      </c>
      <c r="W520">
        <v>0</v>
      </c>
      <c r="X520">
        <v>-999785557</v>
      </c>
      <c r="Y520">
        <f t="shared" ref="Y520:Y525" si="166">AT520</f>
        <v>0.99</v>
      </c>
      <c r="AA520">
        <v>282.81</v>
      </c>
      <c r="AB520">
        <v>0</v>
      </c>
      <c r="AC520">
        <v>0</v>
      </c>
      <c r="AD520">
        <v>0</v>
      </c>
      <c r="AE520">
        <v>206.43</v>
      </c>
      <c r="AF520">
        <v>0</v>
      </c>
      <c r="AG520">
        <v>0</v>
      </c>
      <c r="AH520">
        <v>0</v>
      </c>
      <c r="AI520">
        <v>1.37</v>
      </c>
      <c r="AJ520">
        <v>1</v>
      </c>
      <c r="AK520">
        <v>1</v>
      </c>
      <c r="AL520">
        <v>1</v>
      </c>
      <c r="AM520">
        <v>2</v>
      </c>
      <c r="AN520">
        <v>0</v>
      </c>
      <c r="AO520">
        <v>0</v>
      </c>
      <c r="AP520">
        <v>1</v>
      </c>
      <c r="AQ520">
        <v>1</v>
      </c>
      <c r="AR520">
        <v>0</v>
      </c>
      <c r="AS520" t="s">
        <v>236</v>
      </c>
      <c r="AT520">
        <v>0.99</v>
      </c>
      <c r="AU520" t="s">
        <v>236</v>
      </c>
      <c r="AV520">
        <v>0</v>
      </c>
      <c r="AW520">
        <v>2</v>
      </c>
      <c r="AX520">
        <v>85247057</v>
      </c>
      <c r="AY520">
        <v>1</v>
      </c>
      <c r="AZ520">
        <v>0</v>
      </c>
      <c r="BA520">
        <v>740</v>
      </c>
      <c r="BB520">
        <v>1</v>
      </c>
      <c r="BC520">
        <v>0</v>
      </c>
      <c r="BD520">
        <v>0</v>
      </c>
      <c r="BE520">
        <v>0</v>
      </c>
      <c r="BF520">
        <v>0</v>
      </c>
      <c r="BG520">
        <v>0</v>
      </c>
      <c r="BH520">
        <v>0</v>
      </c>
      <c r="BI520">
        <v>0</v>
      </c>
      <c r="BJ520">
        <v>204.3657</v>
      </c>
      <c r="BK520">
        <v>0</v>
      </c>
      <c r="BL520">
        <v>0</v>
      </c>
      <c r="BM520">
        <v>0</v>
      </c>
      <c r="BN520">
        <v>0</v>
      </c>
      <c r="BO520">
        <v>0</v>
      </c>
      <c r="BP520">
        <v>1</v>
      </c>
      <c r="BQ520">
        <v>204.3657</v>
      </c>
      <c r="BR520">
        <v>0</v>
      </c>
      <c r="BS520">
        <v>0</v>
      </c>
      <c r="BT520">
        <v>0</v>
      </c>
      <c r="BU520">
        <v>0</v>
      </c>
      <c r="BV520">
        <v>0</v>
      </c>
      <c r="BW520">
        <v>1</v>
      </c>
      <c r="CV520">
        <v>0</v>
      </c>
      <c r="CW520">
        <v>0</v>
      </c>
      <c r="CX520">
        <f>ROUND(Y520*Source!I165,7)</f>
        <v>0</v>
      </c>
      <c r="CY520">
        <f t="shared" ref="CY520:CY525" si="167">AA520</f>
        <v>282.81</v>
      </c>
      <c r="CZ520">
        <f t="shared" ref="CZ520:CZ525" si="168">AE520</f>
        <v>206.43</v>
      </c>
      <c r="DA520">
        <f t="shared" ref="DA520:DA525" si="169">AI520</f>
        <v>1.37</v>
      </c>
      <c r="DB520">
        <f t="shared" ref="DB520:DB525" si="170">ROUND(ROUND(AT520*CZ520,2),6)</f>
        <v>204.37</v>
      </c>
      <c r="DC520">
        <f t="shared" ref="DC520:DC525" si="171">ROUND(ROUND(AT520*AG520,2),6)</f>
        <v>0</v>
      </c>
      <c r="DD520" t="s">
        <v>236</v>
      </c>
      <c r="DE520" t="s">
        <v>236</v>
      </c>
      <c r="DF520">
        <f>ROUND(ROUND(AE520*AI520,2)*CX520,2)</f>
        <v>0</v>
      </c>
      <c r="DG520">
        <f t="shared" si="165"/>
        <v>0</v>
      </c>
      <c r="DH520">
        <f t="shared" si="163"/>
        <v>0</v>
      </c>
      <c r="DI520">
        <f t="shared" si="164"/>
        <v>0</v>
      </c>
      <c r="DJ520">
        <f t="shared" ref="DJ520:DJ525" si="172">DF520</f>
        <v>0</v>
      </c>
      <c r="DK520">
        <v>0</v>
      </c>
      <c r="DL520" t="s">
        <v>236</v>
      </c>
      <c r="DM520">
        <v>0</v>
      </c>
      <c r="DN520" t="s">
        <v>236</v>
      </c>
      <c r="DO520">
        <v>0</v>
      </c>
    </row>
    <row r="521" spans="1:119">
      <c r="A521">
        <f>ROW(Source!A165)</f>
        <v>165</v>
      </c>
      <c r="B521">
        <v>85244098</v>
      </c>
      <c r="C521">
        <v>85247040</v>
      </c>
      <c r="D521">
        <v>83000168</v>
      </c>
      <c r="E521">
        <v>1</v>
      </c>
      <c r="F521">
        <v>1</v>
      </c>
      <c r="G521">
        <v>1</v>
      </c>
      <c r="H521">
        <v>3</v>
      </c>
      <c r="I521" t="s">
        <v>824</v>
      </c>
      <c r="J521" t="s">
        <v>825</v>
      </c>
      <c r="K521" t="s">
        <v>826</v>
      </c>
      <c r="L521">
        <v>1383</v>
      </c>
      <c r="N521">
        <v>1013</v>
      </c>
      <c r="O521" t="s">
        <v>827</v>
      </c>
      <c r="P521" t="s">
        <v>827</v>
      </c>
      <c r="Q521">
        <v>1</v>
      </c>
      <c r="W521">
        <v>0</v>
      </c>
      <c r="X521">
        <v>1840299850</v>
      </c>
      <c r="Y521">
        <f t="shared" si="166"/>
        <v>2.5428</v>
      </c>
      <c r="AA521">
        <v>7.32</v>
      </c>
      <c r="AB521">
        <v>0</v>
      </c>
      <c r="AC521">
        <v>0</v>
      </c>
      <c r="AD521">
        <v>0</v>
      </c>
      <c r="AE521">
        <v>7.32</v>
      </c>
      <c r="AF521">
        <v>0</v>
      </c>
      <c r="AG521">
        <v>0</v>
      </c>
      <c r="AH521">
        <v>0</v>
      </c>
      <c r="AI521">
        <v>1</v>
      </c>
      <c r="AJ521">
        <v>1</v>
      </c>
      <c r="AK521">
        <v>1</v>
      </c>
      <c r="AL521">
        <v>1</v>
      </c>
      <c r="AM521">
        <v>-2</v>
      </c>
      <c r="AN521">
        <v>0</v>
      </c>
      <c r="AO521">
        <v>0</v>
      </c>
      <c r="AP521">
        <v>1</v>
      </c>
      <c r="AQ521">
        <v>1</v>
      </c>
      <c r="AR521">
        <v>0</v>
      </c>
      <c r="AS521" t="s">
        <v>236</v>
      </c>
      <c r="AT521">
        <v>2.5428</v>
      </c>
      <c r="AU521" t="s">
        <v>236</v>
      </c>
      <c r="AV521">
        <v>0</v>
      </c>
      <c r="AW521">
        <v>2</v>
      </c>
      <c r="AX521">
        <v>85247058</v>
      </c>
      <c r="AY521">
        <v>1</v>
      </c>
      <c r="AZ521">
        <v>0</v>
      </c>
      <c r="BA521">
        <v>741</v>
      </c>
      <c r="BB521">
        <v>1</v>
      </c>
      <c r="BC521">
        <v>0</v>
      </c>
      <c r="BD521">
        <v>0</v>
      </c>
      <c r="BE521">
        <v>0</v>
      </c>
      <c r="BF521">
        <v>0</v>
      </c>
      <c r="BG521">
        <v>0</v>
      </c>
      <c r="BH521">
        <v>0</v>
      </c>
      <c r="BI521">
        <v>0</v>
      </c>
      <c r="BJ521">
        <v>18.613296</v>
      </c>
      <c r="BK521">
        <v>0</v>
      </c>
      <c r="BL521">
        <v>0</v>
      </c>
      <c r="BM521">
        <v>0</v>
      </c>
      <c r="BN521">
        <v>0</v>
      </c>
      <c r="BO521">
        <v>0</v>
      </c>
      <c r="BP521">
        <v>1</v>
      </c>
      <c r="BQ521">
        <v>18.613296</v>
      </c>
      <c r="BR521">
        <v>0</v>
      </c>
      <c r="BS521">
        <v>0</v>
      </c>
      <c r="BT521">
        <v>0</v>
      </c>
      <c r="BU521">
        <v>0</v>
      </c>
      <c r="BV521">
        <v>0</v>
      </c>
      <c r="BW521">
        <v>1</v>
      </c>
      <c r="CV521">
        <v>0</v>
      </c>
      <c r="CW521">
        <v>0</v>
      </c>
      <c r="CX521">
        <f>ROUND(Y521*Source!I165,7)</f>
        <v>0</v>
      </c>
      <c r="CY521">
        <f t="shared" si="167"/>
        <v>7.32</v>
      </c>
      <c r="CZ521">
        <f t="shared" si="168"/>
        <v>7.32</v>
      </c>
      <c r="DA521">
        <f t="shared" si="169"/>
        <v>1</v>
      </c>
      <c r="DB521">
        <f t="shared" si="170"/>
        <v>18.61</v>
      </c>
      <c r="DC521">
        <f t="shared" si="171"/>
        <v>0</v>
      </c>
      <c r="DD521" t="s">
        <v>236</v>
      </c>
      <c r="DE521" t="s">
        <v>236</v>
      </c>
      <c r="DF521">
        <f>ROUND(ROUND(AE521,2)*CX521,2)</f>
        <v>0</v>
      </c>
      <c r="DG521">
        <f t="shared" si="165"/>
        <v>0</v>
      </c>
      <c r="DH521">
        <f t="shared" si="163"/>
        <v>0</v>
      </c>
      <c r="DI521">
        <f t="shared" si="164"/>
        <v>0</v>
      </c>
      <c r="DJ521">
        <f t="shared" si="172"/>
        <v>0</v>
      </c>
      <c r="DK521">
        <v>1</v>
      </c>
      <c r="DL521" t="s">
        <v>236</v>
      </c>
      <c r="DM521">
        <v>0</v>
      </c>
      <c r="DN521" t="s">
        <v>236</v>
      </c>
      <c r="DO521">
        <v>0</v>
      </c>
    </row>
    <row r="522" spans="1:119">
      <c r="A522">
        <f>ROW(Source!A165)</f>
        <v>165</v>
      </c>
      <c r="B522">
        <v>85244098</v>
      </c>
      <c r="C522">
        <v>85247040</v>
      </c>
      <c r="D522">
        <v>83000909</v>
      </c>
      <c r="E522">
        <v>1</v>
      </c>
      <c r="F522">
        <v>1</v>
      </c>
      <c r="G522">
        <v>1</v>
      </c>
      <c r="H522">
        <v>3</v>
      </c>
      <c r="I522" t="s">
        <v>828</v>
      </c>
      <c r="J522" t="s">
        <v>829</v>
      </c>
      <c r="K522" t="s">
        <v>830</v>
      </c>
      <c r="L522">
        <v>1346</v>
      </c>
      <c r="N522">
        <v>1009</v>
      </c>
      <c r="O522" t="s">
        <v>102</v>
      </c>
      <c r="P522" t="s">
        <v>102</v>
      </c>
      <c r="Q522">
        <v>1</v>
      </c>
      <c r="W522">
        <v>0</v>
      </c>
      <c r="X522">
        <v>-163259778</v>
      </c>
      <c r="Y522">
        <f t="shared" si="166"/>
        <v>3</v>
      </c>
      <c r="AA522">
        <v>121.39</v>
      </c>
      <c r="AB522">
        <v>0</v>
      </c>
      <c r="AC522">
        <v>0</v>
      </c>
      <c r="AD522">
        <v>0</v>
      </c>
      <c r="AE522">
        <v>155.63</v>
      </c>
      <c r="AF522">
        <v>0</v>
      </c>
      <c r="AG522">
        <v>0</v>
      </c>
      <c r="AH522">
        <v>0</v>
      </c>
      <c r="AI522">
        <v>0.78</v>
      </c>
      <c r="AJ522">
        <v>1</v>
      </c>
      <c r="AK522">
        <v>1</v>
      </c>
      <c r="AL522">
        <v>1</v>
      </c>
      <c r="AM522">
        <v>2</v>
      </c>
      <c r="AN522">
        <v>0</v>
      </c>
      <c r="AO522">
        <v>0</v>
      </c>
      <c r="AP522">
        <v>1</v>
      </c>
      <c r="AQ522">
        <v>1</v>
      </c>
      <c r="AR522">
        <v>0</v>
      </c>
      <c r="AS522" t="s">
        <v>236</v>
      </c>
      <c r="AT522">
        <v>3</v>
      </c>
      <c r="AU522" t="s">
        <v>236</v>
      </c>
      <c r="AV522">
        <v>0</v>
      </c>
      <c r="AW522">
        <v>2</v>
      </c>
      <c r="AX522">
        <v>85247059</v>
      </c>
      <c r="AY522">
        <v>1</v>
      </c>
      <c r="AZ522">
        <v>0</v>
      </c>
      <c r="BA522">
        <v>742</v>
      </c>
      <c r="BB522">
        <v>1</v>
      </c>
      <c r="BC522">
        <v>0</v>
      </c>
      <c r="BD522">
        <v>0</v>
      </c>
      <c r="BE522">
        <v>0</v>
      </c>
      <c r="BF522">
        <v>0</v>
      </c>
      <c r="BG522">
        <v>0</v>
      </c>
      <c r="BH522">
        <v>0</v>
      </c>
      <c r="BI522">
        <v>0</v>
      </c>
      <c r="BJ522">
        <v>466.89</v>
      </c>
      <c r="BK522">
        <v>0</v>
      </c>
      <c r="BL522">
        <v>0</v>
      </c>
      <c r="BM522">
        <v>0</v>
      </c>
      <c r="BN522">
        <v>0</v>
      </c>
      <c r="BO522">
        <v>0</v>
      </c>
      <c r="BP522">
        <v>1</v>
      </c>
      <c r="BQ522">
        <v>466.89</v>
      </c>
      <c r="BR522">
        <v>0</v>
      </c>
      <c r="BS522">
        <v>0</v>
      </c>
      <c r="BT522">
        <v>0</v>
      </c>
      <c r="BU522">
        <v>0</v>
      </c>
      <c r="BV522">
        <v>0</v>
      </c>
      <c r="BW522">
        <v>1</v>
      </c>
      <c r="CV522">
        <v>0</v>
      </c>
      <c r="CW522">
        <v>0</v>
      </c>
      <c r="CX522">
        <f>ROUND(Y522*Source!I165,7)</f>
        <v>0</v>
      </c>
      <c r="CY522">
        <f t="shared" si="167"/>
        <v>121.39</v>
      </c>
      <c r="CZ522">
        <f t="shared" si="168"/>
        <v>155.63</v>
      </c>
      <c r="DA522">
        <f t="shared" si="169"/>
        <v>0.78</v>
      </c>
      <c r="DB522">
        <f t="shared" si="170"/>
        <v>466.89</v>
      </c>
      <c r="DC522">
        <f t="shared" si="171"/>
        <v>0</v>
      </c>
      <c r="DD522" t="s">
        <v>236</v>
      </c>
      <c r="DE522" t="s">
        <v>236</v>
      </c>
      <c r="DF522">
        <f>ROUND(ROUND(AE522*AI522,2)*CX522,2)</f>
        <v>0</v>
      </c>
      <c r="DG522">
        <f t="shared" si="165"/>
        <v>0</v>
      </c>
      <c r="DH522">
        <f t="shared" si="163"/>
        <v>0</v>
      </c>
      <c r="DI522">
        <f t="shared" si="164"/>
        <v>0</v>
      </c>
      <c r="DJ522">
        <f t="shared" si="172"/>
        <v>0</v>
      </c>
      <c r="DK522">
        <v>0</v>
      </c>
      <c r="DL522" t="s">
        <v>236</v>
      </c>
      <c r="DM522">
        <v>0</v>
      </c>
      <c r="DN522" t="s">
        <v>236</v>
      </c>
      <c r="DO522">
        <v>0</v>
      </c>
    </row>
    <row r="523" spans="1:119">
      <c r="A523">
        <f>ROW(Source!A165)</f>
        <v>165</v>
      </c>
      <c r="B523">
        <v>85244098</v>
      </c>
      <c r="C523">
        <v>85247040</v>
      </c>
      <c r="D523">
        <v>83001675</v>
      </c>
      <c r="E523">
        <v>1</v>
      </c>
      <c r="F523">
        <v>1</v>
      </c>
      <c r="G523">
        <v>1</v>
      </c>
      <c r="H523">
        <v>3</v>
      </c>
      <c r="I523" t="s">
        <v>904</v>
      </c>
      <c r="J523" t="s">
        <v>905</v>
      </c>
      <c r="K523" t="s">
        <v>906</v>
      </c>
      <c r="L523">
        <v>1348</v>
      </c>
      <c r="N523">
        <v>1009</v>
      </c>
      <c r="O523" t="s">
        <v>154</v>
      </c>
      <c r="P523" t="s">
        <v>154</v>
      </c>
      <c r="Q523">
        <v>1000</v>
      </c>
      <c r="W523">
        <v>0</v>
      </c>
      <c r="X523">
        <v>-82070740</v>
      </c>
      <c r="Y523">
        <f t="shared" si="166"/>
        <v>0.0016</v>
      </c>
      <c r="AA523">
        <v>164353.74</v>
      </c>
      <c r="AB523">
        <v>0</v>
      </c>
      <c r="AC523">
        <v>0</v>
      </c>
      <c r="AD523">
        <v>0</v>
      </c>
      <c r="AE523">
        <v>127406</v>
      </c>
      <c r="AF523">
        <v>0</v>
      </c>
      <c r="AG523">
        <v>0</v>
      </c>
      <c r="AH523">
        <v>0</v>
      </c>
      <c r="AI523">
        <v>1.29</v>
      </c>
      <c r="AJ523">
        <v>1</v>
      </c>
      <c r="AK523">
        <v>1</v>
      </c>
      <c r="AL523">
        <v>1</v>
      </c>
      <c r="AM523">
        <v>2</v>
      </c>
      <c r="AN523">
        <v>0</v>
      </c>
      <c r="AO523">
        <v>0</v>
      </c>
      <c r="AP523">
        <v>1</v>
      </c>
      <c r="AQ523">
        <v>1</v>
      </c>
      <c r="AR523">
        <v>0</v>
      </c>
      <c r="AS523" t="s">
        <v>236</v>
      </c>
      <c r="AT523">
        <v>0.0016</v>
      </c>
      <c r="AU523" t="s">
        <v>236</v>
      </c>
      <c r="AV523">
        <v>0</v>
      </c>
      <c r="AW523">
        <v>2</v>
      </c>
      <c r="AX523">
        <v>85247060</v>
      </c>
      <c r="AY523">
        <v>1</v>
      </c>
      <c r="AZ523">
        <v>0</v>
      </c>
      <c r="BA523">
        <v>743</v>
      </c>
      <c r="BB523">
        <v>1</v>
      </c>
      <c r="BC523">
        <v>0</v>
      </c>
      <c r="BD523">
        <v>0</v>
      </c>
      <c r="BE523">
        <v>0</v>
      </c>
      <c r="BF523">
        <v>0</v>
      </c>
      <c r="BG523">
        <v>0</v>
      </c>
      <c r="BH523">
        <v>0</v>
      </c>
      <c r="BI523">
        <v>0</v>
      </c>
      <c r="BJ523">
        <v>203.8496</v>
      </c>
      <c r="BK523">
        <v>0</v>
      </c>
      <c r="BL523">
        <v>0</v>
      </c>
      <c r="BM523">
        <v>0</v>
      </c>
      <c r="BN523">
        <v>0</v>
      </c>
      <c r="BO523">
        <v>0</v>
      </c>
      <c r="BP523">
        <v>1</v>
      </c>
      <c r="BQ523">
        <v>203.8496</v>
      </c>
      <c r="BR523">
        <v>0</v>
      </c>
      <c r="BS523">
        <v>0</v>
      </c>
      <c r="BT523">
        <v>0</v>
      </c>
      <c r="BU523">
        <v>0</v>
      </c>
      <c r="BV523">
        <v>0</v>
      </c>
      <c r="BW523">
        <v>1</v>
      </c>
      <c r="CV523">
        <v>0</v>
      </c>
      <c r="CW523">
        <v>0</v>
      </c>
      <c r="CX523">
        <f>ROUND(Y523*Source!I165,7)</f>
        <v>0</v>
      </c>
      <c r="CY523">
        <f t="shared" si="167"/>
        <v>164353.74</v>
      </c>
      <c r="CZ523">
        <f t="shared" si="168"/>
        <v>127406</v>
      </c>
      <c r="DA523">
        <f t="shared" si="169"/>
        <v>1.29</v>
      </c>
      <c r="DB523">
        <f t="shared" si="170"/>
        <v>203.85</v>
      </c>
      <c r="DC523">
        <f t="shared" si="171"/>
        <v>0</v>
      </c>
      <c r="DD523" t="s">
        <v>236</v>
      </c>
      <c r="DE523" t="s">
        <v>236</v>
      </c>
      <c r="DF523">
        <f>ROUND(ROUND(AE523*AI523,2)*CX523,2)</f>
        <v>0</v>
      </c>
      <c r="DG523">
        <f t="shared" si="165"/>
        <v>0</v>
      </c>
      <c r="DH523">
        <f t="shared" si="163"/>
        <v>0</v>
      </c>
      <c r="DI523">
        <f t="shared" si="164"/>
        <v>0</v>
      </c>
      <c r="DJ523">
        <f t="shared" si="172"/>
        <v>0</v>
      </c>
      <c r="DK523">
        <v>0</v>
      </c>
      <c r="DL523" t="s">
        <v>236</v>
      </c>
      <c r="DM523">
        <v>0</v>
      </c>
      <c r="DN523" t="s">
        <v>236</v>
      </c>
      <c r="DO523">
        <v>0</v>
      </c>
    </row>
    <row r="524" spans="1:119">
      <c r="A524">
        <f>ROW(Source!A165)</f>
        <v>165</v>
      </c>
      <c r="B524">
        <v>85244098</v>
      </c>
      <c r="C524">
        <v>85247040</v>
      </c>
      <c r="D524">
        <v>83018862</v>
      </c>
      <c r="E524">
        <v>1</v>
      </c>
      <c r="F524">
        <v>1</v>
      </c>
      <c r="G524">
        <v>1</v>
      </c>
      <c r="H524">
        <v>3</v>
      </c>
      <c r="I524" t="s">
        <v>849</v>
      </c>
      <c r="J524" t="s">
        <v>850</v>
      </c>
      <c r="K524" t="s">
        <v>851</v>
      </c>
      <c r="L524">
        <v>1346</v>
      </c>
      <c r="N524">
        <v>1009</v>
      </c>
      <c r="O524" t="s">
        <v>102</v>
      </c>
      <c r="P524" t="s">
        <v>102</v>
      </c>
      <c r="Q524">
        <v>1</v>
      </c>
      <c r="W524">
        <v>0</v>
      </c>
      <c r="X524">
        <v>291254868</v>
      </c>
      <c r="Y524">
        <f t="shared" si="166"/>
        <v>0.1</v>
      </c>
      <c r="AA524">
        <v>115.03</v>
      </c>
      <c r="AB524">
        <v>0</v>
      </c>
      <c r="AC524">
        <v>0</v>
      </c>
      <c r="AD524">
        <v>0</v>
      </c>
      <c r="AE524">
        <v>79.88</v>
      </c>
      <c r="AF524">
        <v>0</v>
      </c>
      <c r="AG524">
        <v>0</v>
      </c>
      <c r="AH524">
        <v>0</v>
      </c>
      <c r="AI524">
        <v>1.44</v>
      </c>
      <c r="AJ524">
        <v>1</v>
      </c>
      <c r="AK524">
        <v>1</v>
      </c>
      <c r="AL524">
        <v>1</v>
      </c>
      <c r="AM524">
        <v>2</v>
      </c>
      <c r="AN524">
        <v>0</v>
      </c>
      <c r="AO524">
        <v>0</v>
      </c>
      <c r="AP524">
        <v>1</v>
      </c>
      <c r="AQ524">
        <v>1</v>
      </c>
      <c r="AR524">
        <v>0</v>
      </c>
      <c r="AS524" t="s">
        <v>236</v>
      </c>
      <c r="AT524">
        <v>0.1</v>
      </c>
      <c r="AU524" t="s">
        <v>236</v>
      </c>
      <c r="AV524">
        <v>0</v>
      </c>
      <c r="AW524">
        <v>2</v>
      </c>
      <c r="AX524">
        <v>85247061</v>
      </c>
      <c r="AY524">
        <v>1</v>
      </c>
      <c r="AZ524">
        <v>0</v>
      </c>
      <c r="BA524">
        <v>744</v>
      </c>
      <c r="BB524">
        <v>1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0</v>
      </c>
      <c r="BI524">
        <v>0</v>
      </c>
      <c r="BJ524">
        <v>7.988</v>
      </c>
      <c r="BK524">
        <v>0</v>
      </c>
      <c r="BL524">
        <v>0</v>
      </c>
      <c r="BM524">
        <v>0</v>
      </c>
      <c r="BN524">
        <v>0</v>
      </c>
      <c r="BO524">
        <v>0</v>
      </c>
      <c r="BP524">
        <v>1</v>
      </c>
      <c r="BQ524">
        <v>7.988</v>
      </c>
      <c r="BR524">
        <v>0</v>
      </c>
      <c r="BS524">
        <v>0</v>
      </c>
      <c r="BT524">
        <v>0</v>
      </c>
      <c r="BU524">
        <v>0</v>
      </c>
      <c r="BV524">
        <v>0</v>
      </c>
      <c r="BW524">
        <v>1</v>
      </c>
      <c r="CV524">
        <v>0</v>
      </c>
      <c r="CW524">
        <v>0</v>
      </c>
      <c r="CX524">
        <f>ROUND(Y524*Source!I165,7)</f>
        <v>0</v>
      </c>
      <c r="CY524">
        <f t="shared" si="167"/>
        <v>115.03</v>
      </c>
      <c r="CZ524">
        <f t="shared" si="168"/>
        <v>79.88</v>
      </c>
      <c r="DA524">
        <f t="shared" si="169"/>
        <v>1.44</v>
      </c>
      <c r="DB524">
        <f t="shared" si="170"/>
        <v>7.99</v>
      </c>
      <c r="DC524">
        <f t="shared" si="171"/>
        <v>0</v>
      </c>
      <c r="DD524" t="s">
        <v>236</v>
      </c>
      <c r="DE524" t="s">
        <v>236</v>
      </c>
      <c r="DF524">
        <f>ROUND(ROUND(AE524*AI524,2)*CX524,2)</f>
        <v>0</v>
      </c>
      <c r="DG524">
        <f t="shared" si="165"/>
        <v>0</v>
      </c>
      <c r="DH524">
        <f t="shared" si="163"/>
        <v>0</v>
      </c>
      <c r="DI524">
        <f t="shared" si="164"/>
        <v>0</v>
      </c>
      <c r="DJ524">
        <f t="shared" si="172"/>
        <v>0</v>
      </c>
      <c r="DK524">
        <v>0</v>
      </c>
      <c r="DL524" t="s">
        <v>236</v>
      </c>
      <c r="DM524">
        <v>0</v>
      </c>
      <c r="DN524" t="s">
        <v>236</v>
      </c>
      <c r="DO524">
        <v>0</v>
      </c>
    </row>
    <row r="525" spans="1:119">
      <c r="A525">
        <f>ROW(Source!A165)</f>
        <v>165</v>
      </c>
      <c r="B525">
        <v>85244098</v>
      </c>
      <c r="C525">
        <v>85247040</v>
      </c>
      <c r="D525">
        <v>82931850</v>
      </c>
      <c r="E525">
        <v>117</v>
      </c>
      <c r="F525">
        <v>1</v>
      </c>
      <c r="G525">
        <v>1</v>
      </c>
      <c r="H525">
        <v>3</v>
      </c>
      <c r="I525" t="s">
        <v>327</v>
      </c>
      <c r="J525" t="s">
        <v>236</v>
      </c>
      <c r="K525" t="s">
        <v>328</v>
      </c>
      <c r="L525">
        <v>3277935</v>
      </c>
      <c r="N525">
        <v>1013</v>
      </c>
      <c r="O525" t="s">
        <v>64</v>
      </c>
      <c r="P525" t="s">
        <v>64</v>
      </c>
      <c r="Q525">
        <v>1</v>
      </c>
      <c r="W525">
        <v>0</v>
      </c>
      <c r="X525">
        <v>274903907</v>
      </c>
      <c r="Y525">
        <f t="shared" si="166"/>
        <v>2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>
        <v>0</v>
      </c>
      <c r="AH525">
        <v>0</v>
      </c>
      <c r="AI525">
        <v>1</v>
      </c>
      <c r="AJ525">
        <v>1</v>
      </c>
      <c r="AK525">
        <v>1</v>
      </c>
      <c r="AL525">
        <v>1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  <c r="AS525" t="s">
        <v>236</v>
      </c>
      <c r="AT525">
        <v>2</v>
      </c>
      <c r="AU525" t="s">
        <v>236</v>
      </c>
      <c r="AV525">
        <v>0</v>
      </c>
      <c r="AW525">
        <v>2</v>
      </c>
      <c r="AX525">
        <v>85247062</v>
      </c>
      <c r="AY525">
        <v>1</v>
      </c>
      <c r="AZ525">
        <v>0</v>
      </c>
      <c r="BA525">
        <v>745</v>
      </c>
      <c r="BB525">
        <v>0</v>
      </c>
      <c r="BC525">
        <v>0</v>
      </c>
      <c r="BD525">
        <v>0</v>
      </c>
      <c r="BE525">
        <v>0</v>
      </c>
      <c r="BF525">
        <v>0</v>
      </c>
      <c r="BG525">
        <v>0</v>
      </c>
      <c r="BH525">
        <v>0</v>
      </c>
      <c r="BI525">
        <v>0</v>
      </c>
      <c r="BJ525">
        <v>0</v>
      </c>
      <c r="BK525">
        <v>0</v>
      </c>
      <c r="BL525">
        <v>0</v>
      </c>
      <c r="BM525">
        <v>0</v>
      </c>
      <c r="BN525">
        <v>0</v>
      </c>
      <c r="BO525">
        <v>0</v>
      </c>
      <c r="BP525">
        <v>0</v>
      </c>
      <c r="BQ525">
        <v>0</v>
      </c>
      <c r="BR525">
        <v>0</v>
      </c>
      <c r="BS525">
        <v>0</v>
      </c>
      <c r="BT525">
        <v>0</v>
      </c>
      <c r="BU525">
        <v>0</v>
      </c>
      <c r="BV525">
        <v>0</v>
      </c>
      <c r="BW525">
        <v>0</v>
      </c>
      <c r="CV525">
        <v>0</v>
      </c>
      <c r="CW525">
        <v>0</v>
      </c>
      <c r="CX525">
        <f>ROUND(Y525*Source!I165,7)</f>
        <v>0</v>
      </c>
      <c r="CY525">
        <f t="shared" si="167"/>
        <v>0</v>
      </c>
      <c r="CZ525">
        <f t="shared" si="168"/>
        <v>0</v>
      </c>
      <c r="DA525">
        <f t="shared" si="169"/>
        <v>1</v>
      </c>
      <c r="DB525">
        <f t="shared" si="170"/>
        <v>0</v>
      </c>
      <c r="DC525">
        <f t="shared" si="171"/>
        <v>0</v>
      </c>
      <c r="DD525" t="s">
        <v>236</v>
      </c>
      <c r="DE525" t="s">
        <v>236</v>
      </c>
      <c r="DF525">
        <f t="shared" ref="DF525:DF530" si="173">ROUND(ROUND(AE525,2)*CX525,2)</f>
        <v>0</v>
      </c>
      <c r="DG525">
        <f t="shared" si="165"/>
        <v>0</v>
      </c>
      <c r="DH525">
        <f t="shared" si="163"/>
        <v>0</v>
      </c>
      <c r="DI525">
        <f t="shared" si="164"/>
        <v>0</v>
      </c>
      <c r="DJ525">
        <f t="shared" si="172"/>
        <v>0</v>
      </c>
      <c r="DK525">
        <v>0</v>
      </c>
      <c r="DL525" t="s">
        <v>236</v>
      </c>
      <c r="DM525">
        <v>0</v>
      </c>
      <c r="DN525" t="s">
        <v>236</v>
      </c>
      <c r="DO525">
        <v>0</v>
      </c>
    </row>
    <row r="526" spans="1:119">
      <c r="A526">
        <f>ROW(Source!A166)</f>
        <v>166</v>
      </c>
      <c r="B526">
        <v>85244033</v>
      </c>
      <c r="C526">
        <v>85247040</v>
      </c>
      <c r="D526">
        <v>82925840</v>
      </c>
      <c r="E526">
        <v>117</v>
      </c>
      <c r="F526">
        <v>1</v>
      </c>
      <c r="G526">
        <v>1</v>
      </c>
      <c r="H526">
        <v>1</v>
      </c>
      <c r="I526" t="s">
        <v>841</v>
      </c>
      <c r="J526" t="s">
        <v>236</v>
      </c>
      <c r="K526" t="s">
        <v>842</v>
      </c>
      <c r="L526">
        <v>1191</v>
      </c>
      <c r="N526">
        <v>1013</v>
      </c>
      <c r="O526" t="s">
        <v>28</v>
      </c>
      <c r="P526" t="s">
        <v>28</v>
      </c>
      <c r="Q526">
        <v>1</v>
      </c>
      <c r="W526">
        <v>0</v>
      </c>
      <c r="X526">
        <v>44848675</v>
      </c>
      <c r="Y526">
        <f>(AT526*ROUND((0.15+0.2+1),7))</f>
        <v>59.4</v>
      </c>
      <c r="AA526">
        <v>0</v>
      </c>
      <c r="AB526">
        <v>0</v>
      </c>
      <c r="AC526">
        <v>0</v>
      </c>
      <c r="AD526">
        <v>793.61</v>
      </c>
      <c r="AE526">
        <v>0</v>
      </c>
      <c r="AF526">
        <v>0</v>
      </c>
      <c r="AG526">
        <v>0</v>
      </c>
      <c r="AH526">
        <v>793.61</v>
      </c>
      <c r="AI526">
        <v>1</v>
      </c>
      <c r="AJ526">
        <v>1</v>
      </c>
      <c r="AK526">
        <v>1</v>
      </c>
      <c r="AL526">
        <v>1</v>
      </c>
      <c r="AM526">
        <v>-2</v>
      </c>
      <c r="AN526">
        <v>0</v>
      </c>
      <c r="AO526">
        <v>0</v>
      </c>
      <c r="AP526">
        <v>1</v>
      </c>
      <c r="AQ526">
        <v>1</v>
      </c>
      <c r="AR526">
        <v>0</v>
      </c>
      <c r="AS526" t="s">
        <v>236</v>
      </c>
      <c r="AT526">
        <v>44</v>
      </c>
      <c r="AU526" t="s">
        <v>441</v>
      </c>
      <c r="AV526">
        <v>1</v>
      </c>
      <c r="AW526">
        <v>2</v>
      </c>
      <c r="AX526">
        <v>85247052</v>
      </c>
      <c r="AY526">
        <v>1</v>
      </c>
      <c r="AZ526">
        <v>0</v>
      </c>
      <c r="BA526">
        <v>746</v>
      </c>
      <c r="BB526">
        <v>1</v>
      </c>
      <c r="BC526">
        <v>0</v>
      </c>
      <c r="BD526">
        <v>0</v>
      </c>
      <c r="BE526">
        <v>0</v>
      </c>
      <c r="BF526">
        <v>0</v>
      </c>
      <c r="BG526">
        <v>0</v>
      </c>
      <c r="BH526">
        <v>0</v>
      </c>
      <c r="BI526">
        <v>0</v>
      </c>
      <c r="BJ526">
        <v>0</v>
      </c>
      <c r="BK526">
        <v>0</v>
      </c>
      <c r="BL526">
        <v>0</v>
      </c>
      <c r="BM526">
        <v>34918.84</v>
      </c>
      <c r="BN526">
        <v>44</v>
      </c>
      <c r="BO526">
        <v>0</v>
      </c>
      <c r="BP526">
        <v>1</v>
      </c>
      <c r="BQ526">
        <v>0</v>
      </c>
      <c r="BR526">
        <v>0</v>
      </c>
      <c r="BS526">
        <v>0</v>
      </c>
      <c r="BT526">
        <v>47140.434</v>
      </c>
      <c r="BU526">
        <v>59.4</v>
      </c>
      <c r="BV526">
        <v>0</v>
      </c>
      <c r="BW526">
        <v>1</v>
      </c>
      <c r="CU526">
        <f>ROUND(AT526*Source!I166*AH526*AL526,2)</f>
        <v>0</v>
      </c>
      <c r="CV526">
        <f>ROUND(Y526*Source!I166,7)</f>
        <v>0</v>
      </c>
      <c r="CW526">
        <v>0</v>
      </c>
      <c r="CX526">
        <f>ROUND(Y526*Source!I166,7)</f>
        <v>0</v>
      </c>
      <c r="CY526">
        <f>AD526</f>
        <v>793.61</v>
      </c>
      <c r="CZ526">
        <f>AH526</f>
        <v>793.61</v>
      </c>
      <c r="DA526">
        <f>AL526</f>
        <v>1</v>
      </c>
      <c r="DB526">
        <f>ROUND((ROUND(AT526*CZ526,2)*ROUND((0.15+0.2+1),7)),6)</f>
        <v>47140.434</v>
      </c>
      <c r="DC526">
        <f>ROUND((ROUND(AT526*AG526,2)*ROUND((0.15+0.2+1),7)),6)</f>
        <v>0</v>
      </c>
      <c r="DD526" t="s">
        <v>236</v>
      </c>
      <c r="DE526" t="s">
        <v>236</v>
      </c>
      <c r="DF526">
        <f t="shared" si="173"/>
        <v>0</v>
      </c>
      <c r="DG526">
        <f t="shared" si="165"/>
        <v>0</v>
      </c>
      <c r="DH526">
        <f t="shared" si="163"/>
        <v>0</v>
      </c>
      <c r="DI526">
        <f t="shared" si="164"/>
        <v>0</v>
      </c>
      <c r="DJ526">
        <f>DI526</f>
        <v>0</v>
      </c>
      <c r="DK526">
        <v>1</v>
      </c>
      <c r="DL526" t="s">
        <v>236</v>
      </c>
      <c r="DM526">
        <v>0</v>
      </c>
      <c r="DN526" t="s">
        <v>236</v>
      </c>
      <c r="DO526">
        <v>0</v>
      </c>
    </row>
    <row r="527" spans="1:119">
      <c r="A527">
        <f>ROW(Source!A166)</f>
        <v>166</v>
      </c>
      <c r="B527">
        <v>85244033</v>
      </c>
      <c r="C527">
        <v>85247040</v>
      </c>
      <c r="D527">
        <v>82926016</v>
      </c>
      <c r="E527">
        <v>117</v>
      </c>
      <c r="F527">
        <v>1</v>
      </c>
      <c r="G527">
        <v>1</v>
      </c>
      <c r="H527">
        <v>1</v>
      </c>
      <c r="I527" t="s">
        <v>798</v>
      </c>
      <c r="J527" t="s">
        <v>236</v>
      </c>
      <c r="K527" t="s">
        <v>799</v>
      </c>
      <c r="L527">
        <v>1191</v>
      </c>
      <c r="N527">
        <v>1013</v>
      </c>
      <c r="O527" t="s">
        <v>28</v>
      </c>
      <c r="P527" t="s">
        <v>28</v>
      </c>
      <c r="Q527">
        <v>1</v>
      </c>
      <c r="W527">
        <v>0</v>
      </c>
      <c r="X527">
        <v>-1417349443</v>
      </c>
      <c r="Y527">
        <f>(AT527*ROUND((0.15+0.2+1),7))</f>
        <v>3.618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1</v>
      </c>
      <c r="AJ527">
        <v>1</v>
      </c>
      <c r="AK527">
        <v>1</v>
      </c>
      <c r="AL527">
        <v>1</v>
      </c>
      <c r="AM527">
        <v>-2</v>
      </c>
      <c r="AN527">
        <v>0</v>
      </c>
      <c r="AO527">
        <v>0</v>
      </c>
      <c r="AP527">
        <v>1</v>
      </c>
      <c r="AQ527">
        <v>1</v>
      </c>
      <c r="AR527">
        <v>0</v>
      </c>
      <c r="AS527" t="s">
        <v>236</v>
      </c>
      <c r="AT527">
        <v>2.68</v>
      </c>
      <c r="AU527" t="s">
        <v>441</v>
      </c>
      <c r="AV527">
        <v>2</v>
      </c>
      <c r="AW527">
        <v>2</v>
      </c>
      <c r="AX527">
        <v>85247053</v>
      </c>
      <c r="AY527">
        <v>1</v>
      </c>
      <c r="AZ527">
        <v>0</v>
      </c>
      <c r="BA527">
        <v>747</v>
      </c>
      <c r="BB527">
        <v>1</v>
      </c>
      <c r="BC527">
        <v>0</v>
      </c>
      <c r="BD527">
        <v>0</v>
      </c>
      <c r="BE527">
        <v>0</v>
      </c>
      <c r="BF527">
        <v>0</v>
      </c>
      <c r="BG527">
        <v>0</v>
      </c>
      <c r="BH527">
        <v>0</v>
      </c>
      <c r="BI527">
        <v>0</v>
      </c>
      <c r="BJ527">
        <v>0</v>
      </c>
      <c r="BK527">
        <v>0</v>
      </c>
      <c r="BL527">
        <v>0</v>
      </c>
      <c r="BM527">
        <v>0</v>
      </c>
      <c r="BN527">
        <v>0</v>
      </c>
      <c r="BO527">
        <v>0</v>
      </c>
      <c r="BP52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0</v>
      </c>
      <c r="BW527">
        <v>0</v>
      </c>
      <c r="CV527">
        <v>0</v>
      </c>
      <c r="CW527">
        <v>0</v>
      </c>
      <c r="CX527">
        <f>ROUND(Y527*Source!I166,7)</f>
        <v>0</v>
      </c>
      <c r="CY527">
        <f>AD527</f>
        <v>0</v>
      </c>
      <c r="CZ527">
        <f>AH527</f>
        <v>0</v>
      </c>
      <c r="DA527">
        <f>AL527</f>
        <v>1</v>
      </c>
      <c r="DB527">
        <f>ROUND((ROUND(AT527*CZ527,2)*ROUND((0.15+0.2+1),7)),6)</f>
        <v>0</v>
      </c>
      <c r="DC527">
        <f>ROUND((ROUND(AT527*AG527,2)*ROUND((0.15+0.2+1),7)),6)</f>
        <v>0</v>
      </c>
      <c r="DD527" t="s">
        <v>236</v>
      </c>
      <c r="DE527" t="s">
        <v>236</v>
      </c>
      <c r="DF527">
        <f t="shared" si="173"/>
        <v>0</v>
      </c>
      <c r="DG527">
        <f t="shared" si="165"/>
        <v>0</v>
      </c>
      <c r="DH527">
        <f t="shared" si="163"/>
        <v>0</v>
      </c>
      <c r="DI527">
        <f t="shared" si="164"/>
        <v>0</v>
      </c>
      <c r="DJ527">
        <f>DI527</f>
        <v>0</v>
      </c>
      <c r="DK527">
        <v>0</v>
      </c>
      <c r="DL527" t="s">
        <v>236</v>
      </c>
      <c r="DM527">
        <v>0</v>
      </c>
      <c r="DN527" t="s">
        <v>236</v>
      </c>
      <c r="DO527">
        <v>0</v>
      </c>
    </row>
    <row r="528" spans="1:119">
      <c r="A528">
        <f>ROW(Source!A166)</f>
        <v>166</v>
      </c>
      <c r="B528">
        <v>85244033</v>
      </c>
      <c r="C528">
        <v>85247040</v>
      </c>
      <c r="D528">
        <v>82932505</v>
      </c>
      <c r="E528">
        <v>1</v>
      </c>
      <c r="F528">
        <v>1</v>
      </c>
      <c r="G528">
        <v>1</v>
      </c>
      <c r="H528">
        <v>2</v>
      </c>
      <c r="I528" t="s">
        <v>73</v>
      </c>
      <c r="J528" t="s">
        <v>807</v>
      </c>
      <c r="K528" t="s">
        <v>74</v>
      </c>
      <c r="L528">
        <v>1368</v>
      </c>
      <c r="N528">
        <v>1011</v>
      </c>
      <c r="O528" t="s">
        <v>57</v>
      </c>
      <c r="P528" t="s">
        <v>57</v>
      </c>
      <c r="Q528">
        <v>1</v>
      </c>
      <c r="W528">
        <v>0</v>
      </c>
      <c r="X528">
        <v>639918019</v>
      </c>
      <c r="Y528">
        <f>(AT528*ROUND((0.15+0.2+1),7))</f>
        <v>1.809</v>
      </c>
      <c r="AA528">
        <v>0</v>
      </c>
      <c r="AB528">
        <v>1626.29</v>
      </c>
      <c r="AC528">
        <v>1090.46</v>
      </c>
      <c r="AD528">
        <v>0</v>
      </c>
      <c r="AE528">
        <v>0</v>
      </c>
      <c r="AF528">
        <v>1626.29</v>
      </c>
      <c r="AG528">
        <v>1090.46</v>
      </c>
      <c r="AH528">
        <v>0</v>
      </c>
      <c r="AI528">
        <v>1</v>
      </c>
      <c r="AJ528">
        <v>1</v>
      </c>
      <c r="AK528">
        <v>1</v>
      </c>
      <c r="AL528">
        <v>1</v>
      </c>
      <c r="AM528">
        <v>-2</v>
      </c>
      <c r="AN528">
        <v>0</v>
      </c>
      <c r="AO528">
        <v>0</v>
      </c>
      <c r="AP528">
        <v>1</v>
      </c>
      <c r="AQ528">
        <v>1</v>
      </c>
      <c r="AR528">
        <v>0</v>
      </c>
      <c r="AS528" t="s">
        <v>236</v>
      </c>
      <c r="AT528">
        <v>1.34</v>
      </c>
      <c r="AU528" t="s">
        <v>441</v>
      </c>
      <c r="AV528">
        <v>1</v>
      </c>
      <c r="AW528">
        <v>2</v>
      </c>
      <c r="AX528">
        <v>85247054</v>
      </c>
      <c r="AY528">
        <v>1</v>
      </c>
      <c r="AZ528">
        <v>0</v>
      </c>
      <c r="BA528">
        <v>748</v>
      </c>
      <c r="BB528">
        <v>1</v>
      </c>
      <c r="BC528">
        <v>0</v>
      </c>
      <c r="BD528">
        <v>0</v>
      </c>
      <c r="BE528">
        <v>0</v>
      </c>
      <c r="BF528">
        <v>0</v>
      </c>
      <c r="BG528">
        <v>0</v>
      </c>
      <c r="BH528">
        <v>0</v>
      </c>
      <c r="BI528">
        <v>0</v>
      </c>
      <c r="BJ528">
        <v>0</v>
      </c>
      <c r="BK528">
        <v>2179.2286</v>
      </c>
      <c r="BL528">
        <v>1461.2164</v>
      </c>
      <c r="BM528">
        <v>0</v>
      </c>
      <c r="BN528">
        <v>0</v>
      </c>
      <c r="BO528">
        <v>1.34</v>
      </c>
      <c r="BP528">
        <v>1</v>
      </c>
      <c r="BQ528">
        <v>0</v>
      </c>
      <c r="BR528">
        <v>2941.95861</v>
      </c>
      <c r="BS528">
        <v>1972.64214</v>
      </c>
      <c r="BT528">
        <v>0</v>
      </c>
      <c r="BU528">
        <v>0</v>
      </c>
      <c r="BV528">
        <v>1.809</v>
      </c>
      <c r="BW528">
        <v>1</v>
      </c>
      <c r="CV528">
        <v>0</v>
      </c>
      <c r="CW528">
        <f>ROUND(Y528*Source!I166*DO528,7)</f>
        <v>0</v>
      </c>
      <c r="CX528">
        <f>ROUND(Y528*Source!I166,7)</f>
        <v>0</v>
      </c>
      <c r="CY528">
        <f>AB528</f>
        <v>1626.29</v>
      </c>
      <c r="CZ528">
        <f>AF528</f>
        <v>1626.29</v>
      </c>
      <c r="DA528">
        <f>AJ528</f>
        <v>1</v>
      </c>
      <c r="DB528">
        <f>ROUND((ROUND(AT528*CZ528,2)*ROUND((0.15+0.2+1),7)),6)</f>
        <v>2941.9605</v>
      </c>
      <c r="DC528">
        <f>ROUND((ROUND(AT528*AG528,2)*ROUND((0.15+0.2+1),7)),6)</f>
        <v>1972.647</v>
      </c>
      <c r="DD528" t="s">
        <v>236</v>
      </c>
      <c r="DE528" t="s">
        <v>236</v>
      </c>
      <c r="DF528">
        <f t="shared" si="173"/>
        <v>0</v>
      </c>
      <c r="DG528">
        <f t="shared" si="165"/>
        <v>0</v>
      </c>
      <c r="DH528">
        <f t="shared" si="163"/>
        <v>0</v>
      </c>
      <c r="DI528">
        <f t="shared" si="164"/>
        <v>0</v>
      </c>
      <c r="DJ528">
        <f>DG528+DH528</f>
        <v>0</v>
      </c>
      <c r="DK528">
        <v>1</v>
      </c>
      <c r="DL528" t="s">
        <v>75</v>
      </c>
      <c r="DM528">
        <v>6</v>
      </c>
      <c r="DN528" t="s">
        <v>28</v>
      </c>
      <c r="DO528">
        <v>1</v>
      </c>
    </row>
    <row r="529" spans="1:119">
      <c r="A529">
        <f>ROW(Source!A166)</f>
        <v>166</v>
      </c>
      <c r="B529">
        <v>85244033</v>
      </c>
      <c r="C529">
        <v>85247040</v>
      </c>
      <c r="D529">
        <v>82933400</v>
      </c>
      <c r="E529">
        <v>1</v>
      </c>
      <c r="F529">
        <v>1</v>
      </c>
      <c r="G529">
        <v>1</v>
      </c>
      <c r="H529">
        <v>2</v>
      </c>
      <c r="I529" t="s">
        <v>97</v>
      </c>
      <c r="J529" t="s">
        <v>801</v>
      </c>
      <c r="K529" t="s">
        <v>98</v>
      </c>
      <c r="L529">
        <v>1368</v>
      </c>
      <c r="N529">
        <v>1011</v>
      </c>
      <c r="O529" t="s">
        <v>57</v>
      </c>
      <c r="P529" t="s">
        <v>57</v>
      </c>
      <c r="Q529">
        <v>1</v>
      </c>
      <c r="W529">
        <v>0</v>
      </c>
      <c r="X529">
        <v>-849950259</v>
      </c>
      <c r="Y529">
        <f>(AT529*ROUND((0.15+0.2+1),7))</f>
        <v>1.809</v>
      </c>
      <c r="AA529">
        <v>0</v>
      </c>
      <c r="AB529">
        <v>641.7</v>
      </c>
      <c r="AC529">
        <v>811.79</v>
      </c>
      <c r="AD529">
        <v>0</v>
      </c>
      <c r="AE529">
        <v>0</v>
      </c>
      <c r="AF529">
        <v>641.7</v>
      </c>
      <c r="AG529">
        <v>811.79</v>
      </c>
      <c r="AH529">
        <v>0</v>
      </c>
      <c r="AI529">
        <v>1</v>
      </c>
      <c r="AJ529">
        <v>1</v>
      </c>
      <c r="AK529">
        <v>1</v>
      </c>
      <c r="AL529">
        <v>1</v>
      </c>
      <c r="AM529">
        <v>-2</v>
      </c>
      <c r="AN529">
        <v>0</v>
      </c>
      <c r="AO529">
        <v>0</v>
      </c>
      <c r="AP529">
        <v>1</v>
      </c>
      <c r="AQ529">
        <v>1</v>
      </c>
      <c r="AR529">
        <v>0</v>
      </c>
      <c r="AS529" t="s">
        <v>236</v>
      </c>
      <c r="AT529">
        <v>1.34</v>
      </c>
      <c r="AU529" t="s">
        <v>441</v>
      </c>
      <c r="AV529">
        <v>1</v>
      </c>
      <c r="AW529">
        <v>2</v>
      </c>
      <c r="AX529">
        <v>85247055</v>
      </c>
      <c r="AY529">
        <v>1</v>
      </c>
      <c r="AZ529">
        <v>0</v>
      </c>
      <c r="BA529">
        <v>749</v>
      </c>
      <c r="BB529">
        <v>1</v>
      </c>
      <c r="BC529">
        <v>0</v>
      </c>
      <c r="BD529">
        <v>0</v>
      </c>
      <c r="BE529">
        <v>0</v>
      </c>
      <c r="BF529">
        <v>0</v>
      </c>
      <c r="BG529">
        <v>0</v>
      </c>
      <c r="BH529">
        <v>0</v>
      </c>
      <c r="BI529">
        <v>0</v>
      </c>
      <c r="BJ529">
        <v>0</v>
      </c>
      <c r="BK529">
        <v>859.878</v>
      </c>
      <c r="BL529">
        <v>1087.7986</v>
      </c>
      <c r="BM529">
        <v>0</v>
      </c>
      <c r="BN529">
        <v>0</v>
      </c>
      <c r="BO529">
        <v>1.34</v>
      </c>
      <c r="BP529">
        <v>1</v>
      </c>
      <c r="BQ529">
        <v>0</v>
      </c>
      <c r="BR529">
        <v>1160.8353</v>
      </c>
      <c r="BS529">
        <v>1468.52811</v>
      </c>
      <c r="BT529">
        <v>0</v>
      </c>
      <c r="BU529">
        <v>0</v>
      </c>
      <c r="BV529">
        <v>1.809</v>
      </c>
      <c r="BW529">
        <v>1</v>
      </c>
      <c r="CV529">
        <v>0</v>
      </c>
      <c r="CW529">
        <f>ROUND(Y529*Source!I166*DO529,7)</f>
        <v>0</v>
      </c>
      <c r="CX529">
        <f>ROUND(Y529*Source!I166,7)</f>
        <v>0</v>
      </c>
      <c r="CY529">
        <f>AB529</f>
        <v>641.7</v>
      </c>
      <c r="CZ529">
        <f>AF529</f>
        <v>641.7</v>
      </c>
      <c r="DA529">
        <f>AJ529</f>
        <v>1</v>
      </c>
      <c r="DB529">
        <f>ROUND((ROUND(AT529*CZ529,2)*ROUND((0.15+0.2+1),7)),6)</f>
        <v>1160.838</v>
      </c>
      <c r="DC529">
        <f>ROUND((ROUND(AT529*AG529,2)*ROUND((0.15+0.2+1),7)),6)</f>
        <v>1468.53</v>
      </c>
      <c r="DD529" t="s">
        <v>236</v>
      </c>
      <c r="DE529" t="s">
        <v>236</v>
      </c>
      <c r="DF529">
        <f t="shared" si="173"/>
        <v>0</v>
      </c>
      <c r="DG529">
        <f t="shared" si="165"/>
        <v>0</v>
      </c>
      <c r="DH529">
        <f t="shared" si="163"/>
        <v>0</v>
      </c>
      <c r="DI529">
        <f t="shared" si="164"/>
        <v>0</v>
      </c>
      <c r="DJ529">
        <f>DG529+DH529</f>
        <v>0</v>
      </c>
      <c r="DK529">
        <v>1</v>
      </c>
      <c r="DL529" t="s">
        <v>81</v>
      </c>
      <c r="DM529">
        <v>4</v>
      </c>
      <c r="DN529" t="s">
        <v>28</v>
      </c>
      <c r="DO529">
        <v>1</v>
      </c>
    </row>
    <row r="530" spans="1:119">
      <c r="A530">
        <f>ROW(Source!A166)</f>
        <v>166</v>
      </c>
      <c r="B530">
        <v>85244033</v>
      </c>
      <c r="C530">
        <v>85247040</v>
      </c>
      <c r="D530">
        <v>82933596</v>
      </c>
      <c r="E530">
        <v>1</v>
      </c>
      <c r="F530">
        <v>1</v>
      </c>
      <c r="G530">
        <v>1</v>
      </c>
      <c r="H530">
        <v>2</v>
      </c>
      <c r="I530" t="s">
        <v>821</v>
      </c>
      <c r="J530" t="s">
        <v>822</v>
      </c>
      <c r="K530" t="s">
        <v>823</v>
      </c>
      <c r="L530">
        <v>1368</v>
      </c>
      <c r="N530">
        <v>1011</v>
      </c>
      <c r="O530" t="s">
        <v>57</v>
      </c>
      <c r="P530" t="s">
        <v>57</v>
      </c>
      <c r="Q530">
        <v>1</v>
      </c>
      <c r="W530">
        <v>0</v>
      </c>
      <c r="X530">
        <v>303316554</v>
      </c>
      <c r="Y530">
        <f>(AT530*ROUND((0.15+0.2+1),7))</f>
        <v>6.669</v>
      </c>
      <c r="AA530">
        <v>0</v>
      </c>
      <c r="AB530">
        <v>34.61</v>
      </c>
      <c r="AC530">
        <v>0</v>
      </c>
      <c r="AD530">
        <v>0</v>
      </c>
      <c r="AE530">
        <v>0</v>
      </c>
      <c r="AF530">
        <v>34.61</v>
      </c>
      <c r="AG530">
        <v>0</v>
      </c>
      <c r="AH530">
        <v>0</v>
      </c>
      <c r="AI530">
        <v>1</v>
      </c>
      <c r="AJ530">
        <v>1</v>
      </c>
      <c r="AK530">
        <v>1</v>
      </c>
      <c r="AL530">
        <v>1</v>
      </c>
      <c r="AM530">
        <v>-2</v>
      </c>
      <c r="AN530">
        <v>0</v>
      </c>
      <c r="AO530">
        <v>0</v>
      </c>
      <c r="AP530">
        <v>1</v>
      </c>
      <c r="AQ530">
        <v>1</v>
      </c>
      <c r="AR530">
        <v>0</v>
      </c>
      <c r="AS530" t="s">
        <v>236</v>
      </c>
      <c r="AT530">
        <v>4.94</v>
      </c>
      <c r="AU530" t="s">
        <v>441</v>
      </c>
      <c r="AV530">
        <v>1</v>
      </c>
      <c r="AW530">
        <v>2</v>
      </c>
      <c r="AX530">
        <v>85247056</v>
      </c>
      <c r="AY530">
        <v>1</v>
      </c>
      <c r="AZ530">
        <v>0</v>
      </c>
      <c r="BA530">
        <v>750</v>
      </c>
      <c r="BB530">
        <v>1</v>
      </c>
      <c r="BC530">
        <v>0</v>
      </c>
      <c r="BD530">
        <v>0</v>
      </c>
      <c r="BE530">
        <v>0</v>
      </c>
      <c r="BF530">
        <v>0</v>
      </c>
      <c r="BG530">
        <v>0</v>
      </c>
      <c r="BH530">
        <v>0</v>
      </c>
      <c r="BI530">
        <v>0</v>
      </c>
      <c r="BJ530">
        <v>0</v>
      </c>
      <c r="BK530">
        <v>170.9734</v>
      </c>
      <c r="BL530">
        <v>0</v>
      </c>
      <c r="BM530">
        <v>0</v>
      </c>
      <c r="BN530">
        <v>0</v>
      </c>
      <c r="BO530">
        <v>0</v>
      </c>
      <c r="BP530">
        <v>1</v>
      </c>
      <c r="BQ530">
        <v>0</v>
      </c>
      <c r="BR530">
        <v>230.81409</v>
      </c>
      <c r="BS530">
        <v>0</v>
      </c>
      <c r="BT530">
        <v>0</v>
      </c>
      <c r="BU530">
        <v>0</v>
      </c>
      <c r="BV530">
        <v>0</v>
      </c>
      <c r="BW530">
        <v>1</v>
      </c>
      <c r="CV530">
        <v>0</v>
      </c>
      <c r="CW530">
        <f>ROUND(Y530*Source!I166*DO530,7)</f>
        <v>0</v>
      </c>
      <c r="CX530">
        <f>ROUND(Y530*Source!I166,7)</f>
        <v>0</v>
      </c>
      <c r="CY530">
        <f>AB530</f>
        <v>34.61</v>
      </c>
      <c r="CZ530">
        <f>AF530</f>
        <v>34.61</v>
      </c>
      <c r="DA530">
        <f>AJ530</f>
        <v>1</v>
      </c>
      <c r="DB530">
        <f>ROUND((ROUND(AT530*CZ530,2)*ROUND((0.15+0.2+1),7)),6)</f>
        <v>230.8095</v>
      </c>
      <c r="DC530">
        <f>ROUND((ROUND(AT530*AG530,2)*ROUND((0.15+0.2+1),7)),6)</f>
        <v>0</v>
      </c>
      <c r="DD530" t="s">
        <v>236</v>
      </c>
      <c r="DE530" t="s">
        <v>236</v>
      </c>
      <c r="DF530">
        <f t="shared" si="173"/>
        <v>0</v>
      </c>
      <c r="DG530">
        <f t="shared" si="165"/>
        <v>0</v>
      </c>
      <c r="DH530">
        <f t="shared" si="163"/>
        <v>0</v>
      </c>
      <c r="DI530">
        <f t="shared" si="164"/>
        <v>0</v>
      </c>
      <c r="DJ530">
        <f>DG530+DH530</f>
        <v>0</v>
      </c>
      <c r="DK530">
        <v>1</v>
      </c>
      <c r="DL530" t="s">
        <v>236</v>
      </c>
      <c r="DM530">
        <v>0</v>
      </c>
      <c r="DN530" t="s">
        <v>236</v>
      </c>
      <c r="DO530">
        <v>0</v>
      </c>
    </row>
    <row r="531" spans="1:119">
      <c r="A531">
        <f>ROW(Source!A166)</f>
        <v>166</v>
      </c>
      <c r="B531">
        <v>85244033</v>
      </c>
      <c r="C531">
        <v>85247040</v>
      </c>
      <c r="D531">
        <v>83000136</v>
      </c>
      <c r="E531">
        <v>1</v>
      </c>
      <c r="F531">
        <v>1</v>
      </c>
      <c r="G531">
        <v>1</v>
      </c>
      <c r="H531">
        <v>3</v>
      </c>
      <c r="I531" t="s">
        <v>901</v>
      </c>
      <c r="J531" t="s">
        <v>902</v>
      </c>
      <c r="K531" t="s">
        <v>903</v>
      </c>
      <c r="L531">
        <v>1346</v>
      </c>
      <c r="N531">
        <v>1009</v>
      </c>
      <c r="O531" t="s">
        <v>102</v>
      </c>
      <c r="P531" t="s">
        <v>102</v>
      </c>
      <c r="Q531">
        <v>1</v>
      </c>
      <c r="W531">
        <v>0</v>
      </c>
      <c r="X531">
        <v>-999785557</v>
      </c>
      <c r="Y531">
        <f t="shared" ref="Y531:Y536" si="174">AT531</f>
        <v>0.99</v>
      </c>
      <c r="AA531">
        <v>282.81</v>
      </c>
      <c r="AB531">
        <v>0</v>
      </c>
      <c r="AC531">
        <v>0</v>
      </c>
      <c r="AD531">
        <v>0</v>
      </c>
      <c r="AE531">
        <v>206.43</v>
      </c>
      <c r="AF531">
        <v>0</v>
      </c>
      <c r="AG531">
        <v>0</v>
      </c>
      <c r="AH531">
        <v>0</v>
      </c>
      <c r="AI531">
        <v>1.37</v>
      </c>
      <c r="AJ531">
        <v>1</v>
      </c>
      <c r="AK531">
        <v>1</v>
      </c>
      <c r="AL531">
        <v>1</v>
      </c>
      <c r="AM531">
        <v>2</v>
      </c>
      <c r="AN531">
        <v>0</v>
      </c>
      <c r="AO531">
        <v>0</v>
      </c>
      <c r="AP531">
        <v>1</v>
      </c>
      <c r="AQ531">
        <v>1</v>
      </c>
      <c r="AR531">
        <v>0</v>
      </c>
      <c r="AS531" t="s">
        <v>236</v>
      </c>
      <c r="AT531">
        <v>0.99</v>
      </c>
      <c r="AU531" t="s">
        <v>236</v>
      </c>
      <c r="AV531">
        <v>0</v>
      </c>
      <c r="AW531">
        <v>2</v>
      </c>
      <c r="AX531">
        <v>85247057</v>
      </c>
      <c r="AY531">
        <v>1</v>
      </c>
      <c r="AZ531">
        <v>0</v>
      </c>
      <c r="BA531">
        <v>751</v>
      </c>
      <c r="BB531">
        <v>1</v>
      </c>
      <c r="BC531">
        <v>0</v>
      </c>
      <c r="BD531">
        <v>0</v>
      </c>
      <c r="BE531">
        <v>0</v>
      </c>
      <c r="BF531">
        <v>0</v>
      </c>
      <c r="BG531">
        <v>0</v>
      </c>
      <c r="BH531">
        <v>0</v>
      </c>
      <c r="BI531">
        <v>0</v>
      </c>
      <c r="BJ531">
        <v>204.3657</v>
      </c>
      <c r="BK531">
        <v>0</v>
      </c>
      <c r="BL531">
        <v>0</v>
      </c>
      <c r="BM531">
        <v>0</v>
      </c>
      <c r="BN531">
        <v>0</v>
      </c>
      <c r="BO531">
        <v>0</v>
      </c>
      <c r="BP531">
        <v>1</v>
      </c>
      <c r="BQ531">
        <v>204.3657</v>
      </c>
      <c r="BR531">
        <v>0</v>
      </c>
      <c r="BS531">
        <v>0</v>
      </c>
      <c r="BT531">
        <v>0</v>
      </c>
      <c r="BU531">
        <v>0</v>
      </c>
      <c r="BV531">
        <v>0</v>
      </c>
      <c r="BW531">
        <v>1</v>
      </c>
      <c r="CV531">
        <v>0</v>
      </c>
      <c r="CW531">
        <v>0</v>
      </c>
      <c r="CX531">
        <f>ROUND(Y531*Source!I166,7)</f>
        <v>0</v>
      </c>
      <c r="CY531">
        <f t="shared" ref="CY531:CY536" si="175">AA531</f>
        <v>282.81</v>
      </c>
      <c r="CZ531">
        <f t="shared" ref="CZ531:CZ536" si="176">AE531</f>
        <v>206.43</v>
      </c>
      <c r="DA531">
        <f t="shared" ref="DA531:DA536" si="177">AI531</f>
        <v>1.37</v>
      </c>
      <c r="DB531">
        <f t="shared" ref="DB531:DB536" si="178">ROUND(ROUND(AT531*CZ531,2),6)</f>
        <v>204.37</v>
      </c>
      <c r="DC531">
        <f t="shared" ref="DC531:DC536" si="179">ROUND(ROUND(AT531*AG531,2),6)</f>
        <v>0</v>
      </c>
      <c r="DD531" t="s">
        <v>236</v>
      </c>
      <c r="DE531" t="s">
        <v>236</v>
      </c>
      <c r="DF531">
        <f>ROUND(ROUND(AE531*AI531,2)*CX531,2)</f>
        <v>0</v>
      </c>
      <c r="DG531">
        <f t="shared" si="165"/>
        <v>0</v>
      </c>
      <c r="DH531">
        <f t="shared" si="163"/>
        <v>0</v>
      </c>
      <c r="DI531">
        <f t="shared" si="164"/>
        <v>0</v>
      </c>
      <c r="DJ531">
        <f t="shared" ref="DJ531:DJ536" si="180">DF531</f>
        <v>0</v>
      </c>
      <c r="DK531">
        <v>0</v>
      </c>
      <c r="DL531" t="s">
        <v>236</v>
      </c>
      <c r="DM531">
        <v>0</v>
      </c>
      <c r="DN531" t="s">
        <v>236</v>
      </c>
      <c r="DO531">
        <v>0</v>
      </c>
    </row>
    <row r="532" spans="1:119">
      <c r="A532">
        <f>ROW(Source!A166)</f>
        <v>166</v>
      </c>
      <c r="B532">
        <v>85244033</v>
      </c>
      <c r="C532">
        <v>85247040</v>
      </c>
      <c r="D532">
        <v>83000168</v>
      </c>
      <c r="E532">
        <v>1</v>
      </c>
      <c r="F532">
        <v>1</v>
      </c>
      <c r="G532">
        <v>1</v>
      </c>
      <c r="H532">
        <v>3</v>
      </c>
      <c r="I532" t="s">
        <v>824</v>
      </c>
      <c r="J532" t="s">
        <v>825</v>
      </c>
      <c r="K532" t="s">
        <v>826</v>
      </c>
      <c r="L532">
        <v>1383</v>
      </c>
      <c r="N532">
        <v>1013</v>
      </c>
      <c r="O532" t="s">
        <v>827</v>
      </c>
      <c r="P532" t="s">
        <v>827</v>
      </c>
      <c r="Q532">
        <v>1</v>
      </c>
      <c r="W532">
        <v>0</v>
      </c>
      <c r="X532">
        <v>1840299850</v>
      </c>
      <c r="Y532">
        <f t="shared" si="174"/>
        <v>2.5428</v>
      </c>
      <c r="AA532">
        <v>7.32</v>
      </c>
      <c r="AB532">
        <v>0</v>
      </c>
      <c r="AC532">
        <v>0</v>
      </c>
      <c r="AD532">
        <v>0</v>
      </c>
      <c r="AE532">
        <v>7.32</v>
      </c>
      <c r="AF532">
        <v>0</v>
      </c>
      <c r="AG532">
        <v>0</v>
      </c>
      <c r="AH532">
        <v>0</v>
      </c>
      <c r="AI532">
        <v>1</v>
      </c>
      <c r="AJ532">
        <v>1</v>
      </c>
      <c r="AK532">
        <v>1</v>
      </c>
      <c r="AL532">
        <v>1</v>
      </c>
      <c r="AM532">
        <v>-2</v>
      </c>
      <c r="AN532">
        <v>0</v>
      </c>
      <c r="AO532">
        <v>0</v>
      </c>
      <c r="AP532">
        <v>1</v>
      </c>
      <c r="AQ532">
        <v>1</v>
      </c>
      <c r="AR532">
        <v>0</v>
      </c>
      <c r="AS532" t="s">
        <v>236</v>
      </c>
      <c r="AT532">
        <v>2.5428</v>
      </c>
      <c r="AU532" t="s">
        <v>236</v>
      </c>
      <c r="AV532">
        <v>0</v>
      </c>
      <c r="AW532">
        <v>2</v>
      </c>
      <c r="AX532">
        <v>85247058</v>
      </c>
      <c r="AY532">
        <v>1</v>
      </c>
      <c r="AZ532">
        <v>0</v>
      </c>
      <c r="BA532">
        <v>752</v>
      </c>
      <c r="BB532">
        <v>1</v>
      </c>
      <c r="BC532">
        <v>0</v>
      </c>
      <c r="BD532">
        <v>0</v>
      </c>
      <c r="BE532">
        <v>0</v>
      </c>
      <c r="BF532">
        <v>0</v>
      </c>
      <c r="BG532">
        <v>0</v>
      </c>
      <c r="BH532">
        <v>0</v>
      </c>
      <c r="BI532">
        <v>0</v>
      </c>
      <c r="BJ532">
        <v>18.613296</v>
      </c>
      <c r="BK532">
        <v>0</v>
      </c>
      <c r="BL532">
        <v>0</v>
      </c>
      <c r="BM532">
        <v>0</v>
      </c>
      <c r="BN532">
        <v>0</v>
      </c>
      <c r="BO532">
        <v>0</v>
      </c>
      <c r="BP532">
        <v>1</v>
      </c>
      <c r="BQ532">
        <v>18.613296</v>
      </c>
      <c r="BR532">
        <v>0</v>
      </c>
      <c r="BS532">
        <v>0</v>
      </c>
      <c r="BT532">
        <v>0</v>
      </c>
      <c r="BU532">
        <v>0</v>
      </c>
      <c r="BV532">
        <v>0</v>
      </c>
      <c r="BW532">
        <v>1</v>
      </c>
      <c r="CV532">
        <v>0</v>
      </c>
      <c r="CW532">
        <v>0</v>
      </c>
      <c r="CX532">
        <f>ROUND(Y532*Source!I166,7)</f>
        <v>0</v>
      </c>
      <c r="CY532">
        <f t="shared" si="175"/>
        <v>7.32</v>
      </c>
      <c r="CZ532">
        <f t="shared" si="176"/>
        <v>7.32</v>
      </c>
      <c r="DA532">
        <f t="shared" si="177"/>
        <v>1</v>
      </c>
      <c r="DB532">
        <f t="shared" si="178"/>
        <v>18.61</v>
      </c>
      <c r="DC532">
        <f t="shared" si="179"/>
        <v>0</v>
      </c>
      <c r="DD532" t="s">
        <v>236</v>
      </c>
      <c r="DE532" t="s">
        <v>236</v>
      </c>
      <c r="DF532">
        <f>ROUND(ROUND(AE532,2)*CX532,2)</f>
        <v>0</v>
      </c>
      <c r="DG532">
        <f t="shared" si="165"/>
        <v>0</v>
      </c>
      <c r="DH532">
        <f t="shared" si="163"/>
        <v>0</v>
      </c>
      <c r="DI532">
        <f t="shared" si="164"/>
        <v>0</v>
      </c>
      <c r="DJ532">
        <f t="shared" si="180"/>
        <v>0</v>
      </c>
      <c r="DK532">
        <v>1</v>
      </c>
      <c r="DL532" t="s">
        <v>236</v>
      </c>
      <c r="DM532">
        <v>0</v>
      </c>
      <c r="DN532" t="s">
        <v>236</v>
      </c>
      <c r="DO532">
        <v>0</v>
      </c>
    </row>
    <row r="533" spans="1:119">
      <c r="A533">
        <f>ROW(Source!A166)</f>
        <v>166</v>
      </c>
      <c r="B533">
        <v>85244033</v>
      </c>
      <c r="C533">
        <v>85247040</v>
      </c>
      <c r="D533">
        <v>83000909</v>
      </c>
      <c r="E533">
        <v>1</v>
      </c>
      <c r="F533">
        <v>1</v>
      </c>
      <c r="G533">
        <v>1</v>
      </c>
      <c r="H533">
        <v>3</v>
      </c>
      <c r="I533" t="s">
        <v>828</v>
      </c>
      <c r="J533" t="s">
        <v>829</v>
      </c>
      <c r="K533" t="s">
        <v>830</v>
      </c>
      <c r="L533">
        <v>1346</v>
      </c>
      <c r="N533">
        <v>1009</v>
      </c>
      <c r="O533" t="s">
        <v>102</v>
      </c>
      <c r="P533" t="s">
        <v>102</v>
      </c>
      <c r="Q533">
        <v>1</v>
      </c>
      <c r="W533">
        <v>0</v>
      </c>
      <c r="X533">
        <v>-163259778</v>
      </c>
      <c r="Y533">
        <f t="shared" si="174"/>
        <v>3</v>
      </c>
      <c r="AA533">
        <v>121.39</v>
      </c>
      <c r="AB533">
        <v>0</v>
      </c>
      <c r="AC533">
        <v>0</v>
      </c>
      <c r="AD533">
        <v>0</v>
      </c>
      <c r="AE533">
        <v>155.63</v>
      </c>
      <c r="AF533">
        <v>0</v>
      </c>
      <c r="AG533">
        <v>0</v>
      </c>
      <c r="AH533">
        <v>0</v>
      </c>
      <c r="AI533">
        <v>0.78</v>
      </c>
      <c r="AJ533">
        <v>1</v>
      </c>
      <c r="AK533">
        <v>1</v>
      </c>
      <c r="AL533">
        <v>1</v>
      </c>
      <c r="AM533">
        <v>2</v>
      </c>
      <c r="AN533">
        <v>0</v>
      </c>
      <c r="AO533">
        <v>0</v>
      </c>
      <c r="AP533">
        <v>1</v>
      </c>
      <c r="AQ533">
        <v>1</v>
      </c>
      <c r="AR533">
        <v>0</v>
      </c>
      <c r="AS533" t="s">
        <v>236</v>
      </c>
      <c r="AT533">
        <v>3</v>
      </c>
      <c r="AU533" t="s">
        <v>236</v>
      </c>
      <c r="AV533">
        <v>0</v>
      </c>
      <c r="AW533">
        <v>2</v>
      </c>
      <c r="AX533">
        <v>85247059</v>
      </c>
      <c r="AY533">
        <v>1</v>
      </c>
      <c r="AZ533">
        <v>0</v>
      </c>
      <c r="BA533">
        <v>753</v>
      </c>
      <c r="BB533">
        <v>1</v>
      </c>
      <c r="BC533">
        <v>0</v>
      </c>
      <c r="BD533">
        <v>0</v>
      </c>
      <c r="BE533">
        <v>0</v>
      </c>
      <c r="BF533">
        <v>0</v>
      </c>
      <c r="BG533">
        <v>0</v>
      </c>
      <c r="BH533">
        <v>0</v>
      </c>
      <c r="BI533">
        <v>0</v>
      </c>
      <c r="BJ533">
        <v>466.89</v>
      </c>
      <c r="BK533">
        <v>0</v>
      </c>
      <c r="BL533">
        <v>0</v>
      </c>
      <c r="BM533">
        <v>0</v>
      </c>
      <c r="BN533">
        <v>0</v>
      </c>
      <c r="BO533">
        <v>0</v>
      </c>
      <c r="BP533">
        <v>1</v>
      </c>
      <c r="BQ533">
        <v>466.89</v>
      </c>
      <c r="BR533">
        <v>0</v>
      </c>
      <c r="BS533">
        <v>0</v>
      </c>
      <c r="BT533">
        <v>0</v>
      </c>
      <c r="BU533">
        <v>0</v>
      </c>
      <c r="BV533">
        <v>0</v>
      </c>
      <c r="BW533">
        <v>1</v>
      </c>
      <c r="CV533">
        <v>0</v>
      </c>
      <c r="CW533">
        <v>0</v>
      </c>
      <c r="CX533">
        <f>ROUND(Y533*Source!I166,7)</f>
        <v>0</v>
      </c>
      <c r="CY533">
        <f t="shared" si="175"/>
        <v>121.39</v>
      </c>
      <c r="CZ533">
        <f t="shared" si="176"/>
        <v>155.63</v>
      </c>
      <c r="DA533">
        <f t="shared" si="177"/>
        <v>0.78</v>
      </c>
      <c r="DB533">
        <f t="shared" si="178"/>
        <v>466.89</v>
      </c>
      <c r="DC533">
        <f t="shared" si="179"/>
        <v>0</v>
      </c>
      <c r="DD533" t="s">
        <v>236</v>
      </c>
      <c r="DE533" t="s">
        <v>236</v>
      </c>
      <c r="DF533">
        <f>ROUND(ROUND(AE533*AI533,2)*CX533,2)</f>
        <v>0</v>
      </c>
      <c r="DG533">
        <f t="shared" si="165"/>
        <v>0</v>
      </c>
      <c r="DH533">
        <f t="shared" si="163"/>
        <v>0</v>
      </c>
      <c r="DI533">
        <f t="shared" si="164"/>
        <v>0</v>
      </c>
      <c r="DJ533">
        <f t="shared" si="180"/>
        <v>0</v>
      </c>
      <c r="DK533">
        <v>0</v>
      </c>
      <c r="DL533" t="s">
        <v>236</v>
      </c>
      <c r="DM533">
        <v>0</v>
      </c>
      <c r="DN533" t="s">
        <v>236</v>
      </c>
      <c r="DO533">
        <v>0</v>
      </c>
    </row>
    <row r="534" spans="1:119">
      <c r="A534">
        <f>ROW(Source!A166)</f>
        <v>166</v>
      </c>
      <c r="B534">
        <v>85244033</v>
      </c>
      <c r="C534">
        <v>85247040</v>
      </c>
      <c r="D534">
        <v>83001675</v>
      </c>
      <c r="E534">
        <v>1</v>
      </c>
      <c r="F534">
        <v>1</v>
      </c>
      <c r="G534">
        <v>1</v>
      </c>
      <c r="H534">
        <v>3</v>
      </c>
      <c r="I534" t="s">
        <v>904</v>
      </c>
      <c r="J534" t="s">
        <v>905</v>
      </c>
      <c r="K534" t="s">
        <v>906</v>
      </c>
      <c r="L534">
        <v>1348</v>
      </c>
      <c r="N534">
        <v>1009</v>
      </c>
      <c r="O534" t="s">
        <v>154</v>
      </c>
      <c r="P534" t="s">
        <v>154</v>
      </c>
      <c r="Q534">
        <v>1000</v>
      </c>
      <c r="W534">
        <v>0</v>
      </c>
      <c r="X534">
        <v>-82070740</v>
      </c>
      <c r="Y534">
        <f t="shared" si="174"/>
        <v>0.0016</v>
      </c>
      <c r="AA534">
        <v>164353.74</v>
      </c>
      <c r="AB534">
        <v>0</v>
      </c>
      <c r="AC534">
        <v>0</v>
      </c>
      <c r="AD534">
        <v>0</v>
      </c>
      <c r="AE534">
        <v>127406</v>
      </c>
      <c r="AF534">
        <v>0</v>
      </c>
      <c r="AG534">
        <v>0</v>
      </c>
      <c r="AH534">
        <v>0</v>
      </c>
      <c r="AI534">
        <v>1.29</v>
      </c>
      <c r="AJ534">
        <v>1</v>
      </c>
      <c r="AK534">
        <v>1</v>
      </c>
      <c r="AL534">
        <v>1</v>
      </c>
      <c r="AM534">
        <v>2</v>
      </c>
      <c r="AN534">
        <v>0</v>
      </c>
      <c r="AO534">
        <v>0</v>
      </c>
      <c r="AP534">
        <v>1</v>
      </c>
      <c r="AQ534">
        <v>1</v>
      </c>
      <c r="AR534">
        <v>0</v>
      </c>
      <c r="AS534" t="s">
        <v>236</v>
      </c>
      <c r="AT534">
        <v>0.0016</v>
      </c>
      <c r="AU534" t="s">
        <v>236</v>
      </c>
      <c r="AV534">
        <v>0</v>
      </c>
      <c r="AW534">
        <v>2</v>
      </c>
      <c r="AX534">
        <v>85247060</v>
      </c>
      <c r="AY534">
        <v>1</v>
      </c>
      <c r="AZ534">
        <v>0</v>
      </c>
      <c r="BA534">
        <v>754</v>
      </c>
      <c r="BB534">
        <v>1</v>
      </c>
      <c r="BC534">
        <v>0</v>
      </c>
      <c r="BD534">
        <v>0</v>
      </c>
      <c r="BE534">
        <v>0</v>
      </c>
      <c r="BF534">
        <v>0</v>
      </c>
      <c r="BG534">
        <v>0</v>
      </c>
      <c r="BH534">
        <v>0</v>
      </c>
      <c r="BI534">
        <v>0</v>
      </c>
      <c r="BJ534">
        <v>203.8496</v>
      </c>
      <c r="BK534">
        <v>0</v>
      </c>
      <c r="BL534">
        <v>0</v>
      </c>
      <c r="BM534">
        <v>0</v>
      </c>
      <c r="BN534">
        <v>0</v>
      </c>
      <c r="BO534">
        <v>0</v>
      </c>
      <c r="BP534">
        <v>1</v>
      </c>
      <c r="BQ534">
        <v>203.8496</v>
      </c>
      <c r="BR534">
        <v>0</v>
      </c>
      <c r="BS534">
        <v>0</v>
      </c>
      <c r="BT534">
        <v>0</v>
      </c>
      <c r="BU534">
        <v>0</v>
      </c>
      <c r="BV534">
        <v>0</v>
      </c>
      <c r="BW534">
        <v>1</v>
      </c>
      <c r="CV534">
        <v>0</v>
      </c>
      <c r="CW534">
        <v>0</v>
      </c>
      <c r="CX534">
        <f>ROUND(Y534*Source!I166,7)</f>
        <v>0</v>
      </c>
      <c r="CY534">
        <f t="shared" si="175"/>
        <v>164353.74</v>
      </c>
      <c r="CZ534">
        <f t="shared" si="176"/>
        <v>127406</v>
      </c>
      <c r="DA534">
        <f t="shared" si="177"/>
        <v>1.29</v>
      </c>
      <c r="DB534">
        <f t="shared" si="178"/>
        <v>203.85</v>
      </c>
      <c r="DC534">
        <f t="shared" si="179"/>
        <v>0</v>
      </c>
      <c r="DD534" t="s">
        <v>236</v>
      </c>
      <c r="DE534" t="s">
        <v>236</v>
      </c>
      <c r="DF534">
        <f>ROUND(ROUND(AE534*AI534,2)*CX534,2)</f>
        <v>0</v>
      </c>
      <c r="DG534">
        <f t="shared" si="165"/>
        <v>0</v>
      </c>
      <c r="DH534">
        <f t="shared" si="163"/>
        <v>0</v>
      </c>
      <c r="DI534">
        <f t="shared" si="164"/>
        <v>0</v>
      </c>
      <c r="DJ534">
        <f t="shared" si="180"/>
        <v>0</v>
      </c>
      <c r="DK534">
        <v>0</v>
      </c>
      <c r="DL534" t="s">
        <v>236</v>
      </c>
      <c r="DM534">
        <v>0</v>
      </c>
      <c r="DN534" t="s">
        <v>236</v>
      </c>
      <c r="DO534">
        <v>0</v>
      </c>
    </row>
    <row r="535" spans="1:119">
      <c r="A535">
        <f>ROW(Source!A166)</f>
        <v>166</v>
      </c>
      <c r="B535">
        <v>85244033</v>
      </c>
      <c r="C535">
        <v>85247040</v>
      </c>
      <c r="D535">
        <v>83018862</v>
      </c>
      <c r="E535">
        <v>1</v>
      </c>
      <c r="F535">
        <v>1</v>
      </c>
      <c r="G535">
        <v>1</v>
      </c>
      <c r="H535">
        <v>3</v>
      </c>
      <c r="I535" t="s">
        <v>849</v>
      </c>
      <c r="J535" t="s">
        <v>850</v>
      </c>
      <c r="K535" t="s">
        <v>851</v>
      </c>
      <c r="L535">
        <v>1346</v>
      </c>
      <c r="N535">
        <v>1009</v>
      </c>
      <c r="O535" t="s">
        <v>102</v>
      </c>
      <c r="P535" t="s">
        <v>102</v>
      </c>
      <c r="Q535">
        <v>1</v>
      </c>
      <c r="W535">
        <v>0</v>
      </c>
      <c r="X535">
        <v>291254868</v>
      </c>
      <c r="Y535">
        <f t="shared" si="174"/>
        <v>0.1</v>
      </c>
      <c r="AA535">
        <v>115.03</v>
      </c>
      <c r="AB535">
        <v>0</v>
      </c>
      <c r="AC535">
        <v>0</v>
      </c>
      <c r="AD535">
        <v>0</v>
      </c>
      <c r="AE535">
        <v>79.88</v>
      </c>
      <c r="AF535">
        <v>0</v>
      </c>
      <c r="AG535">
        <v>0</v>
      </c>
      <c r="AH535">
        <v>0</v>
      </c>
      <c r="AI535">
        <v>1.44</v>
      </c>
      <c r="AJ535">
        <v>1</v>
      </c>
      <c r="AK535">
        <v>1</v>
      </c>
      <c r="AL535">
        <v>1</v>
      </c>
      <c r="AM535">
        <v>2</v>
      </c>
      <c r="AN535">
        <v>0</v>
      </c>
      <c r="AO535">
        <v>0</v>
      </c>
      <c r="AP535">
        <v>1</v>
      </c>
      <c r="AQ535">
        <v>1</v>
      </c>
      <c r="AR535">
        <v>0</v>
      </c>
      <c r="AS535" t="s">
        <v>236</v>
      </c>
      <c r="AT535">
        <v>0.1</v>
      </c>
      <c r="AU535" t="s">
        <v>236</v>
      </c>
      <c r="AV535">
        <v>0</v>
      </c>
      <c r="AW535">
        <v>2</v>
      </c>
      <c r="AX535">
        <v>85247061</v>
      </c>
      <c r="AY535">
        <v>1</v>
      </c>
      <c r="AZ535">
        <v>0</v>
      </c>
      <c r="BA535">
        <v>755</v>
      </c>
      <c r="BB535">
        <v>1</v>
      </c>
      <c r="BC535">
        <v>0</v>
      </c>
      <c r="BD535">
        <v>0</v>
      </c>
      <c r="BE535">
        <v>0</v>
      </c>
      <c r="BF535">
        <v>0</v>
      </c>
      <c r="BG535">
        <v>0</v>
      </c>
      <c r="BH535">
        <v>0</v>
      </c>
      <c r="BI535">
        <v>0</v>
      </c>
      <c r="BJ535">
        <v>7.988</v>
      </c>
      <c r="BK535">
        <v>0</v>
      </c>
      <c r="BL535">
        <v>0</v>
      </c>
      <c r="BM535">
        <v>0</v>
      </c>
      <c r="BN535">
        <v>0</v>
      </c>
      <c r="BO535">
        <v>0</v>
      </c>
      <c r="BP535">
        <v>1</v>
      </c>
      <c r="BQ535">
        <v>7.988</v>
      </c>
      <c r="BR535">
        <v>0</v>
      </c>
      <c r="BS535">
        <v>0</v>
      </c>
      <c r="BT535">
        <v>0</v>
      </c>
      <c r="BU535">
        <v>0</v>
      </c>
      <c r="BV535">
        <v>0</v>
      </c>
      <c r="BW535">
        <v>1</v>
      </c>
      <c r="CV535">
        <v>0</v>
      </c>
      <c r="CW535">
        <v>0</v>
      </c>
      <c r="CX535">
        <f>ROUND(Y535*Source!I166,7)</f>
        <v>0</v>
      </c>
      <c r="CY535">
        <f t="shared" si="175"/>
        <v>115.03</v>
      </c>
      <c r="CZ535">
        <f t="shared" si="176"/>
        <v>79.88</v>
      </c>
      <c r="DA535">
        <f t="shared" si="177"/>
        <v>1.44</v>
      </c>
      <c r="DB535">
        <f t="shared" si="178"/>
        <v>7.99</v>
      </c>
      <c r="DC535">
        <f t="shared" si="179"/>
        <v>0</v>
      </c>
      <c r="DD535" t="s">
        <v>236</v>
      </c>
      <c r="DE535" t="s">
        <v>236</v>
      </c>
      <c r="DF535">
        <f>ROUND(ROUND(AE535*AI535,2)*CX535,2)</f>
        <v>0</v>
      </c>
      <c r="DG535">
        <f t="shared" si="165"/>
        <v>0</v>
      </c>
      <c r="DH535">
        <f t="shared" si="163"/>
        <v>0</v>
      </c>
      <c r="DI535">
        <f t="shared" si="164"/>
        <v>0</v>
      </c>
      <c r="DJ535">
        <f t="shared" si="180"/>
        <v>0</v>
      </c>
      <c r="DK535">
        <v>0</v>
      </c>
      <c r="DL535" t="s">
        <v>236</v>
      </c>
      <c r="DM535">
        <v>0</v>
      </c>
      <c r="DN535" t="s">
        <v>236</v>
      </c>
      <c r="DO535">
        <v>0</v>
      </c>
    </row>
    <row r="536" spans="1:119">
      <c r="A536">
        <f>ROW(Source!A166)</f>
        <v>166</v>
      </c>
      <c r="B536">
        <v>85244033</v>
      </c>
      <c r="C536">
        <v>85247040</v>
      </c>
      <c r="D536">
        <v>82931850</v>
      </c>
      <c r="E536">
        <v>117</v>
      </c>
      <c r="F536">
        <v>1</v>
      </c>
      <c r="G536">
        <v>1</v>
      </c>
      <c r="H536">
        <v>3</v>
      </c>
      <c r="I536" t="s">
        <v>327</v>
      </c>
      <c r="J536" t="s">
        <v>236</v>
      </c>
      <c r="K536" t="s">
        <v>328</v>
      </c>
      <c r="L536">
        <v>3277935</v>
      </c>
      <c r="N536">
        <v>1013</v>
      </c>
      <c r="O536" t="s">
        <v>64</v>
      </c>
      <c r="P536" t="s">
        <v>64</v>
      </c>
      <c r="Q536">
        <v>1</v>
      </c>
      <c r="W536">
        <v>0</v>
      </c>
      <c r="X536">
        <v>274903907</v>
      </c>
      <c r="Y536">
        <f t="shared" si="174"/>
        <v>2</v>
      </c>
      <c r="AA536">
        <v>0</v>
      </c>
      <c r="AB536">
        <v>0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0</v>
      </c>
      <c r="AI536">
        <v>1</v>
      </c>
      <c r="AJ536">
        <v>1</v>
      </c>
      <c r="AK536">
        <v>1</v>
      </c>
      <c r="AL536">
        <v>1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  <c r="AS536" t="s">
        <v>236</v>
      </c>
      <c r="AT536">
        <v>2</v>
      </c>
      <c r="AU536" t="s">
        <v>236</v>
      </c>
      <c r="AV536">
        <v>0</v>
      </c>
      <c r="AW536">
        <v>2</v>
      </c>
      <c r="AX536">
        <v>85247062</v>
      </c>
      <c r="AY536">
        <v>1</v>
      </c>
      <c r="AZ536">
        <v>0</v>
      </c>
      <c r="BA536">
        <v>756</v>
      </c>
      <c r="BB536">
        <v>0</v>
      </c>
      <c r="BC536">
        <v>0</v>
      </c>
      <c r="BD536">
        <v>0</v>
      </c>
      <c r="BE536">
        <v>0</v>
      </c>
      <c r="BF536">
        <v>0</v>
      </c>
      <c r="BG536">
        <v>0</v>
      </c>
      <c r="BH536">
        <v>0</v>
      </c>
      <c r="BI536">
        <v>0</v>
      </c>
      <c r="BJ536">
        <v>0</v>
      </c>
      <c r="BK536">
        <v>0</v>
      </c>
      <c r="BL536">
        <v>0</v>
      </c>
      <c r="BM536">
        <v>0</v>
      </c>
      <c r="BN536">
        <v>0</v>
      </c>
      <c r="BO536">
        <v>0</v>
      </c>
      <c r="BP536">
        <v>0</v>
      </c>
      <c r="BQ536">
        <v>0</v>
      </c>
      <c r="BR536">
        <v>0</v>
      </c>
      <c r="BS536">
        <v>0</v>
      </c>
      <c r="BT536">
        <v>0</v>
      </c>
      <c r="BU536">
        <v>0</v>
      </c>
      <c r="BV536">
        <v>0</v>
      </c>
      <c r="BW536">
        <v>0</v>
      </c>
      <c r="CV536">
        <v>0</v>
      </c>
      <c r="CW536">
        <v>0</v>
      </c>
      <c r="CX536">
        <f>ROUND(Y536*Source!I166,7)</f>
        <v>0</v>
      </c>
      <c r="CY536">
        <f t="shared" si="175"/>
        <v>0</v>
      </c>
      <c r="CZ536">
        <f t="shared" si="176"/>
        <v>0</v>
      </c>
      <c r="DA536">
        <f t="shared" si="177"/>
        <v>1</v>
      </c>
      <c r="DB536">
        <f t="shared" si="178"/>
        <v>0</v>
      </c>
      <c r="DC536">
        <f t="shared" si="179"/>
        <v>0</v>
      </c>
      <c r="DD536" t="s">
        <v>236</v>
      </c>
      <c r="DE536" t="s">
        <v>236</v>
      </c>
      <c r="DF536">
        <f t="shared" ref="DF536:DF542" si="181">ROUND(ROUND(AE536,2)*CX536,2)</f>
        <v>0</v>
      </c>
      <c r="DG536">
        <f t="shared" si="165"/>
        <v>0</v>
      </c>
      <c r="DH536">
        <f t="shared" si="163"/>
        <v>0</v>
      </c>
      <c r="DI536">
        <f t="shared" si="164"/>
        <v>0</v>
      </c>
      <c r="DJ536">
        <f t="shared" si="180"/>
        <v>0</v>
      </c>
      <c r="DK536">
        <v>0</v>
      </c>
      <c r="DL536" t="s">
        <v>236</v>
      </c>
      <c r="DM536">
        <v>0</v>
      </c>
      <c r="DN536" t="s">
        <v>236</v>
      </c>
      <c r="DO536">
        <v>0</v>
      </c>
    </row>
    <row r="537" spans="1:119">
      <c r="A537">
        <f>ROW(Source!A169)</f>
        <v>169</v>
      </c>
      <c r="B537">
        <v>85244098</v>
      </c>
      <c r="C537">
        <v>85247064</v>
      </c>
      <c r="D537">
        <v>82925840</v>
      </c>
      <c r="E537">
        <v>117</v>
      </c>
      <c r="F537">
        <v>1</v>
      </c>
      <c r="G537">
        <v>1</v>
      </c>
      <c r="H537">
        <v>1</v>
      </c>
      <c r="I537" t="s">
        <v>841</v>
      </c>
      <c r="J537" t="s">
        <v>236</v>
      </c>
      <c r="K537" t="s">
        <v>842</v>
      </c>
      <c r="L537">
        <v>1191</v>
      </c>
      <c r="N537">
        <v>1013</v>
      </c>
      <c r="O537" t="s">
        <v>28</v>
      </c>
      <c r="P537" t="s">
        <v>28</v>
      </c>
      <c r="Q537">
        <v>1</v>
      </c>
      <c r="W537">
        <v>0</v>
      </c>
      <c r="X537">
        <v>44848675</v>
      </c>
      <c r="Y537">
        <f>(AT537*ROUND((0.15+0.2+1),7))</f>
        <v>42.228</v>
      </c>
      <c r="AA537">
        <v>0</v>
      </c>
      <c r="AB537">
        <v>0</v>
      </c>
      <c r="AC537">
        <v>0</v>
      </c>
      <c r="AD537">
        <v>793.61</v>
      </c>
      <c r="AE537">
        <v>0</v>
      </c>
      <c r="AF537">
        <v>0</v>
      </c>
      <c r="AG537">
        <v>0</v>
      </c>
      <c r="AH537">
        <v>793.61</v>
      </c>
      <c r="AI537">
        <v>1</v>
      </c>
      <c r="AJ537">
        <v>1</v>
      </c>
      <c r="AK537">
        <v>1</v>
      </c>
      <c r="AL537">
        <v>1</v>
      </c>
      <c r="AM537">
        <v>-2</v>
      </c>
      <c r="AN537">
        <v>0</v>
      </c>
      <c r="AO537">
        <v>0</v>
      </c>
      <c r="AP537">
        <v>1</v>
      </c>
      <c r="AQ537">
        <v>1</v>
      </c>
      <c r="AR537">
        <v>0</v>
      </c>
      <c r="AS537" t="s">
        <v>236</v>
      </c>
      <c r="AT537">
        <v>31.28</v>
      </c>
      <c r="AU537" t="s">
        <v>441</v>
      </c>
      <c r="AV537">
        <v>1</v>
      </c>
      <c r="AW537">
        <v>2</v>
      </c>
      <c r="AX537">
        <v>85247074</v>
      </c>
      <c r="AY537">
        <v>1</v>
      </c>
      <c r="AZ537">
        <v>0</v>
      </c>
      <c r="BA537">
        <v>757</v>
      </c>
      <c r="BB537">
        <v>1</v>
      </c>
      <c r="BC537">
        <v>0</v>
      </c>
      <c r="BD537">
        <v>0</v>
      </c>
      <c r="BE537">
        <v>0</v>
      </c>
      <c r="BF537">
        <v>0</v>
      </c>
      <c r="BG537">
        <v>0</v>
      </c>
      <c r="BH537">
        <v>0</v>
      </c>
      <c r="BI537">
        <v>0</v>
      </c>
      <c r="BJ537">
        <v>0</v>
      </c>
      <c r="BK537">
        <v>0</v>
      </c>
      <c r="BL537">
        <v>0</v>
      </c>
      <c r="BM537">
        <v>24824.1208</v>
      </c>
      <c r="BN537">
        <v>31.28</v>
      </c>
      <c r="BO537">
        <v>0</v>
      </c>
      <c r="BP537">
        <v>1</v>
      </c>
      <c r="BQ537">
        <v>0</v>
      </c>
      <c r="BR537">
        <v>0</v>
      </c>
      <c r="BS537">
        <v>0</v>
      </c>
      <c r="BT537">
        <v>33512.56308</v>
      </c>
      <c r="BU537">
        <v>42.228</v>
      </c>
      <c r="BV537">
        <v>0</v>
      </c>
      <c r="BW537">
        <v>1</v>
      </c>
      <c r="CU537">
        <f>ROUND(AT537*Source!I169*AH537*AL537,2)</f>
        <v>0</v>
      </c>
      <c r="CV537">
        <f>ROUND(Y537*Source!I169,7)</f>
        <v>0</v>
      </c>
      <c r="CW537">
        <v>0</v>
      </c>
      <c r="CX537">
        <f>ROUND(Y537*Source!I169,7)</f>
        <v>0</v>
      </c>
      <c r="CY537">
        <f>AD537</f>
        <v>793.61</v>
      </c>
      <c r="CZ537">
        <f>AH537</f>
        <v>793.61</v>
      </c>
      <c r="DA537">
        <f>AL537</f>
        <v>1</v>
      </c>
      <c r="DB537">
        <f>ROUND((ROUND(AT537*CZ537,2)*ROUND((0.15+0.2+1),7)),6)</f>
        <v>33512.562</v>
      </c>
      <c r="DC537">
        <f>ROUND((ROUND(AT537*AG537,2)*ROUND((0.15+0.2+1),7)),6)</f>
        <v>0</v>
      </c>
      <c r="DD537" t="s">
        <v>236</v>
      </c>
      <c r="DE537" t="s">
        <v>236</v>
      </c>
      <c r="DF537">
        <f t="shared" si="181"/>
        <v>0</v>
      </c>
      <c r="DG537">
        <f t="shared" si="165"/>
        <v>0</v>
      </c>
      <c r="DH537">
        <f t="shared" si="163"/>
        <v>0</v>
      </c>
      <c r="DI537">
        <f t="shared" si="164"/>
        <v>0</v>
      </c>
      <c r="DJ537">
        <f>DI537</f>
        <v>0</v>
      </c>
      <c r="DK537">
        <v>1</v>
      </c>
      <c r="DL537" t="s">
        <v>236</v>
      </c>
      <c r="DM537">
        <v>0</v>
      </c>
      <c r="DN537" t="s">
        <v>236</v>
      </c>
      <c r="DO537">
        <v>0</v>
      </c>
    </row>
    <row r="538" spans="1:119">
      <c r="A538">
        <f>ROW(Source!A169)</f>
        <v>169</v>
      </c>
      <c r="B538">
        <v>85244098</v>
      </c>
      <c r="C538">
        <v>85247064</v>
      </c>
      <c r="D538">
        <v>82926016</v>
      </c>
      <c r="E538">
        <v>117</v>
      </c>
      <c r="F538">
        <v>1</v>
      </c>
      <c r="G538">
        <v>1</v>
      </c>
      <c r="H538">
        <v>1</v>
      </c>
      <c r="I538" t="s">
        <v>798</v>
      </c>
      <c r="J538" t="s">
        <v>236</v>
      </c>
      <c r="K538" t="s">
        <v>799</v>
      </c>
      <c r="L538">
        <v>1191</v>
      </c>
      <c r="N538">
        <v>1013</v>
      </c>
      <c r="O538" t="s">
        <v>28</v>
      </c>
      <c r="P538" t="s">
        <v>28</v>
      </c>
      <c r="Q538">
        <v>1</v>
      </c>
      <c r="W538">
        <v>0</v>
      </c>
      <c r="X538">
        <v>-1417349443</v>
      </c>
      <c r="Y538">
        <f>(AT538*ROUND((0.15+0.2+1),7))</f>
        <v>0.945</v>
      </c>
      <c r="AA538">
        <v>0</v>
      </c>
      <c r="AB538">
        <v>0</v>
      </c>
      <c r="AC538">
        <v>0</v>
      </c>
      <c r="AD538">
        <v>0</v>
      </c>
      <c r="AE538">
        <v>0</v>
      </c>
      <c r="AF538">
        <v>0</v>
      </c>
      <c r="AG538">
        <v>0</v>
      </c>
      <c r="AH538">
        <v>0</v>
      </c>
      <c r="AI538">
        <v>1</v>
      </c>
      <c r="AJ538">
        <v>1</v>
      </c>
      <c r="AK538">
        <v>1</v>
      </c>
      <c r="AL538">
        <v>1</v>
      </c>
      <c r="AM538">
        <v>-2</v>
      </c>
      <c r="AN538">
        <v>0</v>
      </c>
      <c r="AO538">
        <v>0</v>
      </c>
      <c r="AP538">
        <v>1</v>
      </c>
      <c r="AQ538">
        <v>1</v>
      </c>
      <c r="AR538">
        <v>0</v>
      </c>
      <c r="AS538" t="s">
        <v>236</v>
      </c>
      <c r="AT538">
        <v>0.7</v>
      </c>
      <c r="AU538" t="s">
        <v>441</v>
      </c>
      <c r="AV538">
        <v>2</v>
      </c>
      <c r="AW538">
        <v>2</v>
      </c>
      <c r="AX538">
        <v>85247075</v>
      </c>
      <c r="AY538">
        <v>1</v>
      </c>
      <c r="AZ538">
        <v>0</v>
      </c>
      <c r="BA538">
        <v>758</v>
      </c>
      <c r="BB538">
        <v>1</v>
      </c>
      <c r="BC538">
        <v>0</v>
      </c>
      <c r="BD538">
        <v>0</v>
      </c>
      <c r="BE538">
        <v>0</v>
      </c>
      <c r="BF538">
        <v>0</v>
      </c>
      <c r="BG538">
        <v>0</v>
      </c>
      <c r="BH538">
        <v>0</v>
      </c>
      <c r="BI538">
        <v>0</v>
      </c>
      <c r="BJ538">
        <v>0</v>
      </c>
      <c r="BK538">
        <v>0</v>
      </c>
      <c r="BL538">
        <v>0</v>
      </c>
      <c r="BM538">
        <v>0</v>
      </c>
      <c r="BN538">
        <v>0</v>
      </c>
      <c r="BO538">
        <v>0</v>
      </c>
      <c r="BP538">
        <v>0</v>
      </c>
      <c r="BQ538">
        <v>0</v>
      </c>
      <c r="BR538">
        <v>0</v>
      </c>
      <c r="BS538">
        <v>0</v>
      </c>
      <c r="BT538">
        <v>0</v>
      </c>
      <c r="BU538">
        <v>0</v>
      </c>
      <c r="BV538">
        <v>0</v>
      </c>
      <c r="BW538">
        <v>0</v>
      </c>
      <c r="CV538">
        <v>0</v>
      </c>
      <c r="CW538">
        <v>0</v>
      </c>
      <c r="CX538">
        <f>ROUND(Y538*Source!I169,7)</f>
        <v>0</v>
      </c>
      <c r="CY538">
        <f>AD538</f>
        <v>0</v>
      </c>
      <c r="CZ538">
        <f>AH538</f>
        <v>0</v>
      </c>
      <c r="DA538">
        <f>AL538</f>
        <v>1</v>
      </c>
      <c r="DB538">
        <f>ROUND((ROUND(AT538*CZ538,2)*ROUND((0.15+0.2+1),7)),6)</f>
        <v>0</v>
      </c>
      <c r="DC538">
        <f>ROUND((ROUND(AT538*AG538,2)*ROUND((0.15+0.2+1),7)),6)</f>
        <v>0</v>
      </c>
      <c r="DD538" t="s">
        <v>236</v>
      </c>
      <c r="DE538" t="s">
        <v>236</v>
      </c>
      <c r="DF538">
        <f t="shared" si="181"/>
        <v>0</v>
      </c>
      <c r="DG538">
        <f t="shared" si="165"/>
        <v>0</v>
      </c>
      <c r="DH538">
        <f t="shared" si="163"/>
        <v>0</v>
      </c>
      <c r="DI538">
        <f t="shared" si="164"/>
        <v>0</v>
      </c>
      <c r="DJ538">
        <f>DI538</f>
        <v>0</v>
      </c>
      <c r="DK538">
        <v>0</v>
      </c>
      <c r="DL538" t="s">
        <v>236</v>
      </c>
      <c r="DM538">
        <v>0</v>
      </c>
      <c r="DN538" t="s">
        <v>236</v>
      </c>
      <c r="DO538">
        <v>0</v>
      </c>
    </row>
    <row r="539" spans="1:119">
      <c r="A539">
        <f>ROW(Source!A169)</f>
        <v>169</v>
      </c>
      <c r="B539">
        <v>85244098</v>
      </c>
      <c r="C539">
        <v>85247064</v>
      </c>
      <c r="D539">
        <v>82932505</v>
      </c>
      <c r="E539">
        <v>1</v>
      </c>
      <c r="F539">
        <v>1</v>
      </c>
      <c r="G539">
        <v>1</v>
      </c>
      <c r="H539">
        <v>2</v>
      </c>
      <c r="I539" t="s">
        <v>73</v>
      </c>
      <c r="J539" t="s">
        <v>807</v>
      </c>
      <c r="K539" t="s">
        <v>74</v>
      </c>
      <c r="L539">
        <v>1368</v>
      </c>
      <c r="N539">
        <v>1011</v>
      </c>
      <c r="O539" t="s">
        <v>57</v>
      </c>
      <c r="P539" t="s">
        <v>57</v>
      </c>
      <c r="Q539">
        <v>1</v>
      </c>
      <c r="W539">
        <v>0</v>
      </c>
      <c r="X539">
        <v>639918019</v>
      </c>
      <c r="Y539">
        <f>(AT539*ROUND((0.15+0.2+1),7))</f>
        <v>0.4725</v>
      </c>
      <c r="AA539">
        <v>0</v>
      </c>
      <c r="AB539">
        <v>1626.29</v>
      </c>
      <c r="AC539">
        <v>1090.46</v>
      </c>
      <c r="AD539">
        <v>0</v>
      </c>
      <c r="AE539">
        <v>0</v>
      </c>
      <c r="AF539">
        <v>1626.29</v>
      </c>
      <c r="AG539">
        <v>1090.46</v>
      </c>
      <c r="AH539">
        <v>0</v>
      </c>
      <c r="AI539">
        <v>1</v>
      </c>
      <c r="AJ539">
        <v>1</v>
      </c>
      <c r="AK539">
        <v>1</v>
      </c>
      <c r="AL539">
        <v>1</v>
      </c>
      <c r="AM539">
        <v>-2</v>
      </c>
      <c r="AN539">
        <v>0</v>
      </c>
      <c r="AO539">
        <v>0</v>
      </c>
      <c r="AP539">
        <v>1</v>
      </c>
      <c r="AQ539">
        <v>1</v>
      </c>
      <c r="AR539">
        <v>0</v>
      </c>
      <c r="AS539" t="s">
        <v>236</v>
      </c>
      <c r="AT539">
        <v>0.35</v>
      </c>
      <c r="AU539" t="s">
        <v>441</v>
      </c>
      <c r="AV539">
        <v>1</v>
      </c>
      <c r="AW539">
        <v>2</v>
      </c>
      <c r="AX539">
        <v>85247076</v>
      </c>
      <c r="AY539">
        <v>1</v>
      </c>
      <c r="AZ539">
        <v>0</v>
      </c>
      <c r="BA539">
        <v>759</v>
      </c>
      <c r="BB539">
        <v>1</v>
      </c>
      <c r="BC539">
        <v>0</v>
      </c>
      <c r="BD539">
        <v>0</v>
      </c>
      <c r="BE539">
        <v>0</v>
      </c>
      <c r="BF539">
        <v>0</v>
      </c>
      <c r="BG539">
        <v>0</v>
      </c>
      <c r="BH539">
        <v>0</v>
      </c>
      <c r="BI539">
        <v>0</v>
      </c>
      <c r="BJ539">
        <v>0</v>
      </c>
      <c r="BK539">
        <v>569.2015</v>
      </c>
      <c r="BL539">
        <v>381.661</v>
      </c>
      <c r="BM539">
        <v>0</v>
      </c>
      <c r="BN539">
        <v>0</v>
      </c>
      <c r="BO539">
        <v>0.35</v>
      </c>
      <c r="BP539">
        <v>1</v>
      </c>
      <c r="BQ539">
        <v>0</v>
      </c>
      <c r="BR539">
        <v>768.422025</v>
      </c>
      <c r="BS539">
        <v>515.24235</v>
      </c>
      <c r="BT539">
        <v>0</v>
      </c>
      <c r="BU539">
        <v>0</v>
      </c>
      <c r="BV539">
        <v>0.4725</v>
      </c>
      <c r="BW539">
        <v>1</v>
      </c>
      <c r="CV539">
        <v>0</v>
      </c>
      <c r="CW539">
        <f>ROUND(Y539*Source!I169*DO539,7)</f>
        <v>0</v>
      </c>
      <c r="CX539">
        <f>ROUND(Y539*Source!I169,7)</f>
        <v>0</v>
      </c>
      <c r="CY539">
        <f>AB539</f>
        <v>1626.29</v>
      </c>
      <c r="CZ539">
        <f>AF539</f>
        <v>1626.29</v>
      </c>
      <c r="DA539">
        <f>AJ539</f>
        <v>1</v>
      </c>
      <c r="DB539">
        <f>ROUND((ROUND(AT539*CZ539,2)*ROUND((0.15+0.2+1),7)),6)</f>
        <v>768.42</v>
      </c>
      <c r="DC539">
        <f>ROUND((ROUND(AT539*AG539,2)*ROUND((0.15+0.2+1),7)),6)</f>
        <v>515.241</v>
      </c>
      <c r="DD539" t="s">
        <v>236</v>
      </c>
      <c r="DE539" t="s">
        <v>236</v>
      </c>
      <c r="DF539">
        <f t="shared" si="181"/>
        <v>0</v>
      </c>
      <c r="DG539">
        <f t="shared" si="165"/>
        <v>0</v>
      </c>
      <c r="DH539">
        <f t="shared" si="163"/>
        <v>0</v>
      </c>
      <c r="DI539">
        <f t="shared" si="164"/>
        <v>0</v>
      </c>
      <c r="DJ539">
        <f>DG539+DH539</f>
        <v>0</v>
      </c>
      <c r="DK539">
        <v>1</v>
      </c>
      <c r="DL539" t="s">
        <v>75</v>
      </c>
      <c r="DM539">
        <v>6</v>
      </c>
      <c r="DN539" t="s">
        <v>28</v>
      </c>
      <c r="DO539">
        <v>1</v>
      </c>
    </row>
    <row r="540" spans="1:119">
      <c r="A540">
        <f>ROW(Source!A169)</f>
        <v>169</v>
      </c>
      <c r="B540">
        <v>85244098</v>
      </c>
      <c r="C540">
        <v>85247064</v>
      </c>
      <c r="D540">
        <v>82933400</v>
      </c>
      <c r="E540">
        <v>1</v>
      </c>
      <c r="F540">
        <v>1</v>
      </c>
      <c r="G540">
        <v>1</v>
      </c>
      <c r="H540">
        <v>2</v>
      </c>
      <c r="I540" t="s">
        <v>97</v>
      </c>
      <c r="J540" t="s">
        <v>801</v>
      </c>
      <c r="K540" t="s">
        <v>98</v>
      </c>
      <c r="L540">
        <v>1368</v>
      </c>
      <c r="N540">
        <v>1011</v>
      </c>
      <c r="O540" t="s">
        <v>57</v>
      </c>
      <c r="P540" t="s">
        <v>57</v>
      </c>
      <c r="Q540">
        <v>1</v>
      </c>
      <c r="W540">
        <v>0</v>
      </c>
      <c r="X540">
        <v>-849950259</v>
      </c>
      <c r="Y540">
        <f>(AT540*ROUND((0.15+0.2+1),7))</f>
        <v>0.4725</v>
      </c>
      <c r="AA540">
        <v>0</v>
      </c>
      <c r="AB540">
        <v>641.7</v>
      </c>
      <c r="AC540">
        <v>811.79</v>
      </c>
      <c r="AD540">
        <v>0</v>
      </c>
      <c r="AE540">
        <v>0</v>
      </c>
      <c r="AF540">
        <v>641.7</v>
      </c>
      <c r="AG540">
        <v>811.79</v>
      </c>
      <c r="AH540">
        <v>0</v>
      </c>
      <c r="AI540">
        <v>1</v>
      </c>
      <c r="AJ540">
        <v>1</v>
      </c>
      <c r="AK540">
        <v>1</v>
      </c>
      <c r="AL540">
        <v>1</v>
      </c>
      <c r="AM540">
        <v>-2</v>
      </c>
      <c r="AN540">
        <v>0</v>
      </c>
      <c r="AO540">
        <v>0</v>
      </c>
      <c r="AP540">
        <v>1</v>
      </c>
      <c r="AQ540">
        <v>1</v>
      </c>
      <c r="AR540">
        <v>0</v>
      </c>
      <c r="AS540" t="s">
        <v>236</v>
      </c>
      <c r="AT540">
        <v>0.35</v>
      </c>
      <c r="AU540" t="s">
        <v>441</v>
      </c>
      <c r="AV540">
        <v>1</v>
      </c>
      <c r="AW540">
        <v>2</v>
      </c>
      <c r="AX540">
        <v>85247077</v>
      </c>
      <c r="AY540">
        <v>1</v>
      </c>
      <c r="AZ540">
        <v>0</v>
      </c>
      <c r="BA540">
        <v>760</v>
      </c>
      <c r="BB540">
        <v>1</v>
      </c>
      <c r="BC540">
        <v>0</v>
      </c>
      <c r="BD540">
        <v>0</v>
      </c>
      <c r="BE540">
        <v>0</v>
      </c>
      <c r="BF540">
        <v>0</v>
      </c>
      <c r="BG540">
        <v>0</v>
      </c>
      <c r="BH540">
        <v>0</v>
      </c>
      <c r="BI540">
        <v>0</v>
      </c>
      <c r="BJ540">
        <v>0</v>
      </c>
      <c r="BK540">
        <v>224.595</v>
      </c>
      <c r="BL540">
        <v>284.1265</v>
      </c>
      <c r="BM540">
        <v>0</v>
      </c>
      <c r="BN540">
        <v>0</v>
      </c>
      <c r="BO540">
        <v>0.35</v>
      </c>
      <c r="BP540">
        <v>1</v>
      </c>
      <c r="BQ540">
        <v>0</v>
      </c>
      <c r="BR540">
        <v>303.20325</v>
      </c>
      <c r="BS540">
        <v>383.570775</v>
      </c>
      <c r="BT540">
        <v>0</v>
      </c>
      <c r="BU540">
        <v>0</v>
      </c>
      <c r="BV540">
        <v>0.4725</v>
      </c>
      <c r="BW540">
        <v>1</v>
      </c>
      <c r="CV540">
        <v>0</v>
      </c>
      <c r="CW540">
        <f>ROUND(Y540*Source!I169*DO540,7)</f>
        <v>0</v>
      </c>
      <c r="CX540">
        <f>ROUND(Y540*Source!I169,7)</f>
        <v>0</v>
      </c>
      <c r="CY540">
        <f>AB540</f>
        <v>641.7</v>
      </c>
      <c r="CZ540">
        <f>AF540</f>
        <v>641.7</v>
      </c>
      <c r="DA540">
        <f>AJ540</f>
        <v>1</v>
      </c>
      <c r="DB540">
        <f>ROUND((ROUND(AT540*CZ540,2)*ROUND((0.15+0.2+1),7)),6)</f>
        <v>303.21</v>
      </c>
      <c r="DC540">
        <f>ROUND((ROUND(AT540*AG540,2)*ROUND((0.15+0.2+1),7)),6)</f>
        <v>383.5755</v>
      </c>
      <c r="DD540" t="s">
        <v>236</v>
      </c>
      <c r="DE540" t="s">
        <v>236</v>
      </c>
      <c r="DF540">
        <f t="shared" si="181"/>
        <v>0</v>
      </c>
      <c r="DG540">
        <f t="shared" si="165"/>
        <v>0</v>
      </c>
      <c r="DH540">
        <f t="shared" si="163"/>
        <v>0</v>
      </c>
      <c r="DI540">
        <f t="shared" si="164"/>
        <v>0</v>
      </c>
      <c r="DJ540">
        <f>DG540+DH540</f>
        <v>0</v>
      </c>
      <c r="DK540">
        <v>1</v>
      </c>
      <c r="DL540" t="s">
        <v>81</v>
      </c>
      <c r="DM540">
        <v>4</v>
      </c>
      <c r="DN540" t="s">
        <v>28</v>
      </c>
      <c r="DO540">
        <v>1</v>
      </c>
    </row>
    <row r="541" spans="1:119">
      <c r="A541">
        <f>ROW(Source!A169)</f>
        <v>169</v>
      </c>
      <c r="B541">
        <v>85244098</v>
      </c>
      <c r="C541">
        <v>85247064</v>
      </c>
      <c r="D541">
        <v>82933596</v>
      </c>
      <c r="E541">
        <v>1</v>
      </c>
      <c r="F541">
        <v>1</v>
      </c>
      <c r="G541">
        <v>1</v>
      </c>
      <c r="H541">
        <v>2</v>
      </c>
      <c r="I541" t="s">
        <v>821</v>
      </c>
      <c r="J541" t="s">
        <v>822</v>
      </c>
      <c r="K541" t="s">
        <v>823</v>
      </c>
      <c r="L541">
        <v>1368</v>
      </c>
      <c r="N541">
        <v>1011</v>
      </c>
      <c r="O541" t="s">
        <v>57</v>
      </c>
      <c r="P541" t="s">
        <v>57</v>
      </c>
      <c r="Q541">
        <v>1</v>
      </c>
      <c r="W541">
        <v>0</v>
      </c>
      <c r="X541">
        <v>303316554</v>
      </c>
      <c r="Y541">
        <f>(AT541*ROUND((0.15+0.2+1),7))</f>
        <v>2.916</v>
      </c>
      <c r="AA541">
        <v>0</v>
      </c>
      <c r="AB541">
        <v>34.61</v>
      </c>
      <c r="AC541">
        <v>0</v>
      </c>
      <c r="AD541">
        <v>0</v>
      </c>
      <c r="AE541">
        <v>0</v>
      </c>
      <c r="AF541">
        <v>34.61</v>
      </c>
      <c r="AG541">
        <v>0</v>
      </c>
      <c r="AH541">
        <v>0</v>
      </c>
      <c r="AI541">
        <v>1</v>
      </c>
      <c r="AJ541">
        <v>1</v>
      </c>
      <c r="AK541">
        <v>1</v>
      </c>
      <c r="AL541">
        <v>1</v>
      </c>
      <c r="AM541">
        <v>-2</v>
      </c>
      <c r="AN541">
        <v>0</v>
      </c>
      <c r="AO541">
        <v>0</v>
      </c>
      <c r="AP541">
        <v>1</v>
      </c>
      <c r="AQ541">
        <v>1</v>
      </c>
      <c r="AR541">
        <v>0</v>
      </c>
      <c r="AS541" t="s">
        <v>236</v>
      </c>
      <c r="AT541">
        <v>2.16</v>
      </c>
      <c r="AU541" t="s">
        <v>441</v>
      </c>
      <c r="AV541">
        <v>1</v>
      </c>
      <c r="AW541">
        <v>2</v>
      </c>
      <c r="AX541">
        <v>85247078</v>
      </c>
      <c r="AY541">
        <v>1</v>
      </c>
      <c r="AZ541">
        <v>0</v>
      </c>
      <c r="BA541">
        <v>761</v>
      </c>
      <c r="BB541">
        <v>1</v>
      </c>
      <c r="BC541">
        <v>0</v>
      </c>
      <c r="BD541">
        <v>0</v>
      </c>
      <c r="BE541">
        <v>0</v>
      </c>
      <c r="BF541">
        <v>0</v>
      </c>
      <c r="BG541">
        <v>0</v>
      </c>
      <c r="BH541">
        <v>0</v>
      </c>
      <c r="BI541">
        <v>0</v>
      </c>
      <c r="BJ541">
        <v>0</v>
      </c>
      <c r="BK541">
        <v>74.7576</v>
      </c>
      <c r="BL541">
        <v>0</v>
      </c>
      <c r="BM541">
        <v>0</v>
      </c>
      <c r="BN541">
        <v>0</v>
      </c>
      <c r="BO541">
        <v>0</v>
      </c>
      <c r="BP541">
        <v>1</v>
      </c>
      <c r="BQ541">
        <v>0</v>
      </c>
      <c r="BR541">
        <v>100.92276</v>
      </c>
      <c r="BS541">
        <v>0</v>
      </c>
      <c r="BT541">
        <v>0</v>
      </c>
      <c r="BU541">
        <v>0</v>
      </c>
      <c r="BV541">
        <v>0</v>
      </c>
      <c r="BW541">
        <v>1</v>
      </c>
      <c r="CV541">
        <v>0</v>
      </c>
      <c r="CW541">
        <f>ROUND(Y541*Source!I169*DO541,7)</f>
        <v>0</v>
      </c>
      <c r="CX541">
        <f>ROUND(Y541*Source!I169,7)</f>
        <v>0</v>
      </c>
      <c r="CY541">
        <f>AB541</f>
        <v>34.61</v>
      </c>
      <c r="CZ541">
        <f>AF541</f>
        <v>34.61</v>
      </c>
      <c r="DA541">
        <f>AJ541</f>
        <v>1</v>
      </c>
      <c r="DB541">
        <f>ROUND((ROUND(AT541*CZ541,2)*ROUND((0.15+0.2+1),7)),6)</f>
        <v>100.926</v>
      </c>
      <c r="DC541">
        <f>ROUND((ROUND(AT541*AG541,2)*ROUND((0.15+0.2+1),7)),6)</f>
        <v>0</v>
      </c>
      <c r="DD541" t="s">
        <v>236</v>
      </c>
      <c r="DE541" t="s">
        <v>236</v>
      </c>
      <c r="DF541">
        <f t="shared" si="181"/>
        <v>0</v>
      </c>
      <c r="DG541">
        <f t="shared" si="165"/>
        <v>0</v>
      </c>
      <c r="DH541">
        <f t="shared" si="163"/>
        <v>0</v>
      </c>
      <c r="DI541">
        <f t="shared" si="164"/>
        <v>0</v>
      </c>
      <c r="DJ541">
        <f>DG541+DH541</f>
        <v>0</v>
      </c>
      <c r="DK541">
        <v>1</v>
      </c>
      <c r="DL541" t="s">
        <v>236</v>
      </c>
      <c r="DM541">
        <v>0</v>
      </c>
      <c r="DN541" t="s">
        <v>236</v>
      </c>
      <c r="DO541">
        <v>0</v>
      </c>
    </row>
    <row r="542" spans="1:119">
      <c r="A542">
        <f>ROW(Source!A169)</f>
        <v>169</v>
      </c>
      <c r="B542">
        <v>85244098</v>
      </c>
      <c r="C542">
        <v>85247064</v>
      </c>
      <c r="D542">
        <v>83000168</v>
      </c>
      <c r="E542">
        <v>1</v>
      </c>
      <c r="F542">
        <v>1</v>
      </c>
      <c r="G542">
        <v>1</v>
      </c>
      <c r="H542">
        <v>3</v>
      </c>
      <c r="I542" t="s">
        <v>824</v>
      </c>
      <c r="J542" t="s">
        <v>825</v>
      </c>
      <c r="K542" t="s">
        <v>826</v>
      </c>
      <c r="L542">
        <v>1383</v>
      </c>
      <c r="N542">
        <v>1013</v>
      </c>
      <c r="O542" t="s">
        <v>827</v>
      </c>
      <c r="P542" t="s">
        <v>827</v>
      </c>
      <c r="Q542">
        <v>1</v>
      </c>
      <c r="W542">
        <v>0</v>
      </c>
      <c r="X542">
        <v>1840299850</v>
      </c>
      <c r="Y542">
        <f>AT542</f>
        <v>1.1488</v>
      </c>
      <c r="AA542">
        <v>7.32</v>
      </c>
      <c r="AB542">
        <v>0</v>
      </c>
      <c r="AC542">
        <v>0</v>
      </c>
      <c r="AD542">
        <v>0</v>
      </c>
      <c r="AE542">
        <v>7.32</v>
      </c>
      <c r="AF542">
        <v>0</v>
      </c>
      <c r="AG542">
        <v>0</v>
      </c>
      <c r="AH542">
        <v>0</v>
      </c>
      <c r="AI542">
        <v>1</v>
      </c>
      <c r="AJ542">
        <v>1</v>
      </c>
      <c r="AK542">
        <v>1</v>
      </c>
      <c r="AL542">
        <v>1</v>
      </c>
      <c r="AM542">
        <v>-2</v>
      </c>
      <c r="AN542">
        <v>0</v>
      </c>
      <c r="AO542">
        <v>0</v>
      </c>
      <c r="AP542">
        <v>1</v>
      </c>
      <c r="AQ542">
        <v>1</v>
      </c>
      <c r="AR542">
        <v>0</v>
      </c>
      <c r="AS542" t="s">
        <v>236</v>
      </c>
      <c r="AT542">
        <v>1.1488</v>
      </c>
      <c r="AU542" t="s">
        <v>236</v>
      </c>
      <c r="AV542">
        <v>0</v>
      </c>
      <c r="AW542">
        <v>2</v>
      </c>
      <c r="AX542">
        <v>85247079</v>
      </c>
      <c r="AY542">
        <v>1</v>
      </c>
      <c r="AZ542">
        <v>0</v>
      </c>
      <c r="BA542">
        <v>762</v>
      </c>
      <c r="BB542">
        <v>1</v>
      </c>
      <c r="BC542">
        <v>0</v>
      </c>
      <c r="BD542">
        <v>0</v>
      </c>
      <c r="BE542">
        <v>0</v>
      </c>
      <c r="BF542">
        <v>0</v>
      </c>
      <c r="BG542">
        <v>0</v>
      </c>
      <c r="BH542">
        <v>0</v>
      </c>
      <c r="BI542">
        <v>0</v>
      </c>
      <c r="BJ542">
        <v>8.409216</v>
      </c>
      <c r="BK542">
        <v>0</v>
      </c>
      <c r="BL542">
        <v>0</v>
      </c>
      <c r="BM542">
        <v>0</v>
      </c>
      <c r="BN542">
        <v>0</v>
      </c>
      <c r="BO542">
        <v>0</v>
      </c>
      <c r="BP542">
        <v>1</v>
      </c>
      <c r="BQ542">
        <v>8.409216</v>
      </c>
      <c r="BR542">
        <v>0</v>
      </c>
      <c r="BS542">
        <v>0</v>
      </c>
      <c r="BT542">
        <v>0</v>
      </c>
      <c r="BU542">
        <v>0</v>
      </c>
      <c r="BV542">
        <v>0</v>
      </c>
      <c r="BW542">
        <v>1</v>
      </c>
      <c r="CV542">
        <v>0</v>
      </c>
      <c r="CW542">
        <v>0</v>
      </c>
      <c r="CX542">
        <f>ROUND(Y542*Source!I169,7)</f>
        <v>0</v>
      </c>
      <c r="CY542">
        <f>AA542</f>
        <v>7.32</v>
      </c>
      <c r="CZ542">
        <f>AE542</f>
        <v>7.32</v>
      </c>
      <c r="DA542">
        <f>AI542</f>
        <v>1</v>
      </c>
      <c r="DB542">
        <f>ROUND(ROUND(AT542*CZ542,2),6)</f>
        <v>8.41</v>
      </c>
      <c r="DC542">
        <f>ROUND(ROUND(AT542*AG542,2),6)</f>
        <v>0</v>
      </c>
      <c r="DD542" t="s">
        <v>236</v>
      </c>
      <c r="DE542" t="s">
        <v>236</v>
      </c>
      <c r="DF542">
        <f t="shared" si="181"/>
        <v>0</v>
      </c>
      <c r="DG542">
        <f t="shared" si="165"/>
        <v>0</v>
      </c>
      <c r="DH542">
        <f t="shared" si="163"/>
        <v>0</v>
      </c>
      <c r="DI542">
        <f t="shared" si="164"/>
        <v>0</v>
      </c>
      <c r="DJ542">
        <f>DF542</f>
        <v>0</v>
      </c>
      <c r="DK542">
        <v>1</v>
      </c>
      <c r="DL542" t="s">
        <v>236</v>
      </c>
      <c r="DM542">
        <v>0</v>
      </c>
      <c r="DN542" t="s">
        <v>236</v>
      </c>
      <c r="DO542">
        <v>0</v>
      </c>
    </row>
    <row r="543" spans="1:119">
      <c r="A543">
        <f>ROW(Source!A169)</f>
        <v>169</v>
      </c>
      <c r="B543">
        <v>85244098</v>
      </c>
      <c r="C543">
        <v>85247064</v>
      </c>
      <c r="D543">
        <v>83000909</v>
      </c>
      <c r="E543">
        <v>1</v>
      </c>
      <c r="F543">
        <v>1</v>
      </c>
      <c r="G543">
        <v>1</v>
      </c>
      <c r="H543">
        <v>3</v>
      </c>
      <c r="I543" t="s">
        <v>828</v>
      </c>
      <c r="J543" t="s">
        <v>829</v>
      </c>
      <c r="K543" t="s">
        <v>830</v>
      </c>
      <c r="L543">
        <v>1346</v>
      </c>
      <c r="N543">
        <v>1009</v>
      </c>
      <c r="O543" t="s">
        <v>102</v>
      </c>
      <c r="P543" t="s">
        <v>102</v>
      </c>
      <c r="Q543">
        <v>1</v>
      </c>
      <c r="W543">
        <v>0</v>
      </c>
      <c r="X543">
        <v>-163259778</v>
      </c>
      <c r="Y543">
        <f>AT543</f>
        <v>0.96</v>
      </c>
      <c r="AA543">
        <v>121.39</v>
      </c>
      <c r="AB543">
        <v>0</v>
      </c>
      <c r="AC543">
        <v>0</v>
      </c>
      <c r="AD543">
        <v>0</v>
      </c>
      <c r="AE543">
        <v>155.63</v>
      </c>
      <c r="AF543">
        <v>0</v>
      </c>
      <c r="AG543">
        <v>0</v>
      </c>
      <c r="AH543">
        <v>0</v>
      </c>
      <c r="AI543">
        <v>0.78</v>
      </c>
      <c r="AJ543">
        <v>1</v>
      </c>
      <c r="AK543">
        <v>1</v>
      </c>
      <c r="AL543">
        <v>1</v>
      </c>
      <c r="AM543">
        <v>2</v>
      </c>
      <c r="AN543">
        <v>0</v>
      </c>
      <c r="AO543">
        <v>0</v>
      </c>
      <c r="AP543">
        <v>1</v>
      </c>
      <c r="AQ543">
        <v>1</v>
      </c>
      <c r="AR543">
        <v>0</v>
      </c>
      <c r="AS543" t="s">
        <v>236</v>
      </c>
      <c r="AT543">
        <v>0.96</v>
      </c>
      <c r="AU543" t="s">
        <v>236</v>
      </c>
      <c r="AV543">
        <v>0</v>
      </c>
      <c r="AW543">
        <v>2</v>
      </c>
      <c r="AX543">
        <v>85247080</v>
      </c>
      <c r="AY543">
        <v>1</v>
      </c>
      <c r="AZ543">
        <v>0</v>
      </c>
      <c r="BA543">
        <v>763</v>
      </c>
      <c r="BB543">
        <v>1</v>
      </c>
      <c r="BC543">
        <v>0</v>
      </c>
      <c r="BD543">
        <v>0</v>
      </c>
      <c r="BE543">
        <v>0</v>
      </c>
      <c r="BF543">
        <v>0</v>
      </c>
      <c r="BG543">
        <v>0</v>
      </c>
      <c r="BH543">
        <v>0</v>
      </c>
      <c r="BI543">
        <v>0</v>
      </c>
      <c r="BJ543">
        <v>149.4048</v>
      </c>
      <c r="BK543">
        <v>0</v>
      </c>
      <c r="BL543">
        <v>0</v>
      </c>
      <c r="BM543">
        <v>0</v>
      </c>
      <c r="BN543">
        <v>0</v>
      </c>
      <c r="BO543">
        <v>0</v>
      </c>
      <c r="BP543">
        <v>1</v>
      </c>
      <c r="BQ543">
        <v>149.4048</v>
      </c>
      <c r="BR543">
        <v>0</v>
      </c>
      <c r="BS543">
        <v>0</v>
      </c>
      <c r="BT543">
        <v>0</v>
      </c>
      <c r="BU543">
        <v>0</v>
      </c>
      <c r="BV543">
        <v>0</v>
      </c>
      <c r="BW543">
        <v>1</v>
      </c>
      <c r="CV543">
        <v>0</v>
      </c>
      <c r="CW543">
        <v>0</v>
      </c>
      <c r="CX543">
        <f>ROUND(Y543*Source!I169,7)</f>
        <v>0</v>
      </c>
      <c r="CY543">
        <f>AA543</f>
        <v>121.39</v>
      </c>
      <c r="CZ543">
        <f>AE543</f>
        <v>155.63</v>
      </c>
      <c r="DA543">
        <f>AI543</f>
        <v>0.78</v>
      </c>
      <c r="DB543">
        <f>ROUND(ROUND(AT543*CZ543,2),6)</f>
        <v>149.4</v>
      </c>
      <c r="DC543">
        <f>ROUND(ROUND(AT543*AG543,2),6)</f>
        <v>0</v>
      </c>
      <c r="DD543" t="s">
        <v>236</v>
      </c>
      <c r="DE543" t="s">
        <v>236</v>
      </c>
      <c r="DF543">
        <f>ROUND(ROUND(AE543*AI543,2)*CX543,2)</f>
        <v>0</v>
      </c>
      <c r="DG543">
        <f t="shared" si="165"/>
        <v>0</v>
      </c>
      <c r="DH543">
        <f t="shared" si="163"/>
        <v>0</v>
      </c>
      <c r="DI543">
        <f t="shared" si="164"/>
        <v>0</v>
      </c>
      <c r="DJ543">
        <f>DF543</f>
        <v>0</v>
      </c>
      <c r="DK543">
        <v>0</v>
      </c>
      <c r="DL543" t="s">
        <v>236</v>
      </c>
      <c r="DM543">
        <v>0</v>
      </c>
      <c r="DN543" t="s">
        <v>236</v>
      </c>
      <c r="DO543">
        <v>0</v>
      </c>
    </row>
    <row r="544" spans="1:119">
      <c r="A544">
        <f>ROW(Source!A169)</f>
        <v>169</v>
      </c>
      <c r="B544">
        <v>85244098</v>
      </c>
      <c r="C544">
        <v>85247064</v>
      </c>
      <c r="D544">
        <v>83018377</v>
      </c>
      <c r="E544">
        <v>1</v>
      </c>
      <c r="F544">
        <v>1</v>
      </c>
      <c r="G544">
        <v>1</v>
      </c>
      <c r="H544">
        <v>3</v>
      </c>
      <c r="I544" t="s">
        <v>907</v>
      </c>
      <c r="J544" t="s">
        <v>908</v>
      </c>
      <c r="K544" t="s">
        <v>909</v>
      </c>
      <c r="L544">
        <v>1346</v>
      </c>
      <c r="N544">
        <v>1009</v>
      </c>
      <c r="O544" t="s">
        <v>102</v>
      </c>
      <c r="P544" t="s">
        <v>102</v>
      </c>
      <c r="Q544">
        <v>1</v>
      </c>
      <c r="W544">
        <v>0</v>
      </c>
      <c r="X544">
        <v>306218686</v>
      </c>
      <c r="Y544">
        <f>AT544</f>
        <v>0.55</v>
      </c>
      <c r="AA544">
        <v>243.31</v>
      </c>
      <c r="AB544">
        <v>0</v>
      </c>
      <c r="AC544">
        <v>0</v>
      </c>
      <c r="AD544">
        <v>0</v>
      </c>
      <c r="AE544">
        <v>160.07</v>
      </c>
      <c r="AF544">
        <v>0</v>
      </c>
      <c r="AG544">
        <v>0</v>
      </c>
      <c r="AH544">
        <v>0</v>
      </c>
      <c r="AI544">
        <v>1.52</v>
      </c>
      <c r="AJ544">
        <v>1</v>
      </c>
      <c r="AK544">
        <v>1</v>
      </c>
      <c r="AL544">
        <v>1</v>
      </c>
      <c r="AM544">
        <v>2</v>
      </c>
      <c r="AN544">
        <v>0</v>
      </c>
      <c r="AO544">
        <v>0</v>
      </c>
      <c r="AP544">
        <v>1</v>
      </c>
      <c r="AQ544">
        <v>1</v>
      </c>
      <c r="AR544">
        <v>0</v>
      </c>
      <c r="AS544" t="s">
        <v>236</v>
      </c>
      <c r="AT544">
        <v>0.55</v>
      </c>
      <c r="AU544" t="s">
        <v>236</v>
      </c>
      <c r="AV544">
        <v>0</v>
      </c>
      <c r="AW544">
        <v>2</v>
      </c>
      <c r="AX544">
        <v>85247081</v>
      </c>
      <c r="AY544">
        <v>1</v>
      </c>
      <c r="AZ544">
        <v>0</v>
      </c>
      <c r="BA544">
        <v>764</v>
      </c>
      <c r="BB544">
        <v>1</v>
      </c>
      <c r="BC544">
        <v>0</v>
      </c>
      <c r="BD544">
        <v>0</v>
      </c>
      <c r="BE544">
        <v>0</v>
      </c>
      <c r="BF544">
        <v>0</v>
      </c>
      <c r="BG544">
        <v>0</v>
      </c>
      <c r="BH544">
        <v>0</v>
      </c>
      <c r="BI544">
        <v>0</v>
      </c>
      <c r="BJ544">
        <v>88.0385</v>
      </c>
      <c r="BK544">
        <v>0</v>
      </c>
      <c r="BL544">
        <v>0</v>
      </c>
      <c r="BM544">
        <v>0</v>
      </c>
      <c r="BN544">
        <v>0</v>
      </c>
      <c r="BO544">
        <v>0</v>
      </c>
      <c r="BP544">
        <v>1</v>
      </c>
      <c r="BQ544">
        <v>88.0385</v>
      </c>
      <c r="BR544">
        <v>0</v>
      </c>
      <c r="BS544">
        <v>0</v>
      </c>
      <c r="BT544">
        <v>0</v>
      </c>
      <c r="BU544">
        <v>0</v>
      </c>
      <c r="BV544">
        <v>0</v>
      </c>
      <c r="BW544">
        <v>1</v>
      </c>
      <c r="CV544">
        <v>0</v>
      </c>
      <c r="CW544">
        <v>0</v>
      </c>
      <c r="CX544">
        <f>ROUND(Y544*Source!I169,7)</f>
        <v>0</v>
      </c>
      <c r="CY544">
        <f>AA544</f>
        <v>243.31</v>
      </c>
      <c r="CZ544">
        <f>AE544</f>
        <v>160.07</v>
      </c>
      <c r="DA544">
        <f>AI544</f>
        <v>1.52</v>
      </c>
      <c r="DB544">
        <f>ROUND(ROUND(AT544*CZ544,2),6)</f>
        <v>88.04</v>
      </c>
      <c r="DC544">
        <f>ROUND(ROUND(AT544*AG544,2),6)</f>
        <v>0</v>
      </c>
      <c r="DD544" t="s">
        <v>236</v>
      </c>
      <c r="DE544" t="s">
        <v>236</v>
      </c>
      <c r="DF544">
        <f>ROUND(ROUND(AE544*AI544,2)*CX544,2)</f>
        <v>0</v>
      </c>
      <c r="DG544">
        <f t="shared" si="165"/>
        <v>0</v>
      </c>
      <c r="DH544">
        <f t="shared" si="163"/>
        <v>0</v>
      </c>
      <c r="DI544">
        <f t="shared" si="164"/>
        <v>0</v>
      </c>
      <c r="DJ544">
        <f>DF544</f>
        <v>0</v>
      </c>
      <c r="DK544">
        <v>0</v>
      </c>
      <c r="DL544" t="s">
        <v>236</v>
      </c>
      <c r="DM544">
        <v>0</v>
      </c>
      <c r="DN544" t="s">
        <v>236</v>
      </c>
      <c r="DO544">
        <v>0</v>
      </c>
    </row>
    <row r="545" spans="1:119">
      <c r="A545">
        <f>ROW(Source!A169)</f>
        <v>169</v>
      </c>
      <c r="B545">
        <v>85244098</v>
      </c>
      <c r="C545">
        <v>85247064</v>
      </c>
      <c r="D545">
        <v>82931850</v>
      </c>
      <c r="E545">
        <v>117</v>
      </c>
      <c r="F545">
        <v>1</v>
      </c>
      <c r="G545">
        <v>1</v>
      </c>
      <c r="H545">
        <v>3</v>
      </c>
      <c r="I545" t="s">
        <v>327</v>
      </c>
      <c r="J545" t="s">
        <v>236</v>
      </c>
      <c r="K545" t="s">
        <v>328</v>
      </c>
      <c r="L545">
        <v>3277935</v>
      </c>
      <c r="N545">
        <v>1013</v>
      </c>
      <c r="O545" t="s">
        <v>64</v>
      </c>
      <c r="P545" t="s">
        <v>64</v>
      </c>
      <c r="Q545">
        <v>1</v>
      </c>
      <c r="W545">
        <v>0</v>
      </c>
      <c r="X545">
        <v>274903907</v>
      </c>
      <c r="Y545">
        <f>AT545</f>
        <v>2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1</v>
      </c>
      <c r="AJ545">
        <v>1</v>
      </c>
      <c r="AK545">
        <v>1</v>
      </c>
      <c r="AL545">
        <v>1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  <c r="AS545" t="s">
        <v>236</v>
      </c>
      <c r="AT545">
        <v>2</v>
      </c>
      <c r="AU545" t="s">
        <v>236</v>
      </c>
      <c r="AV545">
        <v>0</v>
      </c>
      <c r="AW545">
        <v>2</v>
      </c>
      <c r="AX545">
        <v>85247082</v>
      </c>
      <c r="AY545">
        <v>1</v>
      </c>
      <c r="AZ545">
        <v>0</v>
      </c>
      <c r="BA545">
        <v>765</v>
      </c>
      <c r="BB545">
        <v>0</v>
      </c>
      <c r="BC545">
        <v>0</v>
      </c>
      <c r="BD545">
        <v>0</v>
      </c>
      <c r="BE545">
        <v>0</v>
      </c>
      <c r="BF545">
        <v>0</v>
      </c>
      <c r="BG545">
        <v>0</v>
      </c>
      <c r="BH545">
        <v>0</v>
      </c>
      <c r="BI545">
        <v>0</v>
      </c>
      <c r="BJ545">
        <v>0</v>
      </c>
      <c r="BK545">
        <v>0</v>
      </c>
      <c r="BL545">
        <v>0</v>
      </c>
      <c r="BM545">
        <v>0</v>
      </c>
      <c r="BN545">
        <v>0</v>
      </c>
      <c r="BO545">
        <v>0</v>
      </c>
      <c r="BP545">
        <v>0</v>
      </c>
      <c r="BQ545">
        <v>0</v>
      </c>
      <c r="BR545">
        <v>0</v>
      </c>
      <c r="BS545">
        <v>0</v>
      </c>
      <c r="BT545">
        <v>0</v>
      </c>
      <c r="BU545">
        <v>0</v>
      </c>
      <c r="BV545">
        <v>0</v>
      </c>
      <c r="BW545">
        <v>0</v>
      </c>
      <c r="CV545">
        <v>0</v>
      </c>
      <c r="CW545">
        <v>0</v>
      </c>
      <c r="CX545">
        <f>ROUND(Y545*Source!I169,7)</f>
        <v>0</v>
      </c>
      <c r="CY545">
        <f>AA545</f>
        <v>0</v>
      </c>
      <c r="CZ545">
        <f>AE545</f>
        <v>0</v>
      </c>
      <c r="DA545">
        <f>AI545</f>
        <v>1</v>
      </c>
      <c r="DB545">
        <f>ROUND(ROUND(AT545*CZ545,2),6)</f>
        <v>0</v>
      </c>
      <c r="DC545">
        <f>ROUND(ROUND(AT545*AG545,2),6)</f>
        <v>0</v>
      </c>
      <c r="DD545" t="s">
        <v>236</v>
      </c>
      <c r="DE545" t="s">
        <v>236</v>
      </c>
      <c r="DF545">
        <f t="shared" ref="DF545:DF551" si="182">ROUND(ROUND(AE545,2)*CX545,2)</f>
        <v>0</v>
      </c>
      <c r="DG545">
        <f t="shared" si="165"/>
        <v>0</v>
      </c>
      <c r="DH545">
        <f t="shared" si="163"/>
        <v>0</v>
      </c>
      <c r="DI545">
        <f t="shared" si="164"/>
        <v>0</v>
      </c>
      <c r="DJ545">
        <f>DF545</f>
        <v>0</v>
      </c>
      <c r="DK545">
        <v>0</v>
      </c>
      <c r="DL545" t="s">
        <v>236</v>
      </c>
      <c r="DM545">
        <v>0</v>
      </c>
      <c r="DN545" t="s">
        <v>236</v>
      </c>
      <c r="DO545">
        <v>0</v>
      </c>
    </row>
    <row r="546" spans="1:119">
      <c r="A546">
        <f>ROW(Source!A170)</f>
        <v>170</v>
      </c>
      <c r="B546">
        <v>85244033</v>
      </c>
      <c r="C546">
        <v>85247064</v>
      </c>
      <c r="D546">
        <v>82925840</v>
      </c>
      <c r="E546">
        <v>117</v>
      </c>
      <c r="F546">
        <v>1</v>
      </c>
      <c r="G546">
        <v>1</v>
      </c>
      <c r="H546">
        <v>1</v>
      </c>
      <c r="I546" t="s">
        <v>841</v>
      </c>
      <c r="J546" t="s">
        <v>236</v>
      </c>
      <c r="K546" t="s">
        <v>842</v>
      </c>
      <c r="L546">
        <v>1191</v>
      </c>
      <c r="N546">
        <v>1013</v>
      </c>
      <c r="O546" t="s">
        <v>28</v>
      </c>
      <c r="P546" t="s">
        <v>28</v>
      </c>
      <c r="Q546">
        <v>1</v>
      </c>
      <c r="W546">
        <v>0</v>
      </c>
      <c r="X546">
        <v>44848675</v>
      </c>
      <c r="Y546">
        <f>(AT546*ROUND((0.15+0.2+1),7))</f>
        <v>42.228</v>
      </c>
      <c r="AA546">
        <v>0</v>
      </c>
      <c r="AB546">
        <v>0</v>
      </c>
      <c r="AC546">
        <v>0</v>
      </c>
      <c r="AD546">
        <v>793.61</v>
      </c>
      <c r="AE546">
        <v>0</v>
      </c>
      <c r="AF546">
        <v>0</v>
      </c>
      <c r="AG546">
        <v>0</v>
      </c>
      <c r="AH546">
        <v>793.61</v>
      </c>
      <c r="AI546">
        <v>1</v>
      </c>
      <c r="AJ546">
        <v>1</v>
      </c>
      <c r="AK546">
        <v>1</v>
      </c>
      <c r="AL546">
        <v>1</v>
      </c>
      <c r="AM546">
        <v>-2</v>
      </c>
      <c r="AN546">
        <v>0</v>
      </c>
      <c r="AO546">
        <v>0</v>
      </c>
      <c r="AP546">
        <v>1</v>
      </c>
      <c r="AQ546">
        <v>1</v>
      </c>
      <c r="AR546">
        <v>0</v>
      </c>
      <c r="AS546" t="s">
        <v>236</v>
      </c>
      <c r="AT546">
        <v>31.28</v>
      </c>
      <c r="AU546" t="s">
        <v>441</v>
      </c>
      <c r="AV546">
        <v>1</v>
      </c>
      <c r="AW546">
        <v>2</v>
      </c>
      <c r="AX546">
        <v>85247074</v>
      </c>
      <c r="AY546">
        <v>1</v>
      </c>
      <c r="AZ546">
        <v>0</v>
      </c>
      <c r="BA546">
        <v>766</v>
      </c>
      <c r="BB546">
        <v>1</v>
      </c>
      <c r="BC546">
        <v>0</v>
      </c>
      <c r="BD546">
        <v>0</v>
      </c>
      <c r="BE546">
        <v>0</v>
      </c>
      <c r="BF546">
        <v>0</v>
      </c>
      <c r="BG546">
        <v>0</v>
      </c>
      <c r="BH546">
        <v>0</v>
      </c>
      <c r="BI546">
        <v>0</v>
      </c>
      <c r="BJ546">
        <v>0</v>
      </c>
      <c r="BK546">
        <v>0</v>
      </c>
      <c r="BL546">
        <v>0</v>
      </c>
      <c r="BM546">
        <v>24824.1208</v>
      </c>
      <c r="BN546">
        <v>31.28</v>
      </c>
      <c r="BO546">
        <v>0</v>
      </c>
      <c r="BP546">
        <v>1</v>
      </c>
      <c r="BQ546">
        <v>0</v>
      </c>
      <c r="BR546">
        <v>0</v>
      </c>
      <c r="BS546">
        <v>0</v>
      </c>
      <c r="BT546">
        <v>33512.56308</v>
      </c>
      <c r="BU546">
        <v>42.228</v>
      </c>
      <c r="BV546">
        <v>0</v>
      </c>
      <c r="BW546">
        <v>1</v>
      </c>
      <c r="CU546">
        <f>ROUND(AT546*Source!I170*AH546*AL546,2)</f>
        <v>0</v>
      </c>
      <c r="CV546">
        <f>ROUND(Y546*Source!I170,7)</f>
        <v>0</v>
      </c>
      <c r="CW546">
        <v>0</v>
      </c>
      <c r="CX546">
        <f>ROUND(Y546*Source!I170,7)</f>
        <v>0</v>
      </c>
      <c r="CY546">
        <f>AD546</f>
        <v>793.61</v>
      </c>
      <c r="CZ546">
        <f>AH546</f>
        <v>793.61</v>
      </c>
      <c r="DA546">
        <f>AL546</f>
        <v>1</v>
      </c>
      <c r="DB546">
        <f>ROUND((ROUND(AT546*CZ546,2)*ROUND((0.15+0.2+1),7)),6)</f>
        <v>33512.562</v>
      </c>
      <c r="DC546">
        <f>ROUND((ROUND(AT546*AG546,2)*ROUND((0.15+0.2+1),7)),6)</f>
        <v>0</v>
      </c>
      <c r="DD546" t="s">
        <v>236</v>
      </c>
      <c r="DE546" t="s">
        <v>236</v>
      </c>
      <c r="DF546">
        <f t="shared" si="182"/>
        <v>0</v>
      </c>
      <c r="DG546">
        <f t="shared" si="165"/>
        <v>0</v>
      </c>
      <c r="DH546">
        <f t="shared" si="163"/>
        <v>0</v>
      </c>
      <c r="DI546">
        <f t="shared" si="164"/>
        <v>0</v>
      </c>
      <c r="DJ546">
        <f>DI546</f>
        <v>0</v>
      </c>
      <c r="DK546">
        <v>1</v>
      </c>
      <c r="DL546" t="s">
        <v>236</v>
      </c>
      <c r="DM546">
        <v>0</v>
      </c>
      <c r="DN546" t="s">
        <v>236</v>
      </c>
      <c r="DO546">
        <v>0</v>
      </c>
    </row>
    <row r="547" spans="1:119">
      <c r="A547">
        <f>ROW(Source!A170)</f>
        <v>170</v>
      </c>
      <c r="B547">
        <v>85244033</v>
      </c>
      <c r="C547">
        <v>85247064</v>
      </c>
      <c r="D547">
        <v>82926016</v>
      </c>
      <c r="E547">
        <v>117</v>
      </c>
      <c r="F547">
        <v>1</v>
      </c>
      <c r="G547">
        <v>1</v>
      </c>
      <c r="H547">
        <v>1</v>
      </c>
      <c r="I547" t="s">
        <v>798</v>
      </c>
      <c r="J547" t="s">
        <v>236</v>
      </c>
      <c r="K547" t="s">
        <v>799</v>
      </c>
      <c r="L547">
        <v>1191</v>
      </c>
      <c r="N547">
        <v>1013</v>
      </c>
      <c r="O547" t="s">
        <v>28</v>
      </c>
      <c r="P547" t="s">
        <v>28</v>
      </c>
      <c r="Q547">
        <v>1</v>
      </c>
      <c r="W547">
        <v>0</v>
      </c>
      <c r="X547">
        <v>-1417349443</v>
      </c>
      <c r="Y547">
        <f>(AT547*ROUND((0.15+0.2+1),7))</f>
        <v>0.945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1</v>
      </c>
      <c r="AJ547">
        <v>1</v>
      </c>
      <c r="AK547">
        <v>1</v>
      </c>
      <c r="AL547">
        <v>1</v>
      </c>
      <c r="AM547">
        <v>-2</v>
      </c>
      <c r="AN547">
        <v>0</v>
      </c>
      <c r="AO547">
        <v>0</v>
      </c>
      <c r="AP547">
        <v>1</v>
      </c>
      <c r="AQ547">
        <v>1</v>
      </c>
      <c r="AR547">
        <v>0</v>
      </c>
      <c r="AS547" t="s">
        <v>236</v>
      </c>
      <c r="AT547">
        <v>0.7</v>
      </c>
      <c r="AU547" t="s">
        <v>441</v>
      </c>
      <c r="AV547">
        <v>2</v>
      </c>
      <c r="AW547">
        <v>2</v>
      </c>
      <c r="AX547">
        <v>85247075</v>
      </c>
      <c r="AY547">
        <v>1</v>
      </c>
      <c r="AZ547">
        <v>0</v>
      </c>
      <c r="BA547">
        <v>767</v>
      </c>
      <c r="BB547">
        <v>1</v>
      </c>
      <c r="BC547">
        <v>0</v>
      </c>
      <c r="BD547">
        <v>0</v>
      </c>
      <c r="BE547">
        <v>0</v>
      </c>
      <c r="BF547">
        <v>0</v>
      </c>
      <c r="BG547">
        <v>0</v>
      </c>
      <c r="BH547">
        <v>0</v>
      </c>
      <c r="BI547">
        <v>0</v>
      </c>
      <c r="BJ547">
        <v>0</v>
      </c>
      <c r="BK547">
        <v>0</v>
      </c>
      <c r="BL547">
        <v>0</v>
      </c>
      <c r="BM547">
        <v>0</v>
      </c>
      <c r="BN547">
        <v>0</v>
      </c>
      <c r="BO547">
        <v>0</v>
      </c>
      <c r="BP547">
        <v>0</v>
      </c>
      <c r="BQ547">
        <v>0</v>
      </c>
      <c r="BR547">
        <v>0</v>
      </c>
      <c r="BS547">
        <v>0</v>
      </c>
      <c r="BT547">
        <v>0</v>
      </c>
      <c r="BU547">
        <v>0</v>
      </c>
      <c r="BV547">
        <v>0</v>
      </c>
      <c r="BW547">
        <v>0</v>
      </c>
      <c r="CV547">
        <v>0</v>
      </c>
      <c r="CW547">
        <v>0</v>
      </c>
      <c r="CX547">
        <f>ROUND(Y547*Source!I170,7)</f>
        <v>0</v>
      </c>
      <c r="CY547">
        <f>AD547</f>
        <v>0</v>
      </c>
      <c r="CZ547">
        <f>AH547</f>
        <v>0</v>
      </c>
      <c r="DA547">
        <f>AL547</f>
        <v>1</v>
      </c>
      <c r="DB547">
        <f>ROUND((ROUND(AT547*CZ547,2)*ROUND((0.15+0.2+1),7)),6)</f>
        <v>0</v>
      </c>
      <c r="DC547">
        <f>ROUND((ROUND(AT547*AG547,2)*ROUND((0.15+0.2+1),7)),6)</f>
        <v>0</v>
      </c>
      <c r="DD547" t="s">
        <v>236</v>
      </c>
      <c r="DE547" t="s">
        <v>236</v>
      </c>
      <c r="DF547">
        <f t="shared" si="182"/>
        <v>0</v>
      </c>
      <c r="DG547">
        <f t="shared" si="165"/>
        <v>0</v>
      </c>
      <c r="DH547">
        <f t="shared" si="163"/>
        <v>0</v>
      </c>
      <c r="DI547">
        <f t="shared" si="164"/>
        <v>0</v>
      </c>
      <c r="DJ547">
        <f>DI547</f>
        <v>0</v>
      </c>
      <c r="DK547">
        <v>0</v>
      </c>
      <c r="DL547" t="s">
        <v>236</v>
      </c>
      <c r="DM547">
        <v>0</v>
      </c>
      <c r="DN547" t="s">
        <v>236</v>
      </c>
      <c r="DO547">
        <v>0</v>
      </c>
    </row>
    <row r="548" spans="1:119">
      <c r="A548">
        <f>ROW(Source!A170)</f>
        <v>170</v>
      </c>
      <c r="B548">
        <v>85244033</v>
      </c>
      <c r="C548">
        <v>85247064</v>
      </c>
      <c r="D548">
        <v>82932505</v>
      </c>
      <c r="E548">
        <v>1</v>
      </c>
      <c r="F548">
        <v>1</v>
      </c>
      <c r="G548">
        <v>1</v>
      </c>
      <c r="H548">
        <v>2</v>
      </c>
      <c r="I548" t="s">
        <v>73</v>
      </c>
      <c r="J548" t="s">
        <v>807</v>
      </c>
      <c r="K548" t="s">
        <v>74</v>
      </c>
      <c r="L548">
        <v>1368</v>
      </c>
      <c r="N548">
        <v>1011</v>
      </c>
      <c r="O548" t="s">
        <v>57</v>
      </c>
      <c r="P548" t="s">
        <v>57</v>
      </c>
      <c r="Q548">
        <v>1</v>
      </c>
      <c r="W548">
        <v>0</v>
      </c>
      <c r="X548">
        <v>639918019</v>
      </c>
      <c r="Y548">
        <f>(AT548*ROUND((0.15+0.2+1),7))</f>
        <v>0.4725</v>
      </c>
      <c r="AA548">
        <v>0</v>
      </c>
      <c r="AB548">
        <v>1626.29</v>
      </c>
      <c r="AC548">
        <v>1090.46</v>
      </c>
      <c r="AD548">
        <v>0</v>
      </c>
      <c r="AE548">
        <v>0</v>
      </c>
      <c r="AF548">
        <v>1626.29</v>
      </c>
      <c r="AG548">
        <v>1090.46</v>
      </c>
      <c r="AH548">
        <v>0</v>
      </c>
      <c r="AI548">
        <v>1</v>
      </c>
      <c r="AJ548">
        <v>1</v>
      </c>
      <c r="AK548">
        <v>1</v>
      </c>
      <c r="AL548">
        <v>1</v>
      </c>
      <c r="AM548">
        <v>-2</v>
      </c>
      <c r="AN548">
        <v>0</v>
      </c>
      <c r="AO548">
        <v>0</v>
      </c>
      <c r="AP548">
        <v>1</v>
      </c>
      <c r="AQ548">
        <v>1</v>
      </c>
      <c r="AR548">
        <v>0</v>
      </c>
      <c r="AS548" t="s">
        <v>236</v>
      </c>
      <c r="AT548">
        <v>0.35</v>
      </c>
      <c r="AU548" t="s">
        <v>441</v>
      </c>
      <c r="AV548">
        <v>1</v>
      </c>
      <c r="AW548">
        <v>2</v>
      </c>
      <c r="AX548">
        <v>85247076</v>
      </c>
      <c r="AY548">
        <v>1</v>
      </c>
      <c r="AZ548">
        <v>0</v>
      </c>
      <c r="BA548">
        <v>768</v>
      </c>
      <c r="BB548">
        <v>1</v>
      </c>
      <c r="BC548">
        <v>0</v>
      </c>
      <c r="BD548">
        <v>0</v>
      </c>
      <c r="BE548">
        <v>0</v>
      </c>
      <c r="BF548">
        <v>0</v>
      </c>
      <c r="BG548">
        <v>0</v>
      </c>
      <c r="BH548">
        <v>0</v>
      </c>
      <c r="BI548">
        <v>0</v>
      </c>
      <c r="BJ548">
        <v>0</v>
      </c>
      <c r="BK548">
        <v>569.2015</v>
      </c>
      <c r="BL548">
        <v>381.661</v>
      </c>
      <c r="BM548">
        <v>0</v>
      </c>
      <c r="BN548">
        <v>0</v>
      </c>
      <c r="BO548">
        <v>0.35</v>
      </c>
      <c r="BP548">
        <v>1</v>
      </c>
      <c r="BQ548">
        <v>0</v>
      </c>
      <c r="BR548">
        <v>768.422025</v>
      </c>
      <c r="BS548">
        <v>515.24235</v>
      </c>
      <c r="BT548">
        <v>0</v>
      </c>
      <c r="BU548">
        <v>0</v>
      </c>
      <c r="BV548">
        <v>0.4725</v>
      </c>
      <c r="BW548">
        <v>1</v>
      </c>
      <c r="CV548">
        <v>0</v>
      </c>
      <c r="CW548">
        <f>ROUND(Y548*Source!I170*DO548,7)</f>
        <v>0</v>
      </c>
      <c r="CX548">
        <f>ROUND(Y548*Source!I170,7)</f>
        <v>0</v>
      </c>
      <c r="CY548">
        <f>AB548</f>
        <v>1626.29</v>
      </c>
      <c r="CZ548">
        <f>AF548</f>
        <v>1626.29</v>
      </c>
      <c r="DA548">
        <f>AJ548</f>
        <v>1</v>
      </c>
      <c r="DB548">
        <f>ROUND((ROUND(AT548*CZ548,2)*ROUND((0.15+0.2+1),7)),6)</f>
        <v>768.42</v>
      </c>
      <c r="DC548">
        <f>ROUND((ROUND(AT548*AG548,2)*ROUND((0.15+0.2+1),7)),6)</f>
        <v>515.241</v>
      </c>
      <c r="DD548" t="s">
        <v>236</v>
      </c>
      <c r="DE548" t="s">
        <v>236</v>
      </c>
      <c r="DF548">
        <f t="shared" si="182"/>
        <v>0</v>
      </c>
      <c r="DG548">
        <f t="shared" si="165"/>
        <v>0</v>
      </c>
      <c r="DH548">
        <f t="shared" si="163"/>
        <v>0</v>
      </c>
      <c r="DI548">
        <f t="shared" si="164"/>
        <v>0</v>
      </c>
      <c r="DJ548">
        <f>DG548+DH548</f>
        <v>0</v>
      </c>
      <c r="DK548">
        <v>1</v>
      </c>
      <c r="DL548" t="s">
        <v>75</v>
      </c>
      <c r="DM548">
        <v>6</v>
      </c>
      <c r="DN548" t="s">
        <v>28</v>
      </c>
      <c r="DO548">
        <v>1</v>
      </c>
    </row>
    <row r="549" spans="1:119">
      <c r="A549">
        <f>ROW(Source!A170)</f>
        <v>170</v>
      </c>
      <c r="B549">
        <v>85244033</v>
      </c>
      <c r="C549">
        <v>85247064</v>
      </c>
      <c r="D549">
        <v>82933400</v>
      </c>
      <c r="E549">
        <v>1</v>
      </c>
      <c r="F549">
        <v>1</v>
      </c>
      <c r="G549">
        <v>1</v>
      </c>
      <c r="H549">
        <v>2</v>
      </c>
      <c r="I549" t="s">
        <v>97</v>
      </c>
      <c r="J549" t="s">
        <v>801</v>
      </c>
      <c r="K549" t="s">
        <v>98</v>
      </c>
      <c r="L549">
        <v>1368</v>
      </c>
      <c r="N549">
        <v>1011</v>
      </c>
      <c r="O549" t="s">
        <v>57</v>
      </c>
      <c r="P549" t="s">
        <v>57</v>
      </c>
      <c r="Q549">
        <v>1</v>
      </c>
      <c r="W549">
        <v>0</v>
      </c>
      <c r="X549">
        <v>-849950259</v>
      </c>
      <c r="Y549">
        <f>(AT549*ROUND((0.15+0.2+1),7))</f>
        <v>0.4725</v>
      </c>
      <c r="AA549">
        <v>0</v>
      </c>
      <c r="AB549">
        <v>641.7</v>
      </c>
      <c r="AC549">
        <v>811.79</v>
      </c>
      <c r="AD549">
        <v>0</v>
      </c>
      <c r="AE549">
        <v>0</v>
      </c>
      <c r="AF549">
        <v>641.7</v>
      </c>
      <c r="AG549">
        <v>811.79</v>
      </c>
      <c r="AH549">
        <v>0</v>
      </c>
      <c r="AI549">
        <v>1</v>
      </c>
      <c r="AJ549">
        <v>1</v>
      </c>
      <c r="AK549">
        <v>1</v>
      </c>
      <c r="AL549">
        <v>1</v>
      </c>
      <c r="AM549">
        <v>-2</v>
      </c>
      <c r="AN549">
        <v>0</v>
      </c>
      <c r="AO549">
        <v>0</v>
      </c>
      <c r="AP549">
        <v>1</v>
      </c>
      <c r="AQ549">
        <v>1</v>
      </c>
      <c r="AR549">
        <v>0</v>
      </c>
      <c r="AS549" t="s">
        <v>236</v>
      </c>
      <c r="AT549">
        <v>0.35</v>
      </c>
      <c r="AU549" t="s">
        <v>441</v>
      </c>
      <c r="AV549">
        <v>1</v>
      </c>
      <c r="AW549">
        <v>2</v>
      </c>
      <c r="AX549">
        <v>85247077</v>
      </c>
      <c r="AY549">
        <v>1</v>
      </c>
      <c r="AZ549">
        <v>0</v>
      </c>
      <c r="BA549">
        <v>769</v>
      </c>
      <c r="BB549">
        <v>1</v>
      </c>
      <c r="BC549">
        <v>0</v>
      </c>
      <c r="BD549">
        <v>0</v>
      </c>
      <c r="BE549">
        <v>0</v>
      </c>
      <c r="BF549">
        <v>0</v>
      </c>
      <c r="BG549">
        <v>0</v>
      </c>
      <c r="BH549">
        <v>0</v>
      </c>
      <c r="BI549">
        <v>0</v>
      </c>
      <c r="BJ549">
        <v>0</v>
      </c>
      <c r="BK549">
        <v>224.595</v>
      </c>
      <c r="BL549">
        <v>284.1265</v>
      </c>
      <c r="BM549">
        <v>0</v>
      </c>
      <c r="BN549">
        <v>0</v>
      </c>
      <c r="BO549">
        <v>0.35</v>
      </c>
      <c r="BP549">
        <v>1</v>
      </c>
      <c r="BQ549">
        <v>0</v>
      </c>
      <c r="BR549">
        <v>303.20325</v>
      </c>
      <c r="BS549">
        <v>383.570775</v>
      </c>
      <c r="BT549">
        <v>0</v>
      </c>
      <c r="BU549">
        <v>0</v>
      </c>
      <c r="BV549">
        <v>0.4725</v>
      </c>
      <c r="BW549">
        <v>1</v>
      </c>
      <c r="CV549">
        <v>0</v>
      </c>
      <c r="CW549">
        <f>ROUND(Y549*Source!I170*DO549,7)</f>
        <v>0</v>
      </c>
      <c r="CX549">
        <f>ROUND(Y549*Source!I170,7)</f>
        <v>0</v>
      </c>
      <c r="CY549">
        <f>AB549</f>
        <v>641.7</v>
      </c>
      <c r="CZ549">
        <f>AF549</f>
        <v>641.7</v>
      </c>
      <c r="DA549">
        <f>AJ549</f>
        <v>1</v>
      </c>
      <c r="DB549">
        <f>ROUND((ROUND(AT549*CZ549,2)*ROUND((0.15+0.2+1),7)),6)</f>
        <v>303.21</v>
      </c>
      <c r="DC549">
        <f>ROUND((ROUND(AT549*AG549,2)*ROUND((0.15+0.2+1),7)),6)</f>
        <v>383.5755</v>
      </c>
      <c r="DD549" t="s">
        <v>236</v>
      </c>
      <c r="DE549" t="s">
        <v>236</v>
      </c>
      <c r="DF549">
        <f t="shared" si="182"/>
        <v>0</v>
      </c>
      <c r="DG549">
        <f t="shared" si="165"/>
        <v>0</v>
      </c>
      <c r="DH549">
        <f t="shared" si="163"/>
        <v>0</v>
      </c>
      <c r="DI549">
        <f t="shared" si="164"/>
        <v>0</v>
      </c>
      <c r="DJ549">
        <f>DG549+DH549</f>
        <v>0</v>
      </c>
      <c r="DK549">
        <v>1</v>
      </c>
      <c r="DL549" t="s">
        <v>81</v>
      </c>
      <c r="DM549">
        <v>4</v>
      </c>
      <c r="DN549" t="s">
        <v>28</v>
      </c>
      <c r="DO549">
        <v>1</v>
      </c>
    </row>
    <row r="550" spans="1:119">
      <c r="A550">
        <f>ROW(Source!A170)</f>
        <v>170</v>
      </c>
      <c r="B550">
        <v>85244033</v>
      </c>
      <c r="C550">
        <v>85247064</v>
      </c>
      <c r="D550">
        <v>82933596</v>
      </c>
      <c r="E550">
        <v>1</v>
      </c>
      <c r="F550">
        <v>1</v>
      </c>
      <c r="G550">
        <v>1</v>
      </c>
      <c r="H550">
        <v>2</v>
      </c>
      <c r="I550" t="s">
        <v>821</v>
      </c>
      <c r="J550" t="s">
        <v>822</v>
      </c>
      <c r="K550" t="s">
        <v>823</v>
      </c>
      <c r="L550">
        <v>1368</v>
      </c>
      <c r="N550">
        <v>1011</v>
      </c>
      <c r="O550" t="s">
        <v>57</v>
      </c>
      <c r="P550" t="s">
        <v>57</v>
      </c>
      <c r="Q550">
        <v>1</v>
      </c>
      <c r="W550">
        <v>0</v>
      </c>
      <c r="X550">
        <v>303316554</v>
      </c>
      <c r="Y550">
        <f>(AT550*ROUND((0.15+0.2+1),7))</f>
        <v>2.916</v>
      </c>
      <c r="AA550">
        <v>0</v>
      </c>
      <c r="AB550">
        <v>34.61</v>
      </c>
      <c r="AC550">
        <v>0</v>
      </c>
      <c r="AD550">
        <v>0</v>
      </c>
      <c r="AE550">
        <v>0</v>
      </c>
      <c r="AF550">
        <v>34.61</v>
      </c>
      <c r="AG550">
        <v>0</v>
      </c>
      <c r="AH550">
        <v>0</v>
      </c>
      <c r="AI550">
        <v>1</v>
      </c>
      <c r="AJ550">
        <v>1</v>
      </c>
      <c r="AK550">
        <v>1</v>
      </c>
      <c r="AL550">
        <v>1</v>
      </c>
      <c r="AM550">
        <v>-2</v>
      </c>
      <c r="AN550">
        <v>0</v>
      </c>
      <c r="AO550">
        <v>0</v>
      </c>
      <c r="AP550">
        <v>1</v>
      </c>
      <c r="AQ550">
        <v>1</v>
      </c>
      <c r="AR550">
        <v>0</v>
      </c>
      <c r="AS550" t="s">
        <v>236</v>
      </c>
      <c r="AT550">
        <v>2.16</v>
      </c>
      <c r="AU550" t="s">
        <v>441</v>
      </c>
      <c r="AV550">
        <v>1</v>
      </c>
      <c r="AW550">
        <v>2</v>
      </c>
      <c r="AX550">
        <v>85247078</v>
      </c>
      <c r="AY550">
        <v>1</v>
      </c>
      <c r="AZ550">
        <v>0</v>
      </c>
      <c r="BA550">
        <v>770</v>
      </c>
      <c r="BB550">
        <v>1</v>
      </c>
      <c r="BC550">
        <v>0</v>
      </c>
      <c r="BD550">
        <v>0</v>
      </c>
      <c r="BE550">
        <v>0</v>
      </c>
      <c r="BF550">
        <v>0</v>
      </c>
      <c r="BG550">
        <v>0</v>
      </c>
      <c r="BH550">
        <v>0</v>
      </c>
      <c r="BI550">
        <v>0</v>
      </c>
      <c r="BJ550">
        <v>0</v>
      </c>
      <c r="BK550">
        <v>74.7576</v>
      </c>
      <c r="BL550">
        <v>0</v>
      </c>
      <c r="BM550">
        <v>0</v>
      </c>
      <c r="BN550">
        <v>0</v>
      </c>
      <c r="BO550">
        <v>0</v>
      </c>
      <c r="BP550">
        <v>1</v>
      </c>
      <c r="BQ550">
        <v>0</v>
      </c>
      <c r="BR550">
        <v>100.92276</v>
      </c>
      <c r="BS550">
        <v>0</v>
      </c>
      <c r="BT550">
        <v>0</v>
      </c>
      <c r="BU550">
        <v>0</v>
      </c>
      <c r="BV550">
        <v>0</v>
      </c>
      <c r="BW550">
        <v>1</v>
      </c>
      <c r="CV550">
        <v>0</v>
      </c>
      <c r="CW550">
        <f>ROUND(Y550*Source!I170*DO550,7)</f>
        <v>0</v>
      </c>
      <c r="CX550">
        <f>ROUND(Y550*Source!I170,7)</f>
        <v>0</v>
      </c>
      <c r="CY550">
        <f>AB550</f>
        <v>34.61</v>
      </c>
      <c r="CZ550">
        <f>AF550</f>
        <v>34.61</v>
      </c>
      <c r="DA550">
        <f>AJ550</f>
        <v>1</v>
      </c>
      <c r="DB550">
        <f>ROUND((ROUND(AT550*CZ550,2)*ROUND((0.15+0.2+1),7)),6)</f>
        <v>100.926</v>
      </c>
      <c r="DC550">
        <f>ROUND((ROUND(AT550*AG550,2)*ROUND((0.15+0.2+1),7)),6)</f>
        <v>0</v>
      </c>
      <c r="DD550" t="s">
        <v>236</v>
      </c>
      <c r="DE550" t="s">
        <v>236</v>
      </c>
      <c r="DF550">
        <f t="shared" si="182"/>
        <v>0</v>
      </c>
      <c r="DG550">
        <f t="shared" si="165"/>
        <v>0</v>
      </c>
      <c r="DH550">
        <f t="shared" si="163"/>
        <v>0</v>
      </c>
      <c r="DI550">
        <f t="shared" si="164"/>
        <v>0</v>
      </c>
      <c r="DJ550">
        <f>DG550+DH550</f>
        <v>0</v>
      </c>
      <c r="DK550">
        <v>1</v>
      </c>
      <c r="DL550" t="s">
        <v>236</v>
      </c>
      <c r="DM550">
        <v>0</v>
      </c>
      <c r="DN550" t="s">
        <v>236</v>
      </c>
      <c r="DO550">
        <v>0</v>
      </c>
    </row>
    <row r="551" spans="1:119">
      <c r="A551">
        <f>ROW(Source!A170)</f>
        <v>170</v>
      </c>
      <c r="B551">
        <v>85244033</v>
      </c>
      <c r="C551">
        <v>85247064</v>
      </c>
      <c r="D551">
        <v>83000168</v>
      </c>
      <c r="E551">
        <v>1</v>
      </c>
      <c r="F551">
        <v>1</v>
      </c>
      <c r="G551">
        <v>1</v>
      </c>
      <c r="H551">
        <v>3</v>
      </c>
      <c r="I551" t="s">
        <v>824</v>
      </c>
      <c r="J551" t="s">
        <v>825</v>
      </c>
      <c r="K551" t="s">
        <v>826</v>
      </c>
      <c r="L551">
        <v>1383</v>
      </c>
      <c r="N551">
        <v>1013</v>
      </c>
      <c r="O551" t="s">
        <v>827</v>
      </c>
      <c r="P551" t="s">
        <v>827</v>
      </c>
      <c r="Q551">
        <v>1</v>
      </c>
      <c r="W551">
        <v>0</v>
      </c>
      <c r="X551">
        <v>1840299850</v>
      </c>
      <c r="Y551">
        <f>AT551</f>
        <v>1.1488</v>
      </c>
      <c r="AA551">
        <v>7.32</v>
      </c>
      <c r="AB551">
        <v>0</v>
      </c>
      <c r="AC551">
        <v>0</v>
      </c>
      <c r="AD551">
        <v>0</v>
      </c>
      <c r="AE551">
        <v>7.32</v>
      </c>
      <c r="AF551">
        <v>0</v>
      </c>
      <c r="AG551">
        <v>0</v>
      </c>
      <c r="AH551">
        <v>0</v>
      </c>
      <c r="AI551">
        <v>1</v>
      </c>
      <c r="AJ551">
        <v>1</v>
      </c>
      <c r="AK551">
        <v>1</v>
      </c>
      <c r="AL551">
        <v>1</v>
      </c>
      <c r="AM551">
        <v>-2</v>
      </c>
      <c r="AN551">
        <v>0</v>
      </c>
      <c r="AO551">
        <v>0</v>
      </c>
      <c r="AP551">
        <v>1</v>
      </c>
      <c r="AQ551">
        <v>1</v>
      </c>
      <c r="AR551">
        <v>0</v>
      </c>
      <c r="AS551" t="s">
        <v>236</v>
      </c>
      <c r="AT551">
        <v>1.1488</v>
      </c>
      <c r="AU551" t="s">
        <v>236</v>
      </c>
      <c r="AV551">
        <v>0</v>
      </c>
      <c r="AW551">
        <v>2</v>
      </c>
      <c r="AX551">
        <v>85247079</v>
      </c>
      <c r="AY551">
        <v>1</v>
      </c>
      <c r="AZ551">
        <v>0</v>
      </c>
      <c r="BA551">
        <v>771</v>
      </c>
      <c r="BB551">
        <v>1</v>
      </c>
      <c r="BC551">
        <v>0</v>
      </c>
      <c r="BD551">
        <v>0</v>
      </c>
      <c r="BE551">
        <v>0</v>
      </c>
      <c r="BF551">
        <v>0</v>
      </c>
      <c r="BG551">
        <v>0</v>
      </c>
      <c r="BH551">
        <v>0</v>
      </c>
      <c r="BI551">
        <v>0</v>
      </c>
      <c r="BJ551">
        <v>8.409216</v>
      </c>
      <c r="BK551">
        <v>0</v>
      </c>
      <c r="BL551">
        <v>0</v>
      </c>
      <c r="BM551">
        <v>0</v>
      </c>
      <c r="BN551">
        <v>0</v>
      </c>
      <c r="BO551">
        <v>0</v>
      </c>
      <c r="BP551">
        <v>1</v>
      </c>
      <c r="BQ551">
        <v>8.409216</v>
      </c>
      <c r="BR551">
        <v>0</v>
      </c>
      <c r="BS551">
        <v>0</v>
      </c>
      <c r="BT551">
        <v>0</v>
      </c>
      <c r="BU551">
        <v>0</v>
      </c>
      <c r="BV551">
        <v>0</v>
      </c>
      <c r="BW551">
        <v>1</v>
      </c>
      <c r="CV551">
        <v>0</v>
      </c>
      <c r="CW551">
        <v>0</v>
      </c>
      <c r="CX551">
        <f>ROUND(Y551*Source!I170,7)</f>
        <v>0</v>
      </c>
      <c r="CY551">
        <f>AA551</f>
        <v>7.32</v>
      </c>
      <c r="CZ551">
        <f>AE551</f>
        <v>7.32</v>
      </c>
      <c r="DA551">
        <f>AI551</f>
        <v>1</v>
      </c>
      <c r="DB551">
        <f>ROUND(ROUND(AT551*CZ551,2),6)</f>
        <v>8.41</v>
      </c>
      <c r="DC551">
        <f>ROUND(ROUND(AT551*AG551,2),6)</f>
        <v>0</v>
      </c>
      <c r="DD551" t="s">
        <v>236</v>
      </c>
      <c r="DE551" t="s">
        <v>236</v>
      </c>
      <c r="DF551">
        <f t="shared" si="182"/>
        <v>0</v>
      </c>
      <c r="DG551">
        <f t="shared" si="165"/>
        <v>0</v>
      </c>
      <c r="DH551">
        <f t="shared" si="163"/>
        <v>0</v>
      </c>
      <c r="DI551">
        <f t="shared" si="164"/>
        <v>0</v>
      </c>
      <c r="DJ551">
        <f>DF551</f>
        <v>0</v>
      </c>
      <c r="DK551">
        <v>1</v>
      </c>
      <c r="DL551" t="s">
        <v>236</v>
      </c>
      <c r="DM551">
        <v>0</v>
      </c>
      <c r="DN551" t="s">
        <v>236</v>
      </c>
      <c r="DO551">
        <v>0</v>
      </c>
    </row>
    <row r="552" spans="1:119">
      <c r="A552">
        <f>ROW(Source!A170)</f>
        <v>170</v>
      </c>
      <c r="B552">
        <v>85244033</v>
      </c>
      <c r="C552">
        <v>85247064</v>
      </c>
      <c r="D552">
        <v>83000909</v>
      </c>
      <c r="E552">
        <v>1</v>
      </c>
      <c r="F552">
        <v>1</v>
      </c>
      <c r="G552">
        <v>1</v>
      </c>
      <c r="H552">
        <v>3</v>
      </c>
      <c r="I552" t="s">
        <v>828</v>
      </c>
      <c r="J552" t="s">
        <v>829</v>
      </c>
      <c r="K552" t="s">
        <v>830</v>
      </c>
      <c r="L552">
        <v>1346</v>
      </c>
      <c r="N552">
        <v>1009</v>
      </c>
      <c r="O552" t="s">
        <v>102</v>
      </c>
      <c r="P552" t="s">
        <v>102</v>
      </c>
      <c r="Q552">
        <v>1</v>
      </c>
      <c r="W552">
        <v>0</v>
      </c>
      <c r="X552">
        <v>-163259778</v>
      </c>
      <c r="Y552">
        <f>AT552</f>
        <v>0.96</v>
      </c>
      <c r="AA552">
        <v>121.39</v>
      </c>
      <c r="AB552">
        <v>0</v>
      </c>
      <c r="AC552">
        <v>0</v>
      </c>
      <c r="AD552">
        <v>0</v>
      </c>
      <c r="AE552">
        <v>155.63</v>
      </c>
      <c r="AF552">
        <v>0</v>
      </c>
      <c r="AG552">
        <v>0</v>
      </c>
      <c r="AH552">
        <v>0</v>
      </c>
      <c r="AI552">
        <v>0.78</v>
      </c>
      <c r="AJ552">
        <v>1</v>
      </c>
      <c r="AK552">
        <v>1</v>
      </c>
      <c r="AL552">
        <v>1</v>
      </c>
      <c r="AM552">
        <v>2</v>
      </c>
      <c r="AN552">
        <v>0</v>
      </c>
      <c r="AO552">
        <v>0</v>
      </c>
      <c r="AP552">
        <v>1</v>
      </c>
      <c r="AQ552">
        <v>1</v>
      </c>
      <c r="AR552">
        <v>0</v>
      </c>
      <c r="AS552" t="s">
        <v>236</v>
      </c>
      <c r="AT552">
        <v>0.96</v>
      </c>
      <c r="AU552" t="s">
        <v>236</v>
      </c>
      <c r="AV552">
        <v>0</v>
      </c>
      <c r="AW552">
        <v>2</v>
      </c>
      <c r="AX552">
        <v>85247080</v>
      </c>
      <c r="AY552">
        <v>1</v>
      </c>
      <c r="AZ552">
        <v>0</v>
      </c>
      <c r="BA552">
        <v>772</v>
      </c>
      <c r="BB552">
        <v>1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0</v>
      </c>
      <c r="BI552">
        <v>0</v>
      </c>
      <c r="BJ552">
        <v>149.4048</v>
      </c>
      <c r="BK552">
        <v>0</v>
      </c>
      <c r="BL552">
        <v>0</v>
      </c>
      <c r="BM552">
        <v>0</v>
      </c>
      <c r="BN552">
        <v>0</v>
      </c>
      <c r="BO552">
        <v>0</v>
      </c>
      <c r="BP552">
        <v>1</v>
      </c>
      <c r="BQ552">
        <v>149.4048</v>
      </c>
      <c r="BR552">
        <v>0</v>
      </c>
      <c r="BS552">
        <v>0</v>
      </c>
      <c r="BT552">
        <v>0</v>
      </c>
      <c r="BU552">
        <v>0</v>
      </c>
      <c r="BV552">
        <v>0</v>
      </c>
      <c r="BW552">
        <v>1</v>
      </c>
      <c r="CV552">
        <v>0</v>
      </c>
      <c r="CW552">
        <v>0</v>
      </c>
      <c r="CX552">
        <f>ROUND(Y552*Source!I170,7)</f>
        <v>0</v>
      </c>
      <c r="CY552">
        <f>AA552</f>
        <v>121.39</v>
      </c>
      <c r="CZ552">
        <f>AE552</f>
        <v>155.63</v>
      </c>
      <c r="DA552">
        <f>AI552</f>
        <v>0.78</v>
      </c>
      <c r="DB552">
        <f>ROUND(ROUND(AT552*CZ552,2),6)</f>
        <v>149.4</v>
      </c>
      <c r="DC552">
        <f>ROUND(ROUND(AT552*AG552,2),6)</f>
        <v>0</v>
      </c>
      <c r="DD552" t="s">
        <v>236</v>
      </c>
      <c r="DE552" t="s">
        <v>236</v>
      </c>
      <c r="DF552">
        <f>ROUND(ROUND(AE552*AI552,2)*CX552,2)</f>
        <v>0</v>
      </c>
      <c r="DG552">
        <f t="shared" si="165"/>
        <v>0</v>
      </c>
      <c r="DH552">
        <f t="shared" si="163"/>
        <v>0</v>
      </c>
      <c r="DI552">
        <f t="shared" si="164"/>
        <v>0</v>
      </c>
      <c r="DJ552">
        <f>DF552</f>
        <v>0</v>
      </c>
      <c r="DK552">
        <v>0</v>
      </c>
      <c r="DL552" t="s">
        <v>236</v>
      </c>
      <c r="DM552">
        <v>0</v>
      </c>
      <c r="DN552" t="s">
        <v>236</v>
      </c>
      <c r="DO552">
        <v>0</v>
      </c>
    </row>
    <row r="553" spans="1:119">
      <c r="A553">
        <f>ROW(Source!A170)</f>
        <v>170</v>
      </c>
      <c r="B553">
        <v>85244033</v>
      </c>
      <c r="C553">
        <v>85247064</v>
      </c>
      <c r="D553">
        <v>83018377</v>
      </c>
      <c r="E553">
        <v>1</v>
      </c>
      <c r="F553">
        <v>1</v>
      </c>
      <c r="G553">
        <v>1</v>
      </c>
      <c r="H553">
        <v>3</v>
      </c>
      <c r="I553" t="s">
        <v>907</v>
      </c>
      <c r="J553" t="s">
        <v>908</v>
      </c>
      <c r="K553" t="s">
        <v>909</v>
      </c>
      <c r="L553">
        <v>1346</v>
      </c>
      <c r="N553">
        <v>1009</v>
      </c>
      <c r="O553" t="s">
        <v>102</v>
      </c>
      <c r="P553" t="s">
        <v>102</v>
      </c>
      <c r="Q553">
        <v>1</v>
      </c>
      <c r="W553">
        <v>0</v>
      </c>
      <c r="X553">
        <v>306218686</v>
      </c>
      <c r="Y553">
        <f>AT553</f>
        <v>0.55</v>
      </c>
      <c r="AA553">
        <v>243.31</v>
      </c>
      <c r="AB553">
        <v>0</v>
      </c>
      <c r="AC553">
        <v>0</v>
      </c>
      <c r="AD553">
        <v>0</v>
      </c>
      <c r="AE553">
        <v>160.07</v>
      </c>
      <c r="AF553">
        <v>0</v>
      </c>
      <c r="AG553">
        <v>0</v>
      </c>
      <c r="AH553">
        <v>0</v>
      </c>
      <c r="AI553">
        <v>1.52</v>
      </c>
      <c r="AJ553">
        <v>1</v>
      </c>
      <c r="AK553">
        <v>1</v>
      </c>
      <c r="AL553">
        <v>1</v>
      </c>
      <c r="AM553">
        <v>2</v>
      </c>
      <c r="AN553">
        <v>0</v>
      </c>
      <c r="AO553">
        <v>0</v>
      </c>
      <c r="AP553">
        <v>1</v>
      </c>
      <c r="AQ553">
        <v>1</v>
      </c>
      <c r="AR553">
        <v>0</v>
      </c>
      <c r="AS553" t="s">
        <v>236</v>
      </c>
      <c r="AT553">
        <v>0.55</v>
      </c>
      <c r="AU553" t="s">
        <v>236</v>
      </c>
      <c r="AV553">
        <v>0</v>
      </c>
      <c r="AW553">
        <v>2</v>
      </c>
      <c r="AX553">
        <v>85247081</v>
      </c>
      <c r="AY553">
        <v>1</v>
      </c>
      <c r="AZ553">
        <v>0</v>
      </c>
      <c r="BA553">
        <v>773</v>
      </c>
      <c r="BB553">
        <v>1</v>
      </c>
      <c r="BC553">
        <v>0</v>
      </c>
      <c r="BD553">
        <v>0</v>
      </c>
      <c r="BE553">
        <v>0</v>
      </c>
      <c r="BF553">
        <v>0</v>
      </c>
      <c r="BG553">
        <v>0</v>
      </c>
      <c r="BH553">
        <v>0</v>
      </c>
      <c r="BI553">
        <v>0</v>
      </c>
      <c r="BJ553">
        <v>88.0385</v>
      </c>
      <c r="BK553">
        <v>0</v>
      </c>
      <c r="BL553">
        <v>0</v>
      </c>
      <c r="BM553">
        <v>0</v>
      </c>
      <c r="BN553">
        <v>0</v>
      </c>
      <c r="BO553">
        <v>0</v>
      </c>
      <c r="BP553">
        <v>1</v>
      </c>
      <c r="BQ553">
        <v>88.0385</v>
      </c>
      <c r="BR553">
        <v>0</v>
      </c>
      <c r="BS553">
        <v>0</v>
      </c>
      <c r="BT553">
        <v>0</v>
      </c>
      <c r="BU553">
        <v>0</v>
      </c>
      <c r="BV553">
        <v>0</v>
      </c>
      <c r="BW553">
        <v>1</v>
      </c>
      <c r="CV553">
        <v>0</v>
      </c>
      <c r="CW553">
        <v>0</v>
      </c>
      <c r="CX553">
        <f>ROUND(Y553*Source!I170,7)</f>
        <v>0</v>
      </c>
      <c r="CY553">
        <f>AA553</f>
        <v>243.31</v>
      </c>
      <c r="CZ553">
        <f>AE553</f>
        <v>160.07</v>
      </c>
      <c r="DA553">
        <f>AI553</f>
        <v>1.52</v>
      </c>
      <c r="DB553">
        <f>ROUND(ROUND(AT553*CZ553,2),6)</f>
        <v>88.04</v>
      </c>
      <c r="DC553">
        <f>ROUND(ROUND(AT553*AG553,2),6)</f>
        <v>0</v>
      </c>
      <c r="DD553" t="s">
        <v>236</v>
      </c>
      <c r="DE553" t="s">
        <v>236</v>
      </c>
      <c r="DF553">
        <f>ROUND(ROUND(AE553*AI553,2)*CX553,2)</f>
        <v>0</v>
      </c>
      <c r="DG553">
        <f t="shared" si="165"/>
        <v>0</v>
      </c>
      <c r="DH553">
        <f t="shared" si="163"/>
        <v>0</v>
      </c>
      <c r="DI553">
        <f t="shared" si="164"/>
        <v>0</v>
      </c>
      <c r="DJ553">
        <f>DF553</f>
        <v>0</v>
      </c>
      <c r="DK553">
        <v>0</v>
      </c>
      <c r="DL553" t="s">
        <v>236</v>
      </c>
      <c r="DM553">
        <v>0</v>
      </c>
      <c r="DN553" t="s">
        <v>236</v>
      </c>
      <c r="DO553">
        <v>0</v>
      </c>
    </row>
    <row r="554" spans="1:119">
      <c r="A554">
        <f>ROW(Source!A170)</f>
        <v>170</v>
      </c>
      <c r="B554">
        <v>85244033</v>
      </c>
      <c r="C554">
        <v>85247064</v>
      </c>
      <c r="D554">
        <v>82931850</v>
      </c>
      <c r="E554">
        <v>117</v>
      </c>
      <c r="F554">
        <v>1</v>
      </c>
      <c r="G554">
        <v>1</v>
      </c>
      <c r="H554">
        <v>3</v>
      </c>
      <c r="I554" t="s">
        <v>327</v>
      </c>
      <c r="J554" t="s">
        <v>236</v>
      </c>
      <c r="K554" t="s">
        <v>328</v>
      </c>
      <c r="L554">
        <v>3277935</v>
      </c>
      <c r="N554">
        <v>1013</v>
      </c>
      <c r="O554" t="s">
        <v>64</v>
      </c>
      <c r="P554" t="s">
        <v>64</v>
      </c>
      <c r="Q554">
        <v>1</v>
      </c>
      <c r="W554">
        <v>0</v>
      </c>
      <c r="X554">
        <v>274903907</v>
      </c>
      <c r="Y554">
        <f>AT554</f>
        <v>2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1</v>
      </c>
      <c r="AJ554">
        <v>1</v>
      </c>
      <c r="AK554">
        <v>1</v>
      </c>
      <c r="AL554">
        <v>1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  <c r="AS554" t="s">
        <v>236</v>
      </c>
      <c r="AT554">
        <v>2</v>
      </c>
      <c r="AU554" t="s">
        <v>236</v>
      </c>
      <c r="AV554">
        <v>0</v>
      </c>
      <c r="AW554">
        <v>2</v>
      </c>
      <c r="AX554">
        <v>85247082</v>
      </c>
      <c r="AY554">
        <v>1</v>
      </c>
      <c r="AZ554">
        <v>0</v>
      </c>
      <c r="BA554">
        <v>774</v>
      </c>
      <c r="BB554">
        <v>0</v>
      </c>
      <c r="BC554">
        <v>0</v>
      </c>
      <c r="BD554">
        <v>0</v>
      </c>
      <c r="BE554">
        <v>0</v>
      </c>
      <c r="BF554">
        <v>0</v>
      </c>
      <c r="BG554">
        <v>0</v>
      </c>
      <c r="BH554">
        <v>0</v>
      </c>
      <c r="BI554">
        <v>0</v>
      </c>
      <c r="BJ554">
        <v>0</v>
      </c>
      <c r="BK554">
        <v>0</v>
      </c>
      <c r="BL554">
        <v>0</v>
      </c>
      <c r="BM554">
        <v>0</v>
      </c>
      <c r="BN554">
        <v>0</v>
      </c>
      <c r="BO554">
        <v>0</v>
      </c>
      <c r="BP554">
        <v>0</v>
      </c>
      <c r="BQ554">
        <v>0</v>
      </c>
      <c r="BR554">
        <v>0</v>
      </c>
      <c r="BS554">
        <v>0</v>
      </c>
      <c r="BT554">
        <v>0</v>
      </c>
      <c r="BU554">
        <v>0</v>
      </c>
      <c r="BV554">
        <v>0</v>
      </c>
      <c r="BW554">
        <v>0</v>
      </c>
      <c r="CV554">
        <v>0</v>
      </c>
      <c r="CW554">
        <v>0</v>
      </c>
      <c r="CX554">
        <f>ROUND(Y554*Source!I170,7)</f>
        <v>0</v>
      </c>
      <c r="CY554">
        <f>AA554</f>
        <v>0</v>
      </c>
      <c r="CZ554">
        <f>AE554</f>
        <v>0</v>
      </c>
      <c r="DA554">
        <f>AI554</f>
        <v>1</v>
      </c>
      <c r="DB554">
        <f>ROUND(ROUND(AT554*CZ554,2),6)</f>
        <v>0</v>
      </c>
      <c r="DC554">
        <f>ROUND(ROUND(AT554*AG554,2),6)</f>
        <v>0</v>
      </c>
      <c r="DD554" t="s">
        <v>236</v>
      </c>
      <c r="DE554" t="s">
        <v>236</v>
      </c>
      <c r="DF554">
        <f>ROUND(ROUND(AE554,2)*CX554,2)</f>
        <v>0</v>
      </c>
      <c r="DG554">
        <f t="shared" si="165"/>
        <v>0</v>
      </c>
      <c r="DH554">
        <f t="shared" si="163"/>
        <v>0</v>
      </c>
      <c r="DI554">
        <f t="shared" si="164"/>
        <v>0</v>
      </c>
      <c r="DJ554">
        <f>DF554</f>
        <v>0</v>
      </c>
      <c r="DK554">
        <v>0</v>
      </c>
      <c r="DL554" t="s">
        <v>236</v>
      </c>
      <c r="DM554">
        <v>0</v>
      </c>
      <c r="DN554" t="s">
        <v>236</v>
      </c>
      <c r="DO554">
        <v>0</v>
      </c>
    </row>
    <row r="555" spans="1:119">
      <c r="A555">
        <f>ROW(Source!A173)</f>
        <v>173</v>
      </c>
      <c r="B555">
        <v>85244098</v>
      </c>
      <c r="C555">
        <v>85247084</v>
      </c>
      <c r="D555">
        <v>82925840</v>
      </c>
      <c r="E555">
        <v>117</v>
      </c>
      <c r="F555">
        <v>1</v>
      </c>
      <c r="G555">
        <v>1</v>
      </c>
      <c r="H555">
        <v>1</v>
      </c>
      <c r="I555" t="s">
        <v>841</v>
      </c>
      <c r="J555" t="s">
        <v>236</v>
      </c>
      <c r="K555" t="s">
        <v>842</v>
      </c>
      <c r="L555">
        <v>1191</v>
      </c>
      <c r="N555">
        <v>1013</v>
      </c>
      <c r="O555" t="s">
        <v>28</v>
      </c>
      <c r="P555" t="s">
        <v>28</v>
      </c>
      <c r="Q555">
        <v>1</v>
      </c>
      <c r="W555">
        <v>0</v>
      </c>
      <c r="X555">
        <v>44848675</v>
      </c>
      <c r="Y555">
        <f>(AT555*ROUND((0.15+0.2+1),7))</f>
        <v>42.444</v>
      </c>
      <c r="AA555">
        <v>0</v>
      </c>
      <c r="AB555">
        <v>0</v>
      </c>
      <c r="AC555">
        <v>0</v>
      </c>
      <c r="AD555">
        <v>793.61</v>
      </c>
      <c r="AE555">
        <v>0</v>
      </c>
      <c r="AF555">
        <v>0</v>
      </c>
      <c r="AG555">
        <v>0</v>
      </c>
      <c r="AH555">
        <v>793.61</v>
      </c>
      <c r="AI555">
        <v>1</v>
      </c>
      <c r="AJ555">
        <v>1</v>
      </c>
      <c r="AK555">
        <v>1</v>
      </c>
      <c r="AL555">
        <v>1</v>
      </c>
      <c r="AM555">
        <v>-2</v>
      </c>
      <c r="AN555">
        <v>0</v>
      </c>
      <c r="AO555">
        <v>0</v>
      </c>
      <c r="AP555">
        <v>1</v>
      </c>
      <c r="AQ555">
        <v>1</v>
      </c>
      <c r="AR555">
        <v>0</v>
      </c>
      <c r="AS555" t="s">
        <v>236</v>
      </c>
      <c r="AT555">
        <v>31.44</v>
      </c>
      <c r="AU555" t="s">
        <v>441</v>
      </c>
      <c r="AV555">
        <v>1</v>
      </c>
      <c r="AW555">
        <v>2</v>
      </c>
      <c r="AX555">
        <v>85247095</v>
      </c>
      <c r="AY555">
        <v>1</v>
      </c>
      <c r="AZ555">
        <v>0</v>
      </c>
      <c r="BA555">
        <v>775</v>
      </c>
      <c r="BB555">
        <v>1</v>
      </c>
      <c r="BC555">
        <v>0</v>
      </c>
      <c r="BD555">
        <v>0</v>
      </c>
      <c r="BE555">
        <v>0</v>
      </c>
      <c r="BF555">
        <v>0</v>
      </c>
      <c r="BG555">
        <v>0</v>
      </c>
      <c r="BH555">
        <v>0</v>
      </c>
      <c r="BI555">
        <v>0</v>
      </c>
      <c r="BJ555">
        <v>0</v>
      </c>
      <c r="BK555">
        <v>0</v>
      </c>
      <c r="BL555">
        <v>0</v>
      </c>
      <c r="BM555">
        <v>24951.0984</v>
      </c>
      <c r="BN555">
        <v>31.44</v>
      </c>
      <c r="BO555">
        <v>0</v>
      </c>
      <c r="BP555">
        <v>1</v>
      </c>
      <c r="BQ555">
        <v>0</v>
      </c>
      <c r="BR555">
        <v>0</v>
      </c>
      <c r="BS555">
        <v>0</v>
      </c>
      <c r="BT555">
        <v>33683.98284</v>
      </c>
      <c r="BU555">
        <v>42.444</v>
      </c>
      <c r="BV555">
        <v>0</v>
      </c>
      <c r="BW555">
        <v>1</v>
      </c>
      <c r="CU555">
        <f>ROUND(AT555*Source!I173*AH555*AL555,2)</f>
        <v>0</v>
      </c>
      <c r="CV555">
        <f>ROUND(Y555*Source!I173,7)</f>
        <v>0</v>
      </c>
      <c r="CW555">
        <v>0</v>
      </c>
      <c r="CX555">
        <f>ROUND(Y555*Source!I173,7)</f>
        <v>0</v>
      </c>
      <c r="CY555">
        <f>AD555</f>
        <v>793.61</v>
      </c>
      <c r="CZ555">
        <f>AH555</f>
        <v>793.61</v>
      </c>
      <c r="DA555">
        <f>AL555</f>
        <v>1</v>
      </c>
      <c r="DB555">
        <f>ROUND((ROUND(AT555*CZ555,2)*ROUND((0.15+0.2+1),7)),6)</f>
        <v>33683.985</v>
      </c>
      <c r="DC555">
        <f>ROUND((ROUND(AT555*AG555,2)*ROUND((0.15+0.2+1),7)),6)</f>
        <v>0</v>
      </c>
      <c r="DD555" t="s">
        <v>236</v>
      </c>
      <c r="DE555" t="s">
        <v>236</v>
      </c>
      <c r="DF555">
        <f>ROUND(ROUND(AE555,2)*CX555,2)</f>
        <v>0</v>
      </c>
      <c r="DG555">
        <f t="shared" si="165"/>
        <v>0</v>
      </c>
      <c r="DH555">
        <f t="shared" si="163"/>
        <v>0</v>
      </c>
      <c r="DI555">
        <f t="shared" si="164"/>
        <v>0</v>
      </c>
      <c r="DJ555">
        <f>DI555</f>
        <v>0</v>
      </c>
      <c r="DK555">
        <v>1</v>
      </c>
      <c r="DL555" t="s">
        <v>236</v>
      </c>
      <c r="DM555">
        <v>0</v>
      </c>
      <c r="DN555" t="s">
        <v>236</v>
      </c>
      <c r="DO555">
        <v>0</v>
      </c>
    </row>
    <row r="556" spans="1:119">
      <c r="A556">
        <f>ROW(Source!A173)</f>
        <v>173</v>
      </c>
      <c r="B556">
        <v>85244098</v>
      </c>
      <c r="C556">
        <v>85247084</v>
      </c>
      <c r="D556">
        <v>82926016</v>
      </c>
      <c r="E556">
        <v>117</v>
      </c>
      <c r="F556">
        <v>1</v>
      </c>
      <c r="G556">
        <v>1</v>
      </c>
      <c r="H556">
        <v>1</v>
      </c>
      <c r="I556" t="s">
        <v>798</v>
      </c>
      <c r="J556" t="s">
        <v>236</v>
      </c>
      <c r="K556" t="s">
        <v>799</v>
      </c>
      <c r="L556">
        <v>1191</v>
      </c>
      <c r="N556">
        <v>1013</v>
      </c>
      <c r="O556" t="s">
        <v>28</v>
      </c>
      <c r="P556" t="s">
        <v>28</v>
      </c>
      <c r="Q556">
        <v>1</v>
      </c>
      <c r="W556">
        <v>0</v>
      </c>
      <c r="X556">
        <v>-1417349443</v>
      </c>
      <c r="Y556">
        <f>(AT556*ROUND((0.15+0.2+1),7))</f>
        <v>0.864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1</v>
      </c>
      <c r="AJ556">
        <v>1</v>
      </c>
      <c r="AK556">
        <v>1</v>
      </c>
      <c r="AL556">
        <v>1</v>
      </c>
      <c r="AM556">
        <v>-2</v>
      </c>
      <c r="AN556">
        <v>0</v>
      </c>
      <c r="AO556">
        <v>0</v>
      </c>
      <c r="AP556">
        <v>1</v>
      </c>
      <c r="AQ556">
        <v>1</v>
      </c>
      <c r="AR556">
        <v>0</v>
      </c>
      <c r="AS556" t="s">
        <v>236</v>
      </c>
      <c r="AT556">
        <v>0.64</v>
      </c>
      <c r="AU556" t="s">
        <v>441</v>
      </c>
      <c r="AV556">
        <v>2</v>
      </c>
      <c r="AW556">
        <v>2</v>
      </c>
      <c r="AX556">
        <v>85247096</v>
      </c>
      <c r="AY556">
        <v>1</v>
      </c>
      <c r="AZ556">
        <v>0</v>
      </c>
      <c r="BA556">
        <v>776</v>
      </c>
      <c r="BB556">
        <v>1</v>
      </c>
      <c r="BC556">
        <v>0</v>
      </c>
      <c r="BD556">
        <v>0</v>
      </c>
      <c r="BE556">
        <v>0</v>
      </c>
      <c r="BF556">
        <v>0</v>
      </c>
      <c r="BG556">
        <v>0</v>
      </c>
      <c r="BH556">
        <v>0</v>
      </c>
      <c r="BI556">
        <v>0</v>
      </c>
      <c r="BJ556">
        <v>0</v>
      </c>
      <c r="BK556">
        <v>0</v>
      </c>
      <c r="BL556">
        <v>0</v>
      </c>
      <c r="BM556">
        <v>0</v>
      </c>
      <c r="BN556">
        <v>0</v>
      </c>
      <c r="BO556">
        <v>0</v>
      </c>
      <c r="BP556">
        <v>0</v>
      </c>
      <c r="BQ556">
        <v>0</v>
      </c>
      <c r="BR556">
        <v>0</v>
      </c>
      <c r="BS556">
        <v>0</v>
      </c>
      <c r="BT556">
        <v>0</v>
      </c>
      <c r="BU556">
        <v>0</v>
      </c>
      <c r="BV556">
        <v>0</v>
      </c>
      <c r="BW556">
        <v>0</v>
      </c>
      <c r="CV556">
        <v>0</v>
      </c>
      <c r="CW556">
        <v>0</v>
      </c>
      <c r="CX556">
        <f>ROUND(Y556*Source!I173,7)</f>
        <v>0</v>
      </c>
      <c r="CY556">
        <f>AD556</f>
        <v>0</v>
      </c>
      <c r="CZ556">
        <f>AH556</f>
        <v>0</v>
      </c>
      <c r="DA556">
        <f>AL556</f>
        <v>1</v>
      </c>
      <c r="DB556">
        <f>ROUND((ROUND(AT556*CZ556,2)*ROUND((0.15+0.2+1),7)),6)</f>
        <v>0</v>
      </c>
      <c r="DC556">
        <f>ROUND((ROUND(AT556*AG556,2)*ROUND((0.15+0.2+1),7)),6)</f>
        <v>0</v>
      </c>
      <c r="DD556" t="s">
        <v>236</v>
      </c>
      <c r="DE556" t="s">
        <v>236</v>
      </c>
      <c r="DF556">
        <f>ROUND(ROUND(AE556,2)*CX556,2)</f>
        <v>0</v>
      </c>
      <c r="DG556">
        <f t="shared" si="165"/>
        <v>0</v>
      </c>
      <c r="DH556">
        <f t="shared" si="163"/>
        <v>0</v>
      </c>
      <c r="DI556">
        <f t="shared" si="164"/>
        <v>0</v>
      </c>
      <c r="DJ556">
        <f>DI556</f>
        <v>0</v>
      </c>
      <c r="DK556">
        <v>0</v>
      </c>
      <c r="DL556" t="s">
        <v>236</v>
      </c>
      <c r="DM556">
        <v>0</v>
      </c>
      <c r="DN556" t="s">
        <v>236</v>
      </c>
      <c r="DO556">
        <v>0</v>
      </c>
    </row>
    <row r="557" spans="1:119">
      <c r="A557">
        <f>ROW(Source!A173)</f>
        <v>173</v>
      </c>
      <c r="B557">
        <v>85244098</v>
      </c>
      <c r="C557">
        <v>85247084</v>
      </c>
      <c r="D557">
        <v>82932505</v>
      </c>
      <c r="E557">
        <v>1</v>
      </c>
      <c r="F557">
        <v>1</v>
      </c>
      <c r="G557">
        <v>1</v>
      </c>
      <c r="H557">
        <v>2</v>
      </c>
      <c r="I557" t="s">
        <v>73</v>
      </c>
      <c r="J557" t="s">
        <v>807</v>
      </c>
      <c r="K557" t="s">
        <v>74</v>
      </c>
      <c r="L557">
        <v>1368</v>
      </c>
      <c r="N557">
        <v>1011</v>
      </c>
      <c r="O557" t="s">
        <v>57</v>
      </c>
      <c r="P557" t="s">
        <v>57</v>
      </c>
      <c r="Q557">
        <v>1</v>
      </c>
      <c r="W557">
        <v>0</v>
      </c>
      <c r="X557">
        <v>639918019</v>
      </c>
      <c r="Y557">
        <f>(AT557*ROUND((0.15+0.2+1),7))</f>
        <v>0.432</v>
      </c>
      <c r="AA557">
        <v>0</v>
      </c>
      <c r="AB557">
        <v>1626.29</v>
      </c>
      <c r="AC557">
        <v>1090.46</v>
      </c>
      <c r="AD557">
        <v>0</v>
      </c>
      <c r="AE557">
        <v>0</v>
      </c>
      <c r="AF557">
        <v>1626.29</v>
      </c>
      <c r="AG557">
        <v>1090.46</v>
      </c>
      <c r="AH557">
        <v>0</v>
      </c>
      <c r="AI557">
        <v>1</v>
      </c>
      <c r="AJ557">
        <v>1</v>
      </c>
      <c r="AK557">
        <v>1</v>
      </c>
      <c r="AL557">
        <v>1</v>
      </c>
      <c r="AM557">
        <v>-2</v>
      </c>
      <c r="AN557">
        <v>0</v>
      </c>
      <c r="AO557">
        <v>0</v>
      </c>
      <c r="AP557">
        <v>1</v>
      </c>
      <c r="AQ557">
        <v>1</v>
      </c>
      <c r="AR557">
        <v>0</v>
      </c>
      <c r="AS557" t="s">
        <v>236</v>
      </c>
      <c r="AT557">
        <v>0.32</v>
      </c>
      <c r="AU557" t="s">
        <v>441</v>
      </c>
      <c r="AV557">
        <v>1</v>
      </c>
      <c r="AW557">
        <v>2</v>
      </c>
      <c r="AX557">
        <v>85247097</v>
      </c>
      <c r="AY557">
        <v>1</v>
      </c>
      <c r="AZ557">
        <v>0</v>
      </c>
      <c r="BA557">
        <v>777</v>
      </c>
      <c r="BB557">
        <v>1</v>
      </c>
      <c r="BC557">
        <v>0</v>
      </c>
      <c r="BD557">
        <v>0</v>
      </c>
      <c r="BE557">
        <v>0</v>
      </c>
      <c r="BF557">
        <v>0</v>
      </c>
      <c r="BG557">
        <v>0</v>
      </c>
      <c r="BH557">
        <v>0</v>
      </c>
      <c r="BI557">
        <v>0</v>
      </c>
      <c r="BJ557">
        <v>0</v>
      </c>
      <c r="BK557">
        <v>520.4128</v>
      </c>
      <c r="BL557">
        <v>348.9472</v>
      </c>
      <c r="BM557">
        <v>0</v>
      </c>
      <c r="BN557">
        <v>0</v>
      </c>
      <c r="BO557">
        <v>0.32</v>
      </c>
      <c r="BP557">
        <v>1</v>
      </c>
      <c r="BQ557">
        <v>0</v>
      </c>
      <c r="BR557">
        <v>702.55728</v>
      </c>
      <c r="BS557">
        <v>471.07872</v>
      </c>
      <c r="BT557">
        <v>0</v>
      </c>
      <c r="BU557">
        <v>0</v>
      </c>
      <c r="BV557">
        <v>0.432</v>
      </c>
      <c r="BW557">
        <v>1</v>
      </c>
      <c r="CV557">
        <v>0</v>
      </c>
      <c r="CW557">
        <f>ROUND(Y557*Source!I173*DO557,7)</f>
        <v>0</v>
      </c>
      <c r="CX557">
        <f>ROUND(Y557*Source!I173,7)</f>
        <v>0</v>
      </c>
      <c r="CY557">
        <f>AB557</f>
        <v>1626.29</v>
      </c>
      <c r="CZ557">
        <f>AF557</f>
        <v>1626.29</v>
      </c>
      <c r="DA557">
        <f>AJ557</f>
        <v>1</v>
      </c>
      <c r="DB557">
        <f>ROUND((ROUND(AT557*CZ557,2)*ROUND((0.15+0.2+1),7)),6)</f>
        <v>702.5535</v>
      </c>
      <c r="DC557">
        <f>ROUND((ROUND(AT557*AG557,2)*ROUND((0.15+0.2+1),7)),6)</f>
        <v>471.0825</v>
      </c>
      <c r="DD557" t="s">
        <v>236</v>
      </c>
      <c r="DE557" t="s">
        <v>236</v>
      </c>
      <c r="DF557">
        <f>ROUND(ROUND(AE557,2)*CX557,2)</f>
        <v>0</v>
      </c>
      <c r="DG557">
        <f t="shared" si="165"/>
        <v>0</v>
      </c>
      <c r="DH557">
        <f t="shared" si="163"/>
        <v>0</v>
      </c>
      <c r="DI557">
        <f t="shared" si="164"/>
        <v>0</v>
      </c>
      <c r="DJ557">
        <f>DG557+DH557</f>
        <v>0</v>
      </c>
      <c r="DK557">
        <v>1</v>
      </c>
      <c r="DL557" t="s">
        <v>75</v>
      </c>
      <c r="DM557">
        <v>6</v>
      </c>
      <c r="DN557" t="s">
        <v>28</v>
      </c>
      <c r="DO557">
        <v>1</v>
      </c>
    </row>
    <row r="558" spans="1:119">
      <c r="A558">
        <f>ROW(Source!A173)</f>
        <v>173</v>
      </c>
      <c r="B558">
        <v>85244098</v>
      </c>
      <c r="C558">
        <v>85247084</v>
      </c>
      <c r="D558">
        <v>82933400</v>
      </c>
      <c r="E558">
        <v>1</v>
      </c>
      <c r="F558">
        <v>1</v>
      </c>
      <c r="G558">
        <v>1</v>
      </c>
      <c r="H558">
        <v>2</v>
      </c>
      <c r="I558" t="s">
        <v>97</v>
      </c>
      <c r="J558" t="s">
        <v>801</v>
      </c>
      <c r="K558" t="s">
        <v>98</v>
      </c>
      <c r="L558">
        <v>1368</v>
      </c>
      <c r="N558">
        <v>1011</v>
      </c>
      <c r="O558" t="s">
        <v>57</v>
      </c>
      <c r="P558" t="s">
        <v>57</v>
      </c>
      <c r="Q558">
        <v>1</v>
      </c>
      <c r="W558">
        <v>0</v>
      </c>
      <c r="X558">
        <v>-849950259</v>
      </c>
      <c r="Y558">
        <f>(AT558*ROUND((0.15+0.2+1),7))</f>
        <v>0.432</v>
      </c>
      <c r="AA558">
        <v>0</v>
      </c>
      <c r="AB558">
        <v>641.7</v>
      </c>
      <c r="AC558">
        <v>811.79</v>
      </c>
      <c r="AD558">
        <v>0</v>
      </c>
      <c r="AE558">
        <v>0</v>
      </c>
      <c r="AF558">
        <v>641.7</v>
      </c>
      <c r="AG558">
        <v>811.79</v>
      </c>
      <c r="AH558">
        <v>0</v>
      </c>
      <c r="AI558">
        <v>1</v>
      </c>
      <c r="AJ558">
        <v>1</v>
      </c>
      <c r="AK558">
        <v>1</v>
      </c>
      <c r="AL558">
        <v>1</v>
      </c>
      <c r="AM558">
        <v>-2</v>
      </c>
      <c r="AN558">
        <v>0</v>
      </c>
      <c r="AO558">
        <v>0</v>
      </c>
      <c r="AP558">
        <v>1</v>
      </c>
      <c r="AQ558">
        <v>1</v>
      </c>
      <c r="AR558">
        <v>0</v>
      </c>
      <c r="AS558" t="s">
        <v>236</v>
      </c>
      <c r="AT558">
        <v>0.32</v>
      </c>
      <c r="AU558" t="s">
        <v>441</v>
      </c>
      <c r="AV558">
        <v>1</v>
      </c>
      <c r="AW558">
        <v>2</v>
      </c>
      <c r="AX558">
        <v>85247098</v>
      </c>
      <c r="AY558">
        <v>1</v>
      </c>
      <c r="AZ558">
        <v>0</v>
      </c>
      <c r="BA558">
        <v>778</v>
      </c>
      <c r="BB558">
        <v>1</v>
      </c>
      <c r="BC558">
        <v>0</v>
      </c>
      <c r="BD558">
        <v>0</v>
      </c>
      <c r="BE558">
        <v>0</v>
      </c>
      <c r="BF558">
        <v>0</v>
      </c>
      <c r="BG558">
        <v>0</v>
      </c>
      <c r="BH558">
        <v>0</v>
      </c>
      <c r="BI558">
        <v>0</v>
      </c>
      <c r="BJ558">
        <v>0</v>
      </c>
      <c r="BK558">
        <v>205.344</v>
      </c>
      <c r="BL558">
        <v>259.7728</v>
      </c>
      <c r="BM558">
        <v>0</v>
      </c>
      <c r="BN558">
        <v>0</v>
      </c>
      <c r="BO558">
        <v>0.32</v>
      </c>
      <c r="BP558">
        <v>1</v>
      </c>
      <c r="BQ558">
        <v>0</v>
      </c>
      <c r="BR558">
        <v>277.2144</v>
      </c>
      <c r="BS558">
        <v>350.69328</v>
      </c>
      <c r="BT558">
        <v>0</v>
      </c>
      <c r="BU558">
        <v>0</v>
      </c>
      <c r="BV558">
        <v>0.432</v>
      </c>
      <c r="BW558">
        <v>1</v>
      </c>
      <c r="CV558">
        <v>0</v>
      </c>
      <c r="CW558">
        <f>ROUND(Y558*Source!I173*DO558,7)</f>
        <v>0</v>
      </c>
      <c r="CX558">
        <f>ROUND(Y558*Source!I173,7)</f>
        <v>0</v>
      </c>
      <c r="CY558">
        <f>AB558</f>
        <v>641.7</v>
      </c>
      <c r="CZ558">
        <f>AF558</f>
        <v>641.7</v>
      </c>
      <c r="DA558">
        <f>AJ558</f>
        <v>1</v>
      </c>
      <c r="DB558">
        <f>ROUND((ROUND(AT558*CZ558,2)*ROUND((0.15+0.2+1),7)),6)</f>
        <v>277.209</v>
      </c>
      <c r="DC558">
        <f>ROUND((ROUND(AT558*AG558,2)*ROUND((0.15+0.2+1),7)),6)</f>
        <v>350.6895</v>
      </c>
      <c r="DD558" t="s">
        <v>236</v>
      </c>
      <c r="DE558" t="s">
        <v>236</v>
      </c>
      <c r="DF558">
        <f>ROUND(ROUND(AE558,2)*CX558,2)</f>
        <v>0</v>
      </c>
      <c r="DG558">
        <f t="shared" si="165"/>
        <v>0</v>
      </c>
      <c r="DH558">
        <f t="shared" si="163"/>
        <v>0</v>
      </c>
      <c r="DI558">
        <f t="shared" si="164"/>
        <v>0</v>
      </c>
      <c r="DJ558">
        <f>DG558+DH558</f>
        <v>0</v>
      </c>
      <c r="DK558">
        <v>1</v>
      </c>
      <c r="DL558" t="s">
        <v>81</v>
      </c>
      <c r="DM558">
        <v>4</v>
      </c>
      <c r="DN558" t="s">
        <v>28</v>
      </c>
      <c r="DO558">
        <v>1</v>
      </c>
    </row>
    <row r="559" spans="1:119">
      <c r="A559">
        <f>ROW(Source!A173)</f>
        <v>173</v>
      </c>
      <c r="B559">
        <v>85244098</v>
      </c>
      <c r="C559">
        <v>85247084</v>
      </c>
      <c r="D559">
        <v>83000327</v>
      </c>
      <c r="E559">
        <v>1</v>
      </c>
      <c r="F559">
        <v>1</v>
      </c>
      <c r="G559">
        <v>1</v>
      </c>
      <c r="H559">
        <v>3</v>
      </c>
      <c r="I559" t="s">
        <v>881</v>
      </c>
      <c r="J559" t="s">
        <v>882</v>
      </c>
      <c r="K559" t="s">
        <v>883</v>
      </c>
      <c r="L559">
        <v>1301</v>
      </c>
      <c r="N559">
        <v>1003</v>
      </c>
      <c r="O559" t="s">
        <v>536</v>
      </c>
      <c r="P559" t="s">
        <v>536</v>
      </c>
      <c r="Q559">
        <v>1</v>
      </c>
      <c r="W559">
        <v>0</v>
      </c>
      <c r="X559">
        <v>-1499427467</v>
      </c>
      <c r="Y559">
        <f t="shared" ref="Y559:Y564" si="183">AT559</f>
        <v>33.33</v>
      </c>
      <c r="AA559">
        <v>5.17</v>
      </c>
      <c r="AB559">
        <v>0</v>
      </c>
      <c r="AC559">
        <v>0</v>
      </c>
      <c r="AD559">
        <v>0</v>
      </c>
      <c r="AE559">
        <v>5.87</v>
      </c>
      <c r="AF559">
        <v>0</v>
      </c>
      <c r="AG559">
        <v>0</v>
      </c>
      <c r="AH559">
        <v>0</v>
      </c>
      <c r="AI559">
        <v>0.88</v>
      </c>
      <c r="AJ559">
        <v>1</v>
      </c>
      <c r="AK559">
        <v>1</v>
      </c>
      <c r="AL559">
        <v>1</v>
      </c>
      <c r="AM559">
        <v>2</v>
      </c>
      <c r="AN559">
        <v>0</v>
      </c>
      <c r="AO559">
        <v>0</v>
      </c>
      <c r="AP559">
        <v>1</v>
      </c>
      <c r="AQ559">
        <v>1</v>
      </c>
      <c r="AR559">
        <v>0</v>
      </c>
      <c r="AS559" t="s">
        <v>236</v>
      </c>
      <c r="AT559">
        <v>33.33</v>
      </c>
      <c r="AU559" t="s">
        <v>236</v>
      </c>
      <c r="AV559">
        <v>0</v>
      </c>
      <c r="AW559">
        <v>2</v>
      </c>
      <c r="AX559">
        <v>85247099</v>
      </c>
      <c r="AY559">
        <v>1</v>
      </c>
      <c r="AZ559">
        <v>0</v>
      </c>
      <c r="BA559">
        <v>779</v>
      </c>
      <c r="BB559">
        <v>1</v>
      </c>
      <c r="BC559">
        <v>0</v>
      </c>
      <c r="BD559">
        <v>0</v>
      </c>
      <c r="BE559">
        <v>0</v>
      </c>
      <c r="BF559">
        <v>0</v>
      </c>
      <c r="BG559">
        <v>0</v>
      </c>
      <c r="BH559">
        <v>0</v>
      </c>
      <c r="BI559">
        <v>0</v>
      </c>
      <c r="BJ559">
        <v>195.6471</v>
      </c>
      <c r="BK559">
        <v>0</v>
      </c>
      <c r="BL559">
        <v>0</v>
      </c>
      <c r="BM559">
        <v>0</v>
      </c>
      <c r="BN559">
        <v>0</v>
      </c>
      <c r="BO559">
        <v>0</v>
      </c>
      <c r="BP559">
        <v>1</v>
      </c>
      <c r="BQ559">
        <v>195.6471</v>
      </c>
      <c r="BR559">
        <v>0</v>
      </c>
      <c r="BS559">
        <v>0</v>
      </c>
      <c r="BT559">
        <v>0</v>
      </c>
      <c r="BU559">
        <v>0</v>
      </c>
      <c r="BV559">
        <v>0</v>
      </c>
      <c r="BW559">
        <v>1</v>
      </c>
      <c r="CV559">
        <v>0</v>
      </c>
      <c r="CW559">
        <v>0</v>
      </c>
      <c r="CX559">
        <f>ROUND(Y559*Source!I173,7)</f>
        <v>0</v>
      </c>
      <c r="CY559">
        <f t="shared" ref="CY559:CY564" si="184">AA559</f>
        <v>5.17</v>
      </c>
      <c r="CZ559">
        <f t="shared" ref="CZ559:CZ564" si="185">AE559</f>
        <v>5.87</v>
      </c>
      <c r="DA559">
        <f t="shared" ref="DA559:DA564" si="186">AI559</f>
        <v>0.88</v>
      </c>
      <c r="DB559">
        <f t="shared" ref="DB559:DB564" si="187">ROUND(ROUND(AT559*CZ559,2),6)</f>
        <v>195.65</v>
      </c>
      <c r="DC559">
        <f t="shared" ref="DC559:DC564" si="188">ROUND(ROUND(AT559*AG559,2),6)</f>
        <v>0</v>
      </c>
      <c r="DD559" t="s">
        <v>236</v>
      </c>
      <c r="DE559" t="s">
        <v>236</v>
      </c>
      <c r="DF559">
        <f>ROUND(ROUND(AE559*AI559,2)*CX559,2)</f>
        <v>0</v>
      </c>
      <c r="DG559">
        <f t="shared" si="165"/>
        <v>0</v>
      </c>
      <c r="DH559">
        <f t="shared" si="163"/>
        <v>0</v>
      </c>
      <c r="DI559">
        <f t="shared" si="164"/>
        <v>0</v>
      </c>
      <c r="DJ559">
        <f t="shared" ref="DJ559:DJ564" si="189">DF559</f>
        <v>0</v>
      </c>
      <c r="DK559">
        <v>0</v>
      </c>
      <c r="DL559" t="s">
        <v>236</v>
      </c>
      <c r="DM559">
        <v>0</v>
      </c>
      <c r="DN559" t="s">
        <v>236</v>
      </c>
      <c r="DO559">
        <v>0</v>
      </c>
    </row>
    <row r="560" spans="1:119">
      <c r="A560">
        <f>ROW(Source!A173)</f>
        <v>173</v>
      </c>
      <c r="B560">
        <v>85244098</v>
      </c>
      <c r="C560">
        <v>85247084</v>
      </c>
      <c r="D560">
        <v>83000497</v>
      </c>
      <c r="E560">
        <v>1</v>
      </c>
      <c r="F560">
        <v>1</v>
      </c>
      <c r="G560">
        <v>1</v>
      </c>
      <c r="H560">
        <v>3</v>
      </c>
      <c r="I560" t="s">
        <v>910</v>
      </c>
      <c r="J560" t="s">
        <v>911</v>
      </c>
      <c r="K560" t="s">
        <v>912</v>
      </c>
      <c r="L560">
        <v>1348</v>
      </c>
      <c r="N560">
        <v>1009</v>
      </c>
      <c r="O560" t="s">
        <v>154</v>
      </c>
      <c r="P560" t="s">
        <v>154</v>
      </c>
      <c r="Q560">
        <v>1000</v>
      </c>
      <c r="W560">
        <v>0</v>
      </c>
      <c r="X560">
        <v>-423309981</v>
      </c>
      <c r="Y560">
        <f t="shared" si="183"/>
        <v>0.00157</v>
      </c>
      <c r="AA560">
        <v>57844.42</v>
      </c>
      <c r="AB560">
        <v>0</v>
      </c>
      <c r="AC560">
        <v>0</v>
      </c>
      <c r="AD560">
        <v>0</v>
      </c>
      <c r="AE560">
        <v>43821.53</v>
      </c>
      <c r="AF560">
        <v>0</v>
      </c>
      <c r="AG560">
        <v>0</v>
      </c>
      <c r="AH560">
        <v>0</v>
      </c>
      <c r="AI560">
        <v>1.32</v>
      </c>
      <c r="AJ560">
        <v>1</v>
      </c>
      <c r="AK560">
        <v>1</v>
      </c>
      <c r="AL560">
        <v>1</v>
      </c>
      <c r="AM560">
        <v>2</v>
      </c>
      <c r="AN560">
        <v>0</v>
      </c>
      <c r="AO560">
        <v>0</v>
      </c>
      <c r="AP560">
        <v>1</v>
      </c>
      <c r="AQ560">
        <v>1</v>
      </c>
      <c r="AR560">
        <v>0</v>
      </c>
      <c r="AS560" t="s">
        <v>236</v>
      </c>
      <c r="AT560">
        <v>0.00157</v>
      </c>
      <c r="AU560" t="s">
        <v>236</v>
      </c>
      <c r="AV560">
        <v>0</v>
      </c>
      <c r="AW560">
        <v>2</v>
      </c>
      <c r="AX560">
        <v>85247100</v>
      </c>
      <c r="AY560">
        <v>1</v>
      </c>
      <c r="AZ560">
        <v>0</v>
      </c>
      <c r="BA560">
        <v>780</v>
      </c>
      <c r="BB560">
        <v>1</v>
      </c>
      <c r="BC560">
        <v>0</v>
      </c>
      <c r="BD560">
        <v>0</v>
      </c>
      <c r="BE560">
        <v>0</v>
      </c>
      <c r="BF560">
        <v>0</v>
      </c>
      <c r="BG560">
        <v>0</v>
      </c>
      <c r="BH560">
        <v>0</v>
      </c>
      <c r="BI560">
        <v>0</v>
      </c>
      <c r="BJ560">
        <v>68.7998021</v>
      </c>
      <c r="BK560">
        <v>0</v>
      </c>
      <c r="BL560">
        <v>0</v>
      </c>
      <c r="BM560">
        <v>0</v>
      </c>
      <c r="BN560">
        <v>0</v>
      </c>
      <c r="BO560">
        <v>0</v>
      </c>
      <c r="BP560">
        <v>1</v>
      </c>
      <c r="BQ560">
        <v>68.7998021</v>
      </c>
      <c r="BR560">
        <v>0</v>
      </c>
      <c r="BS560">
        <v>0</v>
      </c>
      <c r="BT560">
        <v>0</v>
      </c>
      <c r="BU560">
        <v>0</v>
      </c>
      <c r="BV560">
        <v>0</v>
      </c>
      <c r="BW560">
        <v>1</v>
      </c>
      <c r="CV560">
        <v>0</v>
      </c>
      <c r="CW560">
        <v>0</v>
      </c>
      <c r="CX560">
        <f>ROUND(Y560*Source!I173,7)</f>
        <v>0</v>
      </c>
      <c r="CY560">
        <f t="shared" si="184"/>
        <v>57844.42</v>
      </c>
      <c r="CZ560">
        <f t="shared" si="185"/>
        <v>43821.53</v>
      </c>
      <c r="DA560">
        <f t="shared" si="186"/>
        <v>1.32</v>
      </c>
      <c r="DB560">
        <f t="shared" si="187"/>
        <v>68.8</v>
      </c>
      <c r="DC560">
        <f t="shared" si="188"/>
        <v>0</v>
      </c>
      <c r="DD560" t="s">
        <v>236</v>
      </c>
      <c r="DE560" t="s">
        <v>236</v>
      </c>
      <c r="DF560">
        <f>ROUND(ROUND(AE560*AI560,2)*CX560,2)</f>
        <v>0</v>
      </c>
      <c r="DG560">
        <f t="shared" si="165"/>
        <v>0</v>
      </c>
      <c r="DH560">
        <f t="shared" si="163"/>
        <v>0</v>
      </c>
      <c r="DI560">
        <f t="shared" si="164"/>
        <v>0</v>
      </c>
      <c r="DJ560">
        <f t="shared" si="189"/>
        <v>0</v>
      </c>
      <c r="DK560">
        <v>0</v>
      </c>
      <c r="DL560" t="s">
        <v>236</v>
      </c>
      <c r="DM560">
        <v>0</v>
      </c>
      <c r="DN560" t="s">
        <v>236</v>
      </c>
      <c r="DO560">
        <v>0</v>
      </c>
    </row>
    <row r="561" spans="1:119">
      <c r="A561">
        <f>ROW(Source!A173)</f>
        <v>173</v>
      </c>
      <c r="B561">
        <v>85244098</v>
      </c>
      <c r="C561">
        <v>85247084</v>
      </c>
      <c r="D561">
        <v>83018862</v>
      </c>
      <c r="E561">
        <v>1</v>
      </c>
      <c r="F561">
        <v>1</v>
      </c>
      <c r="G561">
        <v>1</v>
      </c>
      <c r="H561">
        <v>3</v>
      </c>
      <c r="I561" t="s">
        <v>849</v>
      </c>
      <c r="J561" t="s">
        <v>850</v>
      </c>
      <c r="K561" t="s">
        <v>851</v>
      </c>
      <c r="L561">
        <v>1346</v>
      </c>
      <c r="N561">
        <v>1009</v>
      </c>
      <c r="O561" t="s">
        <v>102</v>
      </c>
      <c r="P561" t="s">
        <v>102</v>
      </c>
      <c r="Q561">
        <v>1</v>
      </c>
      <c r="W561">
        <v>0</v>
      </c>
      <c r="X561">
        <v>291254868</v>
      </c>
      <c r="Y561">
        <f t="shared" si="183"/>
        <v>0.02</v>
      </c>
      <c r="AA561">
        <v>115.03</v>
      </c>
      <c r="AB561">
        <v>0</v>
      </c>
      <c r="AC561">
        <v>0</v>
      </c>
      <c r="AD561">
        <v>0</v>
      </c>
      <c r="AE561">
        <v>79.88</v>
      </c>
      <c r="AF561">
        <v>0</v>
      </c>
      <c r="AG561">
        <v>0</v>
      </c>
      <c r="AH561">
        <v>0</v>
      </c>
      <c r="AI561">
        <v>1.44</v>
      </c>
      <c r="AJ561">
        <v>1</v>
      </c>
      <c r="AK561">
        <v>1</v>
      </c>
      <c r="AL561">
        <v>1</v>
      </c>
      <c r="AM561">
        <v>2</v>
      </c>
      <c r="AN561">
        <v>0</v>
      </c>
      <c r="AO561">
        <v>0</v>
      </c>
      <c r="AP561">
        <v>1</v>
      </c>
      <c r="AQ561">
        <v>1</v>
      </c>
      <c r="AR561">
        <v>0</v>
      </c>
      <c r="AS561" t="s">
        <v>236</v>
      </c>
      <c r="AT561">
        <v>0.02</v>
      </c>
      <c r="AU561" t="s">
        <v>236</v>
      </c>
      <c r="AV561">
        <v>0</v>
      </c>
      <c r="AW561">
        <v>2</v>
      </c>
      <c r="AX561">
        <v>85247101</v>
      </c>
      <c r="AY561">
        <v>1</v>
      </c>
      <c r="AZ561">
        <v>0</v>
      </c>
      <c r="BA561">
        <v>781</v>
      </c>
      <c r="BB561">
        <v>1</v>
      </c>
      <c r="BC561">
        <v>0</v>
      </c>
      <c r="BD561">
        <v>0</v>
      </c>
      <c r="BE561">
        <v>0</v>
      </c>
      <c r="BF561">
        <v>0</v>
      </c>
      <c r="BG561">
        <v>0</v>
      </c>
      <c r="BH561">
        <v>0</v>
      </c>
      <c r="BI561">
        <v>0</v>
      </c>
      <c r="BJ561">
        <v>1.5976</v>
      </c>
      <c r="BK561">
        <v>0</v>
      </c>
      <c r="BL561">
        <v>0</v>
      </c>
      <c r="BM561">
        <v>0</v>
      </c>
      <c r="BN561">
        <v>0</v>
      </c>
      <c r="BO561">
        <v>0</v>
      </c>
      <c r="BP561">
        <v>1</v>
      </c>
      <c r="BQ561">
        <v>1.5976</v>
      </c>
      <c r="BR561">
        <v>0</v>
      </c>
      <c r="BS561">
        <v>0</v>
      </c>
      <c r="BT561">
        <v>0</v>
      </c>
      <c r="BU561">
        <v>0</v>
      </c>
      <c r="BV561">
        <v>0</v>
      </c>
      <c r="BW561">
        <v>1</v>
      </c>
      <c r="CV561">
        <v>0</v>
      </c>
      <c r="CW561">
        <v>0</v>
      </c>
      <c r="CX561">
        <f>ROUND(Y561*Source!I173,7)</f>
        <v>0</v>
      </c>
      <c r="CY561">
        <f t="shared" si="184"/>
        <v>115.03</v>
      </c>
      <c r="CZ561">
        <f t="shared" si="185"/>
        <v>79.88</v>
      </c>
      <c r="DA561">
        <f t="shared" si="186"/>
        <v>1.44</v>
      </c>
      <c r="DB561">
        <f t="shared" si="187"/>
        <v>1.6</v>
      </c>
      <c r="DC561">
        <f t="shared" si="188"/>
        <v>0</v>
      </c>
      <c r="DD561" t="s">
        <v>236</v>
      </c>
      <c r="DE561" t="s">
        <v>236</v>
      </c>
      <c r="DF561">
        <f>ROUND(ROUND(AE561*AI561,2)*CX561,2)</f>
        <v>0</v>
      </c>
      <c r="DG561">
        <f t="shared" si="165"/>
        <v>0</v>
      </c>
      <c r="DH561">
        <f t="shared" si="163"/>
        <v>0</v>
      </c>
      <c r="DI561">
        <f t="shared" si="164"/>
        <v>0</v>
      </c>
      <c r="DJ561">
        <f t="shared" si="189"/>
        <v>0</v>
      </c>
      <c r="DK561">
        <v>0</v>
      </c>
      <c r="DL561" t="s">
        <v>236</v>
      </c>
      <c r="DM561">
        <v>0</v>
      </c>
      <c r="DN561" t="s">
        <v>236</v>
      </c>
      <c r="DO561">
        <v>0</v>
      </c>
    </row>
    <row r="562" spans="1:119">
      <c r="A562">
        <f>ROW(Source!A173)</f>
        <v>173</v>
      </c>
      <c r="B562">
        <v>85244098</v>
      </c>
      <c r="C562">
        <v>85247084</v>
      </c>
      <c r="D562">
        <v>83026455</v>
      </c>
      <c r="E562">
        <v>1</v>
      </c>
      <c r="F562">
        <v>1</v>
      </c>
      <c r="G562">
        <v>1</v>
      </c>
      <c r="H562">
        <v>3</v>
      </c>
      <c r="I562" t="s">
        <v>913</v>
      </c>
      <c r="J562" t="s">
        <v>914</v>
      </c>
      <c r="K562" t="s">
        <v>915</v>
      </c>
      <c r="L562">
        <v>1425</v>
      </c>
      <c r="N562">
        <v>1013</v>
      </c>
      <c r="O562" t="s">
        <v>466</v>
      </c>
      <c r="P562" t="s">
        <v>466</v>
      </c>
      <c r="Q562">
        <v>1</v>
      </c>
      <c r="W562">
        <v>0</v>
      </c>
      <c r="X562">
        <v>1990906778</v>
      </c>
      <c r="Y562">
        <f t="shared" si="183"/>
        <v>0.05</v>
      </c>
      <c r="AA562">
        <v>35193.5</v>
      </c>
      <c r="AB562">
        <v>0</v>
      </c>
      <c r="AC562">
        <v>0</v>
      </c>
      <c r="AD562">
        <v>0</v>
      </c>
      <c r="AE562">
        <v>28612.6</v>
      </c>
      <c r="AF562">
        <v>0</v>
      </c>
      <c r="AG562">
        <v>0</v>
      </c>
      <c r="AH562">
        <v>0</v>
      </c>
      <c r="AI562">
        <v>1.23</v>
      </c>
      <c r="AJ562">
        <v>1</v>
      </c>
      <c r="AK562">
        <v>1</v>
      </c>
      <c r="AL562">
        <v>1</v>
      </c>
      <c r="AM562">
        <v>2</v>
      </c>
      <c r="AN562">
        <v>0</v>
      </c>
      <c r="AO562">
        <v>0</v>
      </c>
      <c r="AP562">
        <v>1</v>
      </c>
      <c r="AQ562">
        <v>1</v>
      </c>
      <c r="AR562">
        <v>0</v>
      </c>
      <c r="AS562" t="s">
        <v>236</v>
      </c>
      <c r="AT562">
        <v>0.05</v>
      </c>
      <c r="AU562" t="s">
        <v>236</v>
      </c>
      <c r="AV562">
        <v>0</v>
      </c>
      <c r="AW562">
        <v>2</v>
      </c>
      <c r="AX562">
        <v>85247102</v>
      </c>
      <c r="AY562">
        <v>1</v>
      </c>
      <c r="AZ562">
        <v>0</v>
      </c>
      <c r="BA562">
        <v>782</v>
      </c>
      <c r="BB562">
        <v>1</v>
      </c>
      <c r="BC562">
        <v>0</v>
      </c>
      <c r="BD562">
        <v>0</v>
      </c>
      <c r="BE562">
        <v>0</v>
      </c>
      <c r="BF562">
        <v>0</v>
      </c>
      <c r="BG562">
        <v>0</v>
      </c>
      <c r="BH562">
        <v>0</v>
      </c>
      <c r="BI562">
        <v>0</v>
      </c>
      <c r="BJ562">
        <v>1430.63</v>
      </c>
      <c r="BK562">
        <v>0</v>
      </c>
      <c r="BL562">
        <v>0</v>
      </c>
      <c r="BM562">
        <v>0</v>
      </c>
      <c r="BN562">
        <v>0</v>
      </c>
      <c r="BO562">
        <v>0</v>
      </c>
      <c r="BP562">
        <v>1</v>
      </c>
      <c r="BQ562">
        <v>1430.63</v>
      </c>
      <c r="BR562">
        <v>0</v>
      </c>
      <c r="BS562">
        <v>0</v>
      </c>
      <c r="BT562">
        <v>0</v>
      </c>
      <c r="BU562">
        <v>0</v>
      </c>
      <c r="BV562">
        <v>0</v>
      </c>
      <c r="BW562">
        <v>1</v>
      </c>
      <c r="CV562">
        <v>0</v>
      </c>
      <c r="CW562">
        <v>0</v>
      </c>
      <c r="CX562">
        <f>ROUND(Y562*Source!I173,7)</f>
        <v>0</v>
      </c>
      <c r="CY562">
        <f t="shared" si="184"/>
        <v>35193.5</v>
      </c>
      <c r="CZ562">
        <f t="shared" si="185"/>
        <v>28612.6</v>
      </c>
      <c r="DA562">
        <f t="shared" si="186"/>
        <v>1.23</v>
      </c>
      <c r="DB562">
        <f t="shared" si="187"/>
        <v>1430.63</v>
      </c>
      <c r="DC562">
        <f t="shared" si="188"/>
        <v>0</v>
      </c>
      <c r="DD562" t="s">
        <v>236</v>
      </c>
      <c r="DE562" t="s">
        <v>236</v>
      </c>
      <c r="DF562">
        <f>ROUND(ROUND(AE562*AI562,2)*CX562,2)</f>
        <v>0</v>
      </c>
      <c r="DG562">
        <f t="shared" si="165"/>
        <v>0</v>
      </c>
      <c r="DH562">
        <f t="shared" si="163"/>
        <v>0</v>
      </c>
      <c r="DI562">
        <f t="shared" si="164"/>
        <v>0</v>
      </c>
      <c r="DJ562">
        <f t="shared" si="189"/>
        <v>0</v>
      </c>
      <c r="DK562">
        <v>0</v>
      </c>
      <c r="DL562" t="s">
        <v>236</v>
      </c>
      <c r="DM562">
        <v>0</v>
      </c>
      <c r="DN562" t="s">
        <v>236</v>
      </c>
      <c r="DO562">
        <v>0</v>
      </c>
    </row>
    <row r="563" spans="1:119">
      <c r="A563">
        <f>ROW(Source!A173)</f>
        <v>173</v>
      </c>
      <c r="B563">
        <v>85244098</v>
      </c>
      <c r="C563">
        <v>85247084</v>
      </c>
      <c r="D563">
        <v>83026498</v>
      </c>
      <c r="E563">
        <v>1</v>
      </c>
      <c r="F563">
        <v>1</v>
      </c>
      <c r="G563">
        <v>1</v>
      </c>
      <c r="H563">
        <v>3</v>
      </c>
      <c r="I563" t="s">
        <v>916</v>
      </c>
      <c r="J563" t="s">
        <v>917</v>
      </c>
      <c r="K563" t="s">
        <v>918</v>
      </c>
      <c r="L563">
        <v>1407</v>
      </c>
      <c r="N563">
        <v>1013</v>
      </c>
      <c r="O563" t="s">
        <v>919</v>
      </c>
      <c r="P563" t="s">
        <v>919</v>
      </c>
      <c r="Q563">
        <v>1</v>
      </c>
      <c r="W563">
        <v>0</v>
      </c>
      <c r="X563">
        <v>539674328</v>
      </c>
      <c r="Y563">
        <f t="shared" si="183"/>
        <v>0.0122</v>
      </c>
      <c r="AA563">
        <v>10338.35</v>
      </c>
      <c r="AB563">
        <v>0</v>
      </c>
      <c r="AC563">
        <v>0</v>
      </c>
      <c r="AD563">
        <v>0</v>
      </c>
      <c r="AE563">
        <v>8337.38</v>
      </c>
      <c r="AF563">
        <v>0</v>
      </c>
      <c r="AG563">
        <v>0</v>
      </c>
      <c r="AH563">
        <v>0</v>
      </c>
      <c r="AI563">
        <v>1.24</v>
      </c>
      <c r="AJ563">
        <v>1</v>
      </c>
      <c r="AK563">
        <v>1</v>
      </c>
      <c r="AL563">
        <v>1</v>
      </c>
      <c r="AM563">
        <v>2</v>
      </c>
      <c r="AN563">
        <v>0</v>
      </c>
      <c r="AO563">
        <v>0</v>
      </c>
      <c r="AP563">
        <v>1</v>
      </c>
      <c r="AQ563">
        <v>1</v>
      </c>
      <c r="AR563">
        <v>0</v>
      </c>
      <c r="AS563" t="s">
        <v>236</v>
      </c>
      <c r="AT563">
        <v>0.0122</v>
      </c>
      <c r="AU563" t="s">
        <v>236</v>
      </c>
      <c r="AV563">
        <v>0</v>
      </c>
      <c r="AW563">
        <v>2</v>
      </c>
      <c r="AX563">
        <v>85247103</v>
      </c>
      <c r="AY563">
        <v>1</v>
      </c>
      <c r="AZ563">
        <v>0</v>
      </c>
      <c r="BA563">
        <v>783</v>
      </c>
      <c r="BB563">
        <v>1</v>
      </c>
      <c r="BC563">
        <v>0</v>
      </c>
      <c r="BD563">
        <v>0</v>
      </c>
      <c r="BE563">
        <v>0</v>
      </c>
      <c r="BF563">
        <v>0</v>
      </c>
      <c r="BG563">
        <v>0</v>
      </c>
      <c r="BH563">
        <v>0</v>
      </c>
      <c r="BI563">
        <v>0</v>
      </c>
      <c r="BJ563">
        <v>101.716036</v>
      </c>
      <c r="BK563">
        <v>0</v>
      </c>
      <c r="BL563">
        <v>0</v>
      </c>
      <c r="BM563">
        <v>0</v>
      </c>
      <c r="BN563">
        <v>0</v>
      </c>
      <c r="BO563">
        <v>0</v>
      </c>
      <c r="BP563">
        <v>1</v>
      </c>
      <c r="BQ563">
        <v>101.716036</v>
      </c>
      <c r="BR563">
        <v>0</v>
      </c>
      <c r="BS563">
        <v>0</v>
      </c>
      <c r="BT563">
        <v>0</v>
      </c>
      <c r="BU563">
        <v>0</v>
      </c>
      <c r="BV563">
        <v>0</v>
      </c>
      <c r="BW563">
        <v>1</v>
      </c>
      <c r="CV563">
        <v>0</v>
      </c>
      <c r="CW563">
        <v>0</v>
      </c>
      <c r="CX563">
        <f>ROUND(Y563*Source!I173,7)</f>
        <v>0</v>
      </c>
      <c r="CY563">
        <f t="shared" si="184"/>
        <v>10338.35</v>
      </c>
      <c r="CZ563">
        <f t="shared" si="185"/>
        <v>8337.38</v>
      </c>
      <c r="DA563">
        <f t="shared" si="186"/>
        <v>1.24</v>
      </c>
      <c r="DB563">
        <f t="shared" si="187"/>
        <v>101.72</v>
      </c>
      <c r="DC563">
        <f t="shared" si="188"/>
        <v>0</v>
      </c>
      <c r="DD563" t="s">
        <v>236</v>
      </c>
      <c r="DE563" t="s">
        <v>236</v>
      </c>
      <c r="DF563">
        <f>ROUND(ROUND(AE563*AI563,2)*CX563,2)</f>
        <v>0</v>
      </c>
      <c r="DG563">
        <f t="shared" si="165"/>
        <v>0</v>
      </c>
      <c r="DH563">
        <f t="shared" si="163"/>
        <v>0</v>
      </c>
      <c r="DI563">
        <f t="shared" si="164"/>
        <v>0</v>
      </c>
      <c r="DJ563">
        <f t="shared" si="189"/>
        <v>0</v>
      </c>
      <c r="DK563">
        <v>0</v>
      </c>
      <c r="DL563" t="s">
        <v>236</v>
      </c>
      <c r="DM563">
        <v>0</v>
      </c>
      <c r="DN563" t="s">
        <v>236</v>
      </c>
      <c r="DO563">
        <v>0</v>
      </c>
    </row>
    <row r="564" spans="1:119">
      <c r="A564">
        <f>ROW(Source!A173)</f>
        <v>173</v>
      </c>
      <c r="B564">
        <v>85244098</v>
      </c>
      <c r="C564">
        <v>85247084</v>
      </c>
      <c r="D564">
        <v>82931850</v>
      </c>
      <c r="E564">
        <v>117</v>
      </c>
      <c r="F564">
        <v>1</v>
      </c>
      <c r="G564">
        <v>1</v>
      </c>
      <c r="H564">
        <v>3</v>
      </c>
      <c r="I564" t="s">
        <v>327</v>
      </c>
      <c r="J564" t="s">
        <v>236</v>
      </c>
      <c r="K564" t="s">
        <v>328</v>
      </c>
      <c r="L564">
        <v>3277935</v>
      </c>
      <c r="N564">
        <v>1013</v>
      </c>
      <c r="O564" t="s">
        <v>64</v>
      </c>
      <c r="P564" t="s">
        <v>64</v>
      </c>
      <c r="Q564">
        <v>1</v>
      </c>
      <c r="W564">
        <v>0</v>
      </c>
      <c r="X564">
        <v>274903907</v>
      </c>
      <c r="Y564">
        <f t="shared" si="183"/>
        <v>2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1</v>
      </c>
      <c r="AJ564">
        <v>1</v>
      </c>
      <c r="AK564">
        <v>1</v>
      </c>
      <c r="AL564">
        <v>1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  <c r="AS564" t="s">
        <v>236</v>
      </c>
      <c r="AT564">
        <v>2</v>
      </c>
      <c r="AU564" t="s">
        <v>236</v>
      </c>
      <c r="AV564">
        <v>0</v>
      </c>
      <c r="AW564">
        <v>2</v>
      </c>
      <c r="AX564">
        <v>85247104</v>
      </c>
      <c r="AY564">
        <v>1</v>
      </c>
      <c r="AZ564">
        <v>0</v>
      </c>
      <c r="BA564">
        <v>784</v>
      </c>
      <c r="BB564">
        <v>0</v>
      </c>
      <c r="BC564">
        <v>0</v>
      </c>
      <c r="BD564">
        <v>0</v>
      </c>
      <c r="BE564">
        <v>0</v>
      </c>
      <c r="BF564">
        <v>0</v>
      </c>
      <c r="BG564">
        <v>0</v>
      </c>
      <c r="BH564">
        <v>0</v>
      </c>
      <c r="BI564">
        <v>0</v>
      </c>
      <c r="BJ564">
        <v>0</v>
      </c>
      <c r="BK564">
        <v>0</v>
      </c>
      <c r="BL564">
        <v>0</v>
      </c>
      <c r="BM564">
        <v>0</v>
      </c>
      <c r="BN564">
        <v>0</v>
      </c>
      <c r="BO564">
        <v>0</v>
      </c>
      <c r="BP564">
        <v>0</v>
      </c>
      <c r="BQ564">
        <v>0</v>
      </c>
      <c r="BR564">
        <v>0</v>
      </c>
      <c r="BS564">
        <v>0</v>
      </c>
      <c r="BT564">
        <v>0</v>
      </c>
      <c r="BU564">
        <v>0</v>
      </c>
      <c r="BV564">
        <v>0</v>
      </c>
      <c r="BW564">
        <v>0</v>
      </c>
      <c r="CV564">
        <v>0</v>
      </c>
      <c r="CW564">
        <v>0</v>
      </c>
      <c r="CX564">
        <f>ROUND(Y564*Source!I173,7)</f>
        <v>0</v>
      </c>
      <c r="CY564">
        <f t="shared" si="184"/>
        <v>0</v>
      </c>
      <c r="CZ564">
        <f t="shared" si="185"/>
        <v>0</v>
      </c>
      <c r="DA564">
        <f t="shared" si="186"/>
        <v>1</v>
      </c>
      <c r="DB564">
        <f t="shared" si="187"/>
        <v>0</v>
      </c>
      <c r="DC564">
        <f t="shared" si="188"/>
        <v>0</v>
      </c>
      <c r="DD564" t="s">
        <v>236</v>
      </c>
      <c r="DE564" t="s">
        <v>236</v>
      </c>
      <c r="DF564">
        <f>ROUND(ROUND(AE564,2)*CX564,2)</f>
        <v>0</v>
      </c>
      <c r="DG564">
        <f t="shared" si="165"/>
        <v>0</v>
      </c>
      <c r="DH564">
        <f t="shared" si="163"/>
        <v>0</v>
      </c>
      <c r="DI564">
        <f t="shared" si="164"/>
        <v>0</v>
      </c>
      <c r="DJ564">
        <f t="shared" si="189"/>
        <v>0</v>
      </c>
      <c r="DK564">
        <v>0</v>
      </c>
      <c r="DL564" t="s">
        <v>236</v>
      </c>
      <c r="DM564">
        <v>0</v>
      </c>
      <c r="DN564" t="s">
        <v>236</v>
      </c>
      <c r="DO564">
        <v>0</v>
      </c>
    </row>
    <row r="565" spans="1:119">
      <c r="A565">
        <f>ROW(Source!A174)</f>
        <v>174</v>
      </c>
      <c r="B565">
        <v>85244033</v>
      </c>
      <c r="C565">
        <v>85247084</v>
      </c>
      <c r="D565">
        <v>82925840</v>
      </c>
      <c r="E565">
        <v>117</v>
      </c>
      <c r="F565">
        <v>1</v>
      </c>
      <c r="G565">
        <v>1</v>
      </c>
      <c r="H565">
        <v>1</v>
      </c>
      <c r="I565" t="s">
        <v>841</v>
      </c>
      <c r="J565" t="s">
        <v>236</v>
      </c>
      <c r="K565" t="s">
        <v>842</v>
      </c>
      <c r="L565">
        <v>1191</v>
      </c>
      <c r="N565">
        <v>1013</v>
      </c>
      <c r="O565" t="s">
        <v>28</v>
      </c>
      <c r="P565" t="s">
        <v>28</v>
      </c>
      <c r="Q565">
        <v>1</v>
      </c>
      <c r="W565">
        <v>0</v>
      </c>
      <c r="X565">
        <v>44848675</v>
      </c>
      <c r="Y565">
        <f>(AT565*ROUND((0.15+0.2+1),7))</f>
        <v>42.444</v>
      </c>
      <c r="AA565">
        <v>0</v>
      </c>
      <c r="AB565">
        <v>0</v>
      </c>
      <c r="AC565">
        <v>0</v>
      </c>
      <c r="AD565">
        <v>793.61</v>
      </c>
      <c r="AE565">
        <v>0</v>
      </c>
      <c r="AF565">
        <v>0</v>
      </c>
      <c r="AG565">
        <v>0</v>
      </c>
      <c r="AH565">
        <v>793.61</v>
      </c>
      <c r="AI565">
        <v>1</v>
      </c>
      <c r="AJ565">
        <v>1</v>
      </c>
      <c r="AK565">
        <v>1</v>
      </c>
      <c r="AL565">
        <v>1</v>
      </c>
      <c r="AM565">
        <v>-2</v>
      </c>
      <c r="AN565">
        <v>0</v>
      </c>
      <c r="AO565">
        <v>0</v>
      </c>
      <c r="AP565">
        <v>1</v>
      </c>
      <c r="AQ565">
        <v>1</v>
      </c>
      <c r="AR565">
        <v>0</v>
      </c>
      <c r="AS565" t="s">
        <v>236</v>
      </c>
      <c r="AT565">
        <v>31.44</v>
      </c>
      <c r="AU565" t="s">
        <v>441</v>
      </c>
      <c r="AV565">
        <v>1</v>
      </c>
      <c r="AW565">
        <v>2</v>
      </c>
      <c r="AX565">
        <v>85247095</v>
      </c>
      <c r="AY565">
        <v>1</v>
      </c>
      <c r="AZ565">
        <v>0</v>
      </c>
      <c r="BA565">
        <v>785</v>
      </c>
      <c r="BB565">
        <v>1</v>
      </c>
      <c r="BC565">
        <v>0</v>
      </c>
      <c r="BD565">
        <v>0</v>
      </c>
      <c r="BE565">
        <v>0</v>
      </c>
      <c r="BF565">
        <v>0</v>
      </c>
      <c r="BG565">
        <v>0</v>
      </c>
      <c r="BH565">
        <v>0</v>
      </c>
      <c r="BI565">
        <v>0</v>
      </c>
      <c r="BJ565">
        <v>0</v>
      </c>
      <c r="BK565">
        <v>0</v>
      </c>
      <c r="BL565">
        <v>0</v>
      </c>
      <c r="BM565">
        <v>24951.0984</v>
      </c>
      <c r="BN565">
        <v>31.44</v>
      </c>
      <c r="BO565">
        <v>0</v>
      </c>
      <c r="BP565">
        <v>1</v>
      </c>
      <c r="BQ565">
        <v>0</v>
      </c>
      <c r="BR565">
        <v>0</v>
      </c>
      <c r="BS565">
        <v>0</v>
      </c>
      <c r="BT565">
        <v>33683.98284</v>
      </c>
      <c r="BU565">
        <v>42.444</v>
      </c>
      <c r="BV565">
        <v>0</v>
      </c>
      <c r="BW565">
        <v>1</v>
      </c>
      <c r="CU565">
        <f>ROUND(AT565*Source!I174*AH565*AL565,2)</f>
        <v>0</v>
      </c>
      <c r="CV565">
        <f>ROUND(Y565*Source!I174,7)</f>
        <v>0</v>
      </c>
      <c r="CW565">
        <v>0</v>
      </c>
      <c r="CX565">
        <f>ROUND(Y565*Source!I174,7)</f>
        <v>0</v>
      </c>
      <c r="CY565">
        <f>AD565</f>
        <v>793.61</v>
      </c>
      <c r="CZ565">
        <f>AH565</f>
        <v>793.61</v>
      </c>
      <c r="DA565">
        <f>AL565</f>
        <v>1</v>
      </c>
      <c r="DB565">
        <f>ROUND((ROUND(AT565*CZ565,2)*ROUND((0.15+0.2+1),7)),6)</f>
        <v>33683.985</v>
      </c>
      <c r="DC565">
        <f>ROUND((ROUND(AT565*AG565,2)*ROUND((0.15+0.2+1),7)),6)</f>
        <v>0</v>
      </c>
      <c r="DD565" t="s">
        <v>236</v>
      </c>
      <c r="DE565" t="s">
        <v>236</v>
      </c>
      <c r="DF565">
        <f>ROUND(ROUND(AE565,2)*CX565,2)</f>
        <v>0</v>
      </c>
      <c r="DG565">
        <f t="shared" si="165"/>
        <v>0</v>
      </c>
      <c r="DH565">
        <f t="shared" si="163"/>
        <v>0</v>
      </c>
      <c r="DI565">
        <f t="shared" si="164"/>
        <v>0</v>
      </c>
      <c r="DJ565">
        <f>DI565</f>
        <v>0</v>
      </c>
      <c r="DK565">
        <v>1</v>
      </c>
      <c r="DL565" t="s">
        <v>236</v>
      </c>
      <c r="DM565">
        <v>0</v>
      </c>
      <c r="DN565" t="s">
        <v>236</v>
      </c>
      <c r="DO565">
        <v>0</v>
      </c>
    </row>
    <row r="566" spans="1:119">
      <c r="A566">
        <f>ROW(Source!A174)</f>
        <v>174</v>
      </c>
      <c r="B566">
        <v>85244033</v>
      </c>
      <c r="C566">
        <v>85247084</v>
      </c>
      <c r="D566">
        <v>82926016</v>
      </c>
      <c r="E566">
        <v>117</v>
      </c>
      <c r="F566">
        <v>1</v>
      </c>
      <c r="G566">
        <v>1</v>
      </c>
      <c r="H566">
        <v>1</v>
      </c>
      <c r="I566" t="s">
        <v>798</v>
      </c>
      <c r="J566" t="s">
        <v>236</v>
      </c>
      <c r="K566" t="s">
        <v>799</v>
      </c>
      <c r="L566">
        <v>1191</v>
      </c>
      <c r="N566">
        <v>1013</v>
      </c>
      <c r="O566" t="s">
        <v>28</v>
      </c>
      <c r="P566" t="s">
        <v>28</v>
      </c>
      <c r="Q566">
        <v>1</v>
      </c>
      <c r="W566">
        <v>0</v>
      </c>
      <c r="X566">
        <v>-1417349443</v>
      </c>
      <c r="Y566">
        <f>(AT566*ROUND((0.15+0.2+1),7))</f>
        <v>0.864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1</v>
      </c>
      <c r="AJ566">
        <v>1</v>
      </c>
      <c r="AK566">
        <v>1</v>
      </c>
      <c r="AL566">
        <v>1</v>
      </c>
      <c r="AM566">
        <v>-2</v>
      </c>
      <c r="AN566">
        <v>0</v>
      </c>
      <c r="AO566">
        <v>0</v>
      </c>
      <c r="AP566">
        <v>1</v>
      </c>
      <c r="AQ566">
        <v>1</v>
      </c>
      <c r="AR566">
        <v>0</v>
      </c>
      <c r="AS566" t="s">
        <v>236</v>
      </c>
      <c r="AT566">
        <v>0.64</v>
      </c>
      <c r="AU566" t="s">
        <v>441</v>
      </c>
      <c r="AV566">
        <v>2</v>
      </c>
      <c r="AW566">
        <v>2</v>
      </c>
      <c r="AX566">
        <v>85247096</v>
      </c>
      <c r="AY566">
        <v>1</v>
      </c>
      <c r="AZ566">
        <v>0</v>
      </c>
      <c r="BA566">
        <v>786</v>
      </c>
      <c r="BB566">
        <v>1</v>
      </c>
      <c r="BC566">
        <v>0</v>
      </c>
      <c r="BD566">
        <v>0</v>
      </c>
      <c r="BE566">
        <v>0</v>
      </c>
      <c r="BF566">
        <v>0</v>
      </c>
      <c r="BG566">
        <v>0</v>
      </c>
      <c r="BH566">
        <v>0</v>
      </c>
      <c r="BI566">
        <v>0</v>
      </c>
      <c r="BJ566">
        <v>0</v>
      </c>
      <c r="BK566">
        <v>0</v>
      </c>
      <c r="BL566">
        <v>0</v>
      </c>
      <c r="BM566">
        <v>0</v>
      </c>
      <c r="BN566">
        <v>0</v>
      </c>
      <c r="BO566">
        <v>0</v>
      </c>
      <c r="BP566">
        <v>0</v>
      </c>
      <c r="BQ566">
        <v>0</v>
      </c>
      <c r="BR566">
        <v>0</v>
      </c>
      <c r="BS566">
        <v>0</v>
      </c>
      <c r="BT566">
        <v>0</v>
      </c>
      <c r="BU566">
        <v>0</v>
      </c>
      <c r="BV566">
        <v>0</v>
      </c>
      <c r="BW566">
        <v>0</v>
      </c>
      <c r="CV566">
        <v>0</v>
      </c>
      <c r="CW566">
        <v>0</v>
      </c>
      <c r="CX566">
        <f>ROUND(Y566*Source!I174,7)</f>
        <v>0</v>
      </c>
      <c r="CY566">
        <f>AD566</f>
        <v>0</v>
      </c>
      <c r="CZ566">
        <f>AH566</f>
        <v>0</v>
      </c>
      <c r="DA566">
        <f>AL566</f>
        <v>1</v>
      </c>
      <c r="DB566">
        <f>ROUND((ROUND(AT566*CZ566,2)*ROUND((0.15+0.2+1),7)),6)</f>
        <v>0</v>
      </c>
      <c r="DC566">
        <f>ROUND((ROUND(AT566*AG566,2)*ROUND((0.15+0.2+1),7)),6)</f>
        <v>0</v>
      </c>
      <c r="DD566" t="s">
        <v>236</v>
      </c>
      <c r="DE566" t="s">
        <v>236</v>
      </c>
      <c r="DF566">
        <f>ROUND(ROUND(AE566,2)*CX566,2)</f>
        <v>0</v>
      </c>
      <c r="DG566">
        <f t="shared" si="165"/>
        <v>0</v>
      </c>
      <c r="DH566">
        <f t="shared" si="163"/>
        <v>0</v>
      </c>
      <c r="DI566">
        <f t="shared" si="164"/>
        <v>0</v>
      </c>
      <c r="DJ566">
        <f>DI566</f>
        <v>0</v>
      </c>
      <c r="DK566">
        <v>0</v>
      </c>
      <c r="DL566" t="s">
        <v>236</v>
      </c>
      <c r="DM566">
        <v>0</v>
      </c>
      <c r="DN566" t="s">
        <v>236</v>
      </c>
      <c r="DO566">
        <v>0</v>
      </c>
    </row>
    <row r="567" spans="1:119">
      <c r="A567">
        <f>ROW(Source!A174)</f>
        <v>174</v>
      </c>
      <c r="B567">
        <v>85244033</v>
      </c>
      <c r="C567">
        <v>85247084</v>
      </c>
      <c r="D567">
        <v>82932505</v>
      </c>
      <c r="E567">
        <v>1</v>
      </c>
      <c r="F567">
        <v>1</v>
      </c>
      <c r="G567">
        <v>1</v>
      </c>
      <c r="H567">
        <v>2</v>
      </c>
      <c r="I567" t="s">
        <v>73</v>
      </c>
      <c r="J567" t="s">
        <v>807</v>
      </c>
      <c r="K567" t="s">
        <v>74</v>
      </c>
      <c r="L567">
        <v>1368</v>
      </c>
      <c r="N567">
        <v>1011</v>
      </c>
      <c r="O567" t="s">
        <v>57</v>
      </c>
      <c r="P567" t="s">
        <v>57</v>
      </c>
      <c r="Q567">
        <v>1</v>
      </c>
      <c r="W567">
        <v>0</v>
      </c>
      <c r="X567">
        <v>639918019</v>
      </c>
      <c r="Y567">
        <f>(AT567*ROUND((0.15+0.2+1),7))</f>
        <v>0.432</v>
      </c>
      <c r="AA567">
        <v>0</v>
      </c>
      <c r="AB567">
        <v>1626.29</v>
      </c>
      <c r="AC567">
        <v>1090.46</v>
      </c>
      <c r="AD567">
        <v>0</v>
      </c>
      <c r="AE567">
        <v>0</v>
      </c>
      <c r="AF567">
        <v>1626.29</v>
      </c>
      <c r="AG567">
        <v>1090.46</v>
      </c>
      <c r="AH567">
        <v>0</v>
      </c>
      <c r="AI567">
        <v>1</v>
      </c>
      <c r="AJ567">
        <v>1</v>
      </c>
      <c r="AK567">
        <v>1</v>
      </c>
      <c r="AL567">
        <v>1</v>
      </c>
      <c r="AM567">
        <v>-2</v>
      </c>
      <c r="AN567">
        <v>0</v>
      </c>
      <c r="AO567">
        <v>0</v>
      </c>
      <c r="AP567">
        <v>1</v>
      </c>
      <c r="AQ567">
        <v>1</v>
      </c>
      <c r="AR567">
        <v>0</v>
      </c>
      <c r="AS567" t="s">
        <v>236</v>
      </c>
      <c r="AT567">
        <v>0.32</v>
      </c>
      <c r="AU567" t="s">
        <v>441</v>
      </c>
      <c r="AV567">
        <v>1</v>
      </c>
      <c r="AW567">
        <v>2</v>
      </c>
      <c r="AX567">
        <v>85247097</v>
      </c>
      <c r="AY567">
        <v>1</v>
      </c>
      <c r="AZ567">
        <v>0</v>
      </c>
      <c r="BA567">
        <v>787</v>
      </c>
      <c r="BB567">
        <v>1</v>
      </c>
      <c r="BC567">
        <v>0</v>
      </c>
      <c r="BD567">
        <v>0</v>
      </c>
      <c r="BE567">
        <v>0</v>
      </c>
      <c r="BF567">
        <v>0</v>
      </c>
      <c r="BG567">
        <v>0</v>
      </c>
      <c r="BH567">
        <v>0</v>
      </c>
      <c r="BI567">
        <v>0</v>
      </c>
      <c r="BJ567">
        <v>0</v>
      </c>
      <c r="BK567">
        <v>520.4128</v>
      </c>
      <c r="BL567">
        <v>348.9472</v>
      </c>
      <c r="BM567">
        <v>0</v>
      </c>
      <c r="BN567">
        <v>0</v>
      </c>
      <c r="BO567">
        <v>0.32</v>
      </c>
      <c r="BP567">
        <v>1</v>
      </c>
      <c r="BQ567">
        <v>0</v>
      </c>
      <c r="BR567">
        <v>702.55728</v>
      </c>
      <c r="BS567">
        <v>471.07872</v>
      </c>
      <c r="BT567">
        <v>0</v>
      </c>
      <c r="BU567">
        <v>0</v>
      </c>
      <c r="BV567">
        <v>0.432</v>
      </c>
      <c r="BW567">
        <v>1</v>
      </c>
      <c r="CV567">
        <v>0</v>
      </c>
      <c r="CW567">
        <f>ROUND(Y567*Source!I174*DO567,7)</f>
        <v>0</v>
      </c>
      <c r="CX567">
        <f>ROUND(Y567*Source!I174,7)</f>
        <v>0</v>
      </c>
      <c r="CY567">
        <f>AB567</f>
        <v>1626.29</v>
      </c>
      <c r="CZ567">
        <f>AF567</f>
        <v>1626.29</v>
      </c>
      <c r="DA567">
        <f>AJ567</f>
        <v>1</v>
      </c>
      <c r="DB567">
        <f>ROUND((ROUND(AT567*CZ567,2)*ROUND((0.15+0.2+1),7)),6)</f>
        <v>702.5535</v>
      </c>
      <c r="DC567">
        <f>ROUND((ROUND(AT567*AG567,2)*ROUND((0.15+0.2+1),7)),6)</f>
        <v>471.0825</v>
      </c>
      <c r="DD567" t="s">
        <v>236</v>
      </c>
      <c r="DE567" t="s">
        <v>236</v>
      </c>
      <c r="DF567">
        <f>ROUND(ROUND(AE567,2)*CX567,2)</f>
        <v>0</v>
      </c>
      <c r="DG567">
        <f t="shared" si="165"/>
        <v>0</v>
      </c>
      <c r="DH567">
        <f t="shared" si="163"/>
        <v>0</v>
      </c>
      <c r="DI567">
        <f t="shared" si="164"/>
        <v>0</v>
      </c>
      <c r="DJ567">
        <f>DG567+DH567</f>
        <v>0</v>
      </c>
      <c r="DK567">
        <v>1</v>
      </c>
      <c r="DL567" t="s">
        <v>75</v>
      </c>
      <c r="DM567">
        <v>6</v>
      </c>
      <c r="DN567" t="s">
        <v>28</v>
      </c>
      <c r="DO567">
        <v>1</v>
      </c>
    </row>
    <row r="568" spans="1:119">
      <c r="A568">
        <f>ROW(Source!A174)</f>
        <v>174</v>
      </c>
      <c r="B568">
        <v>85244033</v>
      </c>
      <c r="C568">
        <v>85247084</v>
      </c>
      <c r="D568">
        <v>82933400</v>
      </c>
      <c r="E568">
        <v>1</v>
      </c>
      <c r="F568">
        <v>1</v>
      </c>
      <c r="G568">
        <v>1</v>
      </c>
      <c r="H568">
        <v>2</v>
      </c>
      <c r="I568" t="s">
        <v>97</v>
      </c>
      <c r="J568" t="s">
        <v>801</v>
      </c>
      <c r="K568" t="s">
        <v>98</v>
      </c>
      <c r="L568">
        <v>1368</v>
      </c>
      <c r="N568">
        <v>1011</v>
      </c>
      <c r="O568" t="s">
        <v>57</v>
      </c>
      <c r="P568" t="s">
        <v>57</v>
      </c>
      <c r="Q568">
        <v>1</v>
      </c>
      <c r="W568">
        <v>0</v>
      </c>
      <c r="X568">
        <v>-849950259</v>
      </c>
      <c r="Y568">
        <f>(AT568*ROUND((0.15+0.2+1),7))</f>
        <v>0.432</v>
      </c>
      <c r="AA568">
        <v>0</v>
      </c>
      <c r="AB568">
        <v>641.7</v>
      </c>
      <c r="AC568">
        <v>811.79</v>
      </c>
      <c r="AD568">
        <v>0</v>
      </c>
      <c r="AE568">
        <v>0</v>
      </c>
      <c r="AF568">
        <v>641.7</v>
      </c>
      <c r="AG568">
        <v>811.79</v>
      </c>
      <c r="AH568">
        <v>0</v>
      </c>
      <c r="AI568">
        <v>1</v>
      </c>
      <c r="AJ568">
        <v>1</v>
      </c>
      <c r="AK568">
        <v>1</v>
      </c>
      <c r="AL568">
        <v>1</v>
      </c>
      <c r="AM568">
        <v>-2</v>
      </c>
      <c r="AN568">
        <v>0</v>
      </c>
      <c r="AO568">
        <v>0</v>
      </c>
      <c r="AP568">
        <v>1</v>
      </c>
      <c r="AQ568">
        <v>1</v>
      </c>
      <c r="AR568">
        <v>0</v>
      </c>
      <c r="AS568" t="s">
        <v>236</v>
      </c>
      <c r="AT568">
        <v>0.32</v>
      </c>
      <c r="AU568" t="s">
        <v>441</v>
      </c>
      <c r="AV568">
        <v>1</v>
      </c>
      <c r="AW568">
        <v>2</v>
      </c>
      <c r="AX568">
        <v>85247098</v>
      </c>
      <c r="AY568">
        <v>1</v>
      </c>
      <c r="AZ568">
        <v>0</v>
      </c>
      <c r="BA568">
        <v>788</v>
      </c>
      <c r="BB568">
        <v>1</v>
      </c>
      <c r="BC568">
        <v>0</v>
      </c>
      <c r="BD568">
        <v>0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0</v>
      </c>
      <c r="BK568">
        <v>205.344</v>
      </c>
      <c r="BL568">
        <v>259.7728</v>
      </c>
      <c r="BM568">
        <v>0</v>
      </c>
      <c r="BN568">
        <v>0</v>
      </c>
      <c r="BO568">
        <v>0.32</v>
      </c>
      <c r="BP568">
        <v>1</v>
      </c>
      <c r="BQ568">
        <v>0</v>
      </c>
      <c r="BR568">
        <v>277.2144</v>
      </c>
      <c r="BS568">
        <v>350.69328</v>
      </c>
      <c r="BT568">
        <v>0</v>
      </c>
      <c r="BU568">
        <v>0</v>
      </c>
      <c r="BV568">
        <v>0.432</v>
      </c>
      <c r="BW568">
        <v>1</v>
      </c>
      <c r="CV568">
        <v>0</v>
      </c>
      <c r="CW568">
        <f>ROUND(Y568*Source!I174*DO568,7)</f>
        <v>0</v>
      </c>
      <c r="CX568">
        <f>ROUND(Y568*Source!I174,7)</f>
        <v>0</v>
      </c>
      <c r="CY568">
        <f>AB568</f>
        <v>641.7</v>
      </c>
      <c r="CZ568">
        <f>AF568</f>
        <v>641.7</v>
      </c>
      <c r="DA568">
        <f>AJ568</f>
        <v>1</v>
      </c>
      <c r="DB568">
        <f>ROUND((ROUND(AT568*CZ568,2)*ROUND((0.15+0.2+1),7)),6)</f>
        <v>277.209</v>
      </c>
      <c r="DC568">
        <f>ROUND((ROUND(AT568*AG568,2)*ROUND((0.15+0.2+1),7)),6)</f>
        <v>350.6895</v>
      </c>
      <c r="DD568" t="s">
        <v>236</v>
      </c>
      <c r="DE568" t="s">
        <v>236</v>
      </c>
      <c r="DF568">
        <f>ROUND(ROUND(AE568,2)*CX568,2)</f>
        <v>0</v>
      </c>
      <c r="DG568">
        <f t="shared" si="165"/>
        <v>0</v>
      </c>
      <c r="DH568">
        <f t="shared" si="163"/>
        <v>0</v>
      </c>
      <c r="DI568">
        <f t="shared" si="164"/>
        <v>0</v>
      </c>
      <c r="DJ568">
        <f>DG568+DH568</f>
        <v>0</v>
      </c>
      <c r="DK568">
        <v>1</v>
      </c>
      <c r="DL568" t="s">
        <v>81</v>
      </c>
      <c r="DM568">
        <v>4</v>
      </c>
      <c r="DN568" t="s">
        <v>28</v>
      </c>
      <c r="DO568">
        <v>1</v>
      </c>
    </row>
    <row r="569" spans="1:119">
      <c r="A569">
        <f>ROW(Source!A174)</f>
        <v>174</v>
      </c>
      <c r="B569">
        <v>85244033</v>
      </c>
      <c r="C569">
        <v>85247084</v>
      </c>
      <c r="D569">
        <v>83000327</v>
      </c>
      <c r="E569">
        <v>1</v>
      </c>
      <c r="F569">
        <v>1</v>
      </c>
      <c r="G569">
        <v>1</v>
      </c>
      <c r="H569">
        <v>3</v>
      </c>
      <c r="I569" t="s">
        <v>881</v>
      </c>
      <c r="J569" t="s">
        <v>882</v>
      </c>
      <c r="K569" t="s">
        <v>883</v>
      </c>
      <c r="L569">
        <v>1301</v>
      </c>
      <c r="N569">
        <v>1003</v>
      </c>
      <c r="O569" t="s">
        <v>536</v>
      </c>
      <c r="P569" t="s">
        <v>536</v>
      </c>
      <c r="Q569">
        <v>1</v>
      </c>
      <c r="W569">
        <v>0</v>
      </c>
      <c r="X569">
        <v>-1499427467</v>
      </c>
      <c r="Y569">
        <f t="shared" ref="Y569:Y574" si="190">AT569</f>
        <v>33.33</v>
      </c>
      <c r="AA569">
        <v>5.17</v>
      </c>
      <c r="AB569">
        <v>0</v>
      </c>
      <c r="AC569">
        <v>0</v>
      </c>
      <c r="AD569">
        <v>0</v>
      </c>
      <c r="AE569">
        <v>5.87</v>
      </c>
      <c r="AF569">
        <v>0</v>
      </c>
      <c r="AG569">
        <v>0</v>
      </c>
      <c r="AH569">
        <v>0</v>
      </c>
      <c r="AI569">
        <v>0.88</v>
      </c>
      <c r="AJ569">
        <v>1</v>
      </c>
      <c r="AK569">
        <v>1</v>
      </c>
      <c r="AL569">
        <v>1</v>
      </c>
      <c r="AM569">
        <v>2</v>
      </c>
      <c r="AN569">
        <v>0</v>
      </c>
      <c r="AO569">
        <v>0</v>
      </c>
      <c r="AP569">
        <v>1</v>
      </c>
      <c r="AQ569">
        <v>1</v>
      </c>
      <c r="AR569">
        <v>0</v>
      </c>
      <c r="AS569" t="s">
        <v>236</v>
      </c>
      <c r="AT569">
        <v>33.33</v>
      </c>
      <c r="AU569" t="s">
        <v>236</v>
      </c>
      <c r="AV569">
        <v>0</v>
      </c>
      <c r="AW569">
        <v>2</v>
      </c>
      <c r="AX569">
        <v>85247099</v>
      </c>
      <c r="AY569">
        <v>1</v>
      </c>
      <c r="AZ569">
        <v>0</v>
      </c>
      <c r="BA569">
        <v>789</v>
      </c>
      <c r="BB569">
        <v>1</v>
      </c>
      <c r="BC569">
        <v>0</v>
      </c>
      <c r="BD569">
        <v>0</v>
      </c>
      <c r="BE569">
        <v>0</v>
      </c>
      <c r="BF569">
        <v>0</v>
      </c>
      <c r="BG569">
        <v>0</v>
      </c>
      <c r="BH569">
        <v>0</v>
      </c>
      <c r="BI569">
        <v>0</v>
      </c>
      <c r="BJ569">
        <v>195.6471</v>
      </c>
      <c r="BK569">
        <v>0</v>
      </c>
      <c r="BL569">
        <v>0</v>
      </c>
      <c r="BM569">
        <v>0</v>
      </c>
      <c r="BN569">
        <v>0</v>
      </c>
      <c r="BO569">
        <v>0</v>
      </c>
      <c r="BP569">
        <v>1</v>
      </c>
      <c r="BQ569">
        <v>195.6471</v>
      </c>
      <c r="BR569">
        <v>0</v>
      </c>
      <c r="BS569">
        <v>0</v>
      </c>
      <c r="BT569">
        <v>0</v>
      </c>
      <c r="BU569">
        <v>0</v>
      </c>
      <c r="BV569">
        <v>0</v>
      </c>
      <c r="BW569">
        <v>1</v>
      </c>
      <c r="CV569">
        <v>0</v>
      </c>
      <c r="CW569">
        <v>0</v>
      </c>
      <c r="CX569">
        <f>ROUND(Y569*Source!I174,7)</f>
        <v>0</v>
      </c>
      <c r="CY569">
        <f t="shared" ref="CY569:CY574" si="191">AA569</f>
        <v>5.17</v>
      </c>
      <c r="CZ569">
        <f t="shared" ref="CZ569:CZ574" si="192">AE569</f>
        <v>5.87</v>
      </c>
      <c r="DA569">
        <f t="shared" ref="DA569:DA574" si="193">AI569</f>
        <v>0.88</v>
      </c>
      <c r="DB569">
        <f t="shared" ref="DB569:DB574" si="194">ROUND(ROUND(AT569*CZ569,2),6)</f>
        <v>195.65</v>
      </c>
      <c r="DC569">
        <f t="shared" ref="DC569:DC574" si="195">ROUND(ROUND(AT569*AG569,2),6)</f>
        <v>0</v>
      </c>
      <c r="DD569" t="s">
        <v>236</v>
      </c>
      <c r="DE569" t="s">
        <v>236</v>
      </c>
      <c r="DF569">
        <f>ROUND(ROUND(AE569*AI569,2)*CX569,2)</f>
        <v>0</v>
      </c>
      <c r="DG569">
        <f t="shared" si="165"/>
        <v>0</v>
      </c>
      <c r="DH569">
        <f t="shared" si="163"/>
        <v>0</v>
      </c>
      <c r="DI569">
        <f t="shared" si="164"/>
        <v>0</v>
      </c>
      <c r="DJ569">
        <f t="shared" ref="DJ569:DJ574" si="196">DF569</f>
        <v>0</v>
      </c>
      <c r="DK569">
        <v>0</v>
      </c>
      <c r="DL569" t="s">
        <v>236</v>
      </c>
      <c r="DM569">
        <v>0</v>
      </c>
      <c r="DN569" t="s">
        <v>236</v>
      </c>
      <c r="DO569">
        <v>0</v>
      </c>
    </row>
    <row r="570" spans="1:119">
      <c r="A570">
        <f>ROW(Source!A174)</f>
        <v>174</v>
      </c>
      <c r="B570">
        <v>85244033</v>
      </c>
      <c r="C570">
        <v>85247084</v>
      </c>
      <c r="D570">
        <v>83000497</v>
      </c>
      <c r="E570">
        <v>1</v>
      </c>
      <c r="F570">
        <v>1</v>
      </c>
      <c r="G570">
        <v>1</v>
      </c>
      <c r="H570">
        <v>3</v>
      </c>
      <c r="I570" t="s">
        <v>910</v>
      </c>
      <c r="J570" t="s">
        <v>911</v>
      </c>
      <c r="K570" t="s">
        <v>912</v>
      </c>
      <c r="L570">
        <v>1348</v>
      </c>
      <c r="N570">
        <v>1009</v>
      </c>
      <c r="O570" t="s">
        <v>154</v>
      </c>
      <c r="P570" t="s">
        <v>154</v>
      </c>
      <c r="Q570">
        <v>1000</v>
      </c>
      <c r="W570">
        <v>0</v>
      </c>
      <c r="X570">
        <v>-423309981</v>
      </c>
      <c r="Y570">
        <f t="shared" si="190"/>
        <v>0.00157</v>
      </c>
      <c r="AA570">
        <v>57844.42</v>
      </c>
      <c r="AB570">
        <v>0</v>
      </c>
      <c r="AC570">
        <v>0</v>
      </c>
      <c r="AD570">
        <v>0</v>
      </c>
      <c r="AE570">
        <v>43821.53</v>
      </c>
      <c r="AF570">
        <v>0</v>
      </c>
      <c r="AG570">
        <v>0</v>
      </c>
      <c r="AH570">
        <v>0</v>
      </c>
      <c r="AI570">
        <v>1.32</v>
      </c>
      <c r="AJ570">
        <v>1</v>
      </c>
      <c r="AK570">
        <v>1</v>
      </c>
      <c r="AL570">
        <v>1</v>
      </c>
      <c r="AM570">
        <v>2</v>
      </c>
      <c r="AN570">
        <v>0</v>
      </c>
      <c r="AO570">
        <v>0</v>
      </c>
      <c r="AP570">
        <v>1</v>
      </c>
      <c r="AQ570">
        <v>1</v>
      </c>
      <c r="AR570">
        <v>0</v>
      </c>
      <c r="AS570" t="s">
        <v>236</v>
      </c>
      <c r="AT570">
        <v>0.00157</v>
      </c>
      <c r="AU570" t="s">
        <v>236</v>
      </c>
      <c r="AV570">
        <v>0</v>
      </c>
      <c r="AW570">
        <v>2</v>
      </c>
      <c r="AX570">
        <v>85247100</v>
      </c>
      <c r="AY570">
        <v>1</v>
      </c>
      <c r="AZ570">
        <v>0</v>
      </c>
      <c r="BA570">
        <v>790</v>
      </c>
      <c r="BB570">
        <v>1</v>
      </c>
      <c r="BC570">
        <v>0</v>
      </c>
      <c r="BD570">
        <v>0</v>
      </c>
      <c r="BE570">
        <v>0</v>
      </c>
      <c r="BF570">
        <v>0</v>
      </c>
      <c r="BG570">
        <v>0</v>
      </c>
      <c r="BH570">
        <v>0</v>
      </c>
      <c r="BI570">
        <v>0</v>
      </c>
      <c r="BJ570">
        <v>68.7998021</v>
      </c>
      <c r="BK570">
        <v>0</v>
      </c>
      <c r="BL570">
        <v>0</v>
      </c>
      <c r="BM570">
        <v>0</v>
      </c>
      <c r="BN570">
        <v>0</v>
      </c>
      <c r="BO570">
        <v>0</v>
      </c>
      <c r="BP570">
        <v>1</v>
      </c>
      <c r="BQ570">
        <v>68.7998021</v>
      </c>
      <c r="BR570">
        <v>0</v>
      </c>
      <c r="BS570">
        <v>0</v>
      </c>
      <c r="BT570">
        <v>0</v>
      </c>
      <c r="BU570">
        <v>0</v>
      </c>
      <c r="BV570">
        <v>0</v>
      </c>
      <c r="BW570">
        <v>1</v>
      </c>
      <c r="CV570">
        <v>0</v>
      </c>
      <c r="CW570">
        <v>0</v>
      </c>
      <c r="CX570">
        <f>ROUND(Y570*Source!I174,7)</f>
        <v>0</v>
      </c>
      <c r="CY570">
        <f t="shared" si="191"/>
        <v>57844.42</v>
      </c>
      <c r="CZ570">
        <f t="shared" si="192"/>
        <v>43821.53</v>
      </c>
      <c r="DA570">
        <f t="shared" si="193"/>
        <v>1.32</v>
      </c>
      <c r="DB570">
        <f t="shared" si="194"/>
        <v>68.8</v>
      </c>
      <c r="DC570">
        <f t="shared" si="195"/>
        <v>0</v>
      </c>
      <c r="DD570" t="s">
        <v>236</v>
      </c>
      <c r="DE570" t="s">
        <v>236</v>
      </c>
      <c r="DF570">
        <f>ROUND(ROUND(AE570*AI570,2)*CX570,2)</f>
        <v>0</v>
      </c>
      <c r="DG570">
        <f t="shared" si="165"/>
        <v>0</v>
      </c>
      <c r="DH570">
        <f t="shared" si="163"/>
        <v>0</v>
      </c>
      <c r="DI570">
        <f t="shared" si="164"/>
        <v>0</v>
      </c>
      <c r="DJ570">
        <f t="shared" si="196"/>
        <v>0</v>
      </c>
      <c r="DK570">
        <v>0</v>
      </c>
      <c r="DL570" t="s">
        <v>236</v>
      </c>
      <c r="DM570">
        <v>0</v>
      </c>
      <c r="DN570" t="s">
        <v>236</v>
      </c>
      <c r="DO570">
        <v>0</v>
      </c>
    </row>
    <row r="571" spans="1:119">
      <c r="A571">
        <f>ROW(Source!A174)</f>
        <v>174</v>
      </c>
      <c r="B571">
        <v>85244033</v>
      </c>
      <c r="C571">
        <v>85247084</v>
      </c>
      <c r="D571">
        <v>83018862</v>
      </c>
      <c r="E571">
        <v>1</v>
      </c>
      <c r="F571">
        <v>1</v>
      </c>
      <c r="G571">
        <v>1</v>
      </c>
      <c r="H571">
        <v>3</v>
      </c>
      <c r="I571" t="s">
        <v>849</v>
      </c>
      <c r="J571" t="s">
        <v>850</v>
      </c>
      <c r="K571" t="s">
        <v>851</v>
      </c>
      <c r="L571">
        <v>1346</v>
      </c>
      <c r="N571">
        <v>1009</v>
      </c>
      <c r="O571" t="s">
        <v>102</v>
      </c>
      <c r="P571" t="s">
        <v>102</v>
      </c>
      <c r="Q571">
        <v>1</v>
      </c>
      <c r="W571">
        <v>0</v>
      </c>
      <c r="X571">
        <v>291254868</v>
      </c>
      <c r="Y571">
        <f t="shared" si="190"/>
        <v>0.02</v>
      </c>
      <c r="AA571">
        <v>115.03</v>
      </c>
      <c r="AB571">
        <v>0</v>
      </c>
      <c r="AC571">
        <v>0</v>
      </c>
      <c r="AD571">
        <v>0</v>
      </c>
      <c r="AE571">
        <v>79.88</v>
      </c>
      <c r="AF571">
        <v>0</v>
      </c>
      <c r="AG571">
        <v>0</v>
      </c>
      <c r="AH571">
        <v>0</v>
      </c>
      <c r="AI571">
        <v>1.44</v>
      </c>
      <c r="AJ571">
        <v>1</v>
      </c>
      <c r="AK571">
        <v>1</v>
      </c>
      <c r="AL571">
        <v>1</v>
      </c>
      <c r="AM571">
        <v>2</v>
      </c>
      <c r="AN571">
        <v>0</v>
      </c>
      <c r="AO571">
        <v>0</v>
      </c>
      <c r="AP571">
        <v>1</v>
      </c>
      <c r="AQ571">
        <v>1</v>
      </c>
      <c r="AR571">
        <v>0</v>
      </c>
      <c r="AS571" t="s">
        <v>236</v>
      </c>
      <c r="AT571">
        <v>0.02</v>
      </c>
      <c r="AU571" t="s">
        <v>236</v>
      </c>
      <c r="AV571">
        <v>0</v>
      </c>
      <c r="AW571">
        <v>2</v>
      </c>
      <c r="AX571">
        <v>85247101</v>
      </c>
      <c r="AY571">
        <v>1</v>
      </c>
      <c r="AZ571">
        <v>0</v>
      </c>
      <c r="BA571">
        <v>791</v>
      </c>
      <c r="BB571">
        <v>1</v>
      </c>
      <c r="BC571">
        <v>0</v>
      </c>
      <c r="BD571">
        <v>0</v>
      </c>
      <c r="BE571">
        <v>0</v>
      </c>
      <c r="BF571">
        <v>0</v>
      </c>
      <c r="BG571">
        <v>0</v>
      </c>
      <c r="BH571">
        <v>0</v>
      </c>
      <c r="BI571">
        <v>0</v>
      </c>
      <c r="BJ571">
        <v>1.5976</v>
      </c>
      <c r="BK571">
        <v>0</v>
      </c>
      <c r="BL571">
        <v>0</v>
      </c>
      <c r="BM571">
        <v>0</v>
      </c>
      <c r="BN571">
        <v>0</v>
      </c>
      <c r="BO571">
        <v>0</v>
      </c>
      <c r="BP571">
        <v>1</v>
      </c>
      <c r="BQ571">
        <v>1.5976</v>
      </c>
      <c r="BR571">
        <v>0</v>
      </c>
      <c r="BS571">
        <v>0</v>
      </c>
      <c r="BT571">
        <v>0</v>
      </c>
      <c r="BU571">
        <v>0</v>
      </c>
      <c r="BV571">
        <v>0</v>
      </c>
      <c r="BW571">
        <v>1</v>
      </c>
      <c r="CV571">
        <v>0</v>
      </c>
      <c r="CW571">
        <v>0</v>
      </c>
      <c r="CX571">
        <f>ROUND(Y571*Source!I174,7)</f>
        <v>0</v>
      </c>
      <c r="CY571">
        <f t="shared" si="191"/>
        <v>115.03</v>
      </c>
      <c r="CZ571">
        <f t="shared" si="192"/>
        <v>79.88</v>
      </c>
      <c r="DA571">
        <f t="shared" si="193"/>
        <v>1.44</v>
      </c>
      <c r="DB571">
        <f t="shared" si="194"/>
        <v>1.6</v>
      </c>
      <c r="DC571">
        <f t="shared" si="195"/>
        <v>0</v>
      </c>
      <c r="DD571" t="s">
        <v>236</v>
      </c>
      <c r="DE571" t="s">
        <v>236</v>
      </c>
      <c r="DF571">
        <f>ROUND(ROUND(AE571*AI571,2)*CX571,2)</f>
        <v>0</v>
      </c>
      <c r="DG571">
        <f t="shared" si="165"/>
        <v>0</v>
      </c>
      <c r="DH571">
        <f t="shared" si="163"/>
        <v>0</v>
      </c>
      <c r="DI571">
        <f t="shared" si="164"/>
        <v>0</v>
      </c>
      <c r="DJ571">
        <f t="shared" si="196"/>
        <v>0</v>
      </c>
      <c r="DK571">
        <v>0</v>
      </c>
      <c r="DL571" t="s">
        <v>236</v>
      </c>
      <c r="DM571">
        <v>0</v>
      </c>
      <c r="DN571" t="s">
        <v>236</v>
      </c>
      <c r="DO571">
        <v>0</v>
      </c>
    </row>
    <row r="572" spans="1:119">
      <c r="A572">
        <f>ROW(Source!A174)</f>
        <v>174</v>
      </c>
      <c r="B572">
        <v>85244033</v>
      </c>
      <c r="C572">
        <v>85247084</v>
      </c>
      <c r="D572">
        <v>83026455</v>
      </c>
      <c r="E572">
        <v>1</v>
      </c>
      <c r="F572">
        <v>1</v>
      </c>
      <c r="G572">
        <v>1</v>
      </c>
      <c r="H572">
        <v>3</v>
      </c>
      <c r="I572" t="s">
        <v>913</v>
      </c>
      <c r="J572" t="s">
        <v>914</v>
      </c>
      <c r="K572" t="s">
        <v>915</v>
      </c>
      <c r="L572">
        <v>1425</v>
      </c>
      <c r="N572">
        <v>1013</v>
      </c>
      <c r="O572" t="s">
        <v>466</v>
      </c>
      <c r="P572" t="s">
        <v>466</v>
      </c>
      <c r="Q572">
        <v>1</v>
      </c>
      <c r="W572">
        <v>0</v>
      </c>
      <c r="X572">
        <v>1990906778</v>
      </c>
      <c r="Y572">
        <f t="shared" si="190"/>
        <v>0.05</v>
      </c>
      <c r="AA572">
        <v>35193.5</v>
      </c>
      <c r="AB572">
        <v>0</v>
      </c>
      <c r="AC572">
        <v>0</v>
      </c>
      <c r="AD572">
        <v>0</v>
      </c>
      <c r="AE572">
        <v>28612.6</v>
      </c>
      <c r="AF572">
        <v>0</v>
      </c>
      <c r="AG572">
        <v>0</v>
      </c>
      <c r="AH572">
        <v>0</v>
      </c>
      <c r="AI572">
        <v>1.23</v>
      </c>
      <c r="AJ572">
        <v>1</v>
      </c>
      <c r="AK572">
        <v>1</v>
      </c>
      <c r="AL572">
        <v>1</v>
      </c>
      <c r="AM572">
        <v>2</v>
      </c>
      <c r="AN572">
        <v>0</v>
      </c>
      <c r="AO572">
        <v>0</v>
      </c>
      <c r="AP572">
        <v>1</v>
      </c>
      <c r="AQ572">
        <v>1</v>
      </c>
      <c r="AR572">
        <v>0</v>
      </c>
      <c r="AS572" t="s">
        <v>236</v>
      </c>
      <c r="AT572">
        <v>0.05</v>
      </c>
      <c r="AU572" t="s">
        <v>236</v>
      </c>
      <c r="AV572">
        <v>0</v>
      </c>
      <c r="AW572">
        <v>2</v>
      </c>
      <c r="AX572">
        <v>85247102</v>
      </c>
      <c r="AY572">
        <v>1</v>
      </c>
      <c r="AZ572">
        <v>0</v>
      </c>
      <c r="BA572">
        <v>792</v>
      </c>
      <c r="BB572">
        <v>1</v>
      </c>
      <c r="BC572">
        <v>0</v>
      </c>
      <c r="BD572">
        <v>0</v>
      </c>
      <c r="BE572">
        <v>0</v>
      </c>
      <c r="BF572">
        <v>0</v>
      </c>
      <c r="BG572">
        <v>0</v>
      </c>
      <c r="BH572">
        <v>0</v>
      </c>
      <c r="BI572">
        <v>0</v>
      </c>
      <c r="BJ572">
        <v>1430.63</v>
      </c>
      <c r="BK572">
        <v>0</v>
      </c>
      <c r="BL572">
        <v>0</v>
      </c>
      <c r="BM572">
        <v>0</v>
      </c>
      <c r="BN572">
        <v>0</v>
      </c>
      <c r="BO572">
        <v>0</v>
      </c>
      <c r="BP572">
        <v>1</v>
      </c>
      <c r="BQ572">
        <v>1430.63</v>
      </c>
      <c r="BR572">
        <v>0</v>
      </c>
      <c r="BS572">
        <v>0</v>
      </c>
      <c r="BT572">
        <v>0</v>
      </c>
      <c r="BU572">
        <v>0</v>
      </c>
      <c r="BV572">
        <v>0</v>
      </c>
      <c r="BW572">
        <v>1</v>
      </c>
      <c r="CV572">
        <v>0</v>
      </c>
      <c r="CW572">
        <v>0</v>
      </c>
      <c r="CX572">
        <f>ROUND(Y572*Source!I174,7)</f>
        <v>0</v>
      </c>
      <c r="CY572">
        <f t="shared" si="191"/>
        <v>35193.5</v>
      </c>
      <c r="CZ572">
        <f t="shared" si="192"/>
        <v>28612.6</v>
      </c>
      <c r="DA572">
        <f t="shared" si="193"/>
        <v>1.23</v>
      </c>
      <c r="DB572">
        <f t="shared" si="194"/>
        <v>1430.63</v>
      </c>
      <c r="DC572">
        <f t="shared" si="195"/>
        <v>0</v>
      </c>
      <c r="DD572" t="s">
        <v>236</v>
      </c>
      <c r="DE572" t="s">
        <v>236</v>
      </c>
      <c r="DF572">
        <f>ROUND(ROUND(AE572*AI572,2)*CX572,2)</f>
        <v>0</v>
      </c>
      <c r="DG572">
        <f t="shared" si="165"/>
        <v>0</v>
      </c>
      <c r="DH572">
        <f t="shared" si="163"/>
        <v>0</v>
      </c>
      <c r="DI572">
        <f t="shared" si="164"/>
        <v>0</v>
      </c>
      <c r="DJ572">
        <f t="shared" si="196"/>
        <v>0</v>
      </c>
      <c r="DK572">
        <v>0</v>
      </c>
      <c r="DL572" t="s">
        <v>236</v>
      </c>
      <c r="DM572">
        <v>0</v>
      </c>
      <c r="DN572" t="s">
        <v>236</v>
      </c>
      <c r="DO572">
        <v>0</v>
      </c>
    </row>
    <row r="573" spans="1:119">
      <c r="A573">
        <f>ROW(Source!A174)</f>
        <v>174</v>
      </c>
      <c r="B573">
        <v>85244033</v>
      </c>
      <c r="C573">
        <v>85247084</v>
      </c>
      <c r="D573">
        <v>83026498</v>
      </c>
      <c r="E573">
        <v>1</v>
      </c>
      <c r="F573">
        <v>1</v>
      </c>
      <c r="G573">
        <v>1</v>
      </c>
      <c r="H573">
        <v>3</v>
      </c>
      <c r="I573" t="s">
        <v>916</v>
      </c>
      <c r="J573" t="s">
        <v>917</v>
      </c>
      <c r="K573" t="s">
        <v>918</v>
      </c>
      <c r="L573">
        <v>1407</v>
      </c>
      <c r="N573">
        <v>1013</v>
      </c>
      <c r="O573" t="s">
        <v>919</v>
      </c>
      <c r="P573" t="s">
        <v>919</v>
      </c>
      <c r="Q573">
        <v>1</v>
      </c>
      <c r="W573">
        <v>0</v>
      </c>
      <c r="X573">
        <v>539674328</v>
      </c>
      <c r="Y573">
        <f t="shared" si="190"/>
        <v>0.0122</v>
      </c>
      <c r="AA573">
        <v>10338.35</v>
      </c>
      <c r="AB573">
        <v>0</v>
      </c>
      <c r="AC573">
        <v>0</v>
      </c>
      <c r="AD573">
        <v>0</v>
      </c>
      <c r="AE573">
        <v>8337.38</v>
      </c>
      <c r="AF573">
        <v>0</v>
      </c>
      <c r="AG573">
        <v>0</v>
      </c>
      <c r="AH573">
        <v>0</v>
      </c>
      <c r="AI573">
        <v>1.24</v>
      </c>
      <c r="AJ573">
        <v>1</v>
      </c>
      <c r="AK573">
        <v>1</v>
      </c>
      <c r="AL573">
        <v>1</v>
      </c>
      <c r="AM573">
        <v>2</v>
      </c>
      <c r="AN573">
        <v>0</v>
      </c>
      <c r="AO573">
        <v>0</v>
      </c>
      <c r="AP573">
        <v>1</v>
      </c>
      <c r="AQ573">
        <v>1</v>
      </c>
      <c r="AR573">
        <v>0</v>
      </c>
      <c r="AS573" t="s">
        <v>236</v>
      </c>
      <c r="AT573">
        <v>0.0122</v>
      </c>
      <c r="AU573" t="s">
        <v>236</v>
      </c>
      <c r="AV573">
        <v>0</v>
      </c>
      <c r="AW573">
        <v>2</v>
      </c>
      <c r="AX573">
        <v>85247103</v>
      </c>
      <c r="AY573">
        <v>1</v>
      </c>
      <c r="AZ573">
        <v>0</v>
      </c>
      <c r="BA573">
        <v>793</v>
      </c>
      <c r="BB573">
        <v>1</v>
      </c>
      <c r="BC573">
        <v>0</v>
      </c>
      <c r="BD573">
        <v>0</v>
      </c>
      <c r="BE573">
        <v>0</v>
      </c>
      <c r="BF573">
        <v>0</v>
      </c>
      <c r="BG573">
        <v>0</v>
      </c>
      <c r="BH573">
        <v>0</v>
      </c>
      <c r="BI573">
        <v>0</v>
      </c>
      <c r="BJ573">
        <v>101.716036</v>
      </c>
      <c r="BK573">
        <v>0</v>
      </c>
      <c r="BL573">
        <v>0</v>
      </c>
      <c r="BM573">
        <v>0</v>
      </c>
      <c r="BN573">
        <v>0</v>
      </c>
      <c r="BO573">
        <v>0</v>
      </c>
      <c r="BP573">
        <v>1</v>
      </c>
      <c r="BQ573">
        <v>101.716036</v>
      </c>
      <c r="BR573">
        <v>0</v>
      </c>
      <c r="BS573">
        <v>0</v>
      </c>
      <c r="BT573">
        <v>0</v>
      </c>
      <c r="BU573">
        <v>0</v>
      </c>
      <c r="BV573">
        <v>0</v>
      </c>
      <c r="BW573">
        <v>1</v>
      </c>
      <c r="CV573">
        <v>0</v>
      </c>
      <c r="CW573">
        <v>0</v>
      </c>
      <c r="CX573">
        <f>ROUND(Y573*Source!I174,7)</f>
        <v>0</v>
      </c>
      <c r="CY573">
        <f t="shared" si="191"/>
        <v>10338.35</v>
      </c>
      <c r="CZ573">
        <f t="shared" si="192"/>
        <v>8337.38</v>
      </c>
      <c r="DA573">
        <f t="shared" si="193"/>
        <v>1.24</v>
      </c>
      <c r="DB573">
        <f t="shared" si="194"/>
        <v>101.72</v>
      </c>
      <c r="DC573">
        <f t="shared" si="195"/>
        <v>0</v>
      </c>
      <c r="DD573" t="s">
        <v>236</v>
      </c>
      <c r="DE573" t="s">
        <v>236</v>
      </c>
      <c r="DF573">
        <f>ROUND(ROUND(AE573*AI573,2)*CX573,2)</f>
        <v>0</v>
      </c>
      <c r="DG573">
        <f t="shared" si="165"/>
        <v>0</v>
      </c>
      <c r="DH573">
        <f t="shared" si="163"/>
        <v>0</v>
      </c>
      <c r="DI573">
        <f t="shared" si="164"/>
        <v>0</v>
      </c>
      <c r="DJ573">
        <f t="shared" si="196"/>
        <v>0</v>
      </c>
      <c r="DK573">
        <v>0</v>
      </c>
      <c r="DL573" t="s">
        <v>236</v>
      </c>
      <c r="DM573">
        <v>0</v>
      </c>
      <c r="DN573" t="s">
        <v>236</v>
      </c>
      <c r="DO573">
        <v>0</v>
      </c>
    </row>
    <row r="574" spans="1:119">
      <c r="A574">
        <f>ROW(Source!A174)</f>
        <v>174</v>
      </c>
      <c r="B574">
        <v>85244033</v>
      </c>
      <c r="C574">
        <v>85247084</v>
      </c>
      <c r="D574">
        <v>82931850</v>
      </c>
      <c r="E574">
        <v>117</v>
      </c>
      <c r="F574">
        <v>1</v>
      </c>
      <c r="G574">
        <v>1</v>
      </c>
      <c r="H574">
        <v>3</v>
      </c>
      <c r="I574" t="s">
        <v>327</v>
      </c>
      <c r="J574" t="s">
        <v>236</v>
      </c>
      <c r="K574" t="s">
        <v>328</v>
      </c>
      <c r="L574">
        <v>3277935</v>
      </c>
      <c r="N574">
        <v>1013</v>
      </c>
      <c r="O574" t="s">
        <v>64</v>
      </c>
      <c r="P574" t="s">
        <v>64</v>
      </c>
      <c r="Q574">
        <v>1</v>
      </c>
      <c r="W574">
        <v>0</v>
      </c>
      <c r="X574">
        <v>274903907</v>
      </c>
      <c r="Y574">
        <f t="shared" si="190"/>
        <v>2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1</v>
      </c>
      <c r="AJ574">
        <v>1</v>
      </c>
      <c r="AK574">
        <v>1</v>
      </c>
      <c r="AL574">
        <v>1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  <c r="AS574" t="s">
        <v>236</v>
      </c>
      <c r="AT574">
        <v>2</v>
      </c>
      <c r="AU574" t="s">
        <v>236</v>
      </c>
      <c r="AV574">
        <v>0</v>
      </c>
      <c r="AW574">
        <v>2</v>
      </c>
      <c r="AX574">
        <v>85247104</v>
      </c>
      <c r="AY574">
        <v>1</v>
      </c>
      <c r="AZ574">
        <v>0</v>
      </c>
      <c r="BA574">
        <v>794</v>
      </c>
      <c r="BB574">
        <v>0</v>
      </c>
      <c r="BC574">
        <v>0</v>
      </c>
      <c r="BD574">
        <v>0</v>
      </c>
      <c r="BE574">
        <v>0</v>
      </c>
      <c r="BF574">
        <v>0</v>
      </c>
      <c r="BG574">
        <v>0</v>
      </c>
      <c r="BH574">
        <v>0</v>
      </c>
      <c r="BI574">
        <v>0</v>
      </c>
      <c r="BJ574">
        <v>0</v>
      </c>
      <c r="BK574">
        <v>0</v>
      </c>
      <c r="BL574">
        <v>0</v>
      </c>
      <c r="BM574">
        <v>0</v>
      </c>
      <c r="BN574">
        <v>0</v>
      </c>
      <c r="BO574">
        <v>0</v>
      </c>
      <c r="BP574">
        <v>0</v>
      </c>
      <c r="BQ574">
        <v>0</v>
      </c>
      <c r="BR574">
        <v>0</v>
      </c>
      <c r="BS574">
        <v>0</v>
      </c>
      <c r="BT574">
        <v>0</v>
      </c>
      <c r="BU574">
        <v>0</v>
      </c>
      <c r="BV574">
        <v>0</v>
      </c>
      <c r="BW574">
        <v>0</v>
      </c>
      <c r="CV574">
        <v>0</v>
      </c>
      <c r="CW574">
        <v>0</v>
      </c>
      <c r="CX574">
        <f>ROUND(Y574*Source!I174,7)</f>
        <v>0</v>
      </c>
      <c r="CY574">
        <f t="shared" si="191"/>
        <v>0</v>
      </c>
      <c r="CZ574">
        <f t="shared" si="192"/>
        <v>0</v>
      </c>
      <c r="DA574">
        <f t="shared" si="193"/>
        <v>1</v>
      </c>
      <c r="DB574">
        <f t="shared" si="194"/>
        <v>0</v>
      </c>
      <c r="DC574">
        <f t="shared" si="195"/>
        <v>0</v>
      </c>
      <c r="DD574" t="s">
        <v>236</v>
      </c>
      <c r="DE574" t="s">
        <v>236</v>
      </c>
      <c r="DF574">
        <f t="shared" ref="DF574:DF580" si="197">ROUND(ROUND(AE574,2)*CX574,2)</f>
        <v>0</v>
      </c>
      <c r="DG574">
        <f t="shared" si="165"/>
        <v>0</v>
      </c>
      <c r="DH574">
        <f t="shared" si="163"/>
        <v>0</v>
      </c>
      <c r="DI574">
        <f t="shared" si="164"/>
        <v>0</v>
      </c>
      <c r="DJ574">
        <f t="shared" si="196"/>
        <v>0</v>
      </c>
      <c r="DK574">
        <v>0</v>
      </c>
      <c r="DL574" t="s">
        <v>236</v>
      </c>
      <c r="DM574">
        <v>0</v>
      </c>
      <c r="DN574" t="s">
        <v>236</v>
      </c>
      <c r="DO574">
        <v>0</v>
      </c>
    </row>
    <row r="575" spans="1:119">
      <c r="A575">
        <f>ROW(Source!A177)</f>
        <v>177</v>
      </c>
      <c r="B575">
        <v>85244098</v>
      </c>
      <c r="C575">
        <v>85247106</v>
      </c>
      <c r="D575">
        <v>82925840</v>
      </c>
      <c r="E575">
        <v>117</v>
      </c>
      <c r="F575">
        <v>1</v>
      </c>
      <c r="G575">
        <v>1</v>
      </c>
      <c r="H575">
        <v>1</v>
      </c>
      <c r="I575" t="s">
        <v>841</v>
      </c>
      <c r="J575" t="s">
        <v>236</v>
      </c>
      <c r="K575" t="s">
        <v>842</v>
      </c>
      <c r="L575">
        <v>1191</v>
      </c>
      <c r="N575">
        <v>1013</v>
      </c>
      <c r="O575" t="s">
        <v>28</v>
      </c>
      <c r="P575" t="s">
        <v>28</v>
      </c>
      <c r="Q575">
        <v>1</v>
      </c>
      <c r="W575">
        <v>0</v>
      </c>
      <c r="X575">
        <v>44848675</v>
      </c>
      <c r="Y575">
        <f t="shared" ref="Y575:Y580" si="198">(AT575*ROUND((1.2*1.15),7))</f>
        <v>19.4304</v>
      </c>
      <c r="AA575">
        <v>0</v>
      </c>
      <c r="AB575">
        <v>0</v>
      </c>
      <c r="AC575">
        <v>0</v>
      </c>
      <c r="AD575">
        <v>793.61</v>
      </c>
      <c r="AE575">
        <v>0</v>
      </c>
      <c r="AF575">
        <v>0</v>
      </c>
      <c r="AG575">
        <v>0</v>
      </c>
      <c r="AH575">
        <v>793.61</v>
      </c>
      <c r="AI575">
        <v>1</v>
      </c>
      <c r="AJ575">
        <v>1</v>
      </c>
      <c r="AK575">
        <v>1</v>
      </c>
      <c r="AL575">
        <v>1</v>
      </c>
      <c r="AM575">
        <v>-2</v>
      </c>
      <c r="AN575">
        <v>0</v>
      </c>
      <c r="AO575">
        <v>0</v>
      </c>
      <c r="AP575">
        <v>1</v>
      </c>
      <c r="AQ575">
        <v>1</v>
      </c>
      <c r="AR575">
        <v>0</v>
      </c>
      <c r="AS575" t="s">
        <v>236</v>
      </c>
      <c r="AT575">
        <v>14.08</v>
      </c>
      <c r="AU575" t="s">
        <v>268</v>
      </c>
      <c r="AV575">
        <v>1</v>
      </c>
      <c r="AW575">
        <v>2</v>
      </c>
      <c r="AX575">
        <v>85247118</v>
      </c>
      <c r="AY575">
        <v>1</v>
      </c>
      <c r="AZ575">
        <v>0</v>
      </c>
      <c r="BA575">
        <v>795</v>
      </c>
      <c r="BB575">
        <v>1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0</v>
      </c>
      <c r="BI575">
        <v>0</v>
      </c>
      <c r="BJ575">
        <v>0</v>
      </c>
      <c r="BK575">
        <v>0</v>
      </c>
      <c r="BL575">
        <v>0</v>
      </c>
      <c r="BM575">
        <v>11174.0288</v>
      </c>
      <c r="BN575">
        <v>14.08</v>
      </c>
      <c r="BO575">
        <v>0</v>
      </c>
      <c r="BP575">
        <v>1</v>
      </c>
      <c r="BQ575">
        <v>0</v>
      </c>
      <c r="BR575">
        <v>0</v>
      </c>
      <c r="BS575">
        <v>0</v>
      </c>
      <c r="BT575">
        <v>15420.159744</v>
      </c>
      <c r="BU575">
        <v>19.4304</v>
      </c>
      <c r="BV575">
        <v>0</v>
      </c>
      <c r="BW575">
        <v>1</v>
      </c>
      <c r="CU575">
        <f>ROUND(AT575*Source!I177*AH575*AL575,2)</f>
        <v>0</v>
      </c>
      <c r="CV575">
        <f>ROUND(Y575*Source!I177,7)</f>
        <v>0</v>
      </c>
      <c r="CW575">
        <v>0</v>
      </c>
      <c r="CX575">
        <f>ROUND(Y575*Source!I177,7)</f>
        <v>0</v>
      </c>
      <c r="CY575">
        <f>AD575</f>
        <v>793.61</v>
      </c>
      <c r="CZ575">
        <f>AH575</f>
        <v>793.61</v>
      </c>
      <c r="DA575">
        <f>AL575</f>
        <v>1</v>
      </c>
      <c r="DB575">
        <f t="shared" ref="DB575:DB580" si="199">ROUND((ROUND(AT575*CZ575,2)*ROUND((1.2*1.15),7)),6)</f>
        <v>15420.1614</v>
      </c>
      <c r="DC575">
        <f t="shared" ref="DC575:DC580" si="200">ROUND((ROUND(AT575*AG575,2)*ROUND((1.2*1.15),7)),6)</f>
        <v>0</v>
      </c>
      <c r="DD575" t="s">
        <v>236</v>
      </c>
      <c r="DE575" t="s">
        <v>236</v>
      </c>
      <c r="DF575">
        <f t="shared" si="197"/>
        <v>0</v>
      </c>
      <c r="DG575">
        <f t="shared" si="165"/>
        <v>0</v>
      </c>
      <c r="DH575">
        <f t="shared" si="163"/>
        <v>0</v>
      </c>
      <c r="DI575">
        <f t="shared" si="164"/>
        <v>0</v>
      </c>
      <c r="DJ575">
        <f>DI575</f>
        <v>0</v>
      </c>
      <c r="DK575">
        <v>1</v>
      </c>
      <c r="DL575" t="s">
        <v>236</v>
      </c>
      <c r="DM575">
        <v>0</v>
      </c>
      <c r="DN575" t="s">
        <v>236</v>
      </c>
      <c r="DO575">
        <v>0</v>
      </c>
    </row>
    <row r="576" spans="1:119">
      <c r="A576">
        <f>ROW(Source!A177)</f>
        <v>177</v>
      </c>
      <c r="B576">
        <v>85244098</v>
      </c>
      <c r="C576">
        <v>85247106</v>
      </c>
      <c r="D576">
        <v>82926016</v>
      </c>
      <c r="E576">
        <v>117</v>
      </c>
      <c r="F576">
        <v>1</v>
      </c>
      <c r="G576">
        <v>1</v>
      </c>
      <c r="H576">
        <v>1</v>
      </c>
      <c r="I576" t="s">
        <v>798</v>
      </c>
      <c r="J576" t="s">
        <v>236</v>
      </c>
      <c r="K576" t="s">
        <v>799</v>
      </c>
      <c r="L576">
        <v>1191</v>
      </c>
      <c r="N576">
        <v>1013</v>
      </c>
      <c r="O576" t="s">
        <v>28</v>
      </c>
      <c r="P576" t="s">
        <v>28</v>
      </c>
      <c r="Q576">
        <v>1</v>
      </c>
      <c r="W576">
        <v>0</v>
      </c>
      <c r="X576">
        <v>-1417349443</v>
      </c>
      <c r="Y576">
        <f t="shared" si="198"/>
        <v>0.552</v>
      </c>
      <c r="AA576">
        <v>0</v>
      </c>
      <c r="AB576">
        <v>0</v>
      </c>
      <c r="AC576">
        <v>0</v>
      </c>
      <c r="AD576">
        <v>0</v>
      </c>
      <c r="AE576">
        <v>0</v>
      </c>
      <c r="AF576">
        <v>0</v>
      </c>
      <c r="AG576">
        <v>0</v>
      </c>
      <c r="AH576">
        <v>0</v>
      </c>
      <c r="AI576">
        <v>1</v>
      </c>
      <c r="AJ576">
        <v>1</v>
      </c>
      <c r="AK576">
        <v>1</v>
      </c>
      <c r="AL576">
        <v>1</v>
      </c>
      <c r="AM576">
        <v>-2</v>
      </c>
      <c r="AN576">
        <v>0</v>
      </c>
      <c r="AO576">
        <v>0</v>
      </c>
      <c r="AP576">
        <v>1</v>
      </c>
      <c r="AQ576">
        <v>1</v>
      </c>
      <c r="AR576">
        <v>0</v>
      </c>
      <c r="AS576" t="s">
        <v>236</v>
      </c>
      <c r="AT576">
        <v>0.4</v>
      </c>
      <c r="AU576" t="s">
        <v>268</v>
      </c>
      <c r="AV576">
        <v>2</v>
      </c>
      <c r="AW576">
        <v>2</v>
      </c>
      <c r="AX576">
        <v>85247119</v>
      </c>
      <c r="AY576">
        <v>1</v>
      </c>
      <c r="AZ576">
        <v>0</v>
      </c>
      <c r="BA576">
        <v>796</v>
      </c>
      <c r="BB576">
        <v>1</v>
      </c>
      <c r="BC576">
        <v>0</v>
      </c>
      <c r="BD576">
        <v>0</v>
      </c>
      <c r="BE576">
        <v>0</v>
      </c>
      <c r="BF576">
        <v>0</v>
      </c>
      <c r="BG576">
        <v>0</v>
      </c>
      <c r="BH576">
        <v>0</v>
      </c>
      <c r="BI576">
        <v>0</v>
      </c>
      <c r="BJ576">
        <v>0</v>
      </c>
      <c r="BK576">
        <v>0</v>
      </c>
      <c r="BL576">
        <v>0</v>
      </c>
      <c r="BM576">
        <v>0</v>
      </c>
      <c r="BN576">
        <v>0</v>
      </c>
      <c r="BO576">
        <v>0</v>
      </c>
      <c r="BP576">
        <v>0</v>
      </c>
      <c r="BQ576">
        <v>0</v>
      </c>
      <c r="BR576">
        <v>0</v>
      </c>
      <c r="BS576">
        <v>0</v>
      </c>
      <c r="BT576">
        <v>0</v>
      </c>
      <c r="BU576">
        <v>0</v>
      </c>
      <c r="BV576">
        <v>0</v>
      </c>
      <c r="BW576">
        <v>0</v>
      </c>
      <c r="CV576">
        <v>0</v>
      </c>
      <c r="CW576">
        <v>0</v>
      </c>
      <c r="CX576">
        <f>ROUND(Y576*Source!I177,7)</f>
        <v>0</v>
      </c>
      <c r="CY576">
        <f>AD576</f>
        <v>0</v>
      </c>
      <c r="CZ576">
        <f>AH576</f>
        <v>0</v>
      </c>
      <c r="DA576">
        <f>AL576</f>
        <v>1</v>
      </c>
      <c r="DB576">
        <f t="shared" si="199"/>
        <v>0</v>
      </c>
      <c r="DC576">
        <f t="shared" si="200"/>
        <v>0</v>
      </c>
      <c r="DD576" t="s">
        <v>236</v>
      </c>
      <c r="DE576" t="s">
        <v>236</v>
      </c>
      <c r="DF576">
        <f t="shared" si="197"/>
        <v>0</v>
      </c>
      <c r="DG576">
        <f t="shared" si="165"/>
        <v>0</v>
      </c>
      <c r="DH576">
        <f t="shared" si="163"/>
        <v>0</v>
      </c>
      <c r="DI576">
        <f t="shared" si="164"/>
        <v>0</v>
      </c>
      <c r="DJ576">
        <f>DI576</f>
        <v>0</v>
      </c>
      <c r="DK576">
        <v>0</v>
      </c>
      <c r="DL576" t="s">
        <v>236</v>
      </c>
      <c r="DM576">
        <v>0</v>
      </c>
      <c r="DN576" t="s">
        <v>236</v>
      </c>
      <c r="DO576">
        <v>0</v>
      </c>
    </row>
    <row r="577" spans="1:119">
      <c r="A577">
        <f>ROW(Source!A177)</f>
        <v>177</v>
      </c>
      <c r="B577">
        <v>85244098</v>
      </c>
      <c r="C577">
        <v>85247106</v>
      </c>
      <c r="D577">
        <v>82932505</v>
      </c>
      <c r="E577">
        <v>1</v>
      </c>
      <c r="F577">
        <v>1</v>
      </c>
      <c r="G577">
        <v>1</v>
      </c>
      <c r="H577">
        <v>2</v>
      </c>
      <c r="I577" t="s">
        <v>73</v>
      </c>
      <c r="J577" t="s">
        <v>807</v>
      </c>
      <c r="K577" t="s">
        <v>74</v>
      </c>
      <c r="L577">
        <v>1368</v>
      </c>
      <c r="N577">
        <v>1011</v>
      </c>
      <c r="O577" t="s">
        <v>57</v>
      </c>
      <c r="P577" t="s">
        <v>57</v>
      </c>
      <c r="Q577">
        <v>1</v>
      </c>
      <c r="W577">
        <v>0</v>
      </c>
      <c r="X577">
        <v>639918019</v>
      </c>
      <c r="Y577">
        <f t="shared" si="198"/>
        <v>0.276</v>
      </c>
      <c r="AA577">
        <v>0</v>
      </c>
      <c r="AB577">
        <v>1626.29</v>
      </c>
      <c r="AC577">
        <v>1090.46</v>
      </c>
      <c r="AD577">
        <v>0</v>
      </c>
      <c r="AE577">
        <v>0</v>
      </c>
      <c r="AF577">
        <v>1626.29</v>
      </c>
      <c r="AG577">
        <v>1090.46</v>
      </c>
      <c r="AH577">
        <v>0</v>
      </c>
      <c r="AI577">
        <v>1</v>
      </c>
      <c r="AJ577">
        <v>1</v>
      </c>
      <c r="AK577">
        <v>1</v>
      </c>
      <c r="AL577">
        <v>1</v>
      </c>
      <c r="AM577">
        <v>-2</v>
      </c>
      <c r="AN577">
        <v>0</v>
      </c>
      <c r="AO577">
        <v>0</v>
      </c>
      <c r="AP577">
        <v>1</v>
      </c>
      <c r="AQ577">
        <v>1</v>
      </c>
      <c r="AR577">
        <v>0</v>
      </c>
      <c r="AS577" t="s">
        <v>236</v>
      </c>
      <c r="AT577">
        <v>0.2</v>
      </c>
      <c r="AU577" t="s">
        <v>268</v>
      </c>
      <c r="AV577">
        <v>1</v>
      </c>
      <c r="AW577">
        <v>2</v>
      </c>
      <c r="AX577">
        <v>85247120</v>
      </c>
      <c r="AY577">
        <v>1</v>
      </c>
      <c r="AZ577">
        <v>0</v>
      </c>
      <c r="BA577">
        <v>797</v>
      </c>
      <c r="BB577">
        <v>1</v>
      </c>
      <c r="BC577">
        <v>0</v>
      </c>
      <c r="BD577">
        <v>0</v>
      </c>
      <c r="BE577">
        <v>0</v>
      </c>
      <c r="BF577">
        <v>0</v>
      </c>
      <c r="BG577">
        <v>0</v>
      </c>
      <c r="BH577">
        <v>0</v>
      </c>
      <c r="BI577">
        <v>0</v>
      </c>
      <c r="BJ577">
        <v>0</v>
      </c>
      <c r="BK577">
        <v>325.258</v>
      </c>
      <c r="BL577">
        <v>218.092</v>
      </c>
      <c r="BM577">
        <v>0</v>
      </c>
      <c r="BN577">
        <v>0</v>
      </c>
      <c r="BO577">
        <v>0.2</v>
      </c>
      <c r="BP577">
        <v>1</v>
      </c>
      <c r="BQ577">
        <v>0</v>
      </c>
      <c r="BR577">
        <v>448.85604</v>
      </c>
      <c r="BS577">
        <v>300.96696</v>
      </c>
      <c r="BT577">
        <v>0</v>
      </c>
      <c r="BU577">
        <v>0</v>
      </c>
      <c r="BV577">
        <v>0.276</v>
      </c>
      <c r="BW577">
        <v>1</v>
      </c>
      <c r="CV577">
        <v>0</v>
      </c>
      <c r="CW577">
        <f>ROUND(Y577*Source!I177*DO577,7)</f>
        <v>0</v>
      </c>
      <c r="CX577">
        <f>ROUND(Y577*Source!I177,7)</f>
        <v>0</v>
      </c>
      <c r="CY577">
        <f>AB577</f>
        <v>1626.29</v>
      </c>
      <c r="CZ577">
        <f>AF577</f>
        <v>1626.29</v>
      </c>
      <c r="DA577">
        <f>AJ577</f>
        <v>1</v>
      </c>
      <c r="DB577">
        <f t="shared" si="199"/>
        <v>448.8588</v>
      </c>
      <c r="DC577">
        <f t="shared" si="200"/>
        <v>300.9642</v>
      </c>
      <c r="DD577" t="s">
        <v>236</v>
      </c>
      <c r="DE577" t="s">
        <v>236</v>
      </c>
      <c r="DF577">
        <f t="shared" si="197"/>
        <v>0</v>
      </c>
      <c r="DG577">
        <f t="shared" si="165"/>
        <v>0</v>
      </c>
      <c r="DH577">
        <f t="shared" ref="DH577:DH640" si="201">ROUND(ROUND(AG577,2)*CX577,2)</f>
        <v>0</v>
      </c>
      <c r="DI577">
        <f t="shared" ref="DI577:DI640" si="202">ROUND(ROUND(AH577,2)*CX577,2)</f>
        <v>0</v>
      </c>
      <c r="DJ577">
        <f>DG577+DH577</f>
        <v>0</v>
      </c>
      <c r="DK577">
        <v>1</v>
      </c>
      <c r="DL577" t="s">
        <v>75</v>
      </c>
      <c r="DM577">
        <v>6</v>
      </c>
      <c r="DN577" t="s">
        <v>28</v>
      </c>
      <c r="DO577">
        <v>1</v>
      </c>
    </row>
    <row r="578" spans="1:119">
      <c r="A578">
        <f>ROW(Source!A177)</f>
        <v>177</v>
      </c>
      <c r="B578">
        <v>85244098</v>
      </c>
      <c r="C578">
        <v>85247106</v>
      </c>
      <c r="D578">
        <v>82932602</v>
      </c>
      <c r="E578">
        <v>1</v>
      </c>
      <c r="F578">
        <v>1</v>
      </c>
      <c r="G578">
        <v>1</v>
      </c>
      <c r="H578">
        <v>2</v>
      </c>
      <c r="I578" t="s">
        <v>920</v>
      </c>
      <c r="J578" t="s">
        <v>921</v>
      </c>
      <c r="K578" t="s">
        <v>922</v>
      </c>
      <c r="L578">
        <v>1368</v>
      </c>
      <c r="N578">
        <v>1011</v>
      </c>
      <c r="O578" t="s">
        <v>57</v>
      </c>
      <c r="P578" t="s">
        <v>57</v>
      </c>
      <c r="Q578">
        <v>1</v>
      </c>
      <c r="W578">
        <v>0</v>
      </c>
      <c r="X578">
        <v>-1620640563</v>
      </c>
      <c r="Y578">
        <f t="shared" si="198"/>
        <v>4.6092</v>
      </c>
      <c r="AA578">
        <v>0</v>
      </c>
      <c r="AB578">
        <v>2.77</v>
      </c>
      <c r="AC578">
        <v>0</v>
      </c>
      <c r="AD578">
        <v>0</v>
      </c>
      <c r="AE578">
        <v>0</v>
      </c>
      <c r="AF578">
        <v>1.75</v>
      </c>
      <c r="AG578">
        <v>0</v>
      </c>
      <c r="AH578">
        <v>0</v>
      </c>
      <c r="AI578">
        <v>1</v>
      </c>
      <c r="AJ578">
        <v>1.58</v>
      </c>
      <c r="AK578">
        <v>1</v>
      </c>
      <c r="AL578">
        <v>1</v>
      </c>
      <c r="AM578">
        <v>2</v>
      </c>
      <c r="AN578">
        <v>0</v>
      </c>
      <c r="AO578">
        <v>0</v>
      </c>
      <c r="AP578">
        <v>1</v>
      </c>
      <c r="AQ578">
        <v>1</v>
      </c>
      <c r="AR578">
        <v>0</v>
      </c>
      <c r="AS578" t="s">
        <v>236</v>
      </c>
      <c r="AT578">
        <v>3.34</v>
      </c>
      <c r="AU578" t="s">
        <v>268</v>
      </c>
      <c r="AV578">
        <v>1</v>
      </c>
      <c r="AW578">
        <v>2</v>
      </c>
      <c r="AX578">
        <v>85247121</v>
      </c>
      <c r="AY578">
        <v>1</v>
      </c>
      <c r="AZ578">
        <v>0</v>
      </c>
      <c r="BA578">
        <v>798</v>
      </c>
      <c r="BB578">
        <v>1</v>
      </c>
      <c r="BC578">
        <v>0</v>
      </c>
      <c r="BD578">
        <v>0</v>
      </c>
      <c r="BE578">
        <v>0</v>
      </c>
      <c r="BF578">
        <v>0</v>
      </c>
      <c r="BG578">
        <v>0</v>
      </c>
      <c r="BH578">
        <v>0</v>
      </c>
      <c r="BI578">
        <v>0</v>
      </c>
      <c r="BJ578">
        <v>0</v>
      </c>
      <c r="BK578">
        <v>5.845</v>
      </c>
      <c r="BL578">
        <v>0</v>
      </c>
      <c r="BM578">
        <v>0</v>
      </c>
      <c r="BN578">
        <v>0</v>
      </c>
      <c r="BO578">
        <v>0</v>
      </c>
      <c r="BP578">
        <v>1</v>
      </c>
      <c r="BQ578">
        <v>0</v>
      </c>
      <c r="BR578">
        <v>8.0661</v>
      </c>
      <c r="BS578">
        <v>0</v>
      </c>
      <c r="BT578">
        <v>0</v>
      </c>
      <c r="BU578">
        <v>0</v>
      </c>
      <c r="BV578">
        <v>0</v>
      </c>
      <c r="BW578">
        <v>1</v>
      </c>
      <c r="CV578">
        <v>0</v>
      </c>
      <c r="CW578">
        <f>ROUND(Y578*Source!I177*DO578,7)</f>
        <v>0</v>
      </c>
      <c r="CX578">
        <f>ROUND(Y578*Source!I177,7)</f>
        <v>0</v>
      </c>
      <c r="CY578">
        <f>AB578</f>
        <v>2.77</v>
      </c>
      <c r="CZ578">
        <f>AF578</f>
        <v>1.75</v>
      </c>
      <c r="DA578">
        <f>AJ578</f>
        <v>1.58</v>
      </c>
      <c r="DB578">
        <f t="shared" si="199"/>
        <v>8.073</v>
      </c>
      <c r="DC578">
        <f t="shared" si="200"/>
        <v>0</v>
      </c>
      <c r="DD578" t="s">
        <v>236</v>
      </c>
      <c r="DE578" t="s">
        <v>236</v>
      </c>
      <c r="DF578">
        <f t="shared" si="197"/>
        <v>0</v>
      </c>
      <c r="DG578">
        <f>ROUND(ROUND(AF578*AJ578,2)*CX578,2)</f>
        <v>0</v>
      </c>
      <c r="DH578">
        <f t="shared" si="201"/>
        <v>0</v>
      </c>
      <c r="DI578">
        <f t="shared" si="202"/>
        <v>0</v>
      </c>
      <c r="DJ578">
        <f>DG578+DH578</f>
        <v>0</v>
      </c>
      <c r="DK578">
        <v>0</v>
      </c>
      <c r="DL578" t="s">
        <v>236</v>
      </c>
      <c r="DM578">
        <v>0</v>
      </c>
      <c r="DN578" t="s">
        <v>236</v>
      </c>
      <c r="DO578">
        <v>0</v>
      </c>
    </row>
    <row r="579" spans="1:119">
      <c r="A579">
        <f>ROW(Source!A177)</f>
        <v>177</v>
      </c>
      <c r="B579">
        <v>85244098</v>
      </c>
      <c r="C579">
        <v>85247106</v>
      </c>
      <c r="D579">
        <v>82932645</v>
      </c>
      <c r="E579">
        <v>1</v>
      </c>
      <c r="F579">
        <v>1</v>
      </c>
      <c r="G579">
        <v>1</v>
      </c>
      <c r="H579">
        <v>2</v>
      </c>
      <c r="I579" t="s">
        <v>923</v>
      </c>
      <c r="J579" t="s">
        <v>924</v>
      </c>
      <c r="K579" t="s">
        <v>925</v>
      </c>
      <c r="L579">
        <v>1368</v>
      </c>
      <c r="N579">
        <v>1011</v>
      </c>
      <c r="O579" t="s">
        <v>57</v>
      </c>
      <c r="P579" t="s">
        <v>57</v>
      </c>
      <c r="Q579">
        <v>1</v>
      </c>
      <c r="W579">
        <v>0</v>
      </c>
      <c r="X579">
        <v>-697562808</v>
      </c>
      <c r="Y579">
        <f t="shared" si="198"/>
        <v>4.6092</v>
      </c>
      <c r="AA579">
        <v>0</v>
      </c>
      <c r="AB579">
        <v>13.08</v>
      </c>
      <c r="AC579">
        <v>0</v>
      </c>
      <c r="AD579">
        <v>0</v>
      </c>
      <c r="AE579">
        <v>0</v>
      </c>
      <c r="AF579">
        <v>8.84</v>
      </c>
      <c r="AG579">
        <v>0</v>
      </c>
      <c r="AH579">
        <v>0</v>
      </c>
      <c r="AI579">
        <v>1</v>
      </c>
      <c r="AJ579">
        <v>1.48</v>
      </c>
      <c r="AK579">
        <v>1</v>
      </c>
      <c r="AL579">
        <v>1</v>
      </c>
      <c r="AM579">
        <v>2</v>
      </c>
      <c r="AN579">
        <v>0</v>
      </c>
      <c r="AO579">
        <v>0</v>
      </c>
      <c r="AP579">
        <v>1</v>
      </c>
      <c r="AQ579">
        <v>1</v>
      </c>
      <c r="AR579">
        <v>0</v>
      </c>
      <c r="AS579" t="s">
        <v>236</v>
      </c>
      <c r="AT579">
        <v>3.34</v>
      </c>
      <c r="AU579" t="s">
        <v>268</v>
      </c>
      <c r="AV579">
        <v>1</v>
      </c>
      <c r="AW579">
        <v>2</v>
      </c>
      <c r="AX579">
        <v>85247122</v>
      </c>
      <c r="AY579">
        <v>1</v>
      </c>
      <c r="AZ579">
        <v>0</v>
      </c>
      <c r="BA579">
        <v>799</v>
      </c>
      <c r="BB579">
        <v>1</v>
      </c>
      <c r="BC579">
        <v>0</v>
      </c>
      <c r="BD579">
        <v>0</v>
      </c>
      <c r="BE579">
        <v>0</v>
      </c>
      <c r="BF579">
        <v>0</v>
      </c>
      <c r="BG579">
        <v>0</v>
      </c>
      <c r="BH579">
        <v>0</v>
      </c>
      <c r="BI579">
        <v>0</v>
      </c>
      <c r="BJ579">
        <v>0</v>
      </c>
      <c r="BK579">
        <v>29.5256</v>
      </c>
      <c r="BL579">
        <v>0</v>
      </c>
      <c r="BM579">
        <v>0</v>
      </c>
      <c r="BN579">
        <v>0</v>
      </c>
      <c r="BO579">
        <v>0</v>
      </c>
      <c r="BP579">
        <v>1</v>
      </c>
      <c r="BQ579">
        <v>0</v>
      </c>
      <c r="BR579">
        <v>40.745328</v>
      </c>
      <c r="BS579">
        <v>0</v>
      </c>
      <c r="BT579">
        <v>0</v>
      </c>
      <c r="BU579">
        <v>0</v>
      </c>
      <c r="BV579">
        <v>0</v>
      </c>
      <c r="BW579">
        <v>1</v>
      </c>
      <c r="CV579">
        <v>0</v>
      </c>
      <c r="CW579">
        <f>ROUND(Y579*Source!I177*DO579,7)</f>
        <v>0</v>
      </c>
      <c r="CX579">
        <f>ROUND(Y579*Source!I177,7)</f>
        <v>0</v>
      </c>
      <c r="CY579">
        <f>AB579</f>
        <v>13.08</v>
      </c>
      <c r="CZ579">
        <f>AF579</f>
        <v>8.84</v>
      </c>
      <c r="DA579">
        <f>AJ579</f>
        <v>1.48</v>
      </c>
      <c r="DB579">
        <f t="shared" si="199"/>
        <v>40.7514</v>
      </c>
      <c r="DC579">
        <f t="shared" si="200"/>
        <v>0</v>
      </c>
      <c r="DD579" t="s">
        <v>236</v>
      </c>
      <c r="DE579" t="s">
        <v>236</v>
      </c>
      <c r="DF579">
        <f t="shared" si="197"/>
        <v>0</v>
      </c>
      <c r="DG579">
        <f>ROUND(ROUND(AF579*AJ579,2)*CX579,2)</f>
        <v>0</v>
      </c>
      <c r="DH579">
        <f t="shared" si="201"/>
        <v>0</v>
      </c>
      <c r="DI579">
        <f t="shared" si="202"/>
        <v>0</v>
      </c>
      <c r="DJ579">
        <f>DG579+DH579</f>
        <v>0</v>
      </c>
      <c r="DK579">
        <v>0</v>
      </c>
      <c r="DL579" t="s">
        <v>236</v>
      </c>
      <c r="DM579">
        <v>0</v>
      </c>
      <c r="DN579" t="s">
        <v>236</v>
      </c>
      <c r="DO579">
        <v>0</v>
      </c>
    </row>
    <row r="580" spans="1:119">
      <c r="A580">
        <f>ROW(Source!A177)</f>
        <v>177</v>
      </c>
      <c r="B580">
        <v>85244098</v>
      </c>
      <c r="C580">
        <v>85247106</v>
      </c>
      <c r="D580">
        <v>82933400</v>
      </c>
      <c r="E580">
        <v>1</v>
      </c>
      <c r="F580">
        <v>1</v>
      </c>
      <c r="G580">
        <v>1</v>
      </c>
      <c r="H580">
        <v>2</v>
      </c>
      <c r="I580" t="s">
        <v>97</v>
      </c>
      <c r="J580" t="s">
        <v>801</v>
      </c>
      <c r="K580" t="s">
        <v>98</v>
      </c>
      <c r="L580">
        <v>1368</v>
      </c>
      <c r="N580">
        <v>1011</v>
      </c>
      <c r="O580" t="s">
        <v>57</v>
      </c>
      <c r="P580" t="s">
        <v>57</v>
      </c>
      <c r="Q580">
        <v>1</v>
      </c>
      <c r="W580">
        <v>0</v>
      </c>
      <c r="X580">
        <v>-849950259</v>
      </c>
      <c r="Y580">
        <f t="shared" si="198"/>
        <v>0.276</v>
      </c>
      <c r="AA580">
        <v>0</v>
      </c>
      <c r="AB580">
        <v>641.7</v>
      </c>
      <c r="AC580">
        <v>811.79</v>
      </c>
      <c r="AD580">
        <v>0</v>
      </c>
      <c r="AE580">
        <v>0</v>
      </c>
      <c r="AF580">
        <v>641.7</v>
      </c>
      <c r="AG580">
        <v>811.79</v>
      </c>
      <c r="AH580">
        <v>0</v>
      </c>
      <c r="AI580">
        <v>1</v>
      </c>
      <c r="AJ580">
        <v>1</v>
      </c>
      <c r="AK580">
        <v>1</v>
      </c>
      <c r="AL580">
        <v>1</v>
      </c>
      <c r="AM580">
        <v>-2</v>
      </c>
      <c r="AN580">
        <v>0</v>
      </c>
      <c r="AO580">
        <v>0</v>
      </c>
      <c r="AP580">
        <v>1</v>
      </c>
      <c r="AQ580">
        <v>1</v>
      </c>
      <c r="AR580">
        <v>0</v>
      </c>
      <c r="AS580" t="s">
        <v>236</v>
      </c>
      <c r="AT580">
        <v>0.2</v>
      </c>
      <c r="AU580" t="s">
        <v>268</v>
      </c>
      <c r="AV580">
        <v>1</v>
      </c>
      <c r="AW580">
        <v>2</v>
      </c>
      <c r="AX580">
        <v>85247123</v>
      </c>
      <c r="AY580">
        <v>1</v>
      </c>
      <c r="AZ580">
        <v>0</v>
      </c>
      <c r="BA580">
        <v>800</v>
      </c>
      <c r="BB580">
        <v>1</v>
      </c>
      <c r="BC580">
        <v>0</v>
      </c>
      <c r="BD580">
        <v>0</v>
      </c>
      <c r="BE580">
        <v>0</v>
      </c>
      <c r="BF580">
        <v>0</v>
      </c>
      <c r="BG580">
        <v>0</v>
      </c>
      <c r="BH580">
        <v>0</v>
      </c>
      <c r="BI580">
        <v>0</v>
      </c>
      <c r="BJ580">
        <v>0</v>
      </c>
      <c r="BK580">
        <v>128.34</v>
      </c>
      <c r="BL580">
        <v>162.358</v>
      </c>
      <c r="BM580">
        <v>0</v>
      </c>
      <c r="BN580">
        <v>0</v>
      </c>
      <c r="BO580">
        <v>0.2</v>
      </c>
      <c r="BP580">
        <v>1</v>
      </c>
      <c r="BQ580">
        <v>0</v>
      </c>
      <c r="BR580">
        <v>177.1092</v>
      </c>
      <c r="BS580">
        <v>224.05404</v>
      </c>
      <c r="BT580">
        <v>0</v>
      </c>
      <c r="BU580">
        <v>0</v>
      </c>
      <c r="BV580">
        <v>0.276</v>
      </c>
      <c r="BW580">
        <v>1</v>
      </c>
      <c r="CV580">
        <v>0</v>
      </c>
      <c r="CW580">
        <f>ROUND(Y580*Source!I177*DO580,7)</f>
        <v>0</v>
      </c>
      <c r="CX580">
        <f>ROUND(Y580*Source!I177,7)</f>
        <v>0</v>
      </c>
      <c r="CY580">
        <f>AB580</f>
        <v>641.7</v>
      </c>
      <c r="CZ580">
        <f>AF580</f>
        <v>641.7</v>
      </c>
      <c r="DA580">
        <f>AJ580</f>
        <v>1</v>
      </c>
      <c r="DB580">
        <f t="shared" si="199"/>
        <v>177.1092</v>
      </c>
      <c r="DC580">
        <f t="shared" si="200"/>
        <v>224.0568</v>
      </c>
      <c r="DD580" t="s">
        <v>236</v>
      </c>
      <c r="DE580" t="s">
        <v>236</v>
      </c>
      <c r="DF580">
        <f t="shared" si="197"/>
        <v>0</v>
      </c>
      <c r="DG580">
        <f t="shared" ref="DG580:DG588" si="203">ROUND(ROUND(AF580,2)*CX580,2)</f>
        <v>0</v>
      </c>
      <c r="DH580">
        <f t="shared" si="201"/>
        <v>0</v>
      </c>
      <c r="DI580">
        <f t="shared" si="202"/>
        <v>0</v>
      </c>
      <c r="DJ580">
        <f>DG580+DH580</f>
        <v>0</v>
      </c>
      <c r="DK580">
        <v>1</v>
      </c>
      <c r="DL580" t="s">
        <v>81</v>
      </c>
      <c r="DM580">
        <v>4</v>
      </c>
      <c r="DN580" t="s">
        <v>28</v>
      </c>
      <c r="DO580">
        <v>1</v>
      </c>
    </row>
    <row r="581" spans="1:119">
      <c r="A581">
        <f>ROW(Source!A177)</f>
        <v>177</v>
      </c>
      <c r="B581">
        <v>85244098</v>
      </c>
      <c r="C581">
        <v>85247106</v>
      </c>
      <c r="D581">
        <v>83000341</v>
      </c>
      <c r="E581">
        <v>1</v>
      </c>
      <c r="F581">
        <v>1</v>
      </c>
      <c r="G581">
        <v>1</v>
      </c>
      <c r="H581">
        <v>3</v>
      </c>
      <c r="I581" t="s">
        <v>926</v>
      </c>
      <c r="J581" t="s">
        <v>927</v>
      </c>
      <c r="K581" t="s">
        <v>928</v>
      </c>
      <c r="L581">
        <v>1302</v>
      </c>
      <c r="N581">
        <v>1003</v>
      </c>
      <c r="O581" t="s">
        <v>929</v>
      </c>
      <c r="P581" t="s">
        <v>929</v>
      </c>
      <c r="Q581">
        <v>10</v>
      </c>
      <c r="W581">
        <v>0</v>
      </c>
      <c r="X581">
        <v>530731316</v>
      </c>
      <c r="Y581">
        <f>AT581</f>
        <v>0.245</v>
      </c>
      <c r="AA581">
        <v>57.7</v>
      </c>
      <c r="AB581">
        <v>0</v>
      </c>
      <c r="AC581">
        <v>0</v>
      </c>
      <c r="AD581">
        <v>0</v>
      </c>
      <c r="AE581">
        <v>37.71</v>
      </c>
      <c r="AF581">
        <v>0</v>
      </c>
      <c r="AG581">
        <v>0</v>
      </c>
      <c r="AH581">
        <v>0</v>
      </c>
      <c r="AI581">
        <v>1.53</v>
      </c>
      <c r="AJ581">
        <v>1</v>
      </c>
      <c r="AK581">
        <v>1</v>
      </c>
      <c r="AL581">
        <v>1</v>
      </c>
      <c r="AM581">
        <v>2</v>
      </c>
      <c r="AN581">
        <v>0</v>
      </c>
      <c r="AO581">
        <v>0</v>
      </c>
      <c r="AP581">
        <v>1</v>
      </c>
      <c r="AQ581">
        <v>1</v>
      </c>
      <c r="AR581">
        <v>0</v>
      </c>
      <c r="AS581" t="s">
        <v>236</v>
      </c>
      <c r="AT581">
        <v>0.245</v>
      </c>
      <c r="AU581" t="s">
        <v>236</v>
      </c>
      <c r="AV581">
        <v>0</v>
      </c>
      <c r="AW581">
        <v>2</v>
      </c>
      <c r="AX581">
        <v>85247124</v>
      </c>
      <c r="AY581">
        <v>1</v>
      </c>
      <c r="AZ581">
        <v>0</v>
      </c>
      <c r="BA581">
        <v>801</v>
      </c>
      <c r="BB581">
        <v>1</v>
      </c>
      <c r="BC581">
        <v>0</v>
      </c>
      <c r="BD581">
        <v>0</v>
      </c>
      <c r="BE581">
        <v>0</v>
      </c>
      <c r="BF581">
        <v>0</v>
      </c>
      <c r="BG581">
        <v>0</v>
      </c>
      <c r="BH581">
        <v>0</v>
      </c>
      <c r="BI581">
        <v>0</v>
      </c>
      <c r="BJ581">
        <v>9.23895</v>
      </c>
      <c r="BK581">
        <v>0</v>
      </c>
      <c r="BL581">
        <v>0</v>
      </c>
      <c r="BM581">
        <v>0</v>
      </c>
      <c r="BN581">
        <v>0</v>
      </c>
      <c r="BO581">
        <v>0</v>
      </c>
      <c r="BP581">
        <v>1</v>
      </c>
      <c r="BQ581">
        <v>9.23895</v>
      </c>
      <c r="BR581">
        <v>0</v>
      </c>
      <c r="BS581">
        <v>0</v>
      </c>
      <c r="BT581">
        <v>0</v>
      </c>
      <c r="BU581">
        <v>0</v>
      </c>
      <c r="BV581">
        <v>0</v>
      </c>
      <c r="BW581">
        <v>1</v>
      </c>
      <c r="CV581">
        <v>0</v>
      </c>
      <c r="CW581">
        <v>0</v>
      </c>
      <c r="CX581">
        <f>ROUND(Y581*Source!I177,7)</f>
        <v>0</v>
      </c>
      <c r="CY581">
        <f>AA581</f>
        <v>57.7</v>
      </c>
      <c r="CZ581">
        <f>AE581</f>
        <v>37.71</v>
      </c>
      <c r="DA581">
        <f>AI581</f>
        <v>1.53</v>
      </c>
      <c r="DB581">
        <f>ROUND(ROUND(AT581*CZ581,2),6)</f>
        <v>9.24</v>
      </c>
      <c r="DC581">
        <f>ROUND(ROUND(AT581*AG581,2),6)</f>
        <v>0</v>
      </c>
      <c r="DD581" t="s">
        <v>236</v>
      </c>
      <c r="DE581" t="s">
        <v>236</v>
      </c>
      <c r="DF581">
        <f>ROUND(ROUND(AE581*AI581,2)*CX581,2)</f>
        <v>0</v>
      </c>
      <c r="DG581">
        <f t="shared" si="203"/>
        <v>0</v>
      </c>
      <c r="DH581">
        <f t="shared" si="201"/>
        <v>0</v>
      </c>
      <c r="DI581">
        <f t="shared" si="202"/>
        <v>0</v>
      </c>
      <c r="DJ581">
        <f>DF581</f>
        <v>0</v>
      </c>
      <c r="DK581">
        <v>0</v>
      </c>
      <c r="DL581" t="s">
        <v>236</v>
      </c>
      <c r="DM581">
        <v>0</v>
      </c>
      <c r="DN581" t="s">
        <v>236</v>
      </c>
      <c r="DO581">
        <v>0</v>
      </c>
    </row>
    <row r="582" spans="1:119">
      <c r="A582">
        <f>ROW(Source!A177)</f>
        <v>177</v>
      </c>
      <c r="B582">
        <v>85244098</v>
      </c>
      <c r="C582">
        <v>85247106</v>
      </c>
      <c r="D582">
        <v>83002015</v>
      </c>
      <c r="E582">
        <v>1</v>
      </c>
      <c r="F582">
        <v>1</v>
      </c>
      <c r="G582">
        <v>1</v>
      </c>
      <c r="H582">
        <v>3</v>
      </c>
      <c r="I582" t="s">
        <v>930</v>
      </c>
      <c r="J582" t="s">
        <v>931</v>
      </c>
      <c r="K582" t="s">
        <v>932</v>
      </c>
      <c r="L582">
        <v>1348</v>
      </c>
      <c r="N582">
        <v>1009</v>
      </c>
      <c r="O582" t="s">
        <v>154</v>
      </c>
      <c r="P582" t="s">
        <v>154</v>
      </c>
      <c r="Q582">
        <v>1000</v>
      </c>
      <c r="W582">
        <v>0</v>
      </c>
      <c r="X582">
        <v>-312996078</v>
      </c>
      <c r="Y582">
        <f>AT582</f>
        <v>0.00062</v>
      </c>
      <c r="AA582">
        <v>127956.34</v>
      </c>
      <c r="AB582">
        <v>0</v>
      </c>
      <c r="AC582">
        <v>0</v>
      </c>
      <c r="AD582">
        <v>0</v>
      </c>
      <c r="AE582">
        <v>99190.96</v>
      </c>
      <c r="AF582">
        <v>0</v>
      </c>
      <c r="AG582">
        <v>0</v>
      </c>
      <c r="AH582">
        <v>0</v>
      </c>
      <c r="AI582">
        <v>1.29</v>
      </c>
      <c r="AJ582">
        <v>1</v>
      </c>
      <c r="AK582">
        <v>1</v>
      </c>
      <c r="AL582">
        <v>1</v>
      </c>
      <c r="AM582">
        <v>2</v>
      </c>
      <c r="AN582">
        <v>0</v>
      </c>
      <c r="AO582">
        <v>0</v>
      </c>
      <c r="AP582">
        <v>1</v>
      </c>
      <c r="AQ582">
        <v>1</v>
      </c>
      <c r="AR582">
        <v>0</v>
      </c>
      <c r="AS582" t="s">
        <v>236</v>
      </c>
      <c r="AT582">
        <v>0.00062</v>
      </c>
      <c r="AU582" t="s">
        <v>236</v>
      </c>
      <c r="AV582">
        <v>0</v>
      </c>
      <c r="AW582">
        <v>2</v>
      </c>
      <c r="AX582">
        <v>85247125</v>
      </c>
      <c r="AY582">
        <v>1</v>
      </c>
      <c r="AZ582">
        <v>0</v>
      </c>
      <c r="BA582">
        <v>802</v>
      </c>
      <c r="BB582">
        <v>1</v>
      </c>
      <c r="BC582">
        <v>0</v>
      </c>
      <c r="BD582">
        <v>0</v>
      </c>
      <c r="BE582">
        <v>0</v>
      </c>
      <c r="BF582">
        <v>0</v>
      </c>
      <c r="BG582">
        <v>0</v>
      </c>
      <c r="BH582">
        <v>0</v>
      </c>
      <c r="BI582">
        <v>0</v>
      </c>
      <c r="BJ582">
        <v>61.4983952</v>
      </c>
      <c r="BK582">
        <v>0</v>
      </c>
      <c r="BL582">
        <v>0</v>
      </c>
      <c r="BM582">
        <v>0</v>
      </c>
      <c r="BN582">
        <v>0</v>
      </c>
      <c r="BO582">
        <v>0</v>
      </c>
      <c r="BP582">
        <v>1</v>
      </c>
      <c r="BQ582">
        <v>61.4983952</v>
      </c>
      <c r="BR582">
        <v>0</v>
      </c>
      <c r="BS582">
        <v>0</v>
      </c>
      <c r="BT582">
        <v>0</v>
      </c>
      <c r="BU582">
        <v>0</v>
      </c>
      <c r="BV582">
        <v>0</v>
      </c>
      <c r="BW582">
        <v>1</v>
      </c>
      <c r="CV582">
        <v>0</v>
      </c>
      <c r="CW582">
        <v>0</v>
      </c>
      <c r="CX582">
        <f>ROUND(Y582*Source!I177,7)</f>
        <v>0</v>
      </c>
      <c r="CY582">
        <f>AA582</f>
        <v>127956.34</v>
      </c>
      <c r="CZ582">
        <f>AE582</f>
        <v>99190.96</v>
      </c>
      <c r="DA582">
        <f>AI582</f>
        <v>1.29</v>
      </c>
      <c r="DB582">
        <f>ROUND(ROUND(AT582*CZ582,2),6)</f>
        <v>61.5</v>
      </c>
      <c r="DC582">
        <f>ROUND(ROUND(AT582*AG582,2),6)</f>
        <v>0</v>
      </c>
      <c r="DD582" t="s">
        <v>236</v>
      </c>
      <c r="DE582" t="s">
        <v>236</v>
      </c>
      <c r="DF582">
        <f>ROUND(ROUND(AE582*AI582,2)*CX582,2)</f>
        <v>0</v>
      </c>
      <c r="DG582">
        <f t="shared" si="203"/>
        <v>0</v>
      </c>
      <c r="DH582">
        <f t="shared" si="201"/>
        <v>0</v>
      </c>
      <c r="DI582">
        <f t="shared" si="202"/>
        <v>0</v>
      </c>
      <c r="DJ582">
        <f>DF582</f>
        <v>0</v>
      </c>
      <c r="DK582">
        <v>0</v>
      </c>
      <c r="DL582" t="s">
        <v>236</v>
      </c>
      <c r="DM582">
        <v>0</v>
      </c>
      <c r="DN582" t="s">
        <v>236</v>
      </c>
      <c r="DO582">
        <v>0</v>
      </c>
    </row>
    <row r="583" spans="1:119">
      <c r="A583">
        <f>ROW(Source!A177)</f>
        <v>177</v>
      </c>
      <c r="B583">
        <v>85244098</v>
      </c>
      <c r="C583">
        <v>85247106</v>
      </c>
      <c r="D583">
        <v>83010681</v>
      </c>
      <c r="E583">
        <v>1</v>
      </c>
      <c r="F583">
        <v>1</v>
      </c>
      <c r="G583">
        <v>1</v>
      </c>
      <c r="H583">
        <v>3</v>
      </c>
      <c r="I583" t="s">
        <v>933</v>
      </c>
      <c r="J583" t="s">
        <v>934</v>
      </c>
      <c r="K583" t="s">
        <v>935</v>
      </c>
      <c r="L583">
        <v>1346</v>
      </c>
      <c r="N583">
        <v>1009</v>
      </c>
      <c r="O583" t="s">
        <v>102</v>
      </c>
      <c r="P583" t="s">
        <v>102</v>
      </c>
      <c r="Q583">
        <v>1</v>
      </c>
      <c r="W583">
        <v>0</v>
      </c>
      <c r="X583">
        <v>1865769342</v>
      </c>
      <c r="Y583">
        <f>AT583</f>
        <v>0.25</v>
      </c>
      <c r="AA583">
        <v>1499.09</v>
      </c>
      <c r="AB583">
        <v>0</v>
      </c>
      <c r="AC583">
        <v>0</v>
      </c>
      <c r="AD583">
        <v>0</v>
      </c>
      <c r="AE583">
        <v>931.11</v>
      </c>
      <c r="AF583">
        <v>0</v>
      </c>
      <c r="AG583">
        <v>0</v>
      </c>
      <c r="AH583">
        <v>0</v>
      </c>
      <c r="AI583">
        <v>1.61</v>
      </c>
      <c r="AJ583">
        <v>1</v>
      </c>
      <c r="AK583">
        <v>1</v>
      </c>
      <c r="AL583">
        <v>1</v>
      </c>
      <c r="AM583">
        <v>2</v>
      </c>
      <c r="AN583">
        <v>0</v>
      </c>
      <c r="AO583">
        <v>0</v>
      </c>
      <c r="AP583">
        <v>1</v>
      </c>
      <c r="AQ583">
        <v>1</v>
      </c>
      <c r="AR583">
        <v>0</v>
      </c>
      <c r="AS583" t="s">
        <v>236</v>
      </c>
      <c r="AT583">
        <v>0.25</v>
      </c>
      <c r="AU583" t="s">
        <v>236</v>
      </c>
      <c r="AV583">
        <v>0</v>
      </c>
      <c r="AW583">
        <v>2</v>
      </c>
      <c r="AX583">
        <v>85247126</v>
      </c>
      <c r="AY583">
        <v>1</v>
      </c>
      <c r="AZ583">
        <v>0</v>
      </c>
      <c r="BA583">
        <v>803</v>
      </c>
      <c r="BB583">
        <v>1</v>
      </c>
      <c r="BC583">
        <v>0</v>
      </c>
      <c r="BD583">
        <v>0</v>
      </c>
      <c r="BE583">
        <v>0</v>
      </c>
      <c r="BF583">
        <v>0</v>
      </c>
      <c r="BG583">
        <v>0</v>
      </c>
      <c r="BH583">
        <v>0</v>
      </c>
      <c r="BI583">
        <v>0</v>
      </c>
      <c r="BJ583">
        <v>232.7775</v>
      </c>
      <c r="BK583">
        <v>0</v>
      </c>
      <c r="BL583">
        <v>0</v>
      </c>
      <c r="BM583">
        <v>0</v>
      </c>
      <c r="BN583">
        <v>0</v>
      </c>
      <c r="BO583">
        <v>0</v>
      </c>
      <c r="BP583">
        <v>1</v>
      </c>
      <c r="BQ583">
        <v>232.7775</v>
      </c>
      <c r="BR583">
        <v>0</v>
      </c>
      <c r="BS583">
        <v>0</v>
      </c>
      <c r="BT583">
        <v>0</v>
      </c>
      <c r="BU583">
        <v>0</v>
      </c>
      <c r="BV583">
        <v>0</v>
      </c>
      <c r="BW583">
        <v>1</v>
      </c>
      <c r="CV583">
        <v>0</v>
      </c>
      <c r="CW583">
        <v>0</v>
      </c>
      <c r="CX583">
        <f>ROUND(Y583*Source!I177,7)</f>
        <v>0</v>
      </c>
      <c r="CY583">
        <f>AA583</f>
        <v>1499.09</v>
      </c>
      <c r="CZ583">
        <f>AE583</f>
        <v>931.11</v>
      </c>
      <c r="DA583">
        <f>AI583</f>
        <v>1.61</v>
      </c>
      <c r="DB583">
        <f>ROUND(ROUND(AT583*CZ583,2),6)</f>
        <v>232.78</v>
      </c>
      <c r="DC583">
        <f>ROUND(ROUND(AT583*AG583,2),6)</f>
        <v>0</v>
      </c>
      <c r="DD583" t="s">
        <v>236</v>
      </c>
      <c r="DE583" t="s">
        <v>236</v>
      </c>
      <c r="DF583">
        <f>ROUND(ROUND(AE583*AI583,2)*CX583,2)</f>
        <v>0</v>
      </c>
      <c r="DG583">
        <f t="shared" si="203"/>
        <v>0</v>
      </c>
      <c r="DH583">
        <f t="shared" si="201"/>
        <v>0</v>
      </c>
      <c r="DI583">
        <f t="shared" si="202"/>
        <v>0</v>
      </c>
      <c r="DJ583">
        <f>DF583</f>
        <v>0</v>
      </c>
      <c r="DK583">
        <v>0</v>
      </c>
      <c r="DL583" t="s">
        <v>236</v>
      </c>
      <c r="DM583">
        <v>0</v>
      </c>
      <c r="DN583" t="s">
        <v>236</v>
      </c>
      <c r="DO583">
        <v>0</v>
      </c>
    </row>
    <row r="584" spans="1:119">
      <c r="A584">
        <f>ROW(Source!A177)</f>
        <v>177</v>
      </c>
      <c r="B584">
        <v>85244098</v>
      </c>
      <c r="C584">
        <v>85247106</v>
      </c>
      <c r="D584">
        <v>83018892</v>
      </c>
      <c r="E584">
        <v>1</v>
      </c>
      <c r="F584">
        <v>1</v>
      </c>
      <c r="G584">
        <v>1</v>
      </c>
      <c r="H584">
        <v>3</v>
      </c>
      <c r="I584" t="s">
        <v>936</v>
      </c>
      <c r="J584" t="s">
        <v>937</v>
      </c>
      <c r="K584" t="s">
        <v>938</v>
      </c>
      <c r="L584">
        <v>1348</v>
      </c>
      <c r="N584">
        <v>1009</v>
      </c>
      <c r="O584" t="s">
        <v>154</v>
      </c>
      <c r="P584" t="s">
        <v>154</v>
      </c>
      <c r="Q584">
        <v>1000</v>
      </c>
      <c r="W584">
        <v>0</v>
      </c>
      <c r="X584">
        <v>-734320380</v>
      </c>
      <c r="Y584">
        <f>AT584</f>
        <v>0.00072</v>
      </c>
      <c r="AA584">
        <v>106680.6</v>
      </c>
      <c r="AB584">
        <v>0</v>
      </c>
      <c r="AC584">
        <v>0</v>
      </c>
      <c r="AD584">
        <v>0</v>
      </c>
      <c r="AE584">
        <v>82698.14</v>
      </c>
      <c r="AF584">
        <v>0</v>
      </c>
      <c r="AG584">
        <v>0</v>
      </c>
      <c r="AH584">
        <v>0</v>
      </c>
      <c r="AI584">
        <v>1.29</v>
      </c>
      <c r="AJ584">
        <v>1</v>
      </c>
      <c r="AK584">
        <v>1</v>
      </c>
      <c r="AL584">
        <v>1</v>
      </c>
      <c r="AM584">
        <v>2</v>
      </c>
      <c r="AN584">
        <v>0</v>
      </c>
      <c r="AO584">
        <v>0</v>
      </c>
      <c r="AP584">
        <v>1</v>
      </c>
      <c r="AQ584">
        <v>1</v>
      </c>
      <c r="AR584">
        <v>0</v>
      </c>
      <c r="AS584" t="s">
        <v>236</v>
      </c>
      <c r="AT584">
        <v>0.00072</v>
      </c>
      <c r="AU584" t="s">
        <v>236</v>
      </c>
      <c r="AV584">
        <v>0</v>
      </c>
      <c r="AW584">
        <v>2</v>
      </c>
      <c r="AX584">
        <v>85247127</v>
      </c>
      <c r="AY584">
        <v>1</v>
      </c>
      <c r="AZ584">
        <v>0</v>
      </c>
      <c r="BA584">
        <v>804</v>
      </c>
      <c r="BB584">
        <v>1</v>
      </c>
      <c r="BC584">
        <v>0</v>
      </c>
      <c r="BD584">
        <v>0</v>
      </c>
      <c r="BE584">
        <v>0</v>
      </c>
      <c r="BF584">
        <v>0</v>
      </c>
      <c r="BG584">
        <v>0</v>
      </c>
      <c r="BH584">
        <v>0</v>
      </c>
      <c r="BI584">
        <v>0</v>
      </c>
      <c r="BJ584">
        <v>59.5426608</v>
      </c>
      <c r="BK584">
        <v>0</v>
      </c>
      <c r="BL584">
        <v>0</v>
      </c>
      <c r="BM584">
        <v>0</v>
      </c>
      <c r="BN584">
        <v>0</v>
      </c>
      <c r="BO584">
        <v>0</v>
      </c>
      <c r="BP584">
        <v>1</v>
      </c>
      <c r="BQ584">
        <v>59.5426608</v>
      </c>
      <c r="BR584">
        <v>0</v>
      </c>
      <c r="BS584">
        <v>0</v>
      </c>
      <c r="BT584">
        <v>0</v>
      </c>
      <c r="BU584">
        <v>0</v>
      </c>
      <c r="BV584">
        <v>0</v>
      </c>
      <c r="BW584">
        <v>1</v>
      </c>
      <c r="CV584">
        <v>0</v>
      </c>
      <c r="CW584">
        <v>0</v>
      </c>
      <c r="CX584">
        <f>ROUND(Y584*Source!I177,7)</f>
        <v>0</v>
      </c>
      <c r="CY584">
        <f>AA584</f>
        <v>106680.6</v>
      </c>
      <c r="CZ584">
        <f>AE584</f>
        <v>82698.14</v>
      </c>
      <c r="DA584">
        <f>AI584</f>
        <v>1.29</v>
      </c>
      <c r="DB584">
        <f>ROUND(ROUND(AT584*CZ584,2),6)</f>
        <v>59.54</v>
      </c>
      <c r="DC584">
        <f>ROUND(ROUND(AT584*AG584,2),6)</f>
        <v>0</v>
      </c>
      <c r="DD584" t="s">
        <v>236</v>
      </c>
      <c r="DE584" t="s">
        <v>236</v>
      </c>
      <c r="DF584">
        <f>ROUND(ROUND(AE584*AI584,2)*CX584,2)</f>
        <v>0</v>
      </c>
      <c r="DG584">
        <f t="shared" si="203"/>
        <v>0</v>
      </c>
      <c r="DH584">
        <f t="shared" si="201"/>
        <v>0</v>
      </c>
      <c r="DI584">
        <f t="shared" si="202"/>
        <v>0</v>
      </c>
      <c r="DJ584">
        <f>DF584</f>
        <v>0</v>
      </c>
      <c r="DK584">
        <v>0</v>
      </c>
      <c r="DL584" t="s">
        <v>236</v>
      </c>
      <c r="DM584">
        <v>0</v>
      </c>
      <c r="DN584" t="s">
        <v>236</v>
      </c>
      <c r="DO584">
        <v>0</v>
      </c>
    </row>
    <row r="585" spans="1:119">
      <c r="A585">
        <f>ROW(Source!A177)</f>
        <v>177</v>
      </c>
      <c r="B585">
        <v>85244098</v>
      </c>
      <c r="C585">
        <v>85247106</v>
      </c>
      <c r="D585">
        <v>82931850</v>
      </c>
      <c r="E585">
        <v>117</v>
      </c>
      <c r="F585">
        <v>1</v>
      </c>
      <c r="G585">
        <v>1</v>
      </c>
      <c r="H585">
        <v>3</v>
      </c>
      <c r="I585" t="s">
        <v>327</v>
      </c>
      <c r="J585" t="s">
        <v>236</v>
      </c>
      <c r="K585" t="s">
        <v>328</v>
      </c>
      <c r="L585">
        <v>3277935</v>
      </c>
      <c r="N585">
        <v>1013</v>
      </c>
      <c r="O585" t="s">
        <v>64</v>
      </c>
      <c r="P585" t="s">
        <v>64</v>
      </c>
      <c r="Q585">
        <v>1</v>
      </c>
      <c r="W585">
        <v>0</v>
      </c>
      <c r="X585">
        <v>274903907</v>
      </c>
      <c r="Y585">
        <f>AT585</f>
        <v>2</v>
      </c>
      <c r="AA585">
        <v>0</v>
      </c>
      <c r="AB585">
        <v>0</v>
      </c>
      <c r="AC585">
        <v>0</v>
      </c>
      <c r="AD585">
        <v>0</v>
      </c>
      <c r="AE585">
        <v>0</v>
      </c>
      <c r="AF585">
        <v>0</v>
      </c>
      <c r="AG585">
        <v>0</v>
      </c>
      <c r="AH585">
        <v>0</v>
      </c>
      <c r="AI585">
        <v>1</v>
      </c>
      <c r="AJ585">
        <v>1</v>
      </c>
      <c r="AK585">
        <v>1</v>
      </c>
      <c r="AL585">
        <v>1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  <c r="AS585" t="s">
        <v>236</v>
      </c>
      <c r="AT585">
        <v>2</v>
      </c>
      <c r="AU585" t="s">
        <v>236</v>
      </c>
      <c r="AV585">
        <v>0</v>
      </c>
      <c r="AW585">
        <v>2</v>
      </c>
      <c r="AX585">
        <v>85247128</v>
      </c>
      <c r="AY585">
        <v>1</v>
      </c>
      <c r="AZ585">
        <v>0</v>
      </c>
      <c r="BA585">
        <v>805</v>
      </c>
      <c r="BB585">
        <v>0</v>
      </c>
      <c r="BC585">
        <v>0</v>
      </c>
      <c r="BD585">
        <v>0</v>
      </c>
      <c r="BE585">
        <v>0</v>
      </c>
      <c r="BF585">
        <v>0</v>
      </c>
      <c r="BG585">
        <v>0</v>
      </c>
      <c r="BH585">
        <v>0</v>
      </c>
      <c r="BI585">
        <v>0</v>
      </c>
      <c r="BJ585">
        <v>0</v>
      </c>
      <c r="BK585">
        <v>0</v>
      </c>
      <c r="BL585">
        <v>0</v>
      </c>
      <c r="BM585">
        <v>0</v>
      </c>
      <c r="BN585">
        <v>0</v>
      </c>
      <c r="BO585">
        <v>0</v>
      </c>
      <c r="BP585">
        <v>0</v>
      </c>
      <c r="BQ585">
        <v>0</v>
      </c>
      <c r="BR585">
        <v>0</v>
      </c>
      <c r="BS585">
        <v>0</v>
      </c>
      <c r="BT585">
        <v>0</v>
      </c>
      <c r="BU585">
        <v>0</v>
      </c>
      <c r="BV585">
        <v>0</v>
      </c>
      <c r="BW585">
        <v>0</v>
      </c>
      <c r="CV585">
        <v>0</v>
      </c>
      <c r="CW585">
        <v>0</v>
      </c>
      <c r="CX585">
        <f>ROUND(Y585*Source!I177,7)</f>
        <v>0</v>
      </c>
      <c r="CY585">
        <f>AA585</f>
        <v>0</v>
      </c>
      <c r="CZ585">
        <f>AE585</f>
        <v>0</v>
      </c>
      <c r="DA585">
        <f>AI585</f>
        <v>1</v>
      </c>
      <c r="DB585">
        <f>ROUND(ROUND(AT585*CZ585,2),6)</f>
        <v>0</v>
      </c>
      <c r="DC585">
        <f>ROUND(ROUND(AT585*AG585,2),6)</f>
        <v>0</v>
      </c>
      <c r="DD585" t="s">
        <v>236</v>
      </c>
      <c r="DE585" t="s">
        <v>236</v>
      </c>
      <c r="DF585">
        <f t="shared" ref="DF585:DF591" si="204">ROUND(ROUND(AE585,2)*CX585,2)</f>
        <v>0</v>
      </c>
      <c r="DG585">
        <f t="shared" si="203"/>
        <v>0</v>
      </c>
      <c r="DH585">
        <f t="shared" si="201"/>
        <v>0</v>
      </c>
      <c r="DI585">
        <f t="shared" si="202"/>
        <v>0</v>
      </c>
      <c r="DJ585">
        <f>DF585</f>
        <v>0</v>
      </c>
      <c r="DK585">
        <v>0</v>
      </c>
      <c r="DL585" t="s">
        <v>236</v>
      </c>
      <c r="DM585">
        <v>0</v>
      </c>
      <c r="DN585" t="s">
        <v>236</v>
      </c>
      <c r="DO585">
        <v>0</v>
      </c>
    </row>
    <row r="586" spans="1:119">
      <c r="A586">
        <f>ROW(Source!A178)</f>
        <v>178</v>
      </c>
      <c r="B586">
        <v>85244033</v>
      </c>
      <c r="C586">
        <v>85247106</v>
      </c>
      <c r="D586">
        <v>82925840</v>
      </c>
      <c r="E586">
        <v>117</v>
      </c>
      <c r="F586">
        <v>1</v>
      </c>
      <c r="G586">
        <v>1</v>
      </c>
      <c r="H586">
        <v>1</v>
      </c>
      <c r="I586" t="s">
        <v>841</v>
      </c>
      <c r="J586" t="s">
        <v>236</v>
      </c>
      <c r="K586" t="s">
        <v>842</v>
      </c>
      <c r="L586">
        <v>1191</v>
      </c>
      <c r="N586">
        <v>1013</v>
      </c>
      <c r="O586" t="s">
        <v>28</v>
      </c>
      <c r="P586" t="s">
        <v>28</v>
      </c>
      <c r="Q586">
        <v>1</v>
      </c>
      <c r="W586">
        <v>0</v>
      </c>
      <c r="X586">
        <v>44848675</v>
      </c>
      <c r="Y586">
        <f t="shared" ref="Y586:Y591" si="205">(AT586*ROUND((1.2*1.15),7))</f>
        <v>19.4304</v>
      </c>
      <c r="AA586">
        <v>0</v>
      </c>
      <c r="AB586">
        <v>0</v>
      </c>
      <c r="AC586">
        <v>0</v>
      </c>
      <c r="AD586">
        <v>793.61</v>
      </c>
      <c r="AE586">
        <v>0</v>
      </c>
      <c r="AF586">
        <v>0</v>
      </c>
      <c r="AG586">
        <v>0</v>
      </c>
      <c r="AH586">
        <v>793.61</v>
      </c>
      <c r="AI586">
        <v>1</v>
      </c>
      <c r="AJ586">
        <v>1</v>
      </c>
      <c r="AK586">
        <v>1</v>
      </c>
      <c r="AL586">
        <v>1</v>
      </c>
      <c r="AM586">
        <v>-2</v>
      </c>
      <c r="AN586">
        <v>0</v>
      </c>
      <c r="AO586">
        <v>0</v>
      </c>
      <c r="AP586">
        <v>1</v>
      </c>
      <c r="AQ586">
        <v>1</v>
      </c>
      <c r="AR586">
        <v>0</v>
      </c>
      <c r="AS586" t="s">
        <v>236</v>
      </c>
      <c r="AT586">
        <v>14.08</v>
      </c>
      <c r="AU586" t="s">
        <v>268</v>
      </c>
      <c r="AV586">
        <v>1</v>
      </c>
      <c r="AW586">
        <v>2</v>
      </c>
      <c r="AX586">
        <v>85247118</v>
      </c>
      <c r="AY586">
        <v>1</v>
      </c>
      <c r="AZ586">
        <v>0</v>
      </c>
      <c r="BA586">
        <v>806</v>
      </c>
      <c r="BB586">
        <v>1</v>
      </c>
      <c r="BC586">
        <v>0</v>
      </c>
      <c r="BD586">
        <v>0</v>
      </c>
      <c r="BE586">
        <v>0</v>
      </c>
      <c r="BF586">
        <v>0</v>
      </c>
      <c r="BG586">
        <v>0</v>
      </c>
      <c r="BH586">
        <v>0</v>
      </c>
      <c r="BI586">
        <v>0</v>
      </c>
      <c r="BJ586">
        <v>0</v>
      </c>
      <c r="BK586">
        <v>0</v>
      </c>
      <c r="BL586">
        <v>0</v>
      </c>
      <c r="BM586">
        <v>11174.0288</v>
      </c>
      <c r="BN586">
        <v>14.08</v>
      </c>
      <c r="BO586">
        <v>0</v>
      </c>
      <c r="BP586">
        <v>1</v>
      </c>
      <c r="BQ586">
        <v>0</v>
      </c>
      <c r="BR586">
        <v>0</v>
      </c>
      <c r="BS586">
        <v>0</v>
      </c>
      <c r="BT586">
        <v>15420.159744</v>
      </c>
      <c r="BU586">
        <v>19.4304</v>
      </c>
      <c r="BV586">
        <v>0</v>
      </c>
      <c r="BW586">
        <v>1</v>
      </c>
      <c r="CU586">
        <f>ROUND(AT586*Source!I178*AH586*AL586,2)</f>
        <v>0</v>
      </c>
      <c r="CV586">
        <f>ROUND(Y586*Source!I178,7)</f>
        <v>0</v>
      </c>
      <c r="CW586">
        <v>0</v>
      </c>
      <c r="CX586">
        <f>ROUND(Y586*Source!I178,7)</f>
        <v>0</v>
      </c>
      <c r="CY586">
        <f>AD586</f>
        <v>793.61</v>
      </c>
      <c r="CZ586">
        <f>AH586</f>
        <v>793.61</v>
      </c>
      <c r="DA586">
        <f>AL586</f>
        <v>1</v>
      </c>
      <c r="DB586">
        <f t="shared" ref="DB586:DB591" si="206">ROUND((ROUND(AT586*CZ586,2)*ROUND((1.2*1.15),7)),6)</f>
        <v>15420.1614</v>
      </c>
      <c r="DC586">
        <f t="shared" ref="DC586:DC591" si="207">ROUND((ROUND(AT586*AG586,2)*ROUND((1.2*1.15),7)),6)</f>
        <v>0</v>
      </c>
      <c r="DD586" t="s">
        <v>236</v>
      </c>
      <c r="DE586" t="s">
        <v>236</v>
      </c>
      <c r="DF586">
        <f t="shared" si="204"/>
        <v>0</v>
      </c>
      <c r="DG586">
        <f t="shared" si="203"/>
        <v>0</v>
      </c>
      <c r="DH586">
        <f t="shared" si="201"/>
        <v>0</v>
      </c>
      <c r="DI586">
        <f t="shared" si="202"/>
        <v>0</v>
      </c>
      <c r="DJ586">
        <f>DI586</f>
        <v>0</v>
      </c>
      <c r="DK586">
        <v>1</v>
      </c>
      <c r="DL586" t="s">
        <v>236</v>
      </c>
      <c r="DM586">
        <v>0</v>
      </c>
      <c r="DN586" t="s">
        <v>236</v>
      </c>
      <c r="DO586">
        <v>0</v>
      </c>
    </row>
    <row r="587" spans="1:119">
      <c r="A587">
        <f>ROW(Source!A178)</f>
        <v>178</v>
      </c>
      <c r="B587">
        <v>85244033</v>
      </c>
      <c r="C587">
        <v>85247106</v>
      </c>
      <c r="D587">
        <v>82926016</v>
      </c>
      <c r="E587">
        <v>117</v>
      </c>
      <c r="F587">
        <v>1</v>
      </c>
      <c r="G587">
        <v>1</v>
      </c>
      <c r="H587">
        <v>1</v>
      </c>
      <c r="I587" t="s">
        <v>798</v>
      </c>
      <c r="J587" t="s">
        <v>236</v>
      </c>
      <c r="K587" t="s">
        <v>799</v>
      </c>
      <c r="L587">
        <v>1191</v>
      </c>
      <c r="N587">
        <v>1013</v>
      </c>
      <c r="O587" t="s">
        <v>28</v>
      </c>
      <c r="P587" t="s">
        <v>28</v>
      </c>
      <c r="Q587">
        <v>1</v>
      </c>
      <c r="W587">
        <v>0</v>
      </c>
      <c r="X587">
        <v>-1417349443</v>
      </c>
      <c r="Y587">
        <f t="shared" si="205"/>
        <v>0.552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0</v>
      </c>
      <c r="AH587">
        <v>0</v>
      </c>
      <c r="AI587">
        <v>1</v>
      </c>
      <c r="AJ587">
        <v>1</v>
      </c>
      <c r="AK587">
        <v>1</v>
      </c>
      <c r="AL587">
        <v>1</v>
      </c>
      <c r="AM587">
        <v>-2</v>
      </c>
      <c r="AN587">
        <v>0</v>
      </c>
      <c r="AO587">
        <v>0</v>
      </c>
      <c r="AP587">
        <v>1</v>
      </c>
      <c r="AQ587">
        <v>1</v>
      </c>
      <c r="AR587">
        <v>0</v>
      </c>
      <c r="AS587" t="s">
        <v>236</v>
      </c>
      <c r="AT587">
        <v>0.4</v>
      </c>
      <c r="AU587" t="s">
        <v>268</v>
      </c>
      <c r="AV587">
        <v>2</v>
      </c>
      <c r="AW587">
        <v>2</v>
      </c>
      <c r="AX587">
        <v>85247119</v>
      </c>
      <c r="AY587">
        <v>1</v>
      </c>
      <c r="AZ587">
        <v>0</v>
      </c>
      <c r="BA587">
        <v>807</v>
      </c>
      <c r="BB587">
        <v>1</v>
      </c>
      <c r="BC587">
        <v>0</v>
      </c>
      <c r="BD587">
        <v>0</v>
      </c>
      <c r="BE587">
        <v>0</v>
      </c>
      <c r="BF587">
        <v>0</v>
      </c>
      <c r="BG587">
        <v>0</v>
      </c>
      <c r="BH587">
        <v>0</v>
      </c>
      <c r="BI587">
        <v>0</v>
      </c>
      <c r="BJ587">
        <v>0</v>
      </c>
      <c r="BK587">
        <v>0</v>
      </c>
      <c r="BL587">
        <v>0</v>
      </c>
      <c r="BM587">
        <v>0</v>
      </c>
      <c r="BN587">
        <v>0</v>
      </c>
      <c r="BO587">
        <v>0</v>
      </c>
      <c r="BP587">
        <v>0</v>
      </c>
      <c r="BQ587">
        <v>0</v>
      </c>
      <c r="BR587">
        <v>0</v>
      </c>
      <c r="BS587">
        <v>0</v>
      </c>
      <c r="BT587">
        <v>0</v>
      </c>
      <c r="BU587">
        <v>0</v>
      </c>
      <c r="BV587">
        <v>0</v>
      </c>
      <c r="BW587">
        <v>0</v>
      </c>
      <c r="CV587">
        <v>0</v>
      </c>
      <c r="CW587">
        <v>0</v>
      </c>
      <c r="CX587">
        <f>ROUND(Y587*Source!I178,7)</f>
        <v>0</v>
      </c>
      <c r="CY587">
        <f>AD587</f>
        <v>0</v>
      </c>
      <c r="CZ587">
        <f>AH587</f>
        <v>0</v>
      </c>
      <c r="DA587">
        <f>AL587</f>
        <v>1</v>
      </c>
      <c r="DB587">
        <f t="shared" si="206"/>
        <v>0</v>
      </c>
      <c r="DC587">
        <f t="shared" si="207"/>
        <v>0</v>
      </c>
      <c r="DD587" t="s">
        <v>236</v>
      </c>
      <c r="DE587" t="s">
        <v>236</v>
      </c>
      <c r="DF587">
        <f t="shared" si="204"/>
        <v>0</v>
      </c>
      <c r="DG587">
        <f t="shared" si="203"/>
        <v>0</v>
      </c>
      <c r="DH587">
        <f t="shared" si="201"/>
        <v>0</v>
      </c>
      <c r="DI587">
        <f t="shared" si="202"/>
        <v>0</v>
      </c>
      <c r="DJ587">
        <f>DI587</f>
        <v>0</v>
      </c>
      <c r="DK587">
        <v>0</v>
      </c>
      <c r="DL587" t="s">
        <v>236</v>
      </c>
      <c r="DM587">
        <v>0</v>
      </c>
      <c r="DN587" t="s">
        <v>236</v>
      </c>
      <c r="DO587">
        <v>0</v>
      </c>
    </row>
    <row r="588" spans="1:119">
      <c r="A588">
        <f>ROW(Source!A178)</f>
        <v>178</v>
      </c>
      <c r="B588">
        <v>85244033</v>
      </c>
      <c r="C588">
        <v>85247106</v>
      </c>
      <c r="D588">
        <v>82932505</v>
      </c>
      <c r="E588">
        <v>1</v>
      </c>
      <c r="F588">
        <v>1</v>
      </c>
      <c r="G588">
        <v>1</v>
      </c>
      <c r="H588">
        <v>2</v>
      </c>
      <c r="I588" t="s">
        <v>73</v>
      </c>
      <c r="J588" t="s">
        <v>807</v>
      </c>
      <c r="K588" t="s">
        <v>74</v>
      </c>
      <c r="L588">
        <v>1368</v>
      </c>
      <c r="N588">
        <v>1011</v>
      </c>
      <c r="O588" t="s">
        <v>57</v>
      </c>
      <c r="P588" t="s">
        <v>57</v>
      </c>
      <c r="Q588">
        <v>1</v>
      </c>
      <c r="W588">
        <v>0</v>
      </c>
      <c r="X588">
        <v>639918019</v>
      </c>
      <c r="Y588">
        <f t="shared" si="205"/>
        <v>0.276</v>
      </c>
      <c r="AA588">
        <v>0</v>
      </c>
      <c r="AB588">
        <v>1626.29</v>
      </c>
      <c r="AC588">
        <v>1090.46</v>
      </c>
      <c r="AD588">
        <v>0</v>
      </c>
      <c r="AE588">
        <v>0</v>
      </c>
      <c r="AF588">
        <v>1626.29</v>
      </c>
      <c r="AG588">
        <v>1090.46</v>
      </c>
      <c r="AH588">
        <v>0</v>
      </c>
      <c r="AI588">
        <v>1</v>
      </c>
      <c r="AJ588">
        <v>1</v>
      </c>
      <c r="AK588">
        <v>1</v>
      </c>
      <c r="AL588">
        <v>1</v>
      </c>
      <c r="AM588">
        <v>-2</v>
      </c>
      <c r="AN588">
        <v>0</v>
      </c>
      <c r="AO588">
        <v>0</v>
      </c>
      <c r="AP588">
        <v>1</v>
      </c>
      <c r="AQ588">
        <v>1</v>
      </c>
      <c r="AR588">
        <v>0</v>
      </c>
      <c r="AS588" t="s">
        <v>236</v>
      </c>
      <c r="AT588">
        <v>0.2</v>
      </c>
      <c r="AU588" t="s">
        <v>268</v>
      </c>
      <c r="AV588">
        <v>1</v>
      </c>
      <c r="AW588">
        <v>2</v>
      </c>
      <c r="AX588">
        <v>85247120</v>
      </c>
      <c r="AY588">
        <v>1</v>
      </c>
      <c r="AZ588">
        <v>0</v>
      </c>
      <c r="BA588">
        <v>808</v>
      </c>
      <c r="BB588">
        <v>1</v>
      </c>
      <c r="BC588">
        <v>0</v>
      </c>
      <c r="BD588">
        <v>0</v>
      </c>
      <c r="BE588">
        <v>0</v>
      </c>
      <c r="BF588">
        <v>0</v>
      </c>
      <c r="BG588">
        <v>0</v>
      </c>
      <c r="BH588">
        <v>0</v>
      </c>
      <c r="BI588">
        <v>0</v>
      </c>
      <c r="BJ588">
        <v>0</v>
      </c>
      <c r="BK588">
        <v>325.258</v>
      </c>
      <c r="BL588">
        <v>218.092</v>
      </c>
      <c r="BM588">
        <v>0</v>
      </c>
      <c r="BN588">
        <v>0</v>
      </c>
      <c r="BO588">
        <v>0.2</v>
      </c>
      <c r="BP588">
        <v>1</v>
      </c>
      <c r="BQ588">
        <v>0</v>
      </c>
      <c r="BR588">
        <v>448.85604</v>
      </c>
      <c r="BS588">
        <v>300.96696</v>
      </c>
      <c r="BT588">
        <v>0</v>
      </c>
      <c r="BU588">
        <v>0</v>
      </c>
      <c r="BV588">
        <v>0.276</v>
      </c>
      <c r="BW588">
        <v>1</v>
      </c>
      <c r="CV588">
        <v>0</v>
      </c>
      <c r="CW588">
        <f>ROUND(Y588*Source!I178*DO588,7)</f>
        <v>0</v>
      </c>
      <c r="CX588">
        <f>ROUND(Y588*Source!I178,7)</f>
        <v>0</v>
      </c>
      <c r="CY588">
        <f>AB588</f>
        <v>1626.29</v>
      </c>
      <c r="CZ588">
        <f>AF588</f>
        <v>1626.29</v>
      </c>
      <c r="DA588">
        <f>AJ588</f>
        <v>1</v>
      </c>
      <c r="DB588">
        <f t="shared" si="206"/>
        <v>448.8588</v>
      </c>
      <c r="DC588">
        <f t="shared" si="207"/>
        <v>300.9642</v>
      </c>
      <c r="DD588" t="s">
        <v>236</v>
      </c>
      <c r="DE588" t="s">
        <v>236</v>
      </c>
      <c r="DF588">
        <f t="shared" si="204"/>
        <v>0</v>
      </c>
      <c r="DG588">
        <f t="shared" si="203"/>
        <v>0</v>
      </c>
      <c r="DH588">
        <f t="shared" si="201"/>
        <v>0</v>
      </c>
      <c r="DI588">
        <f t="shared" si="202"/>
        <v>0</v>
      </c>
      <c r="DJ588">
        <f>DG588+DH588</f>
        <v>0</v>
      </c>
      <c r="DK588">
        <v>1</v>
      </c>
      <c r="DL588" t="s">
        <v>75</v>
      </c>
      <c r="DM588">
        <v>6</v>
      </c>
      <c r="DN588" t="s">
        <v>28</v>
      </c>
      <c r="DO588">
        <v>1</v>
      </c>
    </row>
    <row r="589" spans="1:119">
      <c r="A589">
        <f>ROW(Source!A178)</f>
        <v>178</v>
      </c>
      <c r="B589">
        <v>85244033</v>
      </c>
      <c r="C589">
        <v>85247106</v>
      </c>
      <c r="D589">
        <v>82932602</v>
      </c>
      <c r="E589">
        <v>1</v>
      </c>
      <c r="F589">
        <v>1</v>
      </c>
      <c r="G589">
        <v>1</v>
      </c>
      <c r="H589">
        <v>2</v>
      </c>
      <c r="I589" t="s">
        <v>920</v>
      </c>
      <c r="J589" t="s">
        <v>921</v>
      </c>
      <c r="K589" t="s">
        <v>922</v>
      </c>
      <c r="L589">
        <v>1368</v>
      </c>
      <c r="N589">
        <v>1011</v>
      </c>
      <c r="O589" t="s">
        <v>57</v>
      </c>
      <c r="P589" t="s">
        <v>57</v>
      </c>
      <c r="Q589">
        <v>1</v>
      </c>
      <c r="W589">
        <v>0</v>
      </c>
      <c r="X589">
        <v>-1620640563</v>
      </c>
      <c r="Y589">
        <f t="shared" si="205"/>
        <v>4.6092</v>
      </c>
      <c r="AA589">
        <v>0</v>
      </c>
      <c r="AB589">
        <v>2.77</v>
      </c>
      <c r="AC589">
        <v>0</v>
      </c>
      <c r="AD589">
        <v>0</v>
      </c>
      <c r="AE589">
        <v>0</v>
      </c>
      <c r="AF589">
        <v>1.75</v>
      </c>
      <c r="AG589">
        <v>0</v>
      </c>
      <c r="AH589">
        <v>0</v>
      </c>
      <c r="AI589">
        <v>1</v>
      </c>
      <c r="AJ589">
        <v>1.58</v>
      </c>
      <c r="AK589">
        <v>1</v>
      </c>
      <c r="AL589">
        <v>1</v>
      </c>
      <c r="AM589">
        <v>2</v>
      </c>
      <c r="AN589">
        <v>0</v>
      </c>
      <c r="AO589">
        <v>0</v>
      </c>
      <c r="AP589">
        <v>1</v>
      </c>
      <c r="AQ589">
        <v>1</v>
      </c>
      <c r="AR589">
        <v>0</v>
      </c>
      <c r="AS589" t="s">
        <v>236</v>
      </c>
      <c r="AT589">
        <v>3.34</v>
      </c>
      <c r="AU589" t="s">
        <v>268</v>
      </c>
      <c r="AV589">
        <v>1</v>
      </c>
      <c r="AW589">
        <v>2</v>
      </c>
      <c r="AX589">
        <v>85247121</v>
      </c>
      <c r="AY589">
        <v>1</v>
      </c>
      <c r="AZ589">
        <v>0</v>
      </c>
      <c r="BA589">
        <v>809</v>
      </c>
      <c r="BB589">
        <v>1</v>
      </c>
      <c r="BC589">
        <v>0</v>
      </c>
      <c r="BD589">
        <v>0</v>
      </c>
      <c r="BE589">
        <v>0</v>
      </c>
      <c r="BF589">
        <v>0</v>
      </c>
      <c r="BG589">
        <v>0</v>
      </c>
      <c r="BH589">
        <v>0</v>
      </c>
      <c r="BI589">
        <v>0</v>
      </c>
      <c r="BJ589">
        <v>0</v>
      </c>
      <c r="BK589">
        <v>5.845</v>
      </c>
      <c r="BL589">
        <v>0</v>
      </c>
      <c r="BM589">
        <v>0</v>
      </c>
      <c r="BN589">
        <v>0</v>
      </c>
      <c r="BO589">
        <v>0</v>
      </c>
      <c r="BP589">
        <v>1</v>
      </c>
      <c r="BQ589">
        <v>0</v>
      </c>
      <c r="BR589">
        <v>8.0661</v>
      </c>
      <c r="BS589">
        <v>0</v>
      </c>
      <c r="BT589">
        <v>0</v>
      </c>
      <c r="BU589">
        <v>0</v>
      </c>
      <c r="BV589">
        <v>0</v>
      </c>
      <c r="BW589">
        <v>1</v>
      </c>
      <c r="CV589">
        <v>0</v>
      </c>
      <c r="CW589">
        <f>ROUND(Y589*Source!I178*DO589,7)</f>
        <v>0</v>
      </c>
      <c r="CX589">
        <f>ROUND(Y589*Source!I178,7)</f>
        <v>0</v>
      </c>
      <c r="CY589">
        <f>AB589</f>
        <v>2.77</v>
      </c>
      <c r="CZ589">
        <f>AF589</f>
        <v>1.75</v>
      </c>
      <c r="DA589">
        <f>AJ589</f>
        <v>1.58</v>
      </c>
      <c r="DB589">
        <f t="shared" si="206"/>
        <v>8.073</v>
      </c>
      <c r="DC589">
        <f t="shared" si="207"/>
        <v>0</v>
      </c>
      <c r="DD589" t="s">
        <v>236</v>
      </c>
      <c r="DE589" t="s">
        <v>236</v>
      </c>
      <c r="DF589">
        <f t="shared" si="204"/>
        <v>0</v>
      </c>
      <c r="DG589">
        <f>ROUND(ROUND(AF589*AJ589,2)*CX589,2)</f>
        <v>0</v>
      </c>
      <c r="DH589">
        <f t="shared" si="201"/>
        <v>0</v>
      </c>
      <c r="DI589">
        <f t="shared" si="202"/>
        <v>0</v>
      </c>
      <c r="DJ589">
        <f>DG589+DH589</f>
        <v>0</v>
      </c>
      <c r="DK589">
        <v>0</v>
      </c>
      <c r="DL589" t="s">
        <v>236</v>
      </c>
      <c r="DM589">
        <v>0</v>
      </c>
      <c r="DN589" t="s">
        <v>236</v>
      </c>
      <c r="DO589">
        <v>0</v>
      </c>
    </row>
    <row r="590" spans="1:119">
      <c r="A590">
        <f>ROW(Source!A178)</f>
        <v>178</v>
      </c>
      <c r="B590">
        <v>85244033</v>
      </c>
      <c r="C590">
        <v>85247106</v>
      </c>
      <c r="D590">
        <v>82932645</v>
      </c>
      <c r="E590">
        <v>1</v>
      </c>
      <c r="F590">
        <v>1</v>
      </c>
      <c r="G590">
        <v>1</v>
      </c>
      <c r="H590">
        <v>2</v>
      </c>
      <c r="I590" t="s">
        <v>923</v>
      </c>
      <c r="J590" t="s">
        <v>924</v>
      </c>
      <c r="K590" t="s">
        <v>925</v>
      </c>
      <c r="L590">
        <v>1368</v>
      </c>
      <c r="N590">
        <v>1011</v>
      </c>
      <c r="O590" t="s">
        <v>57</v>
      </c>
      <c r="P590" t="s">
        <v>57</v>
      </c>
      <c r="Q590">
        <v>1</v>
      </c>
      <c r="W590">
        <v>0</v>
      </c>
      <c r="X590">
        <v>-697562808</v>
      </c>
      <c r="Y590">
        <f t="shared" si="205"/>
        <v>4.6092</v>
      </c>
      <c r="AA590">
        <v>0</v>
      </c>
      <c r="AB590">
        <v>13.08</v>
      </c>
      <c r="AC590">
        <v>0</v>
      </c>
      <c r="AD590">
        <v>0</v>
      </c>
      <c r="AE590">
        <v>0</v>
      </c>
      <c r="AF590">
        <v>8.84</v>
      </c>
      <c r="AG590">
        <v>0</v>
      </c>
      <c r="AH590">
        <v>0</v>
      </c>
      <c r="AI590">
        <v>1</v>
      </c>
      <c r="AJ590">
        <v>1.48</v>
      </c>
      <c r="AK590">
        <v>1</v>
      </c>
      <c r="AL590">
        <v>1</v>
      </c>
      <c r="AM590">
        <v>2</v>
      </c>
      <c r="AN590">
        <v>0</v>
      </c>
      <c r="AO590">
        <v>0</v>
      </c>
      <c r="AP590">
        <v>1</v>
      </c>
      <c r="AQ590">
        <v>1</v>
      </c>
      <c r="AR590">
        <v>0</v>
      </c>
      <c r="AS590" t="s">
        <v>236</v>
      </c>
      <c r="AT590">
        <v>3.34</v>
      </c>
      <c r="AU590" t="s">
        <v>268</v>
      </c>
      <c r="AV590">
        <v>1</v>
      </c>
      <c r="AW590">
        <v>2</v>
      </c>
      <c r="AX590">
        <v>85247122</v>
      </c>
      <c r="AY590">
        <v>1</v>
      </c>
      <c r="AZ590">
        <v>0</v>
      </c>
      <c r="BA590">
        <v>810</v>
      </c>
      <c r="BB590">
        <v>1</v>
      </c>
      <c r="BC590">
        <v>0</v>
      </c>
      <c r="BD590">
        <v>0</v>
      </c>
      <c r="BE590">
        <v>0</v>
      </c>
      <c r="BF590">
        <v>0</v>
      </c>
      <c r="BG590">
        <v>0</v>
      </c>
      <c r="BH590">
        <v>0</v>
      </c>
      <c r="BI590">
        <v>0</v>
      </c>
      <c r="BJ590">
        <v>0</v>
      </c>
      <c r="BK590">
        <v>29.5256</v>
      </c>
      <c r="BL590">
        <v>0</v>
      </c>
      <c r="BM590">
        <v>0</v>
      </c>
      <c r="BN590">
        <v>0</v>
      </c>
      <c r="BO590">
        <v>0</v>
      </c>
      <c r="BP590">
        <v>1</v>
      </c>
      <c r="BQ590">
        <v>0</v>
      </c>
      <c r="BR590">
        <v>40.745328</v>
      </c>
      <c r="BS590">
        <v>0</v>
      </c>
      <c r="BT590">
        <v>0</v>
      </c>
      <c r="BU590">
        <v>0</v>
      </c>
      <c r="BV590">
        <v>0</v>
      </c>
      <c r="BW590">
        <v>1</v>
      </c>
      <c r="CV590">
        <v>0</v>
      </c>
      <c r="CW590">
        <f>ROUND(Y590*Source!I178*DO590,7)</f>
        <v>0</v>
      </c>
      <c r="CX590">
        <f>ROUND(Y590*Source!I178,7)</f>
        <v>0</v>
      </c>
      <c r="CY590">
        <f>AB590</f>
        <v>13.08</v>
      </c>
      <c r="CZ590">
        <f>AF590</f>
        <v>8.84</v>
      </c>
      <c r="DA590">
        <f>AJ590</f>
        <v>1.48</v>
      </c>
      <c r="DB590">
        <f t="shared" si="206"/>
        <v>40.7514</v>
      </c>
      <c r="DC590">
        <f t="shared" si="207"/>
        <v>0</v>
      </c>
      <c r="DD590" t="s">
        <v>236</v>
      </c>
      <c r="DE590" t="s">
        <v>236</v>
      </c>
      <c r="DF590">
        <f t="shared" si="204"/>
        <v>0</v>
      </c>
      <c r="DG590">
        <f>ROUND(ROUND(AF590*AJ590,2)*CX590,2)</f>
        <v>0</v>
      </c>
      <c r="DH590">
        <f t="shared" si="201"/>
        <v>0</v>
      </c>
      <c r="DI590">
        <f t="shared" si="202"/>
        <v>0</v>
      </c>
      <c r="DJ590">
        <f>DG590+DH590</f>
        <v>0</v>
      </c>
      <c r="DK590">
        <v>0</v>
      </c>
      <c r="DL590" t="s">
        <v>236</v>
      </c>
      <c r="DM590">
        <v>0</v>
      </c>
      <c r="DN590" t="s">
        <v>236</v>
      </c>
      <c r="DO590">
        <v>0</v>
      </c>
    </row>
    <row r="591" spans="1:119">
      <c r="A591">
        <f>ROW(Source!A178)</f>
        <v>178</v>
      </c>
      <c r="B591">
        <v>85244033</v>
      </c>
      <c r="C591">
        <v>85247106</v>
      </c>
      <c r="D591">
        <v>82933400</v>
      </c>
      <c r="E591">
        <v>1</v>
      </c>
      <c r="F591">
        <v>1</v>
      </c>
      <c r="G591">
        <v>1</v>
      </c>
      <c r="H591">
        <v>2</v>
      </c>
      <c r="I591" t="s">
        <v>97</v>
      </c>
      <c r="J591" t="s">
        <v>801</v>
      </c>
      <c r="K591" t="s">
        <v>98</v>
      </c>
      <c r="L591">
        <v>1368</v>
      </c>
      <c r="N591">
        <v>1011</v>
      </c>
      <c r="O591" t="s">
        <v>57</v>
      </c>
      <c r="P591" t="s">
        <v>57</v>
      </c>
      <c r="Q591">
        <v>1</v>
      </c>
      <c r="W591">
        <v>0</v>
      </c>
      <c r="X591">
        <v>-849950259</v>
      </c>
      <c r="Y591">
        <f t="shared" si="205"/>
        <v>0.276</v>
      </c>
      <c r="AA591">
        <v>0</v>
      </c>
      <c r="AB591">
        <v>641.7</v>
      </c>
      <c r="AC591">
        <v>811.79</v>
      </c>
      <c r="AD591">
        <v>0</v>
      </c>
      <c r="AE591">
        <v>0</v>
      </c>
      <c r="AF591">
        <v>641.7</v>
      </c>
      <c r="AG591">
        <v>811.79</v>
      </c>
      <c r="AH591">
        <v>0</v>
      </c>
      <c r="AI591">
        <v>1</v>
      </c>
      <c r="AJ591">
        <v>1</v>
      </c>
      <c r="AK591">
        <v>1</v>
      </c>
      <c r="AL591">
        <v>1</v>
      </c>
      <c r="AM591">
        <v>-2</v>
      </c>
      <c r="AN591">
        <v>0</v>
      </c>
      <c r="AO591">
        <v>0</v>
      </c>
      <c r="AP591">
        <v>1</v>
      </c>
      <c r="AQ591">
        <v>1</v>
      </c>
      <c r="AR591">
        <v>0</v>
      </c>
      <c r="AS591" t="s">
        <v>236</v>
      </c>
      <c r="AT591">
        <v>0.2</v>
      </c>
      <c r="AU591" t="s">
        <v>268</v>
      </c>
      <c r="AV591">
        <v>1</v>
      </c>
      <c r="AW591">
        <v>2</v>
      </c>
      <c r="AX591">
        <v>85247123</v>
      </c>
      <c r="AY591">
        <v>1</v>
      </c>
      <c r="AZ591">
        <v>0</v>
      </c>
      <c r="BA591">
        <v>811</v>
      </c>
      <c r="BB591">
        <v>1</v>
      </c>
      <c r="BC591">
        <v>0</v>
      </c>
      <c r="BD591">
        <v>0</v>
      </c>
      <c r="BE591">
        <v>0</v>
      </c>
      <c r="BF591">
        <v>0</v>
      </c>
      <c r="BG591">
        <v>0</v>
      </c>
      <c r="BH591">
        <v>0</v>
      </c>
      <c r="BI591">
        <v>0</v>
      </c>
      <c r="BJ591">
        <v>0</v>
      </c>
      <c r="BK591">
        <v>128.34</v>
      </c>
      <c r="BL591">
        <v>162.358</v>
      </c>
      <c r="BM591">
        <v>0</v>
      </c>
      <c r="BN591">
        <v>0</v>
      </c>
      <c r="BO591">
        <v>0.2</v>
      </c>
      <c r="BP591">
        <v>1</v>
      </c>
      <c r="BQ591">
        <v>0</v>
      </c>
      <c r="BR591">
        <v>177.1092</v>
      </c>
      <c r="BS591">
        <v>224.05404</v>
      </c>
      <c r="BT591">
        <v>0</v>
      </c>
      <c r="BU591">
        <v>0</v>
      </c>
      <c r="BV591">
        <v>0.276</v>
      </c>
      <c r="BW591">
        <v>1</v>
      </c>
      <c r="CV591">
        <v>0</v>
      </c>
      <c r="CW591">
        <f>ROUND(Y591*Source!I178*DO591,7)</f>
        <v>0</v>
      </c>
      <c r="CX591">
        <f>ROUND(Y591*Source!I178,7)</f>
        <v>0</v>
      </c>
      <c r="CY591">
        <f>AB591</f>
        <v>641.7</v>
      </c>
      <c r="CZ591">
        <f>AF591</f>
        <v>641.7</v>
      </c>
      <c r="DA591">
        <f>AJ591</f>
        <v>1</v>
      </c>
      <c r="DB591">
        <f t="shared" si="206"/>
        <v>177.1092</v>
      </c>
      <c r="DC591">
        <f t="shared" si="207"/>
        <v>224.0568</v>
      </c>
      <c r="DD591" t="s">
        <v>236</v>
      </c>
      <c r="DE591" t="s">
        <v>236</v>
      </c>
      <c r="DF591">
        <f t="shared" si="204"/>
        <v>0</v>
      </c>
      <c r="DG591">
        <f t="shared" ref="DG591:DG620" si="208">ROUND(ROUND(AF591,2)*CX591,2)</f>
        <v>0</v>
      </c>
      <c r="DH591">
        <f t="shared" si="201"/>
        <v>0</v>
      </c>
      <c r="DI591">
        <f t="shared" si="202"/>
        <v>0</v>
      </c>
      <c r="DJ591">
        <f>DG591+DH591</f>
        <v>0</v>
      </c>
      <c r="DK591">
        <v>1</v>
      </c>
      <c r="DL591" t="s">
        <v>81</v>
      </c>
      <c r="DM591">
        <v>4</v>
      </c>
      <c r="DN591" t="s">
        <v>28</v>
      </c>
      <c r="DO591">
        <v>1</v>
      </c>
    </row>
    <row r="592" spans="1:119">
      <c r="A592">
        <f>ROW(Source!A178)</f>
        <v>178</v>
      </c>
      <c r="B592">
        <v>85244033</v>
      </c>
      <c r="C592">
        <v>85247106</v>
      </c>
      <c r="D592">
        <v>83000341</v>
      </c>
      <c r="E592">
        <v>1</v>
      </c>
      <c r="F592">
        <v>1</v>
      </c>
      <c r="G592">
        <v>1</v>
      </c>
      <c r="H592">
        <v>3</v>
      </c>
      <c r="I592" t="s">
        <v>926</v>
      </c>
      <c r="J592" t="s">
        <v>927</v>
      </c>
      <c r="K592" t="s">
        <v>928</v>
      </c>
      <c r="L592">
        <v>1302</v>
      </c>
      <c r="N592">
        <v>1003</v>
      </c>
      <c r="O592" t="s">
        <v>929</v>
      </c>
      <c r="P592" t="s">
        <v>929</v>
      </c>
      <c r="Q592">
        <v>10</v>
      </c>
      <c r="W592">
        <v>0</v>
      </c>
      <c r="X592">
        <v>530731316</v>
      </c>
      <c r="Y592">
        <f>AT592</f>
        <v>0.245</v>
      </c>
      <c r="AA592">
        <v>57.7</v>
      </c>
      <c r="AB592">
        <v>0</v>
      </c>
      <c r="AC592">
        <v>0</v>
      </c>
      <c r="AD592">
        <v>0</v>
      </c>
      <c r="AE592">
        <v>37.71</v>
      </c>
      <c r="AF592">
        <v>0</v>
      </c>
      <c r="AG592">
        <v>0</v>
      </c>
      <c r="AH592">
        <v>0</v>
      </c>
      <c r="AI592">
        <v>1.53</v>
      </c>
      <c r="AJ592">
        <v>1</v>
      </c>
      <c r="AK592">
        <v>1</v>
      </c>
      <c r="AL592">
        <v>1</v>
      </c>
      <c r="AM592">
        <v>2</v>
      </c>
      <c r="AN592">
        <v>0</v>
      </c>
      <c r="AO592">
        <v>0</v>
      </c>
      <c r="AP592">
        <v>1</v>
      </c>
      <c r="AQ592">
        <v>1</v>
      </c>
      <c r="AR592">
        <v>0</v>
      </c>
      <c r="AS592" t="s">
        <v>236</v>
      </c>
      <c r="AT592">
        <v>0.245</v>
      </c>
      <c r="AU592" t="s">
        <v>236</v>
      </c>
      <c r="AV592">
        <v>0</v>
      </c>
      <c r="AW592">
        <v>2</v>
      </c>
      <c r="AX592">
        <v>85247124</v>
      </c>
      <c r="AY592">
        <v>1</v>
      </c>
      <c r="AZ592">
        <v>0</v>
      </c>
      <c r="BA592">
        <v>812</v>
      </c>
      <c r="BB592">
        <v>1</v>
      </c>
      <c r="BC592">
        <v>0</v>
      </c>
      <c r="BD592">
        <v>0</v>
      </c>
      <c r="BE592">
        <v>0</v>
      </c>
      <c r="BF592">
        <v>0</v>
      </c>
      <c r="BG592">
        <v>0</v>
      </c>
      <c r="BH592">
        <v>0</v>
      </c>
      <c r="BI592">
        <v>0</v>
      </c>
      <c r="BJ592">
        <v>9.23895</v>
      </c>
      <c r="BK592">
        <v>0</v>
      </c>
      <c r="BL592">
        <v>0</v>
      </c>
      <c r="BM592">
        <v>0</v>
      </c>
      <c r="BN592">
        <v>0</v>
      </c>
      <c r="BO592">
        <v>0</v>
      </c>
      <c r="BP592">
        <v>1</v>
      </c>
      <c r="BQ592">
        <v>9.23895</v>
      </c>
      <c r="BR592">
        <v>0</v>
      </c>
      <c r="BS592">
        <v>0</v>
      </c>
      <c r="BT592">
        <v>0</v>
      </c>
      <c r="BU592">
        <v>0</v>
      </c>
      <c r="BV592">
        <v>0</v>
      </c>
      <c r="BW592">
        <v>1</v>
      </c>
      <c r="CV592">
        <v>0</v>
      </c>
      <c r="CW592">
        <v>0</v>
      </c>
      <c r="CX592">
        <f>ROUND(Y592*Source!I178,7)</f>
        <v>0</v>
      </c>
      <c r="CY592">
        <f>AA592</f>
        <v>57.7</v>
      </c>
      <c r="CZ592">
        <f>AE592</f>
        <v>37.71</v>
      </c>
      <c r="DA592">
        <f>AI592</f>
        <v>1.53</v>
      </c>
      <c r="DB592">
        <f>ROUND(ROUND(AT592*CZ592,2),6)</f>
        <v>9.24</v>
      </c>
      <c r="DC592">
        <f>ROUND(ROUND(AT592*AG592,2),6)</f>
        <v>0</v>
      </c>
      <c r="DD592" t="s">
        <v>236</v>
      </c>
      <c r="DE592" t="s">
        <v>236</v>
      </c>
      <c r="DF592">
        <f>ROUND(ROUND(AE592*AI592,2)*CX592,2)</f>
        <v>0</v>
      </c>
      <c r="DG592">
        <f t="shared" si="208"/>
        <v>0</v>
      </c>
      <c r="DH592">
        <f t="shared" si="201"/>
        <v>0</v>
      </c>
      <c r="DI592">
        <f t="shared" si="202"/>
        <v>0</v>
      </c>
      <c r="DJ592">
        <f>DF592</f>
        <v>0</v>
      </c>
      <c r="DK592">
        <v>0</v>
      </c>
      <c r="DL592" t="s">
        <v>236</v>
      </c>
      <c r="DM592">
        <v>0</v>
      </c>
      <c r="DN592" t="s">
        <v>236</v>
      </c>
      <c r="DO592">
        <v>0</v>
      </c>
    </row>
    <row r="593" spans="1:119">
      <c r="A593">
        <f>ROW(Source!A178)</f>
        <v>178</v>
      </c>
      <c r="B593">
        <v>85244033</v>
      </c>
      <c r="C593">
        <v>85247106</v>
      </c>
      <c r="D593">
        <v>83002015</v>
      </c>
      <c r="E593">
        <v>1</v>
      </c>
      <c r="F593">
        <v>1</v>
      </c>
      <c r="G593">
        <v>1</v>
      </c>
      <c r="H593">
        <v>3</v>
      </c>
      <c r="I593" t="s">
        <v>930</v>
      </c>
      <c r="J593" t="s">
        <v>931</v>
      </c>
      <c r="K593" t="s">
        <v>932</v>
      </c>
      <c r="L593">
        <v>1348</v>
      </c>
      <c r="N593">
        <v>1009</v>
      </c>
      <c r="O593" t="s">
        <v>154</v>
      </c>
      <c r="P593" t="s">
        <v>154</v>
      </c>
      <c r="Q593">
        <v>1000</v>
      </c>
      <c r="W593">
        <v>0</v>
      </c>
      <c r="X593">
        <v>-312996078</v>
      </c>
      <c r="Y593">
        <f>AT593</f>
        <v>0.00062</v>
      </c>
      <c r="AA593">
        <v>127956.34</v>
      </c>
      <c r="AB593">
        <v>0</v>
      </c>
      <c r="AC593">
        <v>0</v>
      </c>
      <c r="AD593">
        <v>0</v>
      </c>
      <c r="AE593">
        <v>99190.96</v>
      </c>
      <c r="AF593">
        <v>0</v>
      </c>
      <c r="AG593">
        <v>0</v>
      </c>
      <c r="AH593">
        <v>0</v>
      </c>
      <c r="AI593">
        <v>1.29</v>
      </c>
      <c r="AJ593">
        <v>1</v>
      </c>
      <c r="AK593">
        <v>1</v>
      </c>
      <c r="AL593">
        <v>1</v>
      </c>
      <c r="AM593">
        <v>2</v>
      </c>
      <c r="AN593">
        <v>0</v>
      </c>
      <c r="AO593">
        <v>0</v>
      </c>
      <c r="AP593">
        <v>1</v>
      </c>
      <c r="AQ593">
        <v>1</v>
      </c>
      <c r="AR593">
        <v>0</v>
      </c>
      <c r="AS593" t="s">
        <v>236</v>
      </c>
      <c r="AT593">
        <v>0.00062</v>
      </c>
      <c r="AU593" t="s">
        <v>236</v>
      </c>
      <c r="AV593">
        <v>0</v>
      </c>
      <c r="AW593">
        <v>2</v>
      </c>
      <c r="AX593">
        <v>85247125</v>
      </c>
      <c r="AY593">
        <v>1</v>
      </c>
      <c r="AZ593">
        <v>0</v>
      </c>
      <c r="BA593">
        <v>813</v>
      </c>
      <c r="BB593">
        <v>1</v>
      </c>
      <c r="BC593">
        <v>0</v>
      </c>
      <c r="BD593">
        <v>0</v>
      </c>
      <c r="BE593">
        <v>0</v>
      </c>
      <c r="BF593">
        <v>0</v>
      </c>
      <c r="BG593">
        <v>0</v>
      </c>
      <c r="BH593">
        <v>0</v>
      </c>
      <c r="BI593">
        <v>0</v>
      </c>
      <c r="BJ593">
        <v>61.4983952</v>
      </c>
      <c r="BK593">
        <v>0</v>
      </c>
      <c r="BL593">
        <v>0</v>
      </c>
      <c r="BM593">
        <v>0</v>
      </c>
      <c r="BN593">
        <v>0</v>
      </c>
      <c r="BO593">
        <v>0</v>
      </c>
      <c r="BP593">
        <v>1</v>
      </c>
      <c r="BQ593">
        <v>61.4983952</v>
      </c>
      <c r="BR593">
        <v>0</v>
      </c>
      <c r="BS593">
        <v>0</v>
      </c>
      <c r="BT593">
        <v>0</v>
      </c>
      <c r="BU593">
        <v>0</v>
      </c>
      <c r="BV593">
        <v>0</v>
      </c>
      <c r="BW593">
        <v>1</v>
      </c>
      <c r="CV593">
        <v>0</v>
      </c>
      <c r="CW593">
        <v>0</v>
      </c>
      <c r="CX593">
        <f>ROUND(Y593*Source!I178,7)</f>
        <v>0</v>
      </c>
      <c r="CY593">
        <f>AA593</f>
        <v>127956.34</v>
      </c>
      <c r="CZ593">
        <f>AE593</f>
        <v>99190.96</v>
      </c>
      <c r="DA593">
        <f>AI593</f>
        <v>1.29</v>
      </c>
      <c r="DB593">
        <f>ROUND(ROUND(AT593*CZ593,2),6)</f>
        <v>61.5</v>
      </c>
      <c r="DC593">
        <f>ROUND(ROUND(AT593*AG593,2),6)</f>
        <v>0</v>
      </c>
      <c r="DD593" t="s">
        <v>236</v>
      </c>
      <c r="DE593" t="s">
        <v>236</v>
      </c>
      <c r="DF593">
        <f>ROUND(ROUND(AE593*AI593,2)*CX593,2)</f>
        <v>0</v>
      </c>
      <c r="DG593">
        <f t="shared" si="208"/>
        <v>0</v>
      </c>
      <c r="DH593">
        <f t="shared" si="201"/>
        <v>0</v>
      </c>
      <c r="DI593">
        <f t="shared" si="202"/>
        <v>0</v>
      </c>
      <c r="DJ593">
        <f>DF593</f>
        <v>0</v>
      </c>
      <c r="DK593">
        <v>0</v>
      </c>
      <c r="DL593" t="s">
        <v>236</v>
      </c>
      <c r="DM593">
        <v>0</v>
      </c>
      <c r="DN593" t="s">
        <v>236</v>
      </c>
      <c r="DO593">
        <v>0</v>
      </c>
    </row>
    <row r="594" spans="1:119">
      <c r="A594">
        <f>ROW(Source!A178)</f>
        <v>178</v>
      </c>
      <c r="B594">
        <v>85244033</v>
      </c>
      <c r="C594">
        <v>85247106</v>
      </c>
      <c r="D594">
        <v>83010681</v>
      </c>
      <c r="E594">
        <v>1</v>
      </c>
      <c r="F594">
        <v>1</v>
      </c>
      <c r="G594">
        <v>1</v>
      </c>
      <c r="H594">
        <v>3</v>
      </c>
      <c r="I594" t="s">
        <v>933</v>
      </c>
      <c r="J594" t="s">
        <v>934</v>
      </c>
      <c r="K594" t="s">
        <v>935</v>
      </c>
      <c r="L594">
        <v>1346</v>
      </c>
      <c r="N594">
        <v>1009</v>
      </c>
      <c r="O594" t="s">
        <v>102</v>
      </c>
      <c r="P594" t="s">
        <v>102</v>
      </c>
      <c r="Q594">
        <v>1</v>
      </c>
      <c r="W594">
        <v>0</v>
      </c>
      <c r="X594">
        <v>1865769342</v>
      </c>
      <c r="Y594">
        <f>AT594</f>
        <v>0.25</v>
      </c>
      <c r="AA594">
        <v>1499.09</v>
      </c>
      <c r="AB594">
        <v>0</v>
      </c>
      <c r="AC594">
        <v>0</v>
      </c>
      <c r="AD594">
        <v>0</v>
      </c>
      <c r="AE594">
        <v>931.11</v>
      </c>
      <c r="AF594">
        <v>0</v>
      </c>
      <c r="AG594">
        <v>0</v>
      </c>
      <c r="AH594">
        <v>0</v>
      </c>
      <c r="AI594">
        <v>1.61</v>
      </c>
      <c r="AJ594">
        <v>1</v>
      </c>
      <c r="AK594">
        <v>1</v>
      </c>
      <c r="AL594">
        <v>1</v>
      </c>
      <c r="AM594">
        <v>2</v>
      </c>
      <c r="AN594">
        <v>0</v>
      </c>
      <c r="AO594">
        <v>0</v>
      </c>
      <c r="AP594">
        <v>1</v>
      </c>
      <c r="AQ594">
        <v>1</v>
      </c>
      <c r="AR594">
        <v>0</v>
      </c>
      <c r="AS594" t="s">
        <v>236</v>
      </c>
      <c r="AT594">
        <v>0.25</v>
      </c>
      <c r="AU594" t="s">
        <v>236</v>
      </c>
      <c r="AV594">
        <v>0</v>
      </c>
      <c r="AW594">
        <v>2</v>
      </c>
      <c r="AX594">
        <v>85247126</v>
      </c>
      <c r="AY594">
        <v>1</v>
      </c>
      <c r="AZ594">
        <v>0</v>
      </c>
      <c r="BA594">
        <v>814</v>
      </c>
      <c r="BB594">
        <v>1</v>
      </c>
      <c r="BC594">
        <v>0</v>
      </c>
      <c r="BD594">
        <v>0</v>
      </c>
      <c r="BE594">
        <v>0</v>
      </c>
      <c r="BF594">
        <v>0</v>
      </c>
      <c r="BG594">
        <v>0</v>
      </c>
      <c r="BH594">
        <v>0</v>
      </c>
      <c r="BI594">
        <v>0</v>
      </c>
      <c r="BJ594">
        <v>232.7775</v>
      </c>
      <c r="BK594">
        <v>0</v>
      </c>
      <c r="BL594">
        <v>0</v>
      </c>
      <c r="BM594">
        <v>0</v>
      </c>
      <c r="BN594">
        <v>0</v>
      </c>
      <c r="BO594">
        <v>0</v>
      </c>
      <c r="BP594">
        <v>1</v>
      </c>
      <c r="BQ594">
        <v>232.7775</v>
      </c>
      <c r="BR594">
        <v>0</v>
      </c>
      <c r="BS594">
        <v>0</v>
      </c>
      <c r="BT594">
        <v>0</v>
      </c>
      <c r="BU594">
        <v>0</v>
      </c>
      <c r="BV594">
        <v>0</v>
      </c>
      <c r="BW594">
        <v>1</v>
      </c>
      <c r="CV594">
        <v>0</v>
      </c>
      <c r="CW594">
        <v>0</v>
      </c>
      <c r="CX594">
        <f>ROUND(Y594*Source!I178,7)</f>
        <v>0</v>
      </c>
      <c r="CY594">
        <f>AA594</f>
        <v>1499.09</v>
      </c>
      <c r="CZ594">
        <f>AE594</f>
        <v>931.11</v>
      </c>
      <c r="DA594">
        <f>AI594</f>
        <v>1.61</v>
      </c>
      <c r="DB594">
        <f>ROUND(ROUND(AT594*CZ594,2),6)</f>
        <v>232.78</v>
      </c>
      <c r="DC594">
        <f>ROUND(ROUND(AT594*AG594,2),6)</f>
        <v>0</v>
      </c>
      <c r="DD594" t="s">
        <v>236</v>
      </c>
      <c r="DE594" t="s">
        <v>236</v>
      </c>
      <c r="DF594">
        <f>ROUND(ROUND(AE594*AI594,2)*CX594,2)</f>
        <v>0</v>
      </c>
      <c r="DG594">
        <f t="shared" si="208"/>
        <v>0</v>
      </c>
      <c r="DH594">
        <f t="shared" si="201"/>
        <v>0</v>
      </c>
      <c r="DI594">
        <f t="shared" si="202"/>
        <v>0</v>
      </c>
      <c r="DJ594">
        <f>DF594</f>
        <v>0</v>
      </c>
      <c r="DK594">
        <v>0</v>
      </c>
      <c r="DL594" t="s">
        <v>236</v>
      </c>
      <c r="DM594">
        <v>0</v>
      </c>
      <c r="DN594" t="s">
        <v>236</v>
      </c>
      <c r="DO594">
        <v>0</v>
      </c>
    </row>
    <row r="595" spans="1:119">
      <c r="A595">
        <f>ROW(Source!A178)</f>
        <v>178</v>
      </c>
      <c r="B595">
        <v>85244033</v>
      </c>
      <c r="C595">
        <v>85247106</v>
      </c>
      <c r="D595">
        <v>83018892</v>
      </c>
      <c r="E595">
        <v>1</v>
      </c>
      <c r="F595">
        <v>1</v>
      </c>
      <c r="G595">
        <v>1</v>
      </c>
      <c r="H595">
        <v>3</v>
      </c>
      <c r="I595" t="s">
        <v>936</v>
      </c>
      <c r="J595" t="s">
        <v>937</v>
      </c>
      <c r="K595" t="s">
        <v>938</v>
      </c>
      <c r="L595">
        <v>1348</v>
      </c>
      <c r="N595">
        <v>1009</v>
      </c>
      <c r="O595" t="s">
        <v>154</v>
      </c>
      <c r="P595" t="s">
        <v>154</v>
      </c>
      <c r="Q595">
        <v>1000</v>
      </c>
      <c r="W595">
        <v>0</v>
      </c>
      <c r="X595">
        <v>-734320380</v>
      </c>
      <c r="Y595">
        <f>AT595</f>
        <v>0.00072</v>
      </c>
      <c r="AA595">
        <v>106680.6</v>
      </c>
      <c r="AB595">
        <v>0</v>
      </c>
      <c r="AC595">
        <v>0</v>
      </c>
      <c r="AD595">
        <v>0</v>
      </c>
      <c r="AE595">
        <v>82698.14</v>
      </c>
      <c r="AF595">
        <v>0</v>
      </c>
      <c r="AG595">
        <v>0</v>
      </c>
      <c r="AH595">
        <v>0</v>
      </c>
      <c r="AI595">
        <v>1.29</v>
      </c>
      <c r="AJ595">
        <v>1</v>
      </c>
      <c r="AK595">
        <v>1</v>
      </c>
      <c r="AL595">
        <v>1</v>
      </c>
      <c r="AM595">
        <v>2</v>
      </c>
      <c r="AN595">
        <v>0</v>
      </c>
      <c r="AO595">
        <v>0</v>
      </c>
      <c r="AP595">
        <v>1</v>
      </c>
      <c r="AQ595">
        <v>1</v>
      </c>
      <c r="AR595">
        <v>0</v>
      </c>
      <c r="AS595" t="s">
        <v>236</v>
      </c>
      <c r="AT595">
        <v>0.00072</v>
      </c>
      <c r="AU595" t="s">
        <v>236</v>
      </c>
      <c r="AV595">
        <v>0</v>
      </c>
      <c r="AW595">
        <v>2</v>
      </c>
      <c r="AX595">
        <v>85247127</v>
      </c>
      <c r="AY595">
        <v>1</v>
      </c>
      <c r="AZ595">
        <v>0</v>
      </c>
      <c r="BA595">
        <v>815</v>
      </c>
      <c r="BB595">
        <v>1</v>
      </c>
      <c r="BC595">
        <v>0</v>
      </c>
      <c r="BD595">
        <v>0</v>
      </c>
      <c r="BE595">
        <v>0</v>
      </c>
      <c r="BF595">
        <v>0</v>
      </c>
      <c r="BG595">
        <v>0</v>
      </c>
      <c r="BH595">
        <v>0</v>
      </c>
      <c r="BI595">
        <v>0</v>
      </c>
      <c r="BJ595">
        <v>59.5426608</v>
      </c>
      <c r="BK595">
        <v>0</v>
      </c>
      <c r="BL595">
        <v>0</v>
      </c>
      <c r="BM595">
        <v>0</v>
      </c>
      <c r="BN595">
        <v>0</v>
      </c>
      <c r="BO595">
        <v>0</v>
      </c>
      <c r="BP595">
        <v>1</v>
      </c>
      <c r="BQ595">
        <v>59.5426608</v>
      </c>
      <c r="BR595">
        <v>0</v>
      </c>
      <c r="BS595">
        <v>0</v>
      </c>
      <c r="BT595">
        <v>0</v>
      </c>
      <c r="BU595">
        <v>0</v>
      </c>
      <c r="BV595">
        <v>0</v>
      </c>
      <c r="BW595">
        <v>1</v>
      </c>
      <c r="CV595">
        <v>0</v>
      </c>
      <c r="CW595">
        <v>0</v>
      </c>
      <c r="CX595">
        <f>ROUND(Y595*Source!I178,7)</f>
        <v>0</v>
      </c>
      <c r="CY595">
        <f>AA595</f>
        <v>106680.6</v>
      </c>
      <c r="CZ595">
        <f>AE595</f>
        <v>82698.14</v>
      </c>
      <c r="DA595">
        <f>AI595</f>
        <v>1.29</v>
      </c>
      <c r="DB595">
        <f>ROUND(ROUND(AT595*CZ595,2),6)</f>
        <v>59.54</v>
      </c>
      <c r="DC595">
        <f>ROUND(ROUND(AT595*AG595,2),6)</f>
        <v>0</v>
      </c>
      <c r="DD595" t="s">
        <v>236</v>
      </c>
      <c r="DE595" t="s">
        <v>236</v>
      </c>
      <c r="DF595">
        <f>ROUND(ROUND(AE595*AI595,2)*CX595,2)</f>
        <v>0</v>
      </c>
      <c r="DG595">
        <f t="shared" si="208"/>
        <v>0</v>
      </c>
      <c r="DH595">
        <f t="shared" si="201"/>
        <v>0</v>
      </c>
      <c r="DI595">
        <f t="shared" si="202"/>
        <v>0</v>
      </c>
      <c r="DJ595">
        <f>DF595</f>
        <v>0</v>
      </c>
      <c r="DK595">
        <v>0</v>
      </c>
      <c r="DL595" t="s">
        <v>236</v>
      </c>
      <c r="DM595">
        <v>0</v>
      </c>
      <c r="DN595" t="s">
        <v>236</v>
      </c>
      <c r="DO595">
        <v>0</v>
      </c>
    </row>
    <row r="596" spans="1:119">
      <c r="A596">
        <f>ROW(Source!A178)</f>
        <v>178</v>
      </c>
      <c r="B596">
        <v>85244033</v>
      </c>
      <c r="C596">
        <v>85247106</v>
      </c>
      <c r="D596">
        <v>82931850</v>
      </c>
      <c r="E596">
        <v>117</v>
      </c>
      <c r="F596">
        <v>1</v>
      </c>
      <c r="G596">
        <v>1</v>
      </c>
      <c r="H596">
        <v>3</v>
      </c>
      <c r="I596" t="s">
        <v>327</v>
      </c>
      <c r="J596" t="s">
        <v>236</v>
      </c>
      <c r="K596" t="s">
        <v>328</v>
      </c>
      <c r="L596">
        <v>3277935</v>
      </c>
      <c r="N596">
        <v>1013</v>
      </c>
      <c r="O596" t="s">
        <v>64</v>
      </c>
      <c r="P596" t="s">
        <v>64</v>
      </c>
      <c r="Q596">
        <v>1</v>
      </c>
      <c r="W596">
        <v>0</v>
      </c>
      <c r="X596">
        <v>274903907</v>
      </c>
      <c r="Y596">
        <f>AT596</f>
        <v>2</v>
      </c>
      <c r="AA596">
        <v>0</v>
      </c>
      <c r="AB596">
        <v>0</v>
      </c>
      <c r="AC596">
        <v>0</v>
      </c>
      <c r="AD596">
        <v>0</v>
      </c>
      <c r="AE596">
        <v>0</v>
      </c>
      <c r="AF596">
        <v>0</v>
      </c>
      <c r="AG596">
        <v>0</v>
      </c>
      <c r="AH596">
        <v>0</v>
      </c>
      <c r="AI596">
        <v>1</v>
      </c>
      <c r="AJ596">
        <v>1</v>
      </c>
      <c r="AK596">
        <v>1</v>
      </c>
      <c r="AL596">
        <v>1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  <c r="AS596" t="s">
        <v>236</v>
      </c>
      <c r="AT596">
        <v>2</v>
      </c>
      <c r="AU596" t="s">
        <v>236</v>
      </c>
      <c r="AV596">
        <v>0</v>
      </c>
      <c r="AW596">
        <v>2</v>
      </c>
      <c r="AX596">
        <v>85247128</v>
      </c>
      <c r="AY596">
        <v>1</v>
      </c>
      <c r="AZ596">
        <v>0</v>
      </c>
      <c r="BA596">
        <v>816</v>
      </c>
      <c r="BB596">
        <v>0</v>
      </c>
      <c r="BC596">
        <v>0</v>
      </c>
      <c r="BD596">
        <v>0</v>
      </c>
      <c r="BE596">
        <v>0</v>
      </c>
      <c r="BF596">
        <v>0</v>
      </c>
      <c r="BG596">
        <v>0</v>
      </c>
      <c r="BH596">
        <v>0</v>
      </c>
      <c r="BI596">
        <v>0</v>
      </c>
      <c r="BJ596">
        <v>0</v>
      </c>
      <c r="BK596">
        <v>0</v>
      </c>
      <c r="BL596">
        <v>0</v>
      </c>
      <c r="BM596">
        <v>0</v>
      </c>
      <c r="BN596">
        <v>0</v>
      </c>
      <c r="BO596">
        <v>0</v>
      </c>
      <c r="BP596">
        <v>0</v>
      </c>
      <c r="BQ596">
        <v>0</v>
      </c>
      <c r="BR596">
        <v>0</v>
      </c>
      <c r="BS596">
        <v>0</v>
      </c>
      <c r="BT596">
        <v>0</v>
      </c>
      <c r="BU596">
        <v>0</v>
      </c>
      <c r="BV596">
        <v>0</v>
      </c>
      <c r="BW596">
        <v>0</v>
      </c>
      <c r="CV596">
        <v>0</v>
      </c>
      <c r="CW596">
        <v>0</v>
      </c>
      <c r="CX596">
        <f>ROUND(Y596*Source!I178,7)</f>
        <v>0</v>
      </c>
      <c r="CY596">
        <f>AA596</f>
        <v>0</v>
      </c>
      <c r="CZ596">
        <f>AE596</f>
        <v>0</v>
      </c>
      <c r="DA596">
        <f>AI596</f>
        <v>1</v>
      </c>
      <c r="DB596">
        <f>ROUND(ROUND(AT596*CZ596,2),6)</f>
        <v>0</v>
      </c>
      <c r="DC596">
        <f>ROUND(ROUND(AT596*AG596,2),6)</f>
        <v>0</v>
      </c>
      <c r="DD596" t="s">
        <v>236</v>
      </c>
      <c r="DE596" t="s">
        <v>236</v>
      </c>
      <c r="DF596">
        <f t="shared" ref="DF596:DF601" si="209">ROUND(ROUND(AE596,2)*CX596,2)</f>
        <v>0</v>
      </c>
      <c r="DG596">
        <f t="shared" si="208"/>
        <v>0</v>
      </c>
      <c r="DH596">
        <f t="shared" si="201"/>
        <v>0</v>
      </c>
      <c r="DI596">
        <f t="shared" si="202"/>
        <v>0</v>
      </c>
      <c r="DJ596">
        <f>DF596</f>
        <v>0</v>
      </c>
      <c r="DK596">
        <v>0</v>
      </c>
      <c r="DL596" t="s">
        <v>236</v>
      </c>
      <c r="DM596">
        <v>0</v>
      </c>
      <c r="DN596" t="s">
        <v>236</v>
      </c>
      <c r="DO596">
        <v>0</v>
      </c>
    </row>
    <row r="597" spans="1:119">
      <c r="A597">
        <f>ROW(Source!A181)</f>
        <v>181</v>
      </c>
      <c r="B597">
        <v>85244098</v>
      </c>
      <c r="C597">
        <v>85247130</v>
      </c>
      <c r="D597">
        <v>82925840</v>
      </c>
      <c r="E597">
        <v>117</v>
      </c>
      <c r="F597">
        <v>1</v>
      </c>
      <c r="G597">
        <v>1</v>
      </c>
      <c r="H597">
        <v>1</v>
      </c>
      <c r="I597" t="s">
        <v>841</v>
      </c>
      <c r="J597" t="s">
        <v>236</v>
      </c>
      <c r="K597" t="s">
        <v>842</v>
      </c>
      <c r="L597">
        <v>1191</v>
      </c>
      <c r="N597">
        <v>1013</v>
      </c>
      <c r="O597" t="s">
        <v>28</v>
      </c>
      <c r="P597" t="s">
        <v>28</v>
      </c>
      <c r="Q597">
        <v>1</v>
      </c>
      <c r="W597">
        <v>0</v>
      </c>
      <c r="X597">
        <v>44848675</v>
      </c>
      <c r="Y597">
        <f>(AT597*ROUND((0.15+0.2+1),7))</f>
        <v>55.512</v>
      </c>
      <c r="AA597">
        <v>0</v>
      </c>
      <c r="AB597">
        <v>0</v>
      </c>
      <c r="AC597">
        <v>0</v>
      </c>
      <c r="AD597">
        <v>793.61</v>
      </c>
      <c r="AE597">
        <v>0</v>
      </c>
      <c r="AF597">
        <v>0</v>
      </c>
      <c r="AG597">
        <v>0</v>
      </c>
      <c r="AH597">
        <v>793.61</v>
      </c>
      <c r="AI597">
        <v>1</v>
      </c>
      <c r="AJ597">
        <v>1</v>
      </c>
      <c r="AK597">
        <v>1</v>
      </c>
      <c r="AL597">
        <v>1</v>
      </c>
      <c r="AM597">
        <v>-2</v>
      </c>
      <c r="AN597">
        <v>0</v>
      </c>
      <c r="AO597">
        <v>0</v>
      </c>
      <c r="AP597">
        <v>1</v>
      </c>
      <c r="AQ597">
        <v>1</v>
      </c>
      <c r="AR597">
        <v>0</v>
      </c>
      <c r="AS597" t="s">
        <v>236</v>
      </c>
      <c r="AT597">
        <v>41.12</v>
      </c>
      <c r="AU597" t="s">
        <v>441</v>
      </c>
      <c r="AV597">
        <v>1</v>
      </c>
      <c r="AW597">
        <v>2</v>
      </c>
      <c r="AX597">
        <v>85247142</v>
      </c>
      <c r="AY597">
        <v>1</v>
      </c>
      <c r="AZ597">
        <v>0</v>
      </c>
      <c r="BA597">
        <v>817</v>
      </c>
      <c r="BB597">
        <v>1</v>
      </c>
      <c r="BC597">
        <v>0</v>
      </c>
      <c r="BD597">
        <v>0</v>
      </c>
      <c r="BE597">
        <v>0</v>
      </c>
      <c r="BF597">
        <v>0</v>
      </c>
      <c r="BG597">
        <v>0</v>
      </c>
      <c r="BH597">
        <v>0</v>
      </c>
      <c r="BI597">
        <v>0</v>
      </c>
      <c r="BJ597">
        <v>0</v>
      </c>
      <c r="BK597">
        <v>0</v>
      </c>
      <c r="BL597">
        <v>0</v>
      </c>
      <c r="BM597">
        <v>32633.2432</v>
      </c>
      <c r="BN597">
        <v>41.12</v>
      </c>
      <c r="BO597">
        <v>0</v>
      </c>
      <c r="BP597">
        <v>1</v>
      </c>
      <c r="BQ597">
        <v>0</v>
      </c>
      <c r="BR597">
        <v>0</v>
      </c>
      <c r="BS597">
        <v>0</v>
      </c>
      <c r="BT597">
        <v>44054.87832</v>
      </c>
      <c r="BU597">
        <v>55.512</v>
      </c>
      <c r="BV597">
        <v>0</v>
      </c>
      <c r="BW597">
        <v>1</v>
      </c>
      <c r="CU597">
        <f>ROUND(AT597*Source!I181*AH597*AL597,2)</f>
        <v>0</v>
      </c>
      <c r="CV597">
        <f>ROUND(Y597*Source!I181,7)</f>
        <v>0</v>
      </c>
      <c r="CW597">
        <v>0</v>
      </c>
      <c r="CX597">
        <f>ROUND(Y597*Source!I181,7)</f>
        <v>0</v>
      </c>
      <c r="CY597">
        <f>AD597</f>
        <v>793.61</v>
      </c>
      <c r="CZ597">
        <f>AH597</f>
        <v>793.61</v>
      </c>
      <c r="DA597">
        <f>AL597</f>
        <v>1</v>
      </c>
      <c r="DB597">
        <f>ROUND((ROUND(AT597*CZ597,2)*ROUND((0.15+0.2+1),7)),6)</f>
        <v>44054.874</v>
      </c>
      <c r="DC597">
        <f>ROUND((ROUND(AT597*AG597,2)*ROUND((0.15+0.2+1),7)),6)</f>
        <v>0</v>
      </c>
      <c r="DD597" t="s">
        <v>236</v>
      </c>
      <c r="DE597" t="s">
        <v>236</v>
      </c>
      <c r="DF597">
        <f t="shared" si="209"/>
        <v>0</v>
      </c>
      <c r="DG597">
        <f t="shared" si="208"/>
        <v>0</v>
      </c>
      <c r="DH597">
        <f t="shared" si="201"/>
        <v>0</v>
      </c>
      <c r="DI597">
        <f t="shared" si="202"/>
        <v>0</v>
      </c>
      <c r="DJ597">
        <f>DI597</f>
        <v>0</v>
      </c>
      <c r="DK597">
        <v>1</v>
      </c>
      <c r="DL597" t="s">
        <v>236</v>
      </c>
      <c r="DM597">
        <v>0</v>
      </c>
      <c r="DN597" t="s">
        <v>236</v>
      </c>
      <c r="DO597">
        <v>0</v>
      </c>
    </row>
    <row r="598" spans="1:119">
      <c r="A598">
        <f>ROW(Source!A181)</f>
        <v>181</v>
      </c>
      <c r="B598">
        <v>85244098</v>
      </c>
      <c r="C598">
        <v>85247130</v>
      </c>
      <c r="D598">
        <v>82926016</v>
      </c>
      <c r="E598">
        <v>117</v>
      </c>
      <c r="F598">
        <v>1</v>
      </c>
      <c r="G598">
        <v>1</v>
      </c>
      <c r="H598">
        <v>1</v>
      </c>
      <c r="I598" t="s">
        <v>798</v>
      </c>
      <c r="J598" t="s">
        <v>236</v>
      </c>
      <c r="K598" t="s">
        <v>799</v>
      </c>
      <c r="L598">
        <v>1191</v>
      </c>
      <c r="N598">
        <v>1013</v>
      </c>
      <c r="O598" t="s">
        <v>28</v>
      </c>
      <c r="P598" t="s">
        <v>28</v>
      </c>
      <c r="Q598">
        <v>1</v>
      </c>
      <c r="W598">
        <v>0</v>
      </c>
      <c r="X598">
        <v>-1417349443</v>
      </c>
      <c r="Y598">
        <f>(AT598*ROUND((0.15+0.2+1),7))</f>
        <v>2.079</v>
      </c>
      <c r="AA598">
        <v>0</v>
      </c>
      <c r="AB598">
        <v>0</v>
      </c>
      <c r="AC598">
        <v>0</v>
      </c>
      <c r="AD598">
        <v>0</v>
      </c>
      <c r="AE598">
        <v>0</v>
      </c>
      <c r="AF598">
        <v>0</v>
      </c>
      <c r="AG598">
        <v>0</v>
      </c>
      <c r="AH598">
        <v>0</v>
      </c>
      <c r="AI598">
        <v>1</v>
      </c>
      <c r="AJ598">
        <v>1</v>
      </c>
      <c r="AK598">
        <v>1</v>
      </c>
      <c r="AL598">
        <v>1</v>
      </c>
      <c r="AM598">
        <v>-2</v>
      </c>
      <c r="AN598">
        <v>0</v>
      </c>
      <c r="AO598">
        <v>0</v>
      </c>
      <c r="AP598">
        <v>1</v>
      </c>
      <c r="AQ598">
        <v>1</v>
      </c>
      <c r="AR598">
        <v>0</v>
      </c>
      <c r="AS598" t="s">
        <v>236</v>
      </c>
      <c r="AT598">
        <v>1.54</v>
      </c>
      <c r="AU598" t="s">
        <v>441</v>
      </c>
      <c r="AV598">
        <v>2</v>
      </c>
      <c r="AW598">
        <v>2</v>
      </c>
      <c r="AX598">
        <v>85247143</v>
      </c>
      <c r="AY598">
        <v>1</v>
      </c>
      <c r="AZ598">
        <v>0</v>
      </c>
      <c r="BA598">
        <v>818</v>
      </c>
      <c r="BB598">
        <v>1</v>
      </c>
      <c r="BC598">
        <v>0</v>
      </c>
      <c r="BD598">
        <v>0</v>
      </c>
      <c r="BE598">
        <v>0</v>
      </c>
      <c r="BF598">
        <v>0</v>
      </c>
      <c r="BG598">
        <v>0</v>
      </c>
      <c r="BH598">
        <v>0</v>
      </c>
      <c r="BI598">
        <v>0</v>
      </c>
      <c r="BJ598">
        <v>0</v>
      </c>
      <c r="BK598">
        <v>0</v>
      </c>
      <c r="BL598">
        <v>0</v>
      </c>
      <c r="BM598">
        <v>0</v>
      </c>
      <c r="BN598">
        <v>0</v>
      </c>
      <c r="BO598">
        <v>0</v>
      </c>
      <c r="BP598">
        <v>0</v>
      </c>
      <c r="BQ598">
        <v>0</v>
      </c>
      <c r="BR598">
        <v>0</v>
      </c>
      <c r="BS598">
        <v>0</v>
      </c>
      <c r="BT598">
        <v>0</v>
      </c>
      <c r="BU598">
        <v>0</v>
      </c>
      <c r="BV598">
        <v>0</v>
      </c>
      <c r="BW598">
        <v>0</v>
      </c>
      <c r="CV598">
        <v>0</v>
      </c>
      <c r="CW598">
        <v>0</v>
      </c>
      <c r="CX598">
        <f>ROUND(Y598*Source!I181,7)</f>
        <v>0</v>
      </c>
      <c r="CY598">
        <f>AD598</f>
        <v>0</v>
      </c>
      <c r="CZ598">
        <f>AH598</f>
        <v>0</v>
      </c>
      <c r="DA598">
        <f>AL598</f>
        <v>1</v>
      </c>
      <c r="DB598">
        <f>ROUND((ROUND(AT598*CZ598,2)*ROUND((0.15+0.2+1),7)),6)</f>
        <v>0</v>
      </c>
      <c r="DC598">
        <f>ROUND((ROUND(AT598*AG598,2)*ROUND((0.15+0.2+1),7)),6)</f>
        <v>0</v>
      </c>
      <c r="DD598" t="s">
        <v>236</v>
      </c>
      <c r="DE598" t="s">
        <v>236</v>
      </c>
      <c r="DF598">
        <f t="shared" si="209"/>
        <v>0</v>
      </c>
      <c r="DG598">
        <f t="shared" si="208"/>
        <v>0</v>
      </c>
      <c r="DH598">
        <f t="shared" si="201"/>
        <v>0</v>
      </c>
      <c r="DI598">
        <f t="shared" si="202"/>
        <v>0</v>
      </c>
      <c r="DJ598">
        <f>DI598</f>
        <v>0</v>
      </c>
      <c r="DK598">
        <v>0</v>
      </c>
      <c r="DL598" t="s">
        <v>236</v>
      </c>
      <c r="DM598">
        <v>0</v>
      </c>
      <c r="DN598" t="s">
        <v>236</v>
      </c>
      <c r="DO598">
        <v>0</v>
      </c>
    </row>
    <row r="599" spans="1:119">
      <c r="A599">
        <f>ROW(Source!A181)</f>
        <v>181</v>
      </c>
      <c r="B599">
        <v>85244098</v>
      </c>
      <c r="C599">
        <v>85247130</v>
      </c>
      <c r="D599">
        <v>82932505</v>
      </c>
      <c r="E599">
        <v>1</v>
      </c>
      <c r="F599">
        <v>1</v>
      </c>
      <c r="G599">
        <v>1</v>
      </c>
      <c r="H599">
        <v>2</v>
      </c>
      <c r="I599" t="s">
        <v>73</v>
      </c>
      <c r="J599" t="s">
        <v>807</v>
      </c>
      <c r="K599" t="s">
        <v>74</v>
      </c>
      <c r="L599">
        <v>1368</v>
      </c>
      <c r="N599">
        <v>1011</v>
      </c>
      <c r="O599" t="s">
        <v>57</v>
      </c>
      <c r="P599" t="s">
        <v>57</v>
      </c>
      <c r="Q599">
        <v>1</v>
      </c>
      <c r="W599">
        <v>0</v>
      </c>
      <c r="X599">
        <v>639918019</v>
      </c>
      <c r="Y599">
        <f>(AT599*ROUND((0.15+0.2+1),7))</f>
        <v>1.0395</v>
      </c>
      <c r="AA599">
        <v>0</v>
      </c>
      <c r="AB599">
        <v>1626.29</v>
      </c>
      <c r="AC599">
        <v>1090.46</v>
      </c>
      <c r="AD599">
        <v>0</v>
      </c>
      <c r="AE599">
        <v>0</v>
      </c>
      <c r="AF599">
        <v>1626.29</v>
      </c>
      <c r="AG599">
        <v>1090.46</v>
      </c>
      <c r="AH599">
        <v>0</v>
      </c>
      <c r="AI599">
        <v>1</v>
      </c>
      <c r="AJ599">
        <v>1</v>
      </c>
      <c r="AK599">
        <v>1</v>
      </c>
      <c r="AL599">
        <v>1</v>
      </c>
      <c r="AM599">
        <v>-2</v>
      </c>
      <c r="AN599">
        <v>0</v>
      </c>
      <c r="AO599">
        <v>0</v>
      </c>
      <c r="AP599">
        <v>1</v>
      </c>
      <c r="AQ599">
        <v>1</v>
      </c>
      <c r="AR599">
        <v>0</v>
      </c>
      <c r="AS599" t="s">
        <v>236</v>
      </c>
      <c r="AT599">
        <v>0.77</v>
      </c>
      <c r="AU599" t="s">
        <v>441</v>
      </c>
      <c r="AV599">
        <v>1</v>
      </c>
      <c r="AW599">
        <v>2</v>
      </c>
      <c r="AX599">
        <v>85247144</v>
      </c>
      <c r="AY599">
        <v>1</v>
      </c>
      <c r="AZ599">
        <v>0</v>
      </c>
      <c r="BA599">
        <v>819</v>
      </c>
      <c r="BB599">
        <v>1</v>
      </c>
      <c r="BC599">
        <v>0</v>
      </c>
      <c r="BD599">
        <v>0</v>
      </c>
      <c r="BE599">
        <v>0</v>
      </c>
      <c r="BF599">
        <v>0</v>
      </c>
      <c r="BG599">
        <v>0</v>
      </c>
      <c r="BH599">
        <v>0</v>
      </c>
      <c r="BI599">
        <v>0</v>
      </c>
      <c r="BJ599">
        <v>0</v>
      </c>
      <c r="BK599">
        <v>1252.2433</v>
      </c>
      <c r="BL599">
        <v>839.6542</v>
      </c>
      <c r="BM599">
        <v>0</v>
      </c>
      <c r="BN599">
        <v>0</v>
      </c>
      <c r="BO599">
        <v>0.77</v>
      </c>
      <c r="BP599">
        <v>1</v>
      </c>
      <c r="BQ599">
        <v>0</v>
      </c>
      <c r="BR599">
        <v>1690.528455</v>
      </c>
      <c r="BS599">
        <v>1133.53317</v>
      </c>
      <c r="BT599">
        <v>0</v>
      </c>
      <c r="BU599">
        <v>0</v>
      </c>
      <c r="BV599">
        <v>1.0395</v>
      </c>
      <c r="BW599">
        <v>1</v>
      </c>
      <c r="CV599">
        <v>0</v>
      </c>
      <c r="CW599">
        <f>ROUND(Y599*Source!I181*DO599,7)</f>
        <v>0</v>
      </c>
      <c r="CX599">
        <f>ROUND(Y599*Source!I181,7)</f>
        <v>0</v>
      </c>
      <c r="CY599">
        <f>AB599</f>
        <v>1626.29</v>
      </c>
      <c r="CZ599">
        <f>AF599</f>
        <v>1626.29</v>
      </c>
      <c r="DA599">
        <f>AJ599</f>
        <v>1</v>
      </c>
      <c r="DB599">
        <f>ROUND((ROUND(AT599*CZ599,2)*ROUND((0.15+0.2+1),7)),6)</f>
        <v>1690.524</v>
      </c>
      <c r="DC599">
        <f>ROUND((ROUND(AT599*AG599,2)*ROUND((0.15+0.2+1),7)),6)</f>
        <v>1133.5275</v>
      </c>
      <c r="DD599" t="s">
        <v>236</v>
      </c>
      <c r="DE599" t="s">
        <v>236</v>
      </c>
      <c r="DF599">
        <f t="shared" si="209"/>
        <v>0</v>
      </c>
      <c r="DG599">
        <f t="shared" si="208"/>
        <v>0</v>
      </c>
      <c r="DH599">
        <f t="shared" si="201"/>
        <v>0</v>
      </c>
      <c r="DI599">
        <f t="shared" si="202"/>
        <v>0</v>
      </c>
      <c r="DJ599">
        <f>DG599+DH599</f>
        <v>0</v>
      </c>
      <c r="DK599">
        <v>1</v>
      </c>
      <c r="DL599" t="s">
        <v>75</v>
      </c>
      <c r="DM599">
        <v>6</v>
      </c>
      <c r="DN599" t="s">
        <v>28</v>
      </c>
      <c r="DO599">
        <v>1</v>
      </c>
    </row>
    <row r="600" spans="1:119">
      <c r="A600">
        <f>ROW(Source!A181)</f>
        <v>181</v>
      </c>
      <c r="B600">
        <v>85244098</v>
      </c>
      <c r="C600">
        <v>85247130</v>
      </c>
      <c r="D600">
        <v>82933400</v>
      </c>
      <c r="E600">
        <v>1</v>
      </c>
      <c r="F600">
        <v>1</v>
      </c>
      <c r="G600">
        <v>1</v>
      </c>
      <c r="H600">
        <v>2</v>
      </c>
      <c r="I600" t="s">
        <v>97</v>
      </c>
      <c r="J600" t="s">
        <v>801</v>
      </c>
      <c r="K600" t="s">
        <v>98</v>
      </c>
      <c r="L600">
        <v>1368</v>
      </c>
      <c r="N600">
        <v>1011</v>
      </c>
      <c r="O600" t="s">
        <v>57</v>
      </c>
      <c r="P600" t="s">
        <v>57</v>
      </c>
      <c r="Q600">
        <v>1</v>
      </c>
      <c r="W600">
        <v>0</v>
      </c>
      <c r="X600">
        <v>-849950259</v>
      </c>
      <c r="Y600">
        <f>(AT600*ROUND((0.15+0.2+1),7))</f>
        <v>1.0395</v>
      </c>
      <c r="AA600">
        <v>0</v>
      </c>
      <c r="AB600">
        <v>641.7</v>
      </c>
      <c r="AC600">
        <v>811.79</v>
      </c>
      <c r="AD600">
        <v>0</v>
      </c>
      <c r="AE600">
        <v>0</v>
      </c>
      <c r="AF600">
        <v>641.7</v>
      </c>
      <c r="AG600">
        <v>811.79</v>
      </c>
      <c r="AH600">
        <v>0</v>
      </c>
      <c r="AI600">
        <v>1</v>
      </c>
      <c r="AJ600">
        <v>1</v>
      </c>
      <c r="AK600">
        <v>1</v>
      </c>
      <c r="AL600">
        <v>1</v>
      </c>
      <c r="AM600">
        <v>-2</v>
      </c>
      <c r="AN600">
        <v>0</v>
      </c>
      <c r="AO600">
        <v>0</v>
      </c>
      <c r="AP600">
        <v>1</v>
      </c>
      <c r="AQ600">
        <v>1</v>
      </c>
      <c r="AR600">
        <v>0</v>
      </c>
      <c r="AS600" t="s">
        <v>236</v>
      </c>
      <c r="AT600">
        <v>0.77</v>
      </c>
      <c r="AU600" t="s">
        <v>441</v>
      </c>
      <c r="AV600">
        <v>1</v>
      </c>
      <c r="AW600">
        <v>2</v>
      </c>
      <c r="AX600">
        <v>85247145</v>
      </c>
      <c r="AY600">
        <v>1</v>
      </c>
      <c r="AZ600">
        <v>0</v>
      </c>
      <c r="BA600">
        <v>820</v>
      </c>
      <c r="BB600">
        <v>1</v>
      </c>
      <c r="BC600">
        <v>0</v>
      </c>
      <c r="BD600">
        <v>0</v>
      </c>
      <c r="BE600">
        <v>0</v>
      </c>
      <c r="BF600">
        <v>0</v>
      </c>
      <c r="BG600">
        <v>0</v>
      </c>
      <c r="BH600">
        <v>0</v>
      </c>
      <c r="BI600">
        <v>0</v>
      </c>
      <c r="BJ600">
        <v>0</v>
      </c>
      <c r="BK600">
        <v>494.109</v>
      </c>
      <c r="BL600">
        <v>625.0783</v>
      </c>
      <c r="BM600">
        <v>0</v>
      </c>
      <c r="BN600">
        <v>0</v>
      </c>
      <c r="BO600">
        <v>0.77</v>
      </c>
      <c r="BP600">
        <v>1</v>
      </c>
      <c r="BQ600">
        <v>0</v>
      </c>
      <c r="BR600">
        <v>667.04715</v>
      </c>
      <c r="BS600">
        <v>843.855705</v>
      </c>
      <c r="BT600">
        <v>0</v>
      </c>
      <c r="BU600">
        <v>0</v>
      </c>
      <c r="BV600">
        <v>1.0395</v>
      </c>
      <c r="BW600">
        <v>1</v>
      </c>
      <c r="CV600">
        <v>0</v>
      </c>
      <c r="CW600">
        <f>ROUND(Y600*Source!I181*DO600,7)</f>
        <v>0</v>
      </c>
      <c r="CX600">
        <f>ROUND(Y600*Source!I181,7)</f>
        <v>0</v>
      </c>
      <c r="CY600">
        <f>AB600</f>
        <v>641.7</v>
      </c>
      <c r="CZ600">
        <f>AF600</f>
        <v>641.7</v>
      </c>
      <c r="DA600">
        <f>AJ600</f>
        <v>1</v>
      </c>
      <c r="DB600">
        <f>ROUND((ROUND(AT600*CZ600,2)*ROUND((0.15+0.2+1),7)),6)</f>
        <v>667.0485</v>
      </c>
      <c r="DC600">
        <f>ROUND((ROUND(AT600*AG600,2)*ROUND((0.15+0.2+1),7)),6)</f>
        <v>843.858</v>
      </c>
      <c r="DD600" t="s">
        <v>236</v>
      </c>
      <c r="DE600" t="s">
        <v>236</v>
      </c>
      <c r="DF600">
        <f t="shared" si="209"/>
        <v>0</v>
      </c>
      <c r="DG600">
        <f t="shared" si="208"/>
        <v>0</v>
      </c>
      <c r="DH600">
        <f t="shared" si="201"/>
        <v>0</v>
      </c>
      <c r="DI600">
        <f t="shared" si="202"/>
        <v>0</v>
      </c>
      <c r="DJ600">
        <f>DG600+DH600</f>
        <v>0</v>
      </c>
      <c r="DK600">
        <v>1</v>
      </c>
      <c r="DL600" t="s">
        <v>81</v>
      </c>
      <c r="DM600">
        <v>4</v>
      </c>
      <c r="DN600" t="s">
        <v>28</v>
      </c>
      <c r="DO600">
        <v>1</v>
      </c>
    </row>
    <row r="601" spans="1:119">
      <c r="A601">
        <f>ROW(Source!A181)</f>
        <v>181</v>
      </c>
      <c r="B601">
        <v>85244098</v>
      </c>
      <c r="C601">
        <v>85247130</v>
      </c>
      <c r="D601">
        <v>82933596</v>
      </c>
      <c r="E601">
        <v>1</v>
      </c>
      <c r="F601">
        <v>1</v>
      </c>
      <c r="G601">
        <v>1</v>
      </c>
      <c r="H601">
        <v>2</v>
      </c>
      <c r="I601" t="s">
        <v>821</v>
      </c>
      <c r="J601" t="s">
        <v>822</v>
      </c>
      <c r="K601" t="s">
        <v>823</v>
      </c>
      <c r="L601">
        <v>1368</v>
      </c>
      <c r="N601">
        <v>1011</v>
      </c>
      <c r="O601" t="s">
        <v>57</v>
      </c>
      <c r="P601" t="s">
        <v>57</v>
      </c>
      <c r="Q601">
        <v>1</v>
      </c>
      <c r="W601">
        <v>0</v>
      </c>
      <c r="X601">
        <v>303316554</v>
      </c>
      <c r="Y601">
        <f>(AT601*ROUND((0.15+0.2+1),7))</f>
        <v>6.669</v>
      </c>
      <c r="AA601">
        <v>0</v>
      </c>
      <c r="AB601">
        <v>34.61</v>
      </c>
      <c r="AC601">
        <v>0</v>
      </c>
      <c r="AD601">
        <v>0</v>
      </c>
      <c r="AE601">
        <v>0</v>
      </c>
      <c r="AF601">
        <v>34.61</v>
      </c>
      <c r="AG601">
        <v>0</v>
      </c>
      <c r="AH601">
        <v>0</v>
      </c>
      <c r="AI601">
        <v>1</v>
      </c>
      <c r="AJ601">
        <v>1</v>
      </c>
      <c r="AK601">
        <v>1</v>
      </c>
      <c r="AL601">
        <v>1</v>
      </c>
      <c r="AM601">
        <v>-2</v>
      </c>
      <c r="AN601">
        <v>0</v>
      </c>
      <c r="AO601">
        <v>0</v>
      </c>
      <c r="AP601">
        <v>1</v>
      </c>
      <c r="AQ601">
        <v>1</v>
      </c>
      <c r="AR601">
        <v>0</v>
      </c>
      <c r="AS601" t="s">
        <v>236</v>
      </c>
      <c r="AT601">
        <v>4.94</v>
      </c>
      <c r="AU601" t="s">
        <v>441</v>
      </c>
      <c r="AV601">
        <v>1</v>
      </c>
      <c r="AW601">
        <v>2</v>
      </c>
      <c r="AX601">
        <v>85247146</v>
      </c>
      <c r="AY601">
        <v>1</v>
      </c>
      <c r="AZ601">
        <v>0</v>
      </c>
      <c r="BA601">
        <v>821</v>
      </c>
      <c r="BB601">
        <v>1</v>
      </c>
      <c r="BC601">
        <v>0</v>
      </c>
      <c r="BD601">
        <v>0</v>
      </c>
      <c r="BE601">
        <v>0</v>
      </c>
      <c r="BF601">
        <v>0</v>
      </c>
      <c r="BG601">
        <v>0</v>
      </c>
      <c r="BH601">
        <v>0</v>
      </c>
      <c r="BI601">
        <v>0</v>
      </c>
      <c r="BJ601">
        <v>0</v>
      </c>
      <c r="BK601">
        <v>170.9734</v>
      </c>
      <c r="BL601">
        <v>0</v>
      </c>
      <c r="BM601">
        <v>0</v>
      </c>
      <c r="BN601">
        <v>0</v>
      </c>
      <c r="BO601">
        <v>0</v>
      </c>
      <c r="BP601">
        <v>1</v>
      </c>
      <c r="BQ601">
        <v>0</v>
      </c>
      <c r="BR601">
        <v>230.81409</v>
      </c>
      <c r="BS601">
        <v>0</v>
      </c>
      <c r="BT601">
        <v>0</v>
      </c>
      <c r="BU601">
        <v>0</v>
      </c>
      <c r="BV601">
        <v>0</v>
      </c>
      <c r="BW601">
        <v>1</v>
      </c>
      <c r="CV601">
        <v>0</v>
      </c>
      <c r="CW601">
        <f>ROUND(Y601*Source!I181*DO601,7)</f>
        <v>0</v>
      </c>
      <c r="CX601">
        <f>ROUND(Y601*Source!I181,7)</f>
        <v>0</v>
      </c>
      <c r="CY601">
        <f>AB601</f>
        <v>34.61</v>
      </c>
      <c r="CZ601">
        <f>AF601</f>
        <v>34.61</v>
      </c>
      <c r="DA601">
        <f>AJ601</f>
        <v>1</v>
      </c>
      <c r="DB601">
        <f>ROUND((ROUND(AT601*CZ601,2)*ROUND((0.15+0.2+1),7)),6)</f>
        <v>230.8095</v>
      </c>
      <c r="DC601">
        <f>ROUND((ROUND(AT601*AG601,2)*ROUND((0.15+0.2+1),7)),6)</f>
        <v>0</v>
      </c>
      <c r="DD601" t="s">
        <v>236</v>
      </c>
      <c r="DE601" t="s">
        <v>236</v>
      </c>
      <c r="DF601">
        <f t="shared" si="209"/>
        <v>0</v>
      </c>
      <c r="DG601">
        <f t="shared" si="208"/>
        <v>0</v>
      </c>
      <c r="DH601">
        <f t="shared" si="201"/>
        <v>0</v>
      </c>
      <c r="DI601">
        <f t="shared" si="202"/>
        <v>0</v>
      </c>
      <c r="DJ601">
        <f>DG601+DH601</f>
        <v>0</v>
      </c>
      <c r="DK601">
        <v>1</v>
      </c>
      <c r="DL601" t="s">
        <v>236</v>
      </c>
      <c r="DM601">
        <v>0</v>
      </c>
      <c r="DN601" t="s">
        <v>236</v>
      </c>
      <c r="DO601">
        <v>0</v>
      </c>
    </row>
    <row r="602" spans="1:119">
      <c r="A602">
        <f>ROW(Source!A181)</f>
        <v>181</v>
      </c>
      <c r="B602">
        <v>85244098</v>
      </c>
      <c r="C602">
        <v>85247130</v>
      </c>
      <c r="D602">
        <v>83000136</v>
      </c>
      <c r="E602">
        <v>1</v>
      </c>
      <c r="F602">
        <v>1</v>
      </c>
      <c r="G602">
        <v>1</v>
      </c>
      <c r="H602">
        <v>3</v>
      </c>
      <c r="I602" t="s">
        <v>901</v>
      </c>
      <c r="J602" t="s">
        <v>902</v>
      </c>
      <c r="K602" t="s">
        <v>903</v>
      </c>
      <c r="L602">
        <v>1346</v>
      </c>
      <c r="N602">
        <v>1009</v>
      </c>
      <c r="O602" t="s">
        <v>102</v>
      </c>
      <c r="P602" t="s">
        <v>102</v>
      </c>
      <c r="Q602">
        <v>1</v>
      </c>
      <c r="W602">
        <v>0</v>
      </c>
      <c r="X602">
        <v>-999785557</v>
      </c>
      <c r="Y602">
        <f t="shared" ref="Y602:Y607" si="210">AT602</f>
        <v>0.99</v>
      </c>
      <c r="AA602">
        <v>282.81</v>
      </c>
      <c r="AB602">
        <v>0</v>
      </c>
      <c r="AC602">
        <v>0</v>
      </c>
      <c r="AD602">
        <v>0</v>
      </c>
      <c r="AE602">
        <v>206.43</v>
      </c>
      <c r="AF602">
        <v>0</v>
      </c>
      <c r="AG602">
        <v>0</v>
      </c>
      <c r="AH602">
        <v>0</v>
      </c>
      <c r="AI602">
        <v>1.37</v>
      </c>
      <c r="AJ602">
        <v>1</v>
      </c>
      <c r="AK602">
        <v>1</v>
      </c>
      <c r="AL602">
        <v>1</v>
      </c>
      <c r="AM602">
        <v>2</v>
      </c>
      <c r="AN602">
        <v>0</v>
      </c>
      <c r="AO602">
        <v>0</v>
      </c>
      <c r="AP602">
        <v>1</v>
      </c>
      <c r="AQ602">
        <v>1</v>
      </c>
      <c r="AR602">
        <v>0</v>
      </c>
      <c r="AS602" t="s">
        <v>236</v>
      </c>
      <c r="AT602">
        <v>0.99</v>
      </c>
      <c r="AU602" t="s">
        <v>236</v>
      </c>
      <c r="AV602">
        <v>0</v>
      </c>
      <c r="AW602">
        <v>2</v>
      </c>
      <c r="AX602">
        <v>85247147</v>
      </c>
      <c r="AY602">
        <v>1</v>
      </c>
      <c r="AZ602">
        <v>0</v>
      </c>
      <c r="BA602">
        <v>822</v>
      </c>
      <c r="BB602">
        <v>1</v>
      </c>
      <c r="BC602">
        <v>0</v>
      </c>
      <c r="BD602">
        <v>0</v>
      </c>
      <c r="BE602">
        <v>0</v>
      </c>
      <c r="BF602">
        <v>0</v>
      </c>
      <c r="BG602">
        <v>0</v>
      </c>
      <c r="BH602">
        <v>0</v>
      </c>
      <c r="BI602">
        <v>0</v>
      </c>
      <c r="BJ602">
        <v>204.3657</v>
      </c>
      <c r="BK602">
        <v>0</v>
      </c>
      <c r="BL602">
        <v>0</v>
      </c>
      <c r="BM602">
        <v>0</v>
      </c>
      <c r="BN602">
        <v>0</v>
      </c>
      <c r="BO602">
        <v>0</v>
      </c>
      <c r="BP602">
        <v>1</v>
      </c>
      <c r="BQ602">
        <v>204.3657</v>
      </c>
      <c r="BR602">
        <v>0</v>
      </c>
      <c r="BS602">
        <v>0</v>
      </c>
      <c r="BT602">
        <v>0</v>
      </c>
      <c r="BU602">
        <v>0</v>
      </c>
      <c r="BV602">
        <v>0</v>
      </c>
      <c r="BW602">
        <v>1</v>
      </c>
      <c r="CV602">
        <v>0</v>
      </c>
      <c r="CW602">
        <v>0</v>
      </c>
      <c r="CX602">
        <f>ROUND(Y602*Source!I181,7)</f>
        <v>0</v>
      </c>
      <c r="CY602">
        <f t="shared" ref="CY602:CY607" si="211">AA602</f>
        <v>282.81</v>
      </c>
      <c r="CZ602">
        <f t="shared" ref="CZ602:CZ607" si="212">AE602</f>
        <v>206.43</v>
      </c>
      <c r="DA602">
        <f t="shared" ref="DA602:DA607" si="213">AI602</f>
        <v>1.37</v>
      </c>
      <c r="DB602">
        <f t="shared" ref="DB602:DB607" si="214">ROUND(ROUND(AT602*CZ602,2),6)</f>
        <v>204.37</v>
      </c>
      <c r="DC602">
        <f t="shared" ref="DC602:DC607" si="215">ROUND(ROUND(AT602*AG602,2),6)</f>
        <v>0</v>
      </c>
      <c r="DD602" t="s">
        <v>236</v>
      </c>
      <c r="DE602" t="s">
        <v>236</v>
      </c>
      <c r="DF602">
        <f>ROUND(ROUND(AE602*AI602,2)*CX602,2)</f>
        <v>0</v>
      </c>
      <c r="DG602">
        <f t="shared" si="208"/>
        <v>0</v>
      </c>
      <c r="DH602">
        <f t="shared" si="201"/>
        <v>0</v>
      </c>
      <c r="DI602">
        <f t="shared" si="202"/>
        <v>0</v>
      </c>
      <c r="DJ602">
        <f t="shared" ref="DJ602:DJ607" si="216">DF602</f>
        <v>0</v>
      </c>
      <c r="DK602">
        <v>0</v>
      </c>
      <c r="DL602" t="s">
        <v>236</v>
      </c>
      <c r="DM602">
        <v>0</v>
      </c>
      <c r="DN602" t="s">
        <v>236</v>
      </c>
      <c r="DO602">
        <v>0</v>
      </c>
    </row>
    <row r="603" spans="1:119">
      <c r="A603">
        <f>ROW(Source!A181)</f>
        <v>181</v>
      </c>
      <c r="B603">
        <v>85244098</v>
      </c>
      <c r="C603">
        <v>85247130</v>
      </c>
      <c r="D603">
        <v>83000168</v>
      </c>
      <c r="E603">
        <v>1</v>
      </c>
      <c r="F603">
        <v>1</v>
      </c>
      <c r="G603">
        <v>1</v>
      </c>
      <c r="H603">
        <v>3</v>
      </c>
      <c r="I603" t="s">
        <v>824</v>
      </c>
      <c r="J603" t="s">
        <v>825</v>
      </c>
      <c r="K603" t="s">
        <v>826</v>
      </c>
      <c r="L603">
        <v>1383</v>
      </c>
      <c r="N603">
        <v>1013</v>
      </c>
      <c r="O603" t="s">
        <v>827</v>
      </c>
      <c r="P603" t="s">
        <v>827</v>
      </c>
      <c r="Q603">
        <v>1</v>
      </c>
      <c r="W603">
        <v>0</v>
      </c>
      <c r="X603">
        <v>1840299850</v>
      </c>
      <c r="Y603">
        <f t="shared" si="210"/>
        <v>2.5428</v>
      </c>
      <c r="AA603">
        <v>7.32</v>
      </c>
      <c r="AB603">
        <v>0</v>
      </c>
      <c r="AC603">
        <v>0</v>
      </c>
      <c r="AD603">
        <v>0</v>
      </c>
      <c r="AE603">
        <v>7.32</v>
      </c>
      <c r="AF603">
        <v>0</v>
      </c>
      <c r="AG603">
        <v>0</v>
      </c>
      <c r="AH603">
        <v>0</v>
      </c>
      <c r="AI603">
        <v>1</v>
      </c>
      <c r="AJ603">
        <v>1</v>
      </c>
      <c r="AK603">
        <v>1</v>
      </c>
      <c r="AL603">
        <v>1</v>
      </c>
      <c r="AM603">
        <v>-2</v>
      </c>
      <c r="AN603">
        <v>0</v>
      </c>
      <c r="AO603">
        <v>0</v>
      </c>
      <c r="AP603">
        <v>1</v>
      </c>
      <c r="AQ603">
        <v>1</v>
      </c>
      <c r="AR603">
        <v>0</v>
      </c>
      <c r="AS603" t="s">
        <v>236</v>
      </c>
      <c r="AT603">
        <v>2.5428</v>
      </c>
      <c r="AU603" t="s">
        <v>236</v>
      </c>
      <c r="AV603">
        <v>0</v>
      </c>
      <c r="AW603">
        <v>2</v>
      </c>
      <c r="AX603">
        <v>85247148</v>
      </c>
      <c r="AY603">
        <v>1</v>
      </c>
      <c r="AZ603">
        <v>0</v>
      </c>
      <c r="BA603">
        <v>823</v>
      </c>
      <c r="BB603">
        <v>1</v>
      </c>
      <c r="BC603">
        <v>0</v>
      </c>
      <c r="BD603">
        <v>0</v>
      </c>
      <c r="BE603">
        <v>0</v>
      </c>
      <c r="BF603">
        <v>0</v>
      </c>
      <c r="BG603">
        <v>0</v>
      </c>
      <c r="BH603">
        <v>0</v>
      </c>
      <c r="BI603">
        <v>0</v>
      </c>
      <c r="BJ603">
        <v>18.613296</v>
      </c>
      <c r="BK603">
        <v>0</v>
      </c>
      <c r="BL603">
        <v>0</v>
      </c>
      <c r="BM603">
        <v>0</v>
      </c>
      <c r="BN603">
        <v>0</v>
      </c>
      <c r="BO603">
        <v>0</v>
      </c>
      <c r="BP603">
        <v>1</v>
      </c>
      <c r="BQ603">
        <v>18.613296</v>
      </c>
      <c r="BR603">
        <v>0</v>
      </c>
      <c r="BS603">
        <v>0</v>
      </c>
      <c r="BT603">
        <v>0</v>
      </c>
      <c r="BU603">
        <v>0</v>
      </c>
      <c r="BV603">
        <v>0</v>
      </c>
      <c r="BW603">
        <v>1</v>
      </c>
      <c r="CV603">
        <v>0</v>
      </c>
      <c r="CW603">
        <v>0</v>
      </c>
      <c r="CX603">
        <f>ROUND(Y603*Source!I181,7)</f>
        <v>0</v>
      </c>
      <c r="CY603">
        <f t="shared" si="211"/>
        <v>7.32</v>
      </c>
      <c r="CZ603">
        <f t="shared" si="212"/>
        <v>7.32</v>
      </c>
      <c r="DA603">
        <f t="shared" si="213"/>
        <v>1</v>
      </c>
      <c r="DB603">
        <f t="shared" si="214"/>
        <v>18.61</v>
      </c>
      <c r="DC603">
        <f t="shared" si="215"/>
        <v>0</v>
      </c>
      <c r="DD603" t="s">
        <v>236</v>
      </c>
      <c r="DE603" t="s">
        <v>236</v>
      </c>
      <c r="DF603">
        <f>ROUND(ROUND(AE603,2)*CX603,2)</f>
        <v>0</v>
      </c>
      <c r="DG603">
        <f t="shared" si="208"/>
        <v>0</v>
      </c>
      <c r="DH603">
        <f t="shared" si="201"/>
        <v>0</v>
      </c>
      <c r="DI603">
        <f t="shared" si="202"/>
        <v>0</v>
      </c>
      <c r="DJ603">
        <f t="shared" si="216"/>
        <v>0</v>
      </c>
      <c r="DK603">
        <v>1</v>
      </c>
      <c r="DL603" t="s">
        <v>236</v>
      </c>
      <c r="DM603">
        <v>0</v>
      </c>
      <c r="DN603" t="s">
        <v>236</v>
      </c>
      <c r="DO603">
        <v>0</v>
      </c>
    </row>
    <row r="604" spans="1:119">
      <c r="A604">
        <f>ROW(Source!A181)</f>
        <v>181</v>
      </c>
      <c r="B604">
        <v>85244098</v>
      </c>
      <c r="C604">
        <v>85247130</v>
      </c>
      <c r="D604">
        <v>83000909</v>
      </c>
      <c r="E604">
        <v>1</v>
      </c>
      <c r="F604">
        <v>1</v>
      </c>
      <c r="G604">
        <v>1</v>
      </c>
      <c r="H604">
        <v>3</v>
      </c>
      <c r="I604" t="s">
        <v>828</v>
      </c>
      <c r="J604" t="s">
        <v>829</v>
      </c>
      <c r="K604" t="s">
        <v>830</v>
      </c>
      <c r="L604">
        <v>1346</v>
      </c>
      <c r="N604">
        <v>1009</v>
      </c>
      <c r="O604" t="s">
        <v>102</v>
      </c>
      <c r="P604" t="s">
        <v>102</v>
      </c>
      <c r="Q604">
        <v>1</v>
      </c>
      <c r="W604">
        <v>0</v>
      </c>
      <c r="X604">
        <v>-163259778</v>
      </c>
      <c r="Y604">
        <f t="shared" si="210"/>
        <v>3</v>
      </c>
      <c r="AA604">
        <v>121.39</v>
      </c>
      <c r="AB604">
        <v>0</v>
      </c>
      <c r="AC604">
        <v>0</v>
      </c>
      <c r="AD604">
        <v>0</v>
      </c>
      <c r="AE604">
        <v>155.63</v>
      </c>
      <c r="AF604">
        <v>0</v>
      </c>
      <c r="AG604">
        <v>0</v>
      </c>
      <c r="AH604">
        <v>0</v>
      </c>
      <c r="AI604">
        <v>0.78</v>
      </c>
      <c r="AJ604">
        <v>1</v>
      </c>
      <c r="AK604">
        <v>1</v>
      </c>
      <c r="AL604">
        <v>1</v>
      </c>
      <c r="AM604">
        <v>2</v>
      </c>
      <c r="AN604">
        <v>0</v>
      </c>
      <c r="AO604">
        <v>0</v>
      </c>
      <c r="AP604">
        <v>1</v>
      </c>
      <c r="AQ604">
        <v>1</v>
      </c>
      <c r="AR604">
        <v>0</v>
      </c>
      <c r="AS604" t="s">
        <v>236</v>
      </c>
      <c r="AT604">
        <v>3</v>
      </c>
      <c r="AU604" t="s">
        <v>236</v>
      </c>
      <c r="AV604">
        <v>0</v>
      </c>
      <c r="AW604">
        <v>2</v>
      </c>
      <c r="AX604">
        <v>85247149</v>
      </c>
      <c r="AY604">
        <v>1</v>
      </c>
      <c r="AZ604">
        <v>0</v>
      </c>
      <c r="BA604">
        <v>824</v>
      </c>
      <c r="BB604">
        <v>1</v>
      </c>
      <c r="BC604">
        <v>0</v>
      </c>
      <c r="BD604">
        <v>0</v>
      </c>
      <c r="BE604">
        <v>0</v>
      </c>
      <c r="BF604">
        <v>0</v>
      </c>
      <c r="BG604">
        <v>0</v>
      </c>
      <c r="BH604">
        <v>0</v>
      </c>
      <c r="BI604">
        <v>0</v>
      </c>
      <c r="BJ604">
        <v>466.89</v>
      </c>
      <c r="BK604">
        <v>0</v>
      </c>
      <c r="BL604">
        <v>0</v>
      </c>
      <c r="BM604">
        <v>0</v>
      </c>
      <c r="BN604">
        <v>0</v>
      </c>
      <c r="BO604">
        <v>0</v>
      </c>
      <c r="BP604">
        <v>1</v>
      </c>
      <c r="BQ604">
        <v>466.89</v>
      </c>
      <c r="BR604">
        <v>0</v>
      </c>
      <c r="BS604">
        <v>0</v>
      </c>
      <c r="BT604">
        <v>0</v>
      </c>
      <c r="BU604">
        <v>0</v>
      </c>
      <c r="BV604">
        <v>0</v>
      </c>
      <c r="BW604">
        <v>1</v>
      </c>
      <c r="CV604">
        <v>0</v>
      </c>
      <c r="CW604">
        <v>0</v>
      </c>
      <c r="CX604">
        <f>ROUND(Y604*Source!I181,7)</f>
        <v>0</v>
      </c>
      <c r="CY604">
        <f t="shared" si="211"/>
        <v>121.39</v>
      </c>
      <c r="CZ604">
        <f t="shared" si="212"/>
        <v>155.63</v>
      </c>
      <c r="DA604">
        <f t="shared" si="213"/>
        <v>0.78</v>
      </c>
      <c r="DB604">
        <f t="shared" si="214"/>
        <v>466.89</v>
      </c>
      <c r="DC604">
        <f t="shared" si="215"/>
        <v>0</v>
      </c>
      <c r="DD604" t="s">
        <v>236</v>
      </c>
      <c r="DE604" t="s">
        <v>236</v>
      </c>
      <c r="DF604">
        <f>ROUND(ROUND(AE604*AI604,2)*CX604,2)</f>
        <v>0</v>
      </c>
      <c r="DG604">
        <f t="shared" si="208"/>
        <v>0</v>
      </c>
      <c r="DH604">
        <f t="shared" si="201"/>
        <v>0</v>
      </c>
      <c r="DI604">
        <f t="shared" si="202"/>
        <v>0</v>
      </c>
      <c r="DJ604">
        <f t="shared" si="216"/>
        <v>0</v>
      </c>
      <c r="DK604">
        <v>0</v>
      </c>
      <c r="DL604" t="s">
        <v>236</v>
      </c>
      <c r="DM604">
        <v>0</v>
      </c>
      <c r="DN604" t="s">
        <v>236</v>
      </c>
      <c r="DO604">
        <v>0</v>
      </c>
    </row>
    <row r="605" spans="1:119">
      <c r="A605">
        <f>ROW(Source!A181)</f>
        <v>181</v>
      </c>
      <c r="B605">
        <v>85244098</v>
      </c>
      <c r="C605">
        <v>85247130</v>
      </c>
      <c r="D605">
        <v>83001675</v>
      </c>
      <c r="E605">
        <v>1</v>
      </c>
      <c r="F605">
        <v>1</v>
      </c>
      <c r="G605">
        <v>1</v>
      </c>
      <c r="H605">
        <v>3</v>
      </c>
      <c r="I605" t="s">
        <v>904</v>
      </c>
      <c r="J605" t="s">
        <v>905</v>
      </c>
      <c r="K605" t="s">
        <v>906</v>
      </c>
      <c r="L605">
        <v>1348</v>
      </c>
      <c r="N605">
        <v>1009</v>
      </c>
      <c r="O605" t="s">
        <v>154</v>
      </c>
      <c r="P605" t="s">
        <v>154</v>
      </c>
      <c r="Q605">
        <v>1000</v>
      </c>
      <c r="W605">
        <v>0</v>
      </c>
      <c r="X605">
        <v>-82070740</v>
      </c>
      <c r="Y605">
        <f t="shared" si="210"/>
        <v>0.00155</v>
      </c>
      <c r="AA605">
        <v>164353.74</v>
      </c>
      <c r="AB605">
        <v>0</v>
      </c>
      <c r="AC605">
        <v>0</v>
      </c>
      <c r="AD605">
        <v>0</v>
      </c>
      <c r="AE605">
        <v>127406</v>
      </c>
      <c r="AF605">
        <v>0</v>
      </c>
      <c r="AG605">
        <v>0</v>
      </c>
      <c r="AH605">
        <v>0</v>
      </c>
      <c r="AI605">
        <v>1.29</v>
      </c>
      <c r="AJ605">
        <v>1</v>
      </c>
      <c r="AK605">
        <v>1</v>
      </c>
      <c r="AL605">
        <v>1</v>
      </c>
      <c r="AM605">
        <v>2</v>
      </c>
      <c r="AN605">
        <v>0</v>
      </c>
      <c r="AO605">
        <v>0</v>
      </c>
      <c r="AP605">
        <v>1</v>
      </c>
      <c r="AQ605">
        <v>1</v>
      </c>
      <c r="AR605">
        <v>0</v>
      </c>
      <c r="AS605" t="s">
        <v>236</v>
      </c>
      <c r="AT605">
        <v>0.00155</v>
      </c>
      <c r="AU605" t="s">
        <v>236</v>
      </c>
      <c r="AV605">
        <v>0</v>
      </c>
      <c r="AW605">
        <v>2</v>
      </c>
      <c r="AX605">
        <v>85247150</v>
      </c>
      <c r="AY605">
        <v>1</v>
      </c>
      <c r="AZ605">
        <v>0</v>
      </c>
      <c r="BA605">
        <v>825</v>
      </c>
      <c r="BB605">
        <v>1</v>
      </c>
      <c r="BC605">
        <v>0</v>
      </c>
      <c r="BD605">
        <v>0</v>
      </c>
      <c r="BE605">
        <v>0</v>
      </c>
      <c r="BF605">
        <v>0</v>
      </c>
      <c r="BG605">
        <v>0</v>
      </c>
      <c r="BH605">
        <v>0</v>
      </c>
      <c r="BI605">
        <v>0</v>
      </c>
      <c r="BJ605">
        <v>197.4793</v>
      </c>
      <c r="BK605">
        <v>0</v>
      </c>
      <c r="BL605">
        <v>0</v>
      </c>
      <c r="BM605">
        <v>0</v>
      </c>
      <c r="BN605">
        <v>0</v>
      </c>
      <c r="BO605">
        <v>0</v>
      </c>
      <c r="BP605">
        <v>1</v>
      </c>
      <c r="BQ605">
        <v>197.4793</v>
      </c>
      <c r="BR605">
        <v>0</v>
      </c>
      <c r="BS605">
        <v>0</v>
      </c>
      <c r="BT605">
        <v>0</v>
      </c>
      <c r="BU605">
        <v>0</v>
      </c>
      <c r="BV605">
        <v>0</v>
      </c>
      <c r="BW605">
        <v>1</v>
      </c>
      <c r="CV605">
        <v>0</v>
      </c>
      <c r="CW605">
        <v>0</v>
      </c>
      <c r="CX605">
        <f>ROUND(Y605*Source!I181,7)</f>
        <v>0</v>
      </c>
      <c r="CY605">
        <f t="shared" si="211"/>
        <v>164353.74</v>
      </c>
      <c r="CZ605">
        <f t="shared" si="212"/>
        <v>127406</v>
      </c>
      <c r="DA605">
        <f t="shared" si="213"/>
        <v>1.29</v>
      </c>
      <c r="DB605">
        <f t="shared" si="214"/>
        <v>197.48</v>
      </c>
      <c r="DC605">
        <f t="shared" si="215"/>
        <v>0</v>
      </c>
      <c r="DD605" t="s">
        <v>236</v>
      </c>
      <c r="DE605" t="s">
        <v>236</v>
      </c>
      <c r="DF605">
        <f>ROUND(ROUND(AE605*AI605,2)*CX605,2)</f>
        <v>0</v>
      </c>
      <c r="DG605">
        <f t="shared" si="208"/>
        <v>0</v>
      </c>
      <c r="DH605">
        <f t="shared" si="201"/>
        <v>0</v>
      </c>
      <c r="DI605">
        <f t="shared" si="202"/>
        <v>0</v>
      </c>
      <c r="DJ605">
        <f t="shared" si="216"/>
        <v>0</v>
      </c>
      <c r="DK605">
        <v>0</v>
      </c>
      <c r="DL605" t="s">
        <v>236</v>
      </c>
      <c r="DM605">
        <v>0</v>
      </c>
      <c r="DN605" t="s">
        <v>236</v>
      </c>
      <c r="DO605">
        <v>0</v>
      </c>
    </row>
    <row r="606" spans="1:119">
      <c r="A606">
        <f>ROW(Source!A181)</f>
        <v>181</v>
      </c>
      <c r="B606">
        <v>85244098</v>
      </c>
      <c r="C606">
        <v>85247130</v>
      </c>
      <c r="D606">
        <v>83018862</v>
      </c>
      <c r="E606">
        <v>1</v>
      </c>
      <c r="F606">
        <v>1</v>
      </c>
      <c r="G606">
        <v>1</v>
      </c>
      <c r="H606">
        <v>3</v>
      </c>
      <c r="I606" t="s">
        <v>849</v>
      </c>
      <c r="J606" t="s">
        <v>850</v>
      </c>
      <c r="K606" t="s">
        <v>851</v>
      </c>
      <c r="L606">
        <v>1346</v>
      </c>
      <c r="N606">
        <v>1009</v>
      </c>
      <c r="O606" t="s">
        <v>102</v>
      </c>
      <c r="P606" t="s">
        <v>102</v>
      </c>
      <c r="Q606">
        <v>1</v>
      </c>
      <c r="W606">
        <v>0</v>
      </c>
      <c r="X606">
        <v>291254868</v>
      </c>
      <c r="Y606">
        <f t="shared" si="210"/>
        <v>0.1</v>
      </c>
      <c r="AA606">
        <v>115.03</v>
      </c>
      <c r="AB606">
        <v>0</v>
      </c>
      <c r="AC606">
        <v>0</v>
      </c>
      <c r="AD606">
        <v>0</v>
      </c>
      <c r="AE606">
        <v>79.88</v>
      </c>
      <c r="AF606">
        <v>0</v>
      </c>
      <c r="AG606">
        <v>0</v>
      </c>
      <c r="AH606">
        <v>0</v>
      </c>
      <c r="AI606">
        <v>1.44</v>
      </c>
      <c r="AJ606">
        <v>1</v>
      </c>
      <c r="AK606">
        <v>1</v>
      </c>
      <c r="AL606">
        <v>1</v>
      </c>
      <c r="AM606">
        <v>2</v>
      </c>
      <c r="AN606">
        <v>0</v>
      </c>
      <c r="AO606">
        <v>0</v>
      </c>
      <c r="AP606">
        <v>1</v>
      </c>
      <c r="AQ606">
        <v>1</v>
      </c>
      <c r="AR606">
        <v>0</v>
      </c>
      <c r="AS606" t="s">
        <v>236</v>
      </c>
      <c r="AT606">
        <v>0.1</v>
      </c>
      <c r="AU606" t="s">
        <v>236</v>
      </c>
      <c r="AV606">
        <v>0</v>
      </c>
      <c r="AW606">
        <v>2</v>
      </c>
      <c r="AX606">
        <v>85247151</v>
      </c>
      <c r="AY606">
        <v>1</v>
      </c>
      <c r="AZ606">
        <v>0</v>
      </c>
      <c r="BA606">
        <v>826</v>
      </c>
      <c r="BB606">
        <v>1</v>
      </c>
      <c r="BC606">
        <v>0</v>
      </c>
      <c r="BD606">
        <v>0</v>
      </c>
      <c r="BE606">
        <v>0</v>
      </c>
      <c r="BF606">
        <v>0</v>
      </c>
      <c r="BG606">
        <v>0</v>
      </c>
      <c r="BH606">
        <v>0</v>
      </c>
      <c r="BI606">
        <v>0</v>
      </c>
      <c r="BJ606">
        <v>7.988</v>
      </c>
      <c r="BK606">
        <v>0</v>
      </c>
      <c r="BL606">
        <v>0</v>
      </c>
      <c r="BM606">
        <v>0</v>
      </c>
      <c r="BN606">
        <v>0</v>
      </c>
      <c r="BO606">
        <v>0</v>
      </c>
      <c r="BP606">
        <v>1</v>
      </c>
      <c r="BQ606">
        <v>7.988</v>
      </c>
      <c r="BR606">
        <v>0</v>
      </c>
      <c r="BS606">
        <v>0</v>
      </c>
      <c r="BT606">
        <v>0</v>
      </c>
      <c r="BU606">
        <v>0</v>
      </c>
      <c r="BV606">
        <v>0</v>
      </c>
      <c r="BW606">
        <v>1</v>
      </c>
      <c r="CV606">
        <v>0</v>
      </c>
      <c r="CW606">
        <v>0</v>
      </c>
      <c r="CX606">
        <f>ROUND(Y606*Source!I181,7)</f>
        <v>0</v>
      </c>
      <c r="CY606">
        <f t="shared" si="211"/>
        <v>115.03</v>
      </c>
      <c r="CZ606">
        <f t="shared" si="212"/>
        <v>79.88</v>
      </c>
      <c r="DA606">
        <f t="shared" si="213"/>
        <v>1.44</v>
      </c>
      <c r="DB606">
        <f t="shared" si="214"/>
        <v>7.99</v>
      </c>
      <c r="DC606">
        <f t="shared" si="215"/>
        <v>0</v>
      </c>
      <c r="DD606" t="s">
        <v>236</v>
      </c>
      <c r="DE606" t="s">
        <v>236</v>
      </c>
      <c r="DF606">
        <f>ROUND(ROUND(AE606*AI606,2)*CX606,2)</f>
        <v>0</v>
      </c>
      <c r="DG606">
        <f t="shared" si="208"/>
        <v>0</v>
      </c>
      <c r="DH606">
        <f t="shared" si="201"/>
        <v>0</v>
      </c>
      <c r="DI606">
        <f t="shared" si="202"/>
        <v>0</v>
      </c>
      <c r="DJ606">
        <f t="shared" si="216"/>
        <v>0</v>
      </c>
      <c r="DK606">
        <v>0</v>
      </c>
      <c r="DL606" t="s">
        <v>236</v>
      </c>
      <c r="DM606">
        <v>0</v>
      </c>
      <c r="DN606" t="s">
        <v>236</v>
      </c>
      <c r="DO606">
        <v>0</v>
      </c>
    </row>
    <row r="607" spans="1:119">
      <c r="A607">
        <f>ROW(Source!A181)</f>
        <v>181</v>
      </c>
      <c r="B607">
        <v>85244098</v>
      </c>
      <c r="C607">
        <v>85247130</v>
      </c>
      <c r="D607">
        <v>82931850</v>
      </c>
      <c r="E607">
        <v>117</v>
      </c>
      <c r="F607">
        <v>1</v>
      </c>
      <c r="G607">
        <v>1</v>
      </c>
      <c r="H607">
        <v>3</v>
      </c>
      <c r="I607" t="s">
        <v>327</v>
      </c>
      <c r="J607" t="s">
        <v>236</v>
      </c>
      <c r="K607" t="s">
        <v>328</v>
      </c>
      <c r="L607">
        <v>3277935</v>
      </c>
      <c r="N607">
        <v>1013</v>
      </c>
      <c r="O607" t="s">
        <v>64</v>
      </c>
      <c r="P607" t="s">
        <v>64</v>
      </c>
      <c r="Q607">
        <v>1</v>
      </c>
      <c r="W607">
        <v>0</v>
      </c>
      <c r="X607">
        <v>274903907</v>
      </c>
      <c r="Y607">
        <f t="shared" si="210"/>
        <v>2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1</v>
      </c>
      <c r="AJ607">
        <v>1</v>
      </c>
      <c r="AK607">
        <v>1</v>
      </c>
      <c r="AL607">
        <v>1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  <c r="AS607" t="s">
        <v>236</v>
      </c>
      <c r="AT607">
        <v>2</v>
      </c>
      <c r="AU607" t="s">
        <v>236</v>
      </c>
      <c r="AV607">
        <v>0</v>
      </c>
      <c r="AW607">
        <v>2</v>
      </c>
      <c r="AX607">
        <v>85247152</v>
      </c>
      <c r="AY607">
        <v>1</v>
      </c>
      <c r="AZ607">
        <v>0</v>
      </c>
      <c r="BA607">
        <v>827</v>
      </c>
      <c r="BB607">
        <v>0</v>
      </c>
      <c r="BC607">
        <v>0</v>
      </c>
      <c r="BD607">
        <v>0</v>
      </c>
      <c r="BE607">
        <v>0</v>
      </c>
      <c r="BF607">
        <v>0</v>
      </c>
      <c r="BG607">
        <v>0</v>
      </c>
      <c r="BH607">
        <v>0</v>
      </c>
      <c r="BI607">
        <v>0</v>
      </c>
      <c r="BJ607">
        <v>0</v>
      </c>
      <c r="BK607">
        <v>0</v>
      </c>
      <c r="BL607">
        <v>0</v>
      </c>
      <c r="BM607">
        <v>0</v>
      </c>
      <c r="BN607">
        <v>0</v>
      </c>
      <c r="BO607">
        <v>0</v>
      </c>
      <c r="BP607">
        <v>0</v>
      </c>
      <c r="BQ607">
        <v>0</v>
      </c>
      <c r="BR607">
        <v>0</v>
      </c>
      <c r="BS607">
        <v>0</v>
      </c>
      <c r="BT607">
        <v>0</v>
      </c>
      <c r="BU607">
        <v>0</v>
      </c>
      <c r="BV607">
        <v>0</v>
      </c>
      <c r="BW607">
        <v>0</v>
      </c>
      <c r="CV607">
        <v>0</v>
      </c>
      <c r="CW607">
        <v>0</v>
      </c>
      <c r="CX607">
        <f>ROUND(Y607*Source!I181,7)</f>
        <v>0</v>
      </c>
      <c r="CY607">
        <f t="shared" si="211"/>
        <v>0</v>
      </c>
      <c r="CZ607">
        <f t="shared" si="212"/>
        <v>0</v>
      </c>
      <c r="DA607">
        <f t="shared" si="213"/>
        <v>1</v>
      </c>
      <c r="DB607">
        <f t="shared" si="214"/>
        <v>0</v>
      </c>
      <c r="DC607">
        <f t="shared" si="215"/>
        <v>0</v>
      </c>
      <c r="DD607" t="s">
        <v>236</v>
      </c>
      <c r="DE607" t="s">
        <v>236</v>
      </c>
      <c r="DF607">
        <f t="shared" ref="DF607:DF612" si="217">ROUND(ROUND(AE607,2)*CX607,2)</f>
        <v>0</v>
      </c>
      <c r="DG607">
        <f t="shared" si="208"/>
        <v>0</v>
      </c>
      <c r="DH607">
        <f t="shared" si="201"/>
        <v>0</v>
      </c>
      <c r="DI607">
        <f t="shared" si="202"/>
        <v>0</v>
      </c>
      <c r="DJ607">
        <f t="shared" si="216"/>
        <v>0</v>
      </c>
      <c r="DK607">
        <v>0</v>
      </c>
      <c r="DL607" t="s">
        <v>236</v>
      </c>
      <c r="DM607">
        <v>0</v>
      </c>
      <c r="DN607" t="s">
        <v>236</v>
      </c>
      <c r="DO607">
        <v>0</v>
      </c>
    </row>
    <row r="608" spans="1:119">
      <c r="A608">
        <f>ROW(Source!A182)</f>
        <v>182</v>
      </c>
      <c r="B608">
        <v>85244033</v>
      </c>
      <c r="C608">
        <v>85247130</v>
      </c>
      <c r="D608">
        <v>82925840</v>
      </c>
      <c r="E608">
        <v>117</v>
      </c>
      <c r="F608">
        <v>1</v>
      </c>
      <c r="G608">
        <v>1</v>
      </c>
      <c r="H608">
        <v>1</v>
      </c>
      <c r="I608" t="s">
        <v>841</v>
      </c>
      <c r="J608" t="s">
        <v>236</v>
      </c>
      <c r="K608" t="s">
        <v>842</v>
      </c>
      <c r="L608">
        <v>1191</v>
      </c>
      <c r="N608">
        <v>1013</v>
      </c>
      <c r="O608" t="s">
        <v>28</v>
      </c>
      <c r="P608" t="s">
        <v>28</v>
      </c>
      <c r="Q608">
        <v>1</v>
      </c>
      <c r="W608">
        <v>0</v>
      </c>
      <c r="X608">
        <v>44848675</v>
      </c>
      <c r="Y608">
        <f>(AT608*ROUND((0.15+0.2+1),7))</f>
        <v>55.512</v>
      </c>
      <c r="AA608">
        <v>0</v>
      </c>
      <c r="AB608">
        <v>0</v>
      </c>
      <c r="AC608">
        <v>0</v>
      </c>
      <c r="AD608">
        <v>793.61</v>
      </c>
      <c r="AE608">
        <v>0</v>
      </c>
      <c r="AF608">
        <v>0</v>
      </c>
      <c r="AG608">
        <v>0</v>
      </c>
      <c r="AH608">
        <v>793.61</v>
      </c>
      <c r="AI608">
        <v>1</v>
      </c>
      <c r="AJ608">
        <v>1</v>
      </c>
      <c r="AK608">
        <v>1</v>
      </c>
      <c r="AL608">
        <v>1</v>
      </c>
      <c r="AM608">
        <v>-2</v>
      </c>
      <c r="AN608">
        <v>0</v>
      </c>
      <c r="AO608">
        <v>0</v>
      </c>
      <c r="AP608">
        <v>1</v>
      </c>
      <c r="AQ608">
        <v>1</v>
      </c>
      <c r="AR608">
        <v>0</v>
      </c>
      <c r="AS608" t="s">
        <v>236</v>
      </c>
      <c r="AT608">
        <v>41.12</v>
      </c>
      <c r="AU608" t="s">
        <v>441</v>
      </c>
      <c r="AV608">
        <v>1</v>
      </c>
      <c r="AW608">
        <v>2</v>
      </c>
      <c r="AX608">
        <v>85247142</v>
      </c>
      <c r="AY608">
        <v>1</v>
      </c>
      <c r="AZ608">
        <v>0</v>
      </c>
      <c r="BA608">
        <v>828</v>
      </c>
      <c r="BB608">
        <v>1</v>
      </c>
      <c r="BC608">
        <v>0</v>
      </c>
      <c r="BD608">
        <v>0</v>
      </c>
      <c r="BE608">
        <v>0</v>
      </c>
      <c r="BF608">
        <v>0</v>
      </c>
      <c r="BG608">
        <v>0</v>
      </c>
      <c r="BH608">
        <v>0</v>
      </c>
      <c r="BI608">
        <v>0</v>
      </c>
      <c r="BJ608">
        <v>0</v>
      </c>
      <c r="BK608">
        <v>0</v>
      </c>
      <c r="BL608">
        <v>0</v>
      </c>
      <c r="BM608">
        <v>32633.2432</v>
      </c>
      <c r="BN608">
        <v>41.12</v>
      </c>
      <c r="BO608">
        <v>0</v>
      </c>
      <c r="BP608">
        <v>1</v>
      </c>
      <c r="BQ608">
        <v>0</v>
      </c>
      <c r="BR608">
        <v>0</v>
      </c>
      <c r="BS608">
        <v>0</v>
      </c>
      <c r="BT608">
        <v>44054.87832</v>
      </c>
      <c r="BU608">
        <v>55.512</v>
      </c>
      <c r="BV608">
        <v>0</v>
      </c>
      <c r="BW608">
        <v>1</v>
      </c>
      <c r="CU608">
        <f>ROUND(AT608*Source!I182*AH608*AL608,2)</f>
        <v>0</v>
      </c>
      <c r="CV608">
        <f>ROUND(Y608*Source!I182,7)</f>
        <v>0</v>
      </c>
      <c r="CW608">
        <v>0</v>
      </c>
      <c r="CX608">
        <f>ROUND(Y608*Source!I182,7)</f>
        <v>0</v>
      </c>
      <c r="CY608">
        <f>AD608</f>
        <v>793.61</v>
      </c>
      <c r="CZ608">
        <f>AH608</f>
        <v>793.61</v>
      </c>
      <c r="DA608">
        <f>AL608</f>
        <v>1</v>
      </c>
      <c r="DB608">
        <f>ROUND((ROUND(AT608*CZ608,2)*ROUND((0.15+0.2+1),7)),6)</f>
        <v>44054.874</v>
      </c>
      <c r="DC608">
        <f>ROUND((ROUND(AT608*AG608,2)*ROUND((0.15+0.2+1),7)),6)</f>
        <v>0</v>
      </c>
      <c r="DD608" t="s">
        <v>236</v>
      </c>
      <c r="DE608" t="s">
        <v>236</v>
      </c>
      <c r="DF608">
        <f t="shared" si="217"/>
        <v>0</v>
      </c>
      <c r="DG608">
        <f t="shared" si="208"/>
        <v>0</v>
      </c>
      <c r="DH608">
        <f t="shared" si="201"/>
        <v>0</v>
      </c>
      <c r="DI608">
        <f t="shared" si="202"/>
        <v>0</v>
      </c>
      <c r="DJ608">
        <f>DI608</f>
        <v>0</v>
      </c>
      <c r="DK608">
        <v>1</v>
      </c>
      <c r="DL608" t="s">
        <v>236</v>
      </c>
      <c r="DM608">
        <v>0</v>
      </c>
      <c r="DN608" t="s">
        <v>236</v>
      </c>
      <c r="DO608">
        <v>0</v>
      </c>
    </row>
    <row r="609" spans="1:119">
      <c r="A609">
        <f>ROW(Source!A182)</f>
        <v>182</v>
      </c>
      <c r="B609">
        <v>85244033</v>
      </c>
      <c r="C609">
        <v>85247130</v>
      </c>
      <c r="D609">
        <v>82926016</v>
      </c>
      <c r="E609">
        <v>117</v>
      </c>
      <c r="F609">
        <v>1</v>
      </c>
      <c r="G609">
        <v>1</v>
      </c>
      <c r="H609">
        <v>1</v>
      </c>
      <c r="I609" t="s">
        <v>798</v>
      </c>
      <c r="J609" t="s">
        <v>236</v>
      </c>
      <c r="K609" t="s">
        <v>799</v>
      </c>
      <c r="L609">
        <v>1191</v>
      </c>
      <c r="N609">
        <v>1013</v>
      </c>
      <c r="O609" t="s">
        <v>28</v>
      </c>
      <c r="P609" t="s">
        <v>28</v>
      </c>
      <c r="Q609">
        <v>1</v>
      </c>
      <c r="W609">
        <v>0</v>
      </c>
      <c r="X609">
        <v>-1417349443</v>
      </c>
      <c r="Y609">
        <f>(AT609*ROUND((0.15+0.2+1),7))</f>
        <v>2.079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0</v>
      </c>
      <c r="AH609">
        <v>0</v>
      </c>
      <c r="AI609">
        <v>1</v>
      </c>
      <c r="AJ609">
        <v>1</v>
      </c>
      <c r="AK609">
        <v>1</v>
      </c>
      <c r="AL609">
        <v>1</v>
      </c>
      <c r="AM609">
        <v>-2</v>
      </c>
      <c r="AN609">
        <v>0</v>
      </c>
      <c r="AO609">
        <v>0</v>
      </c>
      <c r="AP609">
        <v>1</v>
      </c>
      <c r="AQ609">
        <v>1</v>
      </c>
      <c r="AR609">
        <v>0</v>
      </c>
      <c r="AS609" t="s">
        <v>236</v>
      </c>
      <c r="AT609">
        <v>1.54</v>
      </c>
      <c r="AU609" t="s">
        <v>441</v>
      </c>
      <c r="AV609">
        <v>2</v>
      </c>
      <c r="AW609">
        <v>2</v>
      </c>
      <c r="AX609">
        <v>85247143</v>
      </c>
      <c r="AY609">
        <v>1</v>
      </c>
      <c r="AZ609">
        <v>0</v>
      </c>
      <c r="BA609">
        <v>829</v>
      </c>
      <c r="BB609">
        <v>1</v>
      </c>
      <c r="BC609">
        <v>0</v>
      </c>
      <c r="BD609">
        <v>0</v>
      </c>
      <c r="BE609">
        <v>0</v>
      </c>
      <c r="BF609">
        <v>0</v>
      </c>
      <c r="BG609">
        <v>0</v>
      </c>
      <c r="BH609">
        <v>0</v>
      </c>
      <c r="BI609">
        <v>0</v>
      </c>
      <c r="BJ609">
        <v>0</v>
      </c>
      <c r="BK609">
        <v>0</v>
      </c>
      <c r="BL609">
        <v>0</v>
      </c>
      <c r="BM609">
        <v>0</v>
      </c>
      <c r="BN609">
        <v>0</v>
      </c>
      <c r="BO609">
        <v>0</v>
      </c>
      <c r="BP609">
        <v>0</v>
      </c>
      <c r="BQ609">
        <v>0</v>
      </c>
      <c r="BR609">
        <v>0</v>
      </c>
      <c r="BS609">
        <v>0</v>
      </c>
      <c r="BT609">
        <v>0</v>
      </c>
      <c r="BU609">
        <v>0</v>
      </c>
      <c r="BV609">
        <v>0</v>
      </c>
      <c r="BW609">
        <v>0</v>
      </c>
      <c r="CV609">
        <v>0</v>
      </c>
      <c r="CW609">
        <v>0</v>
      </c>
      <c r="CX609">
        <f>ROUND(Y609*Source!I182,7)</f>
        <v>0</v>
      </c>
      <c r="CY609">
        <f>AD609</f>
        <v>0</v>
      </c>
      <c r="CZ609">
        <f>AH609</f>
        <v>0</v>
      </c>
      <c r="DA609">
        <f>AL609</f>
        <v>1</v>
      </c>
      <c r="DB609">
        <f>ROUND((ROUND(AT609*CZ609,2)*ROUND((0.15+0.2+1),7)),6)</f>
        <v>0</v>
      </c>
      <c r="DC609">
        <f>ROUND((ROUND(AT609*AG609,2)*ROUND((0.15+0.2+1),7)),6)</f>
        <v>0</v>
      </c>
      <c r="DD609" t="s">
        <v>236</v>
      </c>
      <c r="DE609" t="s">
        <v>236</v>
      </c>
      <c r="DF609">
        <f t="shared" si="217"/>
        <v>0</v>
      </c>
      <c r="DG609">
        <f t="shared" si="208"/>
        <v>0</v>
      </c>
      <c r="DH609">
        <f t="shared" si="201"/>
        <v>0</v>
      </c>
      <c r="DI609">
        <f t="shared" si="202"/>
        <v>0</v>
      </c>
      <c r="DJ609">
        <f>DI609</f>
        <v>0</v>
      </c>
      <c r="DK609">
        <v>0</v>
      </c>
      <c r="DL609" t="s">
        <v>236</v>
      </c>
      <c r="DM609">
        <v>0</v>
      </c>
      <c r="DN609" t="s">
        <v>236</v>
      </c>
      <c r="DO609">
        <v>0</v>
      </c>
    </row>
    <row r="610" spans="1:119">
      <c r="A610">
        <f>ROW(Source!A182)</f>
        <v>182</v>
      </c>
      <c r="B610">
        <v>85244033</v>
      </c>
      <c r="C610">
        <v>85247130</v>
      </c>
      <c r="D610">
        <v>82932505</v>
      </c>
      <c r="E610">
        <v>1</v>
      </c>
      <c r="F610">
        <v>1</v>
      </c>
      <c r="G610">
        <v>1</v>
      </c>
      <c r="H610">
        <v>2</v>
      </c>
      <c r="I610" t="s">
        <v>73</v>
      </c>
      <c r="J610" t="s">
        <v>807</v>
      </c>
      <c r="K610" t="s">
        <v>74</v>
      </c>
      <c r="L610">
        <v>1368</v>
      </c>
      <c r="N610">
        <v>1011</v>
      </c>
      <c r="O610" t="s">
        <v>57</v>
      </c>
      <c r="P610" t="s">
        <v>57</v>
      </c>
      <c r="Q610">
        <v>1</v>
      </c>
      <c r="W610">
        <v>0</v>
      </c>
      <c r="X610">
        <v>639918019</v>
      </c>
      <c r="Y610">
        <f>(AT610*ROUND((0.15+0.2+1),7))</f>
        <v>1.0395</v>
      </c>
      <c r="AA610">
        <v>0</v>
      </c>
      <c r="AB610">
        <v>1626.29</v>
      </c>
      <c r="AC610">
        <v>1090.46</v>
      </c>
      <c r="AD610">
        <v>0</v>
      </c>
      <c r="AE610">
        <v>0</v>
      </c>
      <c r="AF610">
        <v>1626.29</v>
      </c>
      <c r="AG610">
        <v>1090.46</v>
      </c>
      <c r="AH610">
        <v>0</v>
      </c>
      <c r="AI610">
        <v>1</v>
      </c>
      <c r="AJ610">
        <v>1</v>
      </c>
      <c r="AK610">
        <v>1</v>
      </c>
      <c r="AL610">
        <v>1</v>
      </c>
      <c r="AM610">
        <v>-2</v>
      </c>
      <c r="AN610">
        <v>0</v>
      </c>
      <c r="AO610">
        <v>0</v>
      </c>
      <c r="AP610">
        <v>1</v>
      </c>
      <c r="AQ610">
        <v>1</v>
      </c>
      <c r="AR610">
        <v>0</v>
      </c>
      <c r="AS610" t="s">
        <v>236</v>
      </c>
      <c r="AT610">
        <v>0.77</v>
      </c>
      <c r="AU610" t="s">
        <v>441</v>
      </c>
      <c r="AV610">
        <v>1</v>
      </c>
      <c r="AW610">
        <v>2</v>
      </c>
      <c r="AX610">
        <v>85247144</v>
      </c>
      <c r="AY610">
        <v>1</v>
      </c>
      <c r="AZ610">
        <v>0</v>
      </c>
      <c r="BA610">
        <v>830</v>
      </c>
      <c r="BB610">
        <v>1</v>
      </c>
      <c r="BC610">
        <v>0</v>
      </c>
      <c r="BD610">
        <v>0</v>
      </c>
      <c r="BE610">
        <v>0</v>
      </c>
      <c r="BF610">
        <v>0</v>
      </c>
      <c r="BG610">
        <v>0</v>
      </c>
      <c r="BH610">
        <v>0</v>
      </c>
      <c r="BI610">
        <v>0</v>
      </c>
      <c r="BJ610">
        <v>0</v>
      </c>
      <c r="BK610">
        <v>1252.2433</v>
      </c>
      <c r="BL610">
        <v>839.6542</v>
      </c>
      <c r="BM610">
        <v>0</v>
      </c>
      <c r="BN610">
        <v>0</v>
      </c>
      <c r="BO610">
        <v>0.77</v>
      </c>
      <c r="BP610">
        <v>1</v>
      </c>
      <c r="BQ610">
        <v>0</v>
      </c>
      <c r="BR610">
        <v>1690.528455</v>
      </c>
      <c r="BS610">
        <v>1133.53317</v>
      </c>
      <c r="BT610">
        <v>0</v>
      </c>
      <c r="BU610">
        <v>0</v>
      </c>
      <c r="BV610">
        <v>1.0395</v>
      </c>
      <c r="BW610">
        <v>1</v>
      </c>
      <c r="CV610">
        <v>0</v>
      </c>
      <c r="CW610">
        <f>ROUND(Y610*Source!I182*DO610,7)</f>
        <v>0</v>
      </c>
      <c r="CX610">
        <f>ROUND(Y610*Source!I182,7)</f>
        <v>0</v>
      </c>
      <c r="CY610">
        <f>AB610</f>
        <v>1626.29</v>
      </c>
      <c r="CZ610">
        <f>AF610</f>
        <v>1626.29</v>
      </c>
      <c r="DA610">
        <f>AJ610</f>
        <v>1</v>
      </c>
      <c r="DB610">
        <f>ROUND((ROUND(AT610*CZ610,2)*ROUND((0.15+0.2+1),7)),6)</f>
        <v>1690.524</v>
      </c>
      <c r="DC610">
        <f>ROUND((ROUND(AT610*AG610,2)*ROUND((0.15+0.2+1),7)),6)</f>
        <v>1133.5275</v>
      </c>
      <c r="DD610" t="s">
        <v>236</v>
      </c>
      <c r="DE610" t="s">
        <v>236</v>
      </c>
      <c r="DF610">
        <f t="shared" si="217"/>
        <v>0</v>
      </c>
      <c r="DG610">
        <f t="shared" si="208"/>
        <v>0</v>
      </c>
      <c r="DH610">
        <f t="shared" si="201"/>
        <v>0</v>
      </c>
      <c r="DI610">
        <f t="shared" si="202"/>
        <v>0</v>
      </c>
      <c r="DJ610">
        <f>DG610+DH610</f>
        <v>0</v>
      </c>
      <c r="DK610">
        <v>1</v>
      </c>
      <c r="DL610" t="s">
        <v>75</v>
      </c>
      <c r="DM610">
        <v>6</v>
      </c>
      <c r="DN610" t="s">
        <v>28</v>
      </c>
      <c r="DO610">
        <v>1</v>
      </c>
    </row>
    <row r="611" spans="1:119">
      <c r="A611">
        <f>ROW(Source!A182)</f>
        <v>182</v>
      </c>
      <c r="B611">
        <v>85244033</v>
      </c>
      <c r="C611">
        <v>85247130</v>
      </c>
      <c r="D611">
        <v>82933400</v>
      </c>
      <c r="E611">
        <v>1</v>
      </c>
      <c r="F611">
        <v>1</v>
      </c>
      <c r="G611">
        <v>1</v>
      </c>
      <c r="H611">
        <v>2</v>
      </c>
      <c r="I611" t="s">
        <v>97</v>
      </c>
      <c r="J611" t="s">
        <v>801</v>
      </c>
      <c r="K611" t="s">
        <v>98</v>
      </c>
      <c r="L611">
        <v>1368</v>
      </c>
      <c r="N611">
        <v>1011</v>
      </c>
      <c r="O611" t="s">
        <v>57</v>
      </c>
      <c r="P611" t="s">
        <v>57</v>
      </c>
      <c r="Q611">
        <v>1</v>
      </c>
      <c r="W611">
        <v>0</v>
      </c>
      <c r="X611">
        <v>-849950259</v>
      </c>
      <c r="Y611">
        <f>(AT611*ROUND((0.15+0.2+1),7))</f>
        <v>1.0395</v>
      </c>
      <c r="AA611">
        <v>0</v>
      </c>
      <c r="AB611">
        <v>641.7</v>
      </c>
      <c r="AC611">
        <v>811.79</v>
      </c>
      <c r="AD611">
        <v>0</v>
      </c>
      <c r="AE611">
        <v>0</v>
      </c>
      <c r="AF611">
        <v>641.7</v>
      </c>
      <c r="AG611">
        <v>811.79</v>
      </c>
      <c r="AH611">
        <v>0</v>
      </c>
      <c r="AI611">
        <v>1</v>
      </c>
      <c r="AJ611">
        <v>1</v>
      </c>
      <c r="AK611">
        <v>1</v>
      </c>
      <c r="AL611">
        <v>1</v>
      </c>
      <c r="AM611">
        <v>-2</v>
      </c>
      <c r="AN611">
        <v>0</v>
      </c>
      <c r="AO611">
        <v>0</v>
      </c>
      <c r="AP611">
        <v>1</v>
      </c>
      <c r="AQ611">
        <v>1</v>
      </c>
      <c r="AR611">
        <v>0</v>
      </c>
      <c r="AS611" t="s">
        <v>236</v>
      </c>
      <c r="AT611">
        <v>0.77</v>
      </c>
      <c r="AU611" t="s">
        <v>441</v>
      </c>
      <c r="AV611">
        <v>1</v>
      </c>
      <c r="AW611">
        <v>2</v>
      </c>
      <c r="AX611">
        <v>85247145</v>
      </c>
      <c r="AY611">
        <v>1</v>
      </c>
      <c r="AZ611">
        <v>0</v>
      </c>
      <c r="BA611">
        <v>831</v>
      </c>
      <c r="BB611">
        <v>1</v>
      </c>
      <c r="BC611">
        <v>0</v>
      </c>
      <c r="BD611">
        <v>0</v>
      </c>
      <c r="BE611">
        <v>0</v>
      </c>
      <c r="BF611">
        <v>0</v>
      </c>
      <c r="BG611">
        <v>0</v>
      </c>
      <c r="BH611">
        <v>0</v>
      </c>
      <c r="BI611">
        <v>0</v>
      </c>
      <c r="BJ611">
        <v>0</v>
      </c>
      <c r="BK611">
        <v>494.109</v>
      </c>
      <c r="BL611">
        <v>625.0783</v>
      </c>
      <c r="BM611">
        <v>0</v>
      </c>
      <c r="BN611">
        <v>0</v>
      </c>
      <c r="BO611">
        <v>0.77</v>
      </c>
      <c r="BP611">
        <v>1</v>
      </c>
      <c r="BQ611">
        <v>0</v>
      </c>
      <c r="BR611">
        <v>667.04715</v>
      </c>
      <c r="BS611">
        <v>843.855705</v>
      </c>
      <c r="BT611">
        <v>0</v>
      </c>
      <c r="BU611">
        <v>0</v>
      </c>
      <c r="BV611">
        <v>1.0395</v>
      </c>
      <c r="BW611">
        <v>1</v>
      </c>
      <c r="CV611">
        <v>0</v>
      </c>
      <c r="CW611">
        <f>ROUND(Y611*Source!I182*DO611,7)</f>
        <v>0</v>
      </c>
      <c r="CX611">
        <f>ROUND(Y611*Source!I182,7)</f>
        <v>0</v>
      </c>
      <c r="CY611">
        <f>AB611</f>
        <v>641.7</v>
      </c>
      <c r="CZ611">
        <f>AF611</f>
        <v>641.7</v>
      </c>
      <c r="DA611">
        <f>AJ611</f>
        <v>1</v>
      </c>
      <c r="DB611">
        <f>ROUND((ROUND(AT611*CZ611,2)*ROUND((0.15+0.2+1),7)),6)</f>
        <v>667.0485</v>
      </c>
      <c r="DC611">
        <f>ROUND((ROUND(AT611*AG611,2)*ROUND((0.15+0.2+1),7)),6)</f>
        <v>843.858</v>
      </c>
      <c r="DD611" t="s">
        <v>236</v>
      </c>
      <c r="DE611" t="s">
        <v>236</v>
      </c>
      <c r="DF611">
        <f t="shared" si="217"/>
        <v>0</v>
      </c>
      <c r="DG611">
        <f t="shared" si="208"/>
        <v>0</v>
      </c>
      <c r="DH611">
        <f t="shared" si="201"/>
        <v>0</v>
      </c>
      <c r="DI611">
        <f t="shared" si="202"/>
        <v>0</v>
      </c>
      <c r="DJ611">
        <f>DG611+DH611</f>
        <v>0</v>
      </c>
      <c r="DK611">
        <v>1</v>
      </c>
      <c r="DL611" t="s">
        <v>81</v>
      </c>
      <c r="DM611">
        <v>4</v>
      </c>
      <c r="DN611" t="s">
        <v>28</v>
      </c>
      <c r="DO611">
        <v>1</v>
      </c>
    </row>
    <row r="612" spans="1:119">
      <c r="A612">
        <f>ROW(Source!A182)</f>
        <v>182</v>
      </c>
      <c r="B612">
        <v>85244033</v>
      </c>
      <c r="C612">
        <v>85247130</v>
      </c>
      <c r="D612">
        <v>82933596</v>
      </c>
      <c r="E612">
        <v>1</v>
      </c>
      <c r="F612">
        <v>1</v>
      </c>
      <c r="G612">
        <v>1</v>
      </c>
      <c r="H612">
        <v>2</v>
      </c>
      <c r="I612">
        <v>0</v>
      </c>
      <c r="J612" t="s">
        <v>822</v>
      </c>
      <c r="K612" t="s">
        <v>823</v>
      </c>
      <c r="L612">
        <v>1368</v>
      </c>
      <c r="N612">
        <v>1011</v>
      </c>
      <c r="O612" t="s">
        <v>57</v>
      </c>
      <c r="P612" t="s">
        <v>57</v>
      </c>
      <c r="Q612">
        <v>1</v>
      </c>
      <c r="W612">
        <v>0</v>
      </c>
      <c r="X612">
        <v>303316554</v>
      </c>
      <c r="Y612">
        <f>(AT612*ROUND((0.15+0.2+1),7))</f>
        <v>6.669</v>
      </c>
      <c r="AA612">
        <v>0</v>
      </c>
      <c r="AB612">
        <v>34.61</v>
      </c>
      <c r="AC612">
        <v>0</v>
      </c>
      <c r="AD612">
        <v>0</v>
      </c>
      <c r="AE612">
        <v>0</v>
      </c>
      <c r="AF612">
        <v>34.61</v>
      </c>
      <c r="AG612">
        <v>0</v>
      </c>
      <c r="AH612">
        <v>0</v>
      </c>
      <c r="AI612">
        <v>1</v>
      </c>
      <c r="AJ612">
        <v>1</v>
      </c>
      <c r="AK612">
        <v>1</v>
      </c>
      <c r="AL612">
        <v>1</v>
      </c>
      <c r="AM612">
        <v>-2</v>
      </c>
      <c r="AN612">
        <v>0</v>
      </c>
      <c r="AO612">
        <v>0</v>
      </c>
      <c r="AP612">
        <v>1</v>
      </c>
      <c r="AQ612">
        <v>1</v>
      </c>
      <c r="AR612">
        <v>0</v>
      </c>
      <c r="AS612" t="s">
        <v>236</v>
      </c>
      <c r="AT612">
        <v>4.94</v>
      </c>
      <c r="AU612" t="s">
        <v>441</v>
      </c>
      <c r="AV612">
        <v>1</v>
      </c>
      <c r="AW612">
        <v>2</v>
      </c>
      <c r="AX612">
        <v>85247146</v>
      </c>
      <c r="AY612">
        <v>1</v>
      </c>
      <c r="AZ612">
        <v>0</v>
      </c>
      <c r="BA612">
        <v>832</v>
      </c>
      <c r="BB612">
        <v>1</v>
      </c>
      <c r="BC612">
        <v>0</v>
      </c>
      <c r="BD612">
        <v>0</v>
      </c>
      <c r="BE612">
        <v>0</v>
      </c>
      <c r="BF612">
        <v>0</v>
      </c>
      <c r="BG612">
        <v>0</v>
      </c>
      <c r="BH612">
        <v>0</v>
      </c>
      <c r="BI612">
        <v>0</v>
      </c>
      <c r="BJ612">
        <v>0</v>
      </c>
      <c r="BK612">
        <v>170.9734</v>
      </c>
      <c r="BL612">
        <v>0</v>
      </c>
      <c r="BM612">
        <v>0</v>
      </c>
      <c r="BN612">
        <v>0</v>
      </c>
      <c r="BO612">
        <v>0</v>
      </c>
      <c r="BP612">
        <v>1</v>
      </c>
      <c r="BQ612">
        <v>0</v>
      </c>
      <c r="BR612">
        <v>230.81409</v>
      </c>
      <c r="BS612">
        <v>0</v>
      </c>
      <c r="BT612">
        <v>0</v>
      </c>
      <c r="BU612">
        <v>0</v>
      </c>
      <c r="BV612">
        <v>0</v>
      </c>
      <c r="BW612">
        <v>1</v>
      </c>
      <c r="CV612">
        <v>0</v>
      </c>
      <c r="CW612">
        <f>ROUND(Y612*Source!I182*DO612,7)</f>
        <v>0</v>
      </c>
      <c r="CX612">
        <f>ROUND(Y612*Source!I182,7)</f>
        <v>0</v>
      </c>
      <c r="CY612">
        <f>AB612</f>
        <v>34.61</v>
      </c>
      <c r="CZ612">
        <f>AF612</f>
        <v>34.61</v>
      </c>
      <c r="DA612">
        <f>AJ612</f>
        <v>1</v>
      </c>
      <c r="DB612">
        <f>ROUND((ROUND(AT612*CZ612,2)*ROUND((0.15+0.2+1),7)),6)</f>
        <v>230.8095</v>
      </c>
      <c r="DC612">
        <f>ROUND((ROUND(AT612*AG612,2)*ROUND((0.15+0.2+1),7)),6)</f>
        <v>0</v>
      </c>
      <c r="DD612" t="s">
        <v>236</v>
      </c>
      <c r="DE612" t="s">
        <v>236</v>
      </c>
      <c r="DF612">
        <f t="shared" si="217"/>
        <v>0</v>
      </c>
      <c r="DG612">
        <f t="shared" si="208"/>
        <v>0</v>
      </c>
      <c r="DH612">
        <f t="shared" si="201"/>
        <v>0</v>
      </c>
      <c r="DI612">
        <f t="shared" si="202"/>
        <v>0</v>
      </c>
      <c r="DJ612">
        <f>DG612+DH612</f>
        <v>0</v>
      </c>
      <c r="DK612">
        <v>1</v>
      </c>
      <c r="DL612" t="s">
        <v>236</v>
      </c>
      <c r="DM612">
        <v>0</v>
      </c>
      <c r="DN612" t="s">
        <v>236</v>
      </c>
      <c r="DO612">
        <v>0</v>
      </c>
    </row>
    <row r="613" spans="1:119">
      <c r="A613">
        <f>ROW(Source!A182)</f>
        <v>182</v>
      </c>
      <c r="B613">
        <v>85244033</v>
      </c>
      <c r="C613">
        <v>85247130</v>
      </c>
      <c r="D613">
        <v>83000136</v>
      </c>
      <c r="E613">
        <v>1</v>
      </c>
      <c r="F613">
        <v>1</v>
      </c>
      <c r="G613">
        <v>1</v>
      </c>
      <c r="H613">
        <v>3</v>
      </c>
      <c r="I613" t="s">
        <v>901</v>
      </c>
      <c r="J613" t="s">
        <v>902</v>
      </c>
      <c r="K613" t="s">
        <v>903</v>
      </c>
      <c r="L613">
        <v>1346</v>
      </c>
      <c r="N613">
        <v>1009</v>
      </c>
      <c r="O613" t="s">
        <v>102</v>
      </c>
      <c r="P613" t="s">
        <v>102</v>
      </c>
      <c r="Q613">
        <v>1</v>
      </c>
      <c r="W613">
        <v>0</v>
      </c>
      <c r="X613">
        <v>-999785557</v>
      </c>
      <c r="Y613">
        <f t="shared" ref="Y613:Y618" si="218">AT613</f>
        <v>0.99</v>
      </c>
      <c r="AA613">
        <v>282.81</v>
      </c>
      <c r="AB613">
        <v>0</v>
      </c>
      <c r="AC613">
        <v>0</v>
      </c>
      <c r="AD613">
        <v>0</v>
      </c>
      <c r="AE613">
        <v>206.43</v>
      </c>
      <c r="AF613">
        <v>0</v>
      </c>
      <c r="AG613">
        <v>0</v>
      </c>
      <c r="AH613">
        <v>0</v>
      </c>
      <c r="AI613">
        <v>1.37</v>
      </c>
      <c r="AJ613">
        <v>1</v>
      </c>
      <c r="AK613">
        <v>1</v>
      </c>
      <c r="AL613">
        <v>1</v>
      </c>
      <c r="AM613">
        <v>2</v>
      </c>
      <c r="AN613">
        <v>0</v>
      </c>
      <c r="AO613">
        <v>0</v>
      </c>
      <c r="AP613">
        <v>1</v>
      </c>
      <c r="AQ613">
        <v>1</v>
      </c>
      <c r="AR613">
        <v>0</v>
      </c>
      <c r="AS613" t="s">
        <v>236</v>
      </c>
      <c r="AT613">
        <v>0.99</v>
      </c>
      <c r="AU613" t="s">
        <v>236</v>
      </c>
      <c r="AV613">
        <v>0</v>
      </c>
      <c r="AW613">
        <v>2</v>
      </c>
      <c r="AX613">
        <v>85247147</v>
      </c>
      <c r="AY613">
        <v>1</v>
      </c>
      <c r="AZ613">
        <v>0</v>
      </c>
      <c r="BA613">
        <v>833</v>
      </c>
      <c r="BB613">
        <v>1</v>
      </c>
      <c r="BC613">
        <v>0</v>
      </c>
      <c r="BD613">
        <v>0</v>
      </c>
      <c r="BE613">
        <v>0</v>
      </c>
      <c r="BF613">
        <v>0</v>
      </c>
      <c r="BG613">
        <v>0</v>
      </c>
      <c r="BH613">
        <v>0</v>
      </c>
      <c r="BI613">
        <v>0</v>
      </c>
      <c r="BJ613">
        <v>204.3657</v>
      </c>
      <c r="BK613">
        <v>0</v>
      </c>
      <c r="BL613">
        <v>0</v>
      </c>
      <c r="BM613">
        <v>0</v>
      </c>
      <c r="BN613">
        <v>0</v>
      </c>
      <c r="BO613">
        <v>0</v>
      </c>
      <c r="BP613">
        <v>1</v>
      </c>
      <c r="BQ613">
        <v>204.3657</v>
      </c>
      <c r="BR613">
        <v>0</v>
      </c>
      <c r="BS613">
        <v>0</v>
      </c>
      <c r="BT613">
        <v>0</v>
      </c>
      <c r="BU613">
        <v>0</v>
      </c>
      <c r="BV613">
        <v>0</v>
      </c>
      <c r="BW613">
        <v>1</v>
      </c>
      <c r="CV613">
        <v>0</v>
      </c>
      <c r="CW613">
        <v>0</v>
      </c>
      <c r="CX613">
        <f>ROUND(Y613*Source!I182,7)</f>
        <v>0</v>
      </c>
      <c r="CY613">
        <f t="shared" ref="CY613:CY618" si="219">AA613</f>
        <v>282.81</v>
      </c>
      <c r="CZ613">
        <f t="shared" ref="CZ613:CZ618" si="220">AE613</f>
        <v>206.43</v>
      </c>
      <c r="DA613">
        <f t="shared" ref="DA613:DA618" si="221">AI613</f>
        <v>1.37</v>
      </c>
      <c r="DB613">
        <f t="shared" ref="DB613:DB618" si="222">ROUND(ROUND(AT613*CZ613,2),6)</f>
        <v>204.37</v>
      </c>
      <c r="DC613">
        <f t="shared" ref="DC613:DC618" si="223">ROUND(ROUND(AT613*AG613,2),6)</f>
        <v>0</v>
      </c>
      <c r="DD613" t="s">
        <v>236</v>
      </c>
      <c r="DE613" t="s">
        <v>236</v>
      </c>
      <c r="DF613">
        <f>ROUND(ROUND(AE613*AI613,2)*CX613,2)</f>
        <v>0</v>
      </c>
      <c r="DG613">
        <f t="shared" si="208"/>
        <v>0</v>
      </c>
      <c r="DH613">
        <f t="shared" si="201"/>
        <v>0</v>
      </c>
      <c r="DI613">
        <f t="shared" si="202"/>
        <v>0</v>
      </c>
      <c r="DJ613">
        <f t="shared" ref="DJ613:DJ618" si="224">DF613</f>
        <v>0</v>
      </c>
      <c r="DK613">
        <v>0</v>
      </c>
      <c r="DL613" t="s">
        <v>236</v>
      </c>
      <c r="DM613">
        <v>0</v>
      </c>
      <c r="DN613" t="s">
        <v>236</v>
      </c>
      <c r="DO613">
        <v>0</v>
      </c>
    </row>
    <row r="614" spans="1:119">
      <c r="A614">
        <f>ROW(Source!A182)</f>
        <v>182</v>
      </c>
      <c r="B614">
        <v>85244033</v>
      </c>
      <c r="C614">
        <v>85247130</v>
      </c>
      <c r="D614">
        <v>83000168</v>
      </c>
      <c r="E614">
        <v>1</v>
      </c>
      <c r="F614">
        <v>1</v>
      </c>
      <c r="G614">
        <v>1</v>
      </c>
      <c r="H614">
        <v>3</v>
      </c>
      <c r="I614" t="s">
        <v>824</v>
      </c>
      <c r="J614" t="s">
        <v>825</v>
      </c>
      <c r="K614" t="s">
        <v>826</v>
      </c>
      <c r="L614">
        <v>1383</v>
      </c>
      <c r="N614">
        <v>1013</v>
      </c>
      <c r="O614" t="s">
        <v>827</v>
      </c>
      <c r="P614" t="s">
        <v>827</v>
      </c>
      <c r="Q614">
        <v>1</v>
      </c>
      <c r="W614">
        <v>0</v>
      </c>
      <c r="X614">
        <v>1840299850</v>
      </c>
      <c r="Y614">
        <f t="shared" si="218"/>
        <v>2.5428</v>
      </c>
      <c r="AA614">
        <v>7.32</v>
      </c>
      <c r="AB614">
        <v>0</v>
      </c>
      <c r="AC614">
        <v>0</v>
      </c>
      <c r="AD614">
        <v>0</v>
      </c>
      <c r="AE614">
        <v>7.32</v>
      </c>
      <c r="AF614">
        <v>0</v>
      </c>
      <c r="AG614">
        <v>0</v>
      </c>
      <c r="AH614">
        <v>0</v>
      </c>
      <c r="AI614">
        <v>1</v>
      </c>
      <c r="AJ614">
        <v>1</v>
      </c>
      <c r="AK614">
        <v>1</v>
      </c>
      <c r="AL614">
        <v>1</v>
      </c>
      <c r="AM614">
        <v>-2</v>
      </c>
      <c r="AN614">
        <v>0</v>
      </c>
      <c r="AO614">
        <v>0</v>
      </c>
      <c r="AP614">
        <v>1</v>
      </c>
      <c r="AQ614">
        <v>1</v>
      </c>
      <c r="AR614">
        <v>0</v>
      </c>
      <c r="AS614" t="s">
        <v>236</v>
      </c>
      <c r="AT614">
        <v>2.5428</v>
      </c>
      <c r="AU614" t="s">
        <v>236</v>
      </c>
      <c r="AV614">
        <v>0</v>
      </c>
      <c r="AW614">
        <v>2</v>
      </c>
      <c r="AX614">
        <v>85247148</v>
      </c>
      <c r="AY614">
        <v>1</v>
      </c>
      <c r="AZ614">
        <v>0</v>
      </c>
      <c r="BA614">
        <v>834</v>
      </c>
      <c r="BB614">
        <v>1</v>
      </c>
      <c r="BC614">
        <v>0</v>
      </c>
      <c r="BD614">
        <v>0</v>
      </c>
      <c r="BE614">
        <v>0</v>
      </c>
      <c r="BF614">
        <v>0</v>
      </c>
      <c r="BG614">
        <v>0</v>
      </c>
      <c r="BH614">
        <v>0</v>
      </c>
      <c r="BI614">
        <v>0</v>
      </c>
      <c r="BJ614">
        <v>18.613296</v>
      </c>
      <c r="BK614">
        <v>0</v>
      </c>
      <c r="BL614">
        <v>0</v>
      </c>
      <c r="BM614">
        <v>0</v>
      </c>
      <c r="BN614">
        <v>0</v>
      </c>
      <c r="BO614">
        <v>0</v>
      </c>
      <c r="BP614">
        <v>1</v>
      </c>
      <c r="BQ614">
        <v>18.613296</v>
      </c>
      <c r="BR614">
        <v>0</v>
      </c>
      <c r="BS614">
        <v>0</v>
      </c>
      <c r="BT614">
        <v>0</v>
      </c>
      <c r="BU614">
        <v>0</v>
      </c>
      <c r="BV614">
        <v>0</v>
      </c>
      <c r="BW614">
        <v>1</v>
      </c>
      <c r="CV614">
        <v>0</v>
      </c>
      <c r="CW614">
        <v>0</v>
      </c>
      <c r="CX614">
        <f>ROUND(Y614*Source!I182,7)</f>
        <v>0</v>
      </c>
      <c r="CY614">
        <f t="shared" si="219"/>
        <v>7.32</v>
      </c>
      <c r="CZ614">
        <f t="shared" si="220"/>
        <v>7.32</v>
      </c>
      <c r="DA614">
        <f t="shared" si="221"/>
        <v>1</v>
      </c>
      <c r="DB614">
        <f t="shared" si="222"/>
        <v>18.61</v>
      </c>
      <c r="DC614">
        <f t="shared" si="223"/>
        <v>0</v>
      </c>
      <c r="DD614" t="s">
        <v>236</v>
      </c>
      <c r="DE614" t="s">
        <v>236</v>
      </c>
      <c r="DF614">
        <f>ROUND(ROUND(AE614,2)*CX614,2)</f>
        <v>0</v>
      </c>
      <c r="DG614">
        <f t="shared" si="208"/>
        <v>0</v>
      </c>
      <c r="DH614">
        <f t="shared" si="201"/>
        <v>0</v>
      </c>
      <c r="DI614">
        <f t="shared" si="202"/>
        <v>0</v>
      </c>
      <c r="DJ614">
        <f t="shared" si="224"/>
        <v>0</v>
      </c>
      <c r="DK614">
        <v>1</v>
      </c>
      <c r="DL614" t="s">
        <v>236</v>
      </c>
      <c r="DM614">
        <v>0</v>
      </c>
      <c r="DN614" t="s">
        <v>236</v>
      </c>
      <c r="DO614">
        <v>0</v>
      </c>
    </row>
    <row r="615" spans="1:119">
      <c r="A615">
        <f>ROW(Source!A182)</f>
        <v>182</v>
      </c>
      <c r="B615">
        <v>85244033</v>
      </c>
      <c r="C615">
        <v>85247130</v>
      </c>
      <c r="D615">
        <v>83000909</v>
      </c>
      <c r="E615">
        <v>1</v>
      </c>
      <c r="F615">
        <v>1</v>
      </c>
      <c r="G615">
        <v>1</v>
      </c>
      <c r="H615">
        <v>3</v>
      </c>
      <c r="I615" t="s">
        <v>828</v>
      </c>
      <c r="J615" t="s">
        <v>829</v>
      </c>
      <c r="K615" t="s">
        <v>830</v>
      </c>
      <c r="L615">
        <v>1346</v>
      </c>
      <c r="N615">
        <v>1009</v>
      </c>
      <c r="O615" t="s">
        <v>102</v>
      </c>
      <c r="P615" t="s">
        <v>102</v>
      </c>
      <c r="Q615">
        <v>1</v>
      </c>
      <c r="W615">
        <v>0</v>
      </c>
      <c r="X615">
        <v>-163259778</v>
      </c>
      <c r="Y615">
        <f t="shared" si="218"/>
        <v>3</v>
      </c>
      <c r="AA615">
        <v>121.39</v>
      </c>
      <c r="AB615">
        <v>0</v>
      </c>
      <c r="AC615">
        <v>0</v>
      </c>
      <c r="AD615">
        <v>0</v>
      </c>
      <c r="AE615">
        <v>155.63</v>
      </c>
      <c r="AF615">
        <v>0</v>
      </c>
      <c r="AG615">
        <v>0</v>
      </c>
      <c r="AH615">
        <v>0</v>
      </c>
      <c r="AI615">
        <v>0.78</v>
      </c>
      <c r="AJ615">
        <v>1</v>
      </c>
      <c r="AK615">
        <v>1</v>
      </c>
      <c r="AL615">
        <v>1</v>
      </c>
      <c r="AM615">
        <v>2</v>
      </c>
      <c r="AN615">
        <v>0</v>
      </c>
      <c r="AO615">
        <v>0</v>
      </c>
      <c r="AP615">
        <v>1</v>
      </c>
      <c r="AQ615">
        <v>1</v>
      </c>
      <c r="AR615">
        <v>0</v>
      </c>
      <c r="AS615" t="s">
        <v>236</v>
      </c>
      <c r="AT615">
        <v>3</v>
      </c>
      <c r="AU615" t="s">
        <v>236</v>
      </c>
      <c r="AV615">
        <v>0</v>
      </c>
      <c r="AW615">
        <v>2</v>
      </c>
      <c r="AX615">
        <v>85247149</v>
      </c>
      <c r="AY615">
        <v>1</v>
      </c>
      <c r="AZ615">
        <v>0</v>
      </c>
      <c r="BA615">
        <v>835</v>
      </c>
      <c r="BB615">
        <v>1</v>
      </c>
      <c r="BC615">
        <v>0</v>
      </c>
      <c r="BD615">
        <v>0</v>
      </c>
      <c r="BE615">
        <v>0</v>
      </c>
      <c r="BF615">
        <v>0</v>
      </c>
      <c r="BG615">
        <v>0</v>
      </c>
      <c r="BH615">
        <v>0</v>
      </c>
      <c r="BI615">
        <v>0</v>
      </c>
      <c r="BJ615">
        <v>466.89</v>
      </c>
      <c r="BK615">
        <v>0</v>
      </c>
      <c r="BL615">
        <v>0</v>
      </c>
      <c r="BM615">
        <v>0</v>
      </c>
      <c r="BN615">
        <v>0</v>
      </c>
      <c r="BO615">
        <v>0</v>
      </c>
      <c r="BP615">
        <v>1</v>
      </c>
      <c r="BQ615">
        <v>466.89</v>
      </c>
      <c r="BR615">
        <v>0</v>
      </c>
      <c r="BS615">
        <v>0</v>
      </c>
      <c r="BT615">
        <v>0</v>
      </c>
      <c r="BU615">
        <v>0</v>
      </c>
      <c r="BV615">
        <v>0</v>
      </c>
      <c r="BW615">
        <v>1</v>
      </c>
      <c r="CV615">
        <v>0</v>
      </c>
      <c r="CW615">
        <v>0</v>
      </c>
      <c r="CX615">
        <f>ROUND(Y615*Source!I182,7)</f>
        <v>0</v>
      </c>
      <c r="CY615">
        <f t="shared" si="219"/>
        <v>121.39</v>
      </c>
      <c r="CZ615">
        <f t="shared" si="220"/>
        <v>155.63</v>
      </c>
      <c r="DA615">
        <f t="shared" si="221"/>
        <v>0.78</v>
      </c>
      <c r="DB615">
        <f t="shared" si="222"/>
        <v>466.89</v>
      </c>
      <c r="DC615">
        <f t="shared" si="223"/>
        <v>0</v>
      </c>
      <c r="DD615" t="s">
        <v>236</v>
      </c>
      <c r="DE615" t="s">
        <v>236</v>
      </c>
      <c r="DF615">
        <f>ROUND(ROUND(AE615*AI615,2)*CX615,2)</f>
        <v>0</v>
      </c>
      <c r="DG615">
        <f t="shared" si="208"/>
        <v>0</v>
      </c>
      <c r="DH615">
        <f t="shared" si="201"/>
        <v>0</v>
      </c>
      <c r="DI615">
        <f t="shared" si="202"/>
        <v>0</v>
      </c>
      <c r="DJ615">
        <f t="shared" si="224"/>
        <v>0</v>
      </c>
      <c r="DK615">
        <v>0</v>
      </c>
      <c r="DL615" t="s">
        <v>236</v>
      </c>
      <c r="DM615">
        <v>0</v>
      </c>
      <c r="DN615" t="s">
        <v>236</v>
      </c>
      <c r="DO615">
        <v>0</v>
      </c>
    </row>
    <row r="616" spans="1:119">
      <c r="A616">
        <f>ROW(Source!A182)</f>
        <v>182</v>
      </c>
      <c r="B616">
        <v>85244033</v>
      </c>
      <c r="C616">
        <v>85247130</v>
      </c>
      <c r="D616">
        <v>83001675</v>
      </c>
      <c r="E616">
        <v>1</v>
      </c>
      <c r="F616">
        <v>1</v>
      </c>
      <c r="G616">
        <v>1</v>
      </c>
      <c r="H616">
        <v>3</v>
      </c>
      <c r="I616" t="s">
        <v>904</v>
      </c>
      <c r="J616" t="s">
        <v>905</v>
      </c>
      <c r="K616" t="s">
        <v>906</v>
      </c>
      <c r="L616">
        <v>1348</v>
      </c>
      <c r="N616">
        <v>1009</v>
      </c>
      <c r="O616" t="s">
        <v>154</v>
      </c>
      <c r="P616" t="s">
        <v>154</v>
      </c>
      <c r="Q616">
        <v>1000</v>
      </c>
      <c r="W616">
        <v>0</v>
      </c>
      <c r="X616">
        <v>-82070740</v>
      </c>
      <c r="Y616">
        <f t="shared" si="218"/>
        <v>0.00155</v>
      </c>
      <c r="AA616">
        <v>164353.74</v>
      </c>
      <c r="AB616">
        <v>0</v>
      </c>
      <c r="AC616">
        <v>0</v>
      </c>
      <c r="AD616">
        <v>0</v>
      </c>
      <c r="AE616">
        <v>127406</v>
      </c>
      <c r="AF616">
        <v>0</v>
      </c>
      <c r="AG616">
        <v>0</v>
      </c>
      <c r="AH616">
        <v>0</v>
      </c>
      <c r="AI616">
        <v>1.29</v>
      </c>
      <c r="AJ616">
        <v>1</v>
      </c>
      <c r="AK616">
        <v>1</v>
      </c>
      <c r="AL616">
        <v>1</v>
      </c>
      <c r="AM616">
        <v>2</v>
      </c>
      <c r="AN616">
        <v>0</v>
      </c>
      <c r="AO616">
        <v>0</v>
      </c>
      <c r="AP616">
        <v>1</v>
      </c>
      <c r="AQ616">
        <v>1</v>
      </c>
      <c r="AR616">
        <v>0</v>
      </c>
      <c r="AS616" t="s">
        <v>236</v>
      </c>
      <c r="AT616">
        <v>0.00155</v>
      </c>
      <c r="AU616" t="s">
        <v>236</v>
      </c>
      <c r="AV616">
        <v>0</v>
      </c>
      <c r="AW616">
        <v>2</v>
      </c>
      <c r="AX616">
        <v>85247150</v>
      </c>
      <c r="AY616">
        <v>1</v>
      </c>
      <c r="AZ616">
        <v>0</v>
      </c>
      <c r="BA616">
        <v>836</v>
      </c>
      <c r="BB616">
        <v>1</v>
      </c>
      <c r="BC616">
        <v>0</v>
      </c>
      <c r="BD616">
        <v>0</v>
      </c>
      <c r="BE616">
        <v>0</v>
      </c>
      <c r="BF616">
        <v>0</v>
      </c>
      <c r="BG616">
        <v>0</v>
      </c>
      <c r="BH616">
        <v>0</v>
      </c>
      <c r="BI616">
        <v>0</v>
      </c>
      <c r="BJ616">
        <v>197.4793</v>
      </c>
      <c r="BK616">
        <v>0</v>
      </c>
      <c r="BL616">
        <v>0</v>
      </c>
      <c r="BM616">
        <v>0</v>
      </c>
      <c r="BN616">
        <v>0</v>
      </c>
      <c r="BO616">
        <v>0</v>
      </c>
      <c r="BP616">
        <v>1</v>
      </c>
      <c r="BQ616">
        <v>197.4793</v>
      </c>
      <c r="BR616">
        <v>0</v>
      </c>
      <c r="BS616">
        <v>0</v>
      </c>
      <c r="BT616">
        <v>0</v>
      </c>
      <c r="BU616">
        <v>0</v>
      </c>
      <c r="BV616">
        <v>0</v>
      </c>
      <c r="BW616">
        <v>1</v>
      </c>
      <c r="CV616">
        <v>0</v>
      </c>
      <c r="CW616">
        <v>0</v>
      </c>
      <c r="CX616">
        <f>ROUND(Y616*Source!I182,7)</f>
        <v>0</v>
      </c>
      <c r="CY616">
        <f t="shared" si="219"/>
        <v>164353.74</v>
      </c>
      <c r="CZ616">
        <f t="shared" si="220"/>
        <v>127406</v>
      </c>
      <c r="DA616">
        <f t="shared" si="221"/>
        <v>1.29</v>
      </c>
      <c r="DB616">
        <f t="shared" si="222"/>
        <v>197.48</v>
      </c>
      <c r="DC616">
        <f t="shared" si="223"/>
        <v>0</v>
      </c>
      <c r="DD616" t="s">
        <v>236</v>
      </c>
      <c r="DE616" t="s">
        <v>236</v>
      </c>
      <c r="DF616">
        <f>ROUND(ROUND(AE616*AI616,2)*CX616,2)</f>
        <v>0</v>
      </c>
      <c r="DG616">
        <f t="shared" si="208"/>
        <v>0</v>
      </c>
      <c r="DH616">
        <f t="shared" si="201"/>
        <v>0</v>
      </c>
      <c r="DI616">
        <f t="shared" si="202"/>
        <v>0</v>
      </c>
      <c r="DJ616">
        <f t="shared" si="224"/>
        <v>0</v>
      </c>
      <c r="DK616">
        <v>0</v>
      </c>
      <c r="DL616" t="s">
        <v>236</v>
      </c>
      <c r="DM616">
        <v>0</v>
      </c>
      <c r="DN616" t="s">
        <v>236</v>
      </c>
      <c r="DO616">
        <v>0</v>
      </c>
    </row>
    <row r="617" spans="1:119">
      <c r="A617">
        <f>ROW(Source!A182)</f>
        <v>182</v>
      </c>
      <c r="B617">
        <v>85244033</v>
      </c>
      <c r="C617">
        <v>85247130</v>
      </c>
      <c r="D617">
        <v>83018862</v>
      </c>
      <c r="E617">
        <v>1</v>
      </c>
      <c r="F617">
        <v>1</v>
      </c>
      <c r="G617">
        <v>1</v>
      </c>
      <c r="H617">
        <v>3</v>
      </c>
      <c r="I617" t="s">
        <v>849</v>
      </c>
      <c r="J617" t="s">
        <v>850</v>
      </c>
      <c r="K617" t="s">
        <v>851</v>
      </c>
      <c r="L617">
        <v>1346</v>
      </c>
      <c r="N617">
        <v>1009</v>
      </c>
      <c r="O617" t="s">
        <v>102</v>
      </c>
      <c r="P617" t="s">
        <v>102</v>
      </c>
      <c r="Q617">
        <v>1</v>
      </c>
      <c r="W617">
        <v>0</v>
      </c>
      <c r="X617">
        <v>291254868</v>
      </c>
      <c r="Y617">
        <f t="shared" si="218"/>
        <v>0.1</v>
      </c>
      <c r="AA617">
        <v>115.03</v>
      </c>
      <c r="AB617">
        <v>0</v>
      </c>
      <c r="AC617">
        <v>0</v>
      </c>
      <c r="AD617">
        <v>0</v>
      </c>
      <c r="AE617">
        <v>79.88</v>
      </c>
      <c r="AF617">
        <v>0</v>
      </c>
      <c r="AG617">
        <v>0</v>
      </c>
      <c r="AH617">
        <v>0</v>
      </c>
      <c r="AI617">
        <v>1.44</v>
      </c>
      <c r="AJ617">
        <v>1</v>
      </c>
      <c r="AK617">
        <v>1</v>
      </c>
      <c r="AL617">
        <v>1</v>
      </c>
      <c r="AM617">
        <v>2</v>
      </c>
      <c r="AN617">
        <v>0</v>
      </c>
      <c r="AO617">
        <v>0</v>
      </c>
      <c r="AP617">
        <v>1</v>
      </c>
      <c r="AQ617">
        <v>1</v>
      </c>
      <c r="AR617">
        <v>0</v>
      </c>
      <c r="AS617" t="s">
        <v>236</v>
      </c>
      <c r="AT617">
        <v>0.1</v>
      </c>
      <c r="AU617" t="s">
        <v>236</v>
      </c>
      <c r="AV617">
        <v>0</v>
      </c>
      <c r="AW617">
        <v>2</v>
      </c>
      <c r="AX617">
        <v>85247151</v>
      </c>
      <c r="AY617">
        <v>1</v>
      </c>
      <c r="AZ617">
        <v>0</v>
      </c>
      <c r="BA617">
        <v>837</v>
      </c>
      <c r="BB617">
        <v>1</v>
      </c>
      <c r="BC617">
        <v>0</v>
      </c>
      <c r="BD617">
        <v>0</v>
      </c>
      <c r="BE617">
        <v>0</v>
      </c>
      <c r="BF617">
        <v>0</v>
      </c>
      <c r="BG617">
        <v>0</v>
      </c>
      <c r="BH617">
        <v>0</v>
      </c>
      <c r="BI617">
        <v>0</v>
      </c>
      <c r="BJ617">
        <v>7.988</v>
      </c>
      <c r="BK617">
        <v>0</v>
      </c>
      <c r="BL617">
        <v>0</v>
      </c>
      <c r="BM617">
        <v>0</v>
      </c>
      <c r="BN617">
        <v>0</v>
      </c>
      <c r="BO617">
        <v>0</v>
      </c>
      <c r="BP617">
        <v>1</v>
      </c>
      <c r="BQ617">
        <v>7.988</v>
      </c>
      <c r="BR617">
        <v>0</v>
      </c>
      <c r="BS617">
        <v>0</v>
      </c>
      <c r="BT617">
        <v>0</v>
      </c>
      <c r="BU617">
        <v>0</v>
      </c>
      <c r="BV617">
        <v>0</v>
      </c>
      <c r="BW617">
        <v>1</v>
      </c>
      <c r="CV617">
        <v>0</v>
      </c>
      <c r="CW617">
        <v>0</v>
      </c>
      <c r="CX617">
        <f>ROUND(Y617*Source!I182,7)</f>
        <v>0</v>
      </c>
      <c r="CY617">
        <f t="shared" si="219"/>
        <v>115.03</v>
      </c>
      <c r="CZ617">
        <f t="shared" si="220"/>
        <v>79.88</v>
      </c>
      <c r="DA617">
        <f t="shared" si="221"/>
        <v>1.44</v>
      </c>
      <c r="DB617">
        <f t="shared" si="222"/>
        <v>7.99</v>
      </c>
      <c r="DC617">
        <f t="shared" si="223"/>
        <v>0</v>
      </c>
      <c r="DD617" t="s">
        <v>236</v>
      </c>
      <c r="DE617" t="s">
        <v>236</v>
      </c>
      <c r="DF617">
        <f>ROUND(ROUND(AE617*AI617,2)*CX617,2)</f>
        <v>0</v>
      </c>
      <c r="DG617">
        <f t="shared" si="208"/>
        <v>0</v>
      </c>
      <c r="DH617">
        <f t="shared" si="201"/>
        <v>0</v>
      </c>
      <c r="DI617">
        <f t="shared" si="202"/>
        <v>0</v>
      </c>
      <c r="DJ617">
        <f t="shared" si="224"/>
        <v>0</v>
      </c>
      <c r="DK617">
        <v>0</v>
      </c>
      <c r="DL617" t="s">
        <v>236</v>
      </c>
      <c r="DM617">
        <v>0</v>
      </c>
      <c r="DN617" t="s">
        <v>236</v>
      </c>
      <c r="DO617">
        <v>0</v>
      </c>
    </row>
    <row r="618" spans="1:119">
      <c r="A618">
        <f>ROW(Source!A182)</f>
        <v>182</v>
      </c>
      <c r="B618">
        <v>85244033</v>
      </c>
      <c r="C618">
        <v>85247130</v>
      </c>
      <c r="D618">
        <v>82931850</v>
      </c>
      <c r="E618">
        <v>117</v>
      </c>
      <c r="F618">
        <v>1</v>
      </c>
      <c r="G618">
        <v>1</v>
      </c>
      <c r="H618">
        <v>3</v>
      </c>
      <c r="I618" t="s">
        <v>327</v>
      </c>
      <c r="J618" t="s">
        <v>236</v>
      </c>
      <c r="K618" t="s">
        <v>328</v>
      </c>
      <c r="L618">
        <v>3277935</v>
      </c>
      <c r="N618">
        <v>1013</v>
      </c>
      <c r="O618" t="s">
        <v>64</v>
      </c>
      <c r="P618" t="s">
        <v>64</v>
      </c>
      <c r="Q618">
        <v>1</v>
      </c>
      <c r="W618">
        <v>0</v>
      </c>
      <c r="X618">
        <v>274903907</v>
      </c>
      <c r="Y618">
        <f t="shared" si="218"/>
        <v>2</v>
      </c>
      <c r="AA618">
        <v>0</v>
      </c>
      <c r="AB618">
        <v>0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0</v>
      </c>
      <c r="AI618">
        <v>1</v>
      </c>
      <c r="AJ618">
        <v>1</v>
      </c>
      <c r="AK618">
        <v>1</v>
      </c>
      <c r="AL618">
        <v>1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  <c r="AS618" t="s">
        <v>236</v>
      </c>
      <c r="AT618">
        <v>2</v>
      </c>
      <c r="AU618" t="s">
        <v>236</v>
      </c>
      <c r="AV618">
        <v>0</v>
      </c>
      <c r="AW618">
        <v>2</v>
      </c>
      <c r="AX618">
        <v>85247152</v>
      </c>
      <c r="AY618">
        <v>1</v>
      </c>
      <c r="AZ618">
        <v>0</v>
      </c>
      <c r="BA618">
        <v>838</v>
      </c>
      <c r="BB618">
        <v>0</v>
      </c>
      <c r="BC618">
        <v>0</v>
      </c>
      <c r="BD618">
        <v>0</v>
      </c>
      <c r="BE618">
        <v>0</v>
      </c>
      <c r="BF618">
        <v>0</v>
      </c>
      <c r="BG618">
        <v>0</v>
      </c>
      <c r="BH618">
        <v>0</v>
      </c>
      <c r="BI618">
        <v>0</v>
      </c>
      <c r="BJ618">
        <v>0</v>
      </c>
      <c r="BK618">
        <v>0</v>
      </c>
      <c r="BL618">
        <v>0</v>
      </c>
      <c r="BM618">
        <v>0</v>
      </c>
      <c r="BN618">
        <v>0</v>
      </c>
      <c r="BO618">
        <v>0</v>
      </c>
      <c r="BP618">
        <v>0</v>
      </c>
      <c r="BQ618">
        <v>0</v>
      </c>
      <c r="BR618">
        <v>0</v>
      </c>
      <c r="BS618">
        <v>0</v>
      </c>
      <c r="BT618">
        <v>0</v>
      </c>
      <c r="BU618">
        <v>0</v>
      </c>
      <c r="BV618">
        <v>0</v>
      </c>
      <c r="BW618">
        <v>0</v>
      </c>
      <c r="CV618">
        <v>0</v>
      </c>
      <c r="CW618">
        <v>0</v>
      </c>
      <c r="CX618">
        <f>ROUND(Y618*Source!I182,7)</f>
        <v>0</v>
      </c>
      <c r="CY618">
        <f t="shared" si="219"/>
        <v>0</v>
      </c>
      <c r="CZ618">
        <f t="shared" si="220"/>
        <v>0</v>
      </c>
      <c r="DA618">
        <f t="shared" si="221"/>
        <v>1</v>
      </c>
      <c r="DB618">
        <f t="shared" si="222"/>
        <v>0</v>
      </c>
      <c r="DC618">
        <f t="shared" si="223"/>
        <v>0</v>
      </c>
      <c r="DD618" t="s">
        <v>236</v>
      </c>
      <c r="DE618" t="s">
        <v>236</v>
      </c>
      <c r="DF618">
        <f>ROUND(ROUND(AE618,2)*CX618,2)</f>
        <v>0</v>
      </c>
      <c r="DG618">
        <f t="shared" si="208"/>
        <v>0</v>
      </c>
      <c r="DH618">
        <f t="shared" si="201"/>
        <v>0</v>
      </c>
      <c r="DI618">
        <f t="shared" si="202"/>
        <v>0</v>
      </c>
      <c r="DJ618">
        <f t="shared" si="224"/>
        <v>0</v>
      </c>
      <c r="DK618">
        <v>0</v>
      </c>
      <c r="DL618" t="s">
        <v>236</v>
      </c>
      <c r="DM618">
        <v>0</v>
      </c>
      <c r="DN618" t="s">
        <v>236</v>
      </c>
      <c r="DO618">
        <v>0</v>
      </c>
    </row>
    <row r="619" spans="1:119">
      <c r="A619">
        <f>ROW(Source!A185)</f>
        <v>185</v>
      </c>
      <c r="B619">
        <v>85244098</v>
      </c>
      <c r="C619">
        <v>85247154</v>
      </c>
      <c r="D619">
        <v>82925826</v>
      </c>
      <c r="E619">
        <v>117</v>
      </c>
      <c r="F619">
        <v>1</v>
      </c>
      <c r="G619">
        <v>1</v>
      </c>
      <c r="H619">
        <v>1</v>
      </c>
      <c r="I619" t="s">
        <v>141</v>
      </c>
      <c r="J619" t="s">
        <v>236</v>
      </c>
      <c r="K619" t="s">
        <v>142</v>
      </c>
      <c r="L619">
        <v>1191</v>
      </c>
      <c r="N619">
        <v>1013</v>
      </c>
      <c r="O619" t="s">
        <v>28</v>
      </c>
      <c r="P619" t="s">
        <v>28</v>
      </c>
      <c r="Q619">
        <v>1</v>
      </c>
      <c r="W619">
        <v>0</v>
      </c>
      <c r="X619">
        <v>1958912953</v>
      </c>
      <c r="Y619">
        <f>(AT619*ROUND((0.15+1),7))</f>
        <v>22.08</v>
      </c>
      <c r="AA619">
        <v>0</v>
      </c>
      <c r="AB619">
        <v>0</v>
      </c>
      <c r="AC619">
        <v>0</v>
      </c>
      <c r="AD619">
        <v>739.09</v>
      </c>
      <c r="AE619">
        <v>0</v>
      </c>
      <c r="AF619">
        <v>0</v>
      </c>
      <c r="AG619">
        <v>0</v>
      </c>
      <c r="AH619">
        <v>739.09</v>
      </c>
      <c r="AI619">
        <v>1</v>
      </c>
      <c r="AJ619">
        <v>1</v>
      </c>
      <c r="AK619">
        <v>1</v>
      </c>
      <c r="AL619">
        <v>1</v>
      </c>
      <c r="AM619">
        <v>-2</v>
      </c>
      <c r="AN619">
        <v>0</v>
      </c>
      <c r="AO619">
        <v>0</v>
      </c>
      <c r="AP619">
        <v>1</v>
      </c>
      <c r="AQ619">
        <v>1</v>
      </c>
      <c r="AR619">
        <v>0</v>
      </c>
      <c r="AS619" t="s">
        <v>236</v>
      </c>
      <c r="AT619">
        <v>19.2</v>
      </c>
      <c r="AU619" t="s">
        <v>422</v>
      </c>
      <c r="AV619">
        <v>1</v>
      </c>
      <c r="AW619">
        <v>2</v>
      </c>
      <c r="AX619">
        <v>85247163</v>
      </c>
      <c r="AY619">
        <v>1</v>
      </c>
      <c r="AZ619">
        <v>0</v>
      </c>
      <c r="BA619">
        <v>839</v>
      </c>
      <c r="BB619">
        <v>1</v>
      </c>
      <c r="BC619">
        <v>0</v>
      </c>
      <c r="BD619">
        <v>0</v>
      </c>
      <c r="BE619">
        <v>0</v>
      </c>
      <c r="BF619">
        <v>0</v>
      </c>
      <c r="BG619">
        <v>0</v>
      </c>
      <c r="BH619">
        <v>0</v>
      </c>
      <c r="BI619">
        <v>0</v>
      </c>
      <c r="BJ619">
        <v>0</v>
      </c>
      <c r="BK619">
        <v>0</v>
      </c>
      <c r="BL619">
        <v>0</v>
      </c>
      <c r="BM619">
        <v>14190.528</v>
      </c>
      <c r="BN619">
        <v>19.2</v>
      </c>
      <c r="BO619">
        <v>0</v>
      </c>
      <c r="BP619">
        <v>1</v>
      </c>
      <c r="BQ619">
        <v>0</v>
      </c>
      <c r="BR619">
        <v>0</v>
      </c>
      <c r="BS619">
        <v>0</v>
      </c>
      <c r="BT619">
        <v>16319.1072</v>
      </c>
      <c r="BU619">
        <v>22.08</v>
      </c>
      <c r="BV619">
        <v>0</v>
      </c>
      <c r="BW619">
        <v>1</v>
      </c>
      <c r="CU619">
        <f>ROUND(AT619*Source!I185*AH619*AL619,2)</f>
        <v>613.03</v>
      </c>
      <c r="CV619">
        <f>ROUND(Y619*Source!I185,7)</f>
        <v>0.953856</v>
      </c>
      <c r="CW619">
        <v>0</v>
      </c>
      <c r="CX619">
        <f>ROUND(Y619*Source!I185,7)</f>
        <v>0.953856</v>
      </c>
      <c r="CY619">
        <f>AD619</f>
        <v>739.09</v>
      </c>
      <c r="CZ619">
        <f>AH619</f>
        <v>739.09</v>
      </c>
      <c r="DA619">
        <f>AL619</f>
        <v>1</v>
      </c>
      <c r="DB619">
        <f>ROUND((ROUND(AT619*CZ619,2)*ROUND((0.15+1),7)),6)</f>
        <v>16319.1095</v>
      </c>
      <c r="DC619">
        <f>ROUND((ROUND(AT619*AG619,2)*ROUND((0.15+1),7)),6)</f>
        <v>0</v>
      </c>
      <c r="DD619" t="s">
        <v>236</v>
      </c>
      <c r="DE619" t="s">
        <v>236</v>
      </c>
      <c r="DF619">
        <f>ROUND(ROUND(AE619,2)*CX619,2)</f>
        <v>0</v>
      </c>
      <c r="DG619">
        <f t="shared" si="208"/>
        <v>0</v>
      </c>
      <c r="DH619">
        <f t="shared" si="201"/>
        <v>0</v>
      </c>
      <c r="DI619">
        <f t="shared" si="202"/>
        <v>704.99</v>
      </c>
      <c r="DJ619">
        <f>DI619</f>
        <v>704.99</v>
      </c>
      <c r="DK619">
        <v>1</v>
      </c>
      <c r="DL619" t="s">
        <v>236</v>
      </c>
      <c r="DM619">
        <v>0</v>
      </c>
      <c r="DN619" t="s">
        <v>236</v>
      </c>
      <c r="DO619">
        <v>0</v>
      </c>
    </row>
    <row r="620" spans="1:119">
      <c r="A620">
        <f>ROW(Source!A185)</f>
        <v>185</v>
      </c>
      <c r="B620">
        <v>85244098</v>
      </c>
      <c r="C620">
        <v>85247154</v>
      </c>
      <c r="D620">
        <v>82926016</v>
      </c>
      <c r="E620">
        <v>117</v>
      </c>
      <c r="F620">
        <v>1</v>
      </c>
      <c r="G620">
        <v>1</v>
      </c>
      <c r="H620">
        <v>1</v>
      </c>
      <c r="I620" t="s">
        <v>798</v>
      </c>
      <c r="J620" t="s">
        <v>236</v>
      </c>
      <c r="K620" t="s">
        <v>799</v>
      </c>
      <c r="L620">
        <v>1191</v>
      </c>
      <c r="N620">
        <v>1013</v>
      </c>
      <c r="O620" t="s">
        <v>28</v>
      </c>
      <c r="P620" t="s">
        <v>28</v>
      </c>
      <c r="Q620">
        <v>1</v>
      </c>
      <c r="W620">
        <v>0</v>
      </c>
      <c r="X620">
        <v>-1417349443</v>
      </c>
      <c r="Y620">
        <f>(AT620*ROUND((0.15+1),7))</f>
        <v>0.069</v>
      </c>
      <c r="AA620">
        <v>0</v>
      </c>
      <c r="AB620">
        <v>0</v>
      </c>
      <c r="AC620">
        <v>0</v>
      </c>
      <c r="AD620">
        <v>0</v>
      </c>
      <c r="AE620">
        <v>0</v>
      </c>
      <c r="AF620">
        <v>0</v>
      </c>
      <c r="AG620">
        <v>0</v>
      </c>
      <c r="AH620">
        <v>0</v>
      </c>
      <c r="AI620">
        <v>1</v>
      </c>
      <c r="AJ620">
        <v>1</v>
      </c>
      <c r="AK620">
        <v>1</v>
      </c>
      <c r="AL620">
        <v>1</v>
      </c>
      <c r="AM620">
        <v>-2</v>
      </c>
      <c r="AN620">
        <v>0</v>
      </c>
      <c r="AO620">
        <v>0</v>
      </c>
      <c r="AP620">
        <v>1</v>
      </c>
      <c r="AQ620">
        <v>1</v>
      </c>
      <c r="AR620">
        <v>0</v>
      </c>
      <c r="AS620" t="s">
        <v>236</v>
      </c>
      <c r="AT620">
        <v>0.06</v>
      </c>
      <c r="AU620" t="s">
        <v>422</v>
      </c>
      <c r="AV620">
        <v>2</v>
      </c>
      <c r="AW620">
        <v>2</v>
      </c>
      <c r="AX620">
        <v>85247164</v>
      </c>
      <c r="AY620">
        <v>1</v>
      </c>
      <c r="AZ620">
        <v>0</v>
      </c>
      <c r="BA620">
        <v>840</v>
      </c>
      <c r="BB620">
        <v>1</v>
      </c>
      <c r="BC620">
        <v>0</v>
      </c>
      <c r="BD620">
        <v>0</v>
      </c>
      <c r="BE620">
        <v>0</v>
      </c>
      <c r="BF620">
        <v>0</v>
      </c>
      <c r="BG620">
        <v>0</v>
      </c>
      <c r="BH620">
        <v>0</v>
      </c>
      <c r="BI620">
        <v>0</v>
      </c>
      <c r="BJ620">
        <v>0</v>
      </c>
      <c r="BK620">
        <v>0</v>
      </c>
      <c r="BL620">
        <v>0</v>
      </c>
      <c r="BM620">
        <v>0</v>
      </c>
      <c r="BN620">
        <v>0</v>
      </c>
      <c r="BO620">
        <v>0</v>
      </c>
      <c r="BP620">
        <v>0</v>
      </c>
      <c r="BQ620">
        <v>0</v>
      </c>
      <c r="BR620">
        <v>0</v>
      </c>
      <c r="BS620">
        <v>0</v>
      </c>
      <c r="BT620">
        <v>0</v>
      </c>
      <c r="BU620">
        <v>0</v>
      </c>
      <c r="BV620">
        <v>0</v>
      </c>
      <c r="BW620">
        <v>0</v>
      </c>
      <c r="CV620">
        <v>0</v>
      </c>
      <c r="CW620">
        <v>0</v>
      </c>
      <c r="CX620">
        <f>ROUND(Y620*Source!I185,7)</f>
        <v>0.0029808</v>
      </c>
      <c r="CY620">
        <f>AD620</f>
        <v>0</v>
      </c>
      <c r="CZ620">
        <f>AH620</f>
        <v>0</v>
      </c>
      <c r="DA620">
        <f>AL620</f>
        <v>1</v>
      </c>
      <c r="DB620">
        <f>ROUND((ROUND(AT620*CZ620,2)*ROUND((0.15+1),7)),6)</f>
        <v>0</v>
      </c>
      <c r="DC620">
        <f>ROUND((ROUND(AT620*AG620,2)*ROUND((0.15+1),7)),6)</f>
        <v>0</v>
      </c>
      <c r="DD620" t="s">
        <v>236</v>
      </c>
      <c r="DE620" t="s">
        <v>236</v>
      </c>
      <c r="DF620">
        <f>ROUND(ROUND(AE620,2)*CX620,2)</f>
        <v>0</v>
      </c>
      <c r="DG620">
        <f t="shared" si="208"/>
        <v>0</v>
      </c>
      <c r="DH620">
        <f t="shared" si="201"/>
        <v>0</v>
      </c>
      <c r="DI620">
        <f t="shared" si="202"/>
        <v>0</v>
      </c>
      <c r="DJ620">
        <f>DI620</f>
        <v>0</v>
      </c>
      <c r="DK620">
        <v>0</v>
      </c>
      <c r="DL620" t="s">
        <v>236</v>
      </c>
      <c r="DM620">
        <v>0</v>
      </c>
      <c r="DN620" t="s">
        <v>236</v>
      </c>
      <c r="DO620">
        <v>0</v>
      </c>
    </row>
    <row r="621" spans="1:119">
      <c r="A621">
        <f>ROW(Source!A185)</f>
        <v>185</v>
      </c>
      <c r="B621">
        <v>85244098</v>
      </c>
      <c r="C621">
        <v>85247154</v>
      </c>
      <c r="D621">
        <v>82932692</v>
      </c>
      <c r="E621">
        <v>1</v>
      </c>
      <c r="F621">
        <v>1</v>
      </c>
      <c r="G621">
        <v>1</v>
      </c>
      <c r="H621">
        <v>2</v>
      </c>
      <c r="I621" t="s">
        <v>143</v>
      </c>
      <c r="J621" t="s">
        <v>939</v>
      </c>
      <c r="K621" t="s">
        <v>144</v>
      </c>
      <c r="L621">
        <v>1368</v>
      </c>
      <c r="N621">
        <v>1011</v>
      </c>
      <c r="O621" t="s">
        <v>57</v>
      </c>
      <c r="P621" t="s">
        <v>57</v>
      </c>
      <c r="Q621">
        <v>1</v>
      </c>
      <c r="W621">
        <v>0</v>
      </c>
      <c r="X621">
        <v>945201097</v>
      </c>
      <c r="Y621">
        <f>(AT621*ROUND((0.15+1),7))</f>
        <v>0.0115</v>
      </c>
      <c r="AA621">
        <v>0</v>
      </c>
      <c r="AB621">
        <v>57.85</v>
      </c>
      <c r="AC621">
        <v>720.91</v>
      </c>
      <c r="AD621">
        <v>0</v>
      </c>
      <c r="AE621">
        <v>0</v>
      </c>
      <c r="AF621">
        <v>37.32</v>
      </c>
      <c r="AG621">
        <v>720.91</v>
      </c>
      <c r="AH621">
        <v>0</v>
      </c>
      <c r="AI621">
        <v>1</v>
      </c>
      <c r="AJ621">
        <v>1.55</v>
      </c>
      <c r="AK621">
        <v>1</v>
      </c>
      <c r="AL621">
        <v>1</v>
      </c>
      <c r="AM621">
        <v>2</v>
      </c>
      <c r="AN621">
        <v>0</v>
      </c>
      <c r="AO621">
        <v>0</v>
      </c>
      <c r="AP621">
        <v>1</v>
      </c>
      <c r="AQ621">
        <v>1</v>
      </c>
      <c r="AR621">
        <v>0</v>
      </c>
      <c r="AS621" t="s">
        <v>236</v>
      </c>
      <c r="AT621">
        <v>0.01</v>
      </c>
      <c r="AU621" t="s">
        <v>422</v>
      </c>
      <c r="AV621">
        <v>1</v>
      </c>
      <c r="AW621">
        <v>2</v>
      </c>
      <c r="AX621">
        <v>85247165</v>
      </c>
      <c r="AY621">
        <v>1</v>
      </c>
      <c r="AZ621">
        <v>0</v>
      </c>
      <c r="BA621">
        <v>841</v>
      </c>
      <c r="BB621">
        <v>1</v>
      </c>
      <c r="BC621">
        <v>0</v>
      </c>
      <c r="BD621">
        <v>0</v>
      </c>
      <c r="BE621">
        <v>0</v>
      </c>
      <c r="BF621">
        <v>0</v>
      </c>
      <c r="BG621">
        <v>0</v>
      </c>
      <c r="BH621">
        <v>0</v>
      </c>
      <c r="BI621">
        <v>0</v>
      </c>
      <c r="BJ621">
        <v>0</v>
      </c>
      <c r="BK621">
        <v>0.3732</v>
      </c>
      <c r="BL621">
        <v>7.2091</v>
      </c>
      <c r="BM621">
        <v>0</v>
      </c>
      <c r="BN621">
        <v>0</v>
      </c>
      <c r="BO621">
        <v>0.01</v>
      </c>
      <c r="BP621">
        <v>1</v>
      </c>
      <c r="BQ621">
        <v>0</v>
      </c>
      <c r="BR621">
        <v>0.42918</v>
      </c>
      <c r="BS621">
        <v>8.290465</v>
      </c>
      <c r="BT621">
        <v>0</v>
      </c>
      <c r="BU621">
        <v>0</v>
      </c>
      <c r="BV621">
        <v>0.0115</v>
      </c>
      <c r="BW621">
        <v>1</v>
      </c>
      <c r="CV621">
        <v>0</v>
      </c>
      <c r="CW621">
        <f>ROUND(Y621*Source!I185*DO621,7)</f>
        <v>0.0004968</v>
      </c>
      <c r="CX621">
        <f>ROUND(Y621*Source!I185,7)</f>
        <v>0.0004968</v>
      </c>
      <c r="CY621">
        <f>AB621</f>
        <v>57.85</v>
      </c>
      <c r="CZ621">
        <f>AF621</f>
        <v>37.32</v>
      </c>
      <c r="DA621">
        <f>AJ621</f>
        <v>1.55</v>
      </c>
      <c r="DB621">
        <f>ROUND((ROUND(AT621*CZ621,2)*ROUND((0.15+1),7)),6)</f>
        <v>0.4255</v>
      </c>
      <c r="DC621">
        <f>ROUND((ROUND(AT621*AG621,2)*ROUND((0.15+1),7)),6)</f>
        <v>8.2915</v>
      </c>
      <c r="DD621" t="s">
        <v>236</v>
      </c>
      <c r="DE621" t="s">
        <v>236</v>
      </c>
      <c r="DF621">
        <f>ROUND(ROUND(AE621,2)*CX621,2)</f>
        <v>0</v>
      </c>
      <c r="DG621">
        <f>ROUND(ROUND(AF621*AJ621,2)*CX621,2)</f>
        <v>0.03</v>
      </c>
      <c r="DH621">
        <f t="shared" si="201"/>
        <v>0.36</v>
      </c>
      <c r="DI621">
        <f t="shared" si="202"/>
        <v>0</v>
      </c>
      <c r="DJ621">
        <f>DG621+DH621</f>
        <v>0.39</v>
      </c>
      <c r="DK621">
        <v>0</v>
      </c>
      <c r="DL621" t="s">
        <v>145</v>
      </c>
      <c r="DM621">
        <v>3</v>
      </c>
      <c r="DN621" t="s">
        <v>28</v>
      </c>
      <c r="DO621">
        <v>1</v>
      </c>
    </row>
    <row r="622" spans="1:119">
      <c r="A622">
        <f>ROW(Source!A185)</f>
        <v>185</v>
      </c>
      <c r="B622">
        <v>85244098</v>
      </c>
      <c r="C622">
        <v>85247154</v>
      </c>
      <c r="D622">
        <v>82933400</v>
      </c>
      <c r="E622">
        <v>1</v>
      </c>
      <c r="F622">
        <v>1</v>
      </c>
      <c r="G622">
        <v>1</v>
      </c>
      <c r="H622">
        <v>2</v>
      </c>
      <c r="I622" t="s">
        <v>97</v>
      </c>
      <c r="J622" t="s">
        <v>801</v>
      </c>
      <c r="K622" t="s">
        <v>98</v>
      </c>
      <c r="L622">
        <v>1368</v>
      </c>
      <c r="N622">
        <v>1011</v>
      </c>
      <c r="O622" t="s">
        <v>57</v>
      </c>
      <c r="P622" t="s">
        <v>57</v>
      </c>
      <c r="Q622">
        <v>1</v>
      </c>
      <c r="W622">
        <v>0</v>
      </c>
      <c r="X622">
        <v>-849950259</v>
      </c>
      <c r="Y622">
        <f>(AT622*ROUND((0.15+1),7))</f>
        <v>0.0575</v>
      </c>
      <c r="AA622">
        <v>0</v>
      </c>
      <c r="AB622">
        <v>641.7</v>
      </c>
      <c r="AC622">
        <v>811.79</v>
      </c>
      <c r="AD622">
        <v>0</v>
      </c>
      <c r="AE622">
        <v>0</v>
      </c>
      <c r="AF622">
        <v>641.7</v>
      </c>
      <c r="AG622">
        <v>811.79</v>
      </c>
      <c r="AH622">
        <v>0</v>
      </c>
      <c r="AI622">
        <v>1</v>
      </c>
      <c r="AJ622">
        <v>1</v>
      </c>
      <c r="AK622">
        <v>1</v>
      </c>
      <c r="AL622">
        <v>1</v>
      </c>
      <c r="AM622">
        <v>-2</v>
      </c>
      <c r="AN622">
        <v>0</v>
      </c>
      <c r="AO622">
        <v>0</v>
      </c>
      <c r="AP622">
        <v>1</v>
      </c>
      <c r="AQ622">
        <v>1</v>
      </c>
      <c r="AR622">
        <v>0</v>
      </c>
      <c r="AS622" t="s">
        <v>236</v>
      </c>
      <c r="AT622">
        <v>0.05</v>
      </c>
      <c r="AU622" t="s">
        <v>422</v>
      </c>
      <c r="AV622">
        <v>1</v>
      </c>
      <c r="AW622">
        <v>2</v>
      </c>
      <c r="AX622">
        <v>85247166</v>
      </c>
      <c r="AY622">
        <v>1</v>
      </c>
      <c r="AZ622">
        <v>0</v>
      </c>
      <c r="BA622">
        <v>842</v>
      </c>
      <c r="BB622">
        <v>1</v>
      </c>
      <c r="BC622">
        <v>0</v>
      </c>
      <c r="BD622">
        <v>0</v>
      </c>
      <c r="BE622">
        <v>0</v>
      </c>
      <c r="BF622">
        <v>0</v>
      </c>
      <c r="BG622">
        <v>0</v>
      </c>
      <c r="BH622">
        <v>0</v>
      </c>
      <c r="BI622">
        <v>0</v>
      </c>
      <c r="BJ622">
        <v>0</v>
      </c>
      <c r="BK622">
        <v>32.085</v>
      </c>
      <c r="BL622">
        <v>40.5895</v>
      </c>
      <c r="BM622">
        <v>0</v>
      </c>
      <c r="BN622">
        <v>0</v>
      </c>
      <c r="BO622">
        <v>0.05</v>
      </c>
      <c r="BP622">
        <v>1</v>
      </c>
      <c r="BQ622">
        <v>0</v>
      </c>
      <c r="BR622">
        <v>36.89775</v>
      </c>
      <c r="BS622">
        <v>46.677925</v>
      </c>
      <c r="BT622">
        <v>0</v>
      </c>
      <c r="BU622">
        <v>0</v>
      </c>
      <c r="BV622">
        <v>0.0575</v>
      </c>
      <c r="BW622">
        <v>1</v>
      </c>
      <c r="CV622">
        <v>0</v>
      </c>
      <c r="CW622">
        <f>ROUND(Y622*Source!I185*DO622,7)</f>
        <v>0.002484</v>
      </c>
      <c r="CX622">
        <f>ROUND(Y622*Source!I185,7)</f>
        <v>0.002484</v>
      </c>
      <c r="CY622">
        <f>AB622</f>
        <v>641.7</v>
      </c>
      <c r="CZ622">
        <f>AF622</f>
        <v>641.7</v>
      </c>
      <c r="DA622">
        <f>AJ622</f>
        <v>1</v>
      </c>
      <c r="DB622">
        <f>ROUND((ROUND(AT622*CZ622,2)*ROUND((0.15+1),7)),6)</f>
        <v>36.9035</v>
      </c>
      <c r="DC622">
        <f>ROUND((ROUND(AT622*AG622,2)*ROUND((0.15+1),7)),6)</f>
        <v>46.6785</v>
      </c>
      <c r="DD622" t="s">
        <v>236</v>
      </c>
      <c r="DE622" t="s">
        <v>236</v>
      </c>
      <c r="DF622">
        <f>ROUND(ROUND(AE622,2)*CX622,2)</f>
        <v>0</v>
      </c>
      <c r="DG622">
        <f t="shared" ref="DG622:DG628" si="225">ROUND(ROUND(AF622,2)*CX622,2)</f>
        <v>1.59</v>
      </c>
      <c r="DH622">
        <f t="shared" si="201"/>
        <v>2.02</v>
      </c>
      <c r="DI622">
        <f t="shared" si="202"/>
        <v>0</v>
      </c>
      <c r="DJ622">
        <f>DG622+DH622</f>
        <v>3.61</v>
      </c>
      <c r="DK622">
        <v>1</v>
      </c>
      <c r="DL622" t="s">
        <v>81</v>
      </c>
      <c r="DM622">
        <v>4</v>
      </c>
      <c r="DN622" t="s">
        <v>28</v>
      </c>
      <c r="DO622">
        <v>1</v>
      </c>
    </row>
    <row r="623" spans="1:119">
      <c r="A623">
        <f>ROW(Source!A185)</f>
        <v>185</v>
      </c>
      <c r="B623">
        <v>85244098</v>
      </c>
      <c r="C623">
        <v>85247154</v>
      </c>
      <c r="D623">
        <v>83000759</v>
      </c>
      <c r="E623">
        <v>1</v>
      </c>
      <c r="F623">
        <v>1</v>
      </c>
      <c r="G623">
        <v>1</v>
      </c>
      <c r="H623">
        <v>3</v>
      </c>
      <c r="I623" t="s">
        <v>147</v>
      </c>
      <c r="J623" t="s">
        <v>940</v>
      </c>
      <c r="K623" t="s">
        <v>148</v>
      </c>
      <c r="L623">
        <v>1346</v>
      </c>
      <c r="N623">
        <v>1009</v>
      </c>
      <c r="O623" t="s">
        <v>102</v>
      </c>
      <c r="P623" t="s">
        <v>102</v>
      </c>
      <c r="Q623">
        <v>1</v>
      </c>
      <c r="W623">
        <v>0</v>
      </c>
      <c r="X623">
        <v>-2122839911</v>
      </c>
      <c r="Y623">
        <f>AT623</f>
        <v>0.24</v>
      </c>
      <c r="AA623">
        <v>3310.06</v>
      </c>
      <c r="AB623">
        <v>0</v>
      </c>
      <c r="AC623">
        <v>0</v>
      </c>
      <c r="AD623">
        <v>0</v>
      </c>
      <c r="AE623">
        <v>2507.62</v>
      </c>
      <c r="AF623">
        <v>0</v>
      </c>
      <c r="AG623">
        <v>0</v>
      </c>
      <c r="AH623">
        <v>0</v>
      </c>
      <c r="AI623">
        <v>1.32</v>
      </c>
      <c r="AJ623">
        <v>1</v>
      </c>
      <c r="AK623">
        <v>1</v>
      </c>
      <c r="AL623">
        <v>1</v>
      </c>
      <c r="AM623">
        <v>2</v>
      </c>
      <c r="AN623">
        <v>0</v>
      </c>
      <c r="AO623">
        <v>0</v>
      </c>
      <c r="AP623">
        <v>1</v>
      </c>
      <c r="AQ623">
        <v>1</v>
      </c>
      <c r="AR623">
        <v>0</v>
      </c>
      <c r="AS623" t="s">
        <v>236</v>
      </c>
      <c r="AT623">
        <v>0.24</v>
      </c>
      <c r="AU623" t="s">
        <v>236</v>
      </c>
      <c r="AV623">
        <v>0</v>
      </c>
      <c r="AW623">
        <v>2</v>
      </c>
      <c r="AX623">
        <v>85247167</v>
      </c>
      <c r="AY623">
        <v>1</v>
      </c>
      <c r="AZ623">
        <v>0</v>
      </c>
      <c r="BA623">
        <v>843</v>
      </c>
      <c r="BB623">
        <v>1</v>
      </c>
      <c r="BC623">
        <v>0</v>
      </c>
      <c r="BD623">
        <v>0</v>
      </c>
      <c r="BE623">
        <v>0</v>
      </c>
      <c r="BF623">
        <v>0</v>
      </c>
      <c r="BG623">
        <v>0</v>
      </c>
      <c r="BH623">
        <v>0</v>
      </c>
      <c r="BI623">
        <v>0</v>
      </c>
      <c r="BJ623">
        <v>601.8288</v>
      </c>
      <c r="BK623">
        <v>0</v>
      </c>
      <c r="BL623">
        <v>0</v>
      </c>
      <c r="BM623">
        <v>0</v>
      </c>
      <c r="BN623">
        <v>0</v>
      </c>
      <c r="BO623">
        <v>0</v>
      </c>
      <c r="BP623">
        <v>1</v>
      </c>
      <c r="BQ623">
        <v>601.8288</v>
      </c>
      <c r="BR623">
        <v>0</v>
      </c>
      <c r="BS623">
        <v>0</v>
      </c>
      <c r="BT623">
        <v>0</v>
      </c>
      <c r="BU623">
        <v>0</v>
      </c>
      <c r="BV623">
        <v>0</v>
      </c>
      <c r="BW623">
        <v>1</v>
      </c>
      <c r="CV623">
        <v>0</v>
      </c>
      <c r="CW623">
        <v>0</v>
      </c>
      <c r="CX623">
        <f>ROUND(Y623*Source!I185,7)</f>
        <v>0.010368</v>
      </c>
      <c r="CY623">
        <f>AA623</f>
        <v>3310.06</v>
      </c>
      <c r="CZ623">
        <f>AE623</f>
        <v>2507.62</v>
      </c>
      <c r="DA623">
        <f>AI623</f>
        <v>1.32</v>
      </c>
      <c r="DB623">
        <f>ROUND(ROUND(AT623*CZ623,2),6)</f>
        <v>601.83</v>
      </c>
      <c r="DC623">
        <f>ROUND(ROUND(AT623*AG623,2),6)</f>
        <v>0</v>
      </c>
      <c r="DD623" t="s">
        <v>236</v>
      </c>
      <c r="DE623" t="s">
        <v>236</v>
      </c>
      <c r="DF623">
        <f>ROUND(ROUND(AE623*AI623,2)*CX623,2)</f>
        <v>34.32</v>
      </c>
      <c r="DG623">
        <f t="shared" si="225"/>
        <v>0</v>
      </c>
      <c r="DH623">
        <f t="shared" si="201"/>
        <v>0</v>
      </c>
      <c r="DI623">
        <f t="shared" si="202"/>
        <v>0</v>
      </c>
      <c r="DJ623">
        <f>DF623</f>
        <v>34.32</v>
      </c>
      <c r="DK623">
        <v>0</v>
      </c>
      <c r="DL623" t="s">
        <v>236</v>
      </c>
      <c r="DM623">
        <v>0</v>
      </c>
      <c r="DN623" t="s">
        <v>236</v>
      </c>
      <c r="DO623">
        <v>0</v>
      </c>
    </row>
    <row r="624" spans="1:119">
      <c r="A624">
        <f>ROW(Source!A185)</f>
        <v>185</v>
      </c>
      <c r="B624">
        <v>85244098</v>
      </c>
      <c r="C624">
        <v>85247154</v>
      </c>
      <c r="D624">
        <v>83002452</v>
      </c>
      <c r="E624">
        <v>1</v>
      </c>
      <c r="F624">
        <v>1</v>
      </c>
      <c r="G624">
        <v>1</v>
      </c>
      <c r="H624">
        <v>3</v>
      </c>
      <c r="I624" t="s">
        <v>149</v>
      </c>
      <c r="J624" t="s">
        <v>941</v>
      </c>
      <c r="K624" t="s">
        <v>150</v>
      </c>
      <c r="L624">
        <v>1327</v>
      </c>
      <c r="N624">
        <v>1005</v>
      </c>
      <c r="O624" t="s">
        <v>151</v>
      </c>
      <c r="P624" t="s">
        <v>151</v>
      </c>
      <c r="Q624">
        <v>1</v>
      </c>
      <c r="W624">
        <v>0</v>
      </c>
      <c r="X624">
        <v>10451617</v>
      </c>
      <c r="Y624">
        <f>AT624</f>
        <v>0.8</v>
      </c>
      <c r="AA624">
        <v>701.5</v>
      </c>
      <c r="AB624">
        <v>0</v>
      </c>
      <c r="AC624">
        <v>0</v>
      </c>
      <c r="AD624">
        <v>0</v>
      </c>
      <c r="AE624">
        <v>531.44</v>
      </c>
      <c r="AF624">
        <v>0</v>
      </c>
      <c r="AG624">
        <v>0</v>
      </c>
      <c r="AH624">
        <v>0</v>
      </c>
      <c r="AI624">
        <v>1.32</v>
      </c>
      <c r="AJ624">
        <v>1</v>
      </c>
      <c r="AK624">
        <v>1</v>
      </c>
      <c r="AL624">
        <v>1</v>
      </c>
      <c r="AM624">
        <v>2</v>
      </c>
      <c r="AN624">
        <v>0</v>
      </c>
      <c r="AO624">
        <v>0</v>
      </c>
      <c r="AP624">
        <v>1</v>
      </c>
      <c r="AQ624">
        <v>1</v>
      </c>
      <c r="AR624">
        <v>0</v>
      </c>
      <c r="AS624" t="s">
        <v>236</v>
      </c>
      <c r="AT624">
        <v>0.8</v>
      </c>
      <c r="AU624" t="s">
        <v>236</v>
      </c>
      <c r="AV624">
        <v>0</v>
      </c>
      <c r="AW624">
        <v>2</v>
      </c>
      <c r="AX624">
        <v>85247168</v>
      </c>
      <c r="AY624">
        <v>1</v>
      </c>
      <c r="AZ624">
        <v>0</v>
      </c>
      <c r="BA624">
        <v>844</v>
      </c>
      <c r="BB624">
        <v>1</v>
      </c>
      <c r="BC624">
        <v>0</v>
      </c>
      <c r="BD624">
        <v>0</v>
      </c>
      <c r="BE624">
        <v>0</v>
      </c>
      <c r="BF624">
        <v>0</v>
      </c>
      <c r="BG624">
        <v>0</v>
      </c>
      <c r="BH624">
        <v>0</v>
      </c>
      <c r="BI624">
        <v>0</v>
      </c>
      <c r="BJ624">
        <v>425.152</v>
      </c>
      <c r="BK624">
        <v>0</v>
      </c>
      <c r="BL624">
        <v>0</v>
      </c>
      <c r="BM624">
        <v>0</v>
      </c>
      <c r="BN624">
        <v>0</v>
      </c>
      <c r="BO624">
        <v>0</v>
      </c>
      <c r="BP624">
        <v>1</v>
      </c>
      <c r="BQ624">
        <v>425.152</v>
      </c>
      <c r="BR624">
        <v>0</v>
      </c>
      <c r="BS624">
        <v>0</v>
      </c>
      <c r="BT624">
        <v>0</v>
      </c>
      <c r="BU624">
        <v>0</v>
      </c>
      <c r="BV624">
        <v>0</v>
      </c>
      <c r="BW624">
        <v>1</v>
      </c>
      <c r="CV624">
        <v>0</v>
      </c>
      <c r="CW624">
        <v>0</v>
      </c>
      <c r="CX624">
        <f>ROUND(Y624*Source!I185,7)</f>
        <v>0.03456</v>
      </c>
      <c r="CY624">
        <f>AA624</f>
        <v>701.5</v>
      </c>
      <c r="CZ624">
        <f>AE624</f>
        <v>531.44</v>
      </c>
      <c r="DA624">
        <f>AI624</f>
        <v>1.32</v>
      </c>
      <c r="DB624">
        <f>ROUND(ROUND(AT624*CZ624,2),6)</f>
        <v>425.15</v>
      </c>
      <c r="DC624">
        <f>ROUND(ROUND(AT624*AG624,2),6)</f>
        <v>0</v>
      </c>
      <c r="DD624" t="s">
        <v>236</v>
      </c>
      <c r="DE624" t="s">
        <v>236</v>
      </c>
      <c r="DF624">
        <f>ROUND(ROUND(AE624*AI624,2)*CX624,2)</f>
        <v>24.24</v>
      </c>
      <c r="DG624">
        <f t="shared" si="225"/>
        <v>0</v>
      </c>
      <c r="DH624">
        <f t="shared" si="201"/>
        <v>0</v>
      </c>
      <c r="DI624">
        <f t="shared" si="202"/>
        <v>0</v>
      </c>
      <c r="DJ624">
        <f>DF624</f>
        <v>24.24</v>
      </c>
      <c r="DK624">
        <v>0</v>
      </c>
      <c r="DL624" t="s">
        <v>236</v>
      </c>
      <c r="DM624">
        <v>0</v>
      </c>
      <c r="DN624" t="s">
        <v>236</v>
      </c>
      <c r="DO624">
        <v>0</v>
      </c>
    </row>
    <row r="625" spans="1:119">
      <c r="A625">
        <f>ROW(Source!A185)</f>
        <v>185</v>
      </c>
      <c r="B625">
        <v>85244098</v>
      </c>
      <c r="C625">
        <v>85247154</v>
      </c>
      <c r="D625">
        <v>83002816</v>
      </c>
      <c r="E625">
        <v>1</v>
      </c>
      <c r="F625">
        <v>1</v>
      </c>
      <c r="G625">
        <v>1</v>
      </c>
      <c r="H625">
        <v>3</v>
      </c>
      <c r="I625" t="s">
        <v>105</v>
      </c>
      <c r="J625" t="s">
        <v>814</v>
      </c>
      <c r="K625" t="s">
        <v>106</v>
      </c>
      <c r="L625">
        <v>1346</v>
      </c>
      <c r="N625">
        <v>1009</v>
      </c>
      <c r="O625" t="s">
        <v>102</v>
      </c>
      <c r="P625" t="s">
        <v>102</v>
      </c>
      <c r="Q625">
        <v>1</v>
      </c>
      <c r="W625">
        <v>0</v>
      </c>
      <c r="X625">
        <v>-373327139</v>
      </c>
      <c r="Y625">
        <f>AT625</f>
        <v>0.21</v>
      </c>
      <c r="AA625">
        <v>86.41</v>
      </c>
      <c r="AB625">
        <v>0</v>
      </c>
      <c r="AC625">
        <v>0</v>
      </c>
      <c r="AD625">
        <v>0</v>
      </c>
      <c r="AE625">
        <v>56.11</v>
      </c>
      <c r="AF625">
        <v>0</v>
      </c>
      <c r="AG625">
        <v>0</v>
      </c>
      <c r="AH625">
        <v>0</v>
      </c>
      <c r="AI625">
        <v>1.54</v>
      </c>
      <c r="AJ625">
        <v>1</v>
      </c>
      <c r="AK625">
        <v>1</v>
      </c>
      <c r="AL625">
        <v>1</v>
      </c>
      <c r="AM625">
        <v>2</v>
      </c>
      <c r="AN625">
        <v>0</v>
      </c>
      <c r="AO625">
        <v>0</v>
      </c>
      <c r="AP625">
        <v>1</v>
      </c>
      <c r="AQ625">
        <v>1</v>
      </c>
      <c r="AR625">
        <v>0</v>
      </c>
      <c r="AS625" t="s">
        <v>236</v>
      </c>
      <c r="AT625">
        <v>0.21</v>
      </c>
      <c r="AU625" t="s">
        <v>236</v>
      </c>
      <c r="AV625">
        <v>0</v>
      </c>
      <c r="AW625">
        <v>2</v>
      </c>
      <c r="AX625">
        <v>85247169</v>
      </c>
      <c r="AY625">
        <v>1</v>
      </c>
      <c r="AZ625">
        <v>0</v>
      </c>
      <c r="BA625">
        <v>845</v>
      </c>
      <c r="BB625">
        <v>1</v>
      </c>
      <c r="BC625">
        <v>0</v>
      </c>
      <c r="BD625">
        <v>0</v>
      </c>
      <c r="BE625">
        <v>0</v>
      </c>
      <c r="BF625">
        <v>0</v>
      </c>
      <c r="BG625">
        <v>0</v>
      </c>
      <c r="BH625">
        <v>0</v>
      </c>
      <c r="BI625">
        <v>0</v>
      </c>
      <c r="BJ625">
        <v>11.7831</v>
      </c>
      <c r="BK625">
        <v>0</v>
      </c>
      <c r="BL625">
        <v>0</v>
      </c>
      <c r="BM625">
        <v>0</v>
      </c>
      <c r="BN625">
        <v>0</v>
      </c>
      <c r="BO625">
        <v>0</v>
      </c>
      <c r="BP625">
        <v>1</v>
      </c>
      <c r="BQ625">
        <v>11.7831</v>
      </c>
      <c r="BR625">
        <v>0</v>
      </c>
      <c r="BS625">
        <v>0</v>
      </c>
      <c r="BT625">
        <v>0</v>
      </c>
      <c r="BU625">
        <v>0</v>
      </c>
      <c r="BV625">
        <v>0</v>
      </c>
      <c r="BW625">
        <v>1</v>
      </c>
      <c r="CV625">
        <v>0</v>
      </c>
      <c r="CW625">
        <v>0</v>
      </c>
      <c r="CX625">
        <f>ROUND(Y625*Source!I185,7)</f>
        <v>0.009072</v>
      </c>
      <c r="CY625">
        <f>AA625</f>
        <v>86.41</v>
      </c>
      <c r="CZ625">
        <f>AE625</f>
        <v>56.11</v>
      </c>
      <c r="DA625">
        <f>AI625</f>
        <v>1.54</v>
      </c>
      <c r="DB625">
        <f>ROUND(ROUND(AT625*CZ625,2),6)</f>
        <v>11.78</v>
      </c>
      <c r="DC625">
        <f>ROUND(ROUND(AT625*AG625,2),6)</f>
        <v>0</v>
      </c>
      <c r="DD625" t="s">
        <v>236</v>
      </c>
      <c r="DE625" t="s">
        <v>236</v>
      </c>
      <c r="DF625">
        <f>ROUND(ROUND(AE625*AI625,2)*CX625,2)</f>
        <v>0.78</v>
      </c>
      <c r="DG625">
        <f t="shared" si="225"/>
        <v>0</v>
      </c>
      <c r="DH625">
        <f t="shared" si="201"/>
        <v>0</v>
      </c>
      <c r="DI625">
        <f t="shared" si="202"/>
        <v>0</v>
      </c>
      <c r="DJ625">
        <f>DF625</f>
        <v>0.78</v>
      </c>
      <c r="DK625">
        <v>0</v>
      </c>
      <c r="DL625" t="s">
        <v>236</v>
      </c>
      <c r="DM625">
        <v>0</v>
      </c>
      <c r="DN625" t="s">
        <v>236</v>
      </c>
      <c r="DO625">
        <v>0</v>
      </c>
    </row>
    <row r="626" spans="1:119">
      <c r="A626">
        <f>ROW(Source!A185)</f>
        <v>185</v>
      </c>
      <c r="B626">
        <v>85244098</v>
      </c>
      <c r="C626">
        <v>85247154</v>
      </c>
      <c r="D626">
        <v>83019299</v>
      </c>
      <c r="E626">
        <v>1</v>
      </c>
      <c r="F626">
        <v>1</v>
      </c>
      <c r="G626">
        <v>1</v>
      </c>
      <c r="H626">
        <v>3</v>
      </c>
      <c r="I626" t="s">
        <v>152</v>
      </c>
      <c r="J626" t="s">
        <v>942</v>
      </c>
      <c r="K626" t="s">
        <v>153</v>
      </c>
      <c r="L626">
        <v>1348</v>
      </c>
      <c r="N626">
        <v>1009</v>
      </c>
      <c r="O626" t="s">
        <v>154</v>
      </c>
      <c r="P626" t="s">
        <v>154</v>
      </c>
      <c r="Q626">
        <v>1000</v>
      </c>
      <c r="W626">
        <v>0</v>
      </c>
      <c r="X626">
        <v>-1010729546</v>
      </c>
      <c r="Y626">
        <f>AT626</f>
        <v>0.005</v>
      </c>
      <c r="AA626">
        <v>36493.18</v>
      </c>
      <c r="AB626">
        <v>0</v>
      </c>
      <c r="AC626">
        <v>0</v>
      </c>
      <c r="AD626">
        <v>0</v>
      </c>
      <c r="AE626">
        <v>24995.33</v>
      </c>
      <c r="AF626">
        <v>0</v>
      </c>
      <c r="AG626">
        <v>0</v>
      </c>
      <c r="AH626">
        <v>0</v>
      </c>
      <c r="AI626">
        <v>1.46</v>
      </c>
      <c r="AJ626">
        <v>1</v>
      </c>
      <c r="AK626">
        <v>1</v>
      </c>
      <c r="AL626">
        <v>1</v>
      </c>
      <c r="AM626">
        <v>2</v>
      </c>
      <c r="AN626">
        <v>0</v>
      </c>
      <c r="AO626">
        <v>0</v>
      </c>
      <c r="AP626">
        <v>1</v>
      </c>
      <c r="AQ626">
        <v>1</v>
      </c>
      <c r="AR626">
        <v>0</v>
      </c>
      <c r="AS626" t="s">
        <v>236</v>
      </c>
      <c r="AT626">
        <v>0.005</v>
      </c>
      <c r="AU626" t="s">
        <v>236</v>
      </c>
      <c r="AV626">
        <v>0</v>
      </c>
      <c r="AW626">
        <v>2</v>
      </c>
      <c r="AX626">
        <v>85247172</v>
      </c>
      <c r="AY626">
        <v>1</v>
      </c>
      <c r="AZ626">
        <v>0</v>
      </c>
      <c r="BA626">
        <v>848</v>
      </c>
      <c r="BB626">
        <v>1</v>
      </c>
      <c r="BC626">
        <v>0</v>
      </c>
      <c r="BD626">
        <v>0</v>
      </c>
      <c r="BE626">
        <v>0</v>
      </c>
      <c r="BF626">
        <v>0</v>
      </c>
      <c r="BG626">
        <v>0</v>
      </c>
      <c r="BH626">
        <v>0</v>
      </c>
      <c r="BI626">
        <v>0</v>
      </c>
      <c r="BJ626">
        <v>124.97665</v>
      </c>
      <c r="BK626">
        <v>0</v>
      </c>
      <c r="BL626">
        <v>0</v>
      </c>
      <c r="BM626">
        <v>0</v>
      </c>
      <c r="BN626">
        <v>0</v>
      </c>
      <c r="BO626">
        <v>0</v>
      </c>
      <c r="BP626">
        <v>1</v>
      </c>
      <c r="BQ626">
        <v>124.97665</v>
      </c>
      <c r="BR626">
        <v>0</v>
      </c>
      <c r="BS626">
        <v>0</v>
      </c>
      <c r="BT626">
        <v>0</v>
      </c>
      <c r="BU626">
        <v>0</v>
      </c>
      <c r="BV626">
        <v>0</v>
      </c>
      <c r="BW626">
        <v>1</v>
      </c>
      <c r="CV626">
        <v>0</v>
      </c>
      <c r="CW626">
        <v>0</v>
      </c>
      <c r="CX626">
        <f>ROUND(Y626*Source!I185,7)</f>
        <v>0.000216</v>
      </c>
      <c r="CY626">
        <f>AA626</f>
        <v>36493.18</v>
      </c>
      <c r="CZ626">
        <f>AE626</f>
        <v>24995.33</v>
      </c>
      <c r="DA626">
        <f>AI626</f>
        <v>1.46</v>
      </c>
      <c r="DB626">
        <f>ROUND(ROUND(AT626*CZ626,2),6)</f>
        <v>124.98</v>
      </c>
      <c r="DC626">
        <f>ROUND(ROUND(AT626*AG626,2),6)</f>
        <v>0</v>
      </c>
      <c r="DD626" t="s">
        <v>236</v>
      </c>
      <c r="DE626" t="s">
        <v>236</v>
      </c>
      <c r="DF626">
        <f>ROUND(ROUND(AE626*AI626,2)*CX626,2)</f>
        <v>7.88</v>
      </c>
      <c r="DG626">
        <f t="shared" si="225"/>
        <v>0</v>
      </c>
      <c r="DH626">
        <f t="shared" si="201"/>
        <v>0</v>
      </c>
      <c r="DI626">
        <f t="shared" si="202"/>
        <v>0</v>
      </c>
      <c r="DJ626">
        <f>DF626</f>
        <v>7.88</v>
      </c>
      <c r="DK626">
        <v>0</v>
      </c>
      <c r="DL626" t="s">
        <v>236</v>
      </c>
      <c r="DM626">
        <v>0</v>
      </c>
      <c r="DN626" t="s">
        <v>236</v>
      </c>
      <c r="DO626">
        <v>0</v>
      </c>
    </row>
    <row r="627" spans="1:119">
      <c r="A627">
        <f>ROW(Source!A186)</f>
        <v>186</v>
      </c>
      <c r="B627">
        <v>85244033</v>
      </c>
      <c r="C627">
        <v>85247154</v>
      </c>
      <c r="D627">
        <v>82925826</v>
      </c>
      <c r="E627">
        <v>117</v>
      </c>
      <c r="F627">
        <v>1</v>
      </c>
      <c r="G627">
        <v>1</v>
      </c>
      <c r="H627">
        <v>1</v>
      </c>
      <c r="I627" t="s">
        <v>141</v>
      </c>
      <c r="J627" t="s">
        <v>236</v>
      </c>
      <c r="K627" t="s">
        <v>142</v>
      </c>
      <c r="L627">
        <v>1191</v>
      </c>
      <c r="N627">
        <v>1013</v>
      </c>
      <c r="O627" t="s">
        <v>28</v>
      </c>
      <c r="P627" t="s">
        <v>28</v>
      </c>
      <c r="Q627">
        <v>1</v>
      </c>
      <c r="W627">
        <v>0</v>
      </c>
      <c r="X627">
        <v>1958912953</v>
      </c>
      <c r="Y627">
        <f>(AT627*ROUND((0.15+1),7))</f>
        <v>22.08</v>
      </c>
      <c r="AA627">
        <v>0</v>
      </c>
      <c r="AB627">
        <v>0</v>
      </c>
      <c r="AC627">
        <v>0</v>
      </c>
      <c r="AD627">
        <v>739.09</v>
      </c>
      <c r="AE627">
        <v>0</v>
      </c>
      <c r="AF627">
        <v>0</v>
      </c>
      <c r="AG627">
        <v>0</v>
      </c>
      <c r="AH627">
        <v>739.09</v>
      </c>
      <c r="AI627">
        <v>1</v>
      </c>
      <c r="AJ627">
        <v>1</v>
      </c>
      <c r="AK627">
        <v>1</v>
      </c>
      <c r="AL627">
        <v>1</v>
      </c>
      <c r="AM627">
        <v>-2</v>
      </c>
      <c r="AN627">
        <v>0</v>
      </c>
      <c r="AO627">
        <v>0</v>
      </c>
      <c r="AP627">
        <v>1</v>
      </c>
      <c r="AQ627">
        <v>1</v>
      </c>
      <c r="AR627">
        <v>0</v>
      </c>
      <c r="AS627" t="s">
        <v>236</v>
      </c>
      <c r="AT627">
        <v>19.2</v>
      </c>
      <c r="AU627" t="s">
        <v>422</v>
      </c>
      <c r="AV627">
        <v>1</v>
      </c>
      <c r="AW627">
        <v>2</v>
      </c>
      <c r="AX627">
        <v>85247163</v>
      </c>
      <c r="AY627">
        <v>1</v>
      </c>
      <c r="AZ627">
        <v>0</v>
      </c>
      <c r="BA627">
        <v>849</v>
      </c>
      <c r="BB627">
        <v>1</v>
      </c>
      <c r="BC627">
        <v>0</v>
      </c>
      <c r="BD627">
        <v>0</v>
      </c>
      <c r="BE627">
        <v>0</v>
      </c>
      <c r="BF627">
        <v>0</v>
      </c>
      <c r="BG627">
        <v>0</v>
      </c>
      <c r="BH627">
        <v>0</v>
      </c>
      <c r="BI627">
        <v>0</v>
      </c>
      <c r="BJ627">
        <v>0</v>
      </c>
      <c r="BK627">
        <v>0</v>
      </c>
      <c r="BL627">
        <v>0</v>
      </c>
      <c r="BM627">
        <v>14190.528</v>
      </c>
      <c r="BN627">
        <v>19.2</v>
      </c>
      <c r="BO627">
        <v>0</v>
      </c>
      <c r="BP627">
        <v>1</v>
      </c>
      <c r="BQ627">
        <v>0</v>
      </c>
      <c r="BR627">
        <v>0</v>
      </c>
      <c r="BS627">
        <v>0</v>
      </c>
      <c r="BT627">
        <v>16319.1072</v>
      </c>
      <c r="BU627">
        <v>22.08</v>
      </c>
      <c r="BV627">
        <v>0</v>
      </c>
      <c r="BW627">
        <v>1</v>
      </c>
      <c r="CU627">
        <f>ROUND(AT627*Source!I186*AH627*AL627,2)</f>
        <v>613.03</v>
      </c>
      <c r="CV627">
        <f>ROUND(Y627*Source!I186,7)</f>
        <v>0.953856</v>
      </c>
      <c r="CW627">
        <v>0</v>
      </c>
      <c r="CX627">
        <f>ROUND(Y627*Source!I186,7)</f>
        <v>0.953856</v>
      </c>
      <c r="CY627">
        <f>AD627</f>
        <v>739.09</v>
      </c>
      <c r="CZ627">
        <f>AH627</f>
        <v>739.09</v>
      </c>
      <c r="DA627">
        <f>AL627</f>
        <v>1</v>
      </c>
      <c r="DB627">
        <f>ROUND((ROUND(AT627*CZ627,2)*ROUND((0.15+1),7)),6)</f>
        <v>16319.1095</v>
      </c>
      <c r="DC627">
        <f>ROUND((ROUND(AT627*AG627,2)*ROUND((0.15+1),7)),6)</f>
        <v>0</v>
      </c>
      <c r="DD627" t="s">
        <v>236</v>
      </c>
      <c r="DE627" t="s">
        <v>236</v>
      </c>
      <c r="DF627">
        <f>ROUND(ROUND(AE627,2)*CX627,2)</f>
        <v>0</v>
      </c>
      <c r="DG627">
        <f t="shared" si="225"/>
        <v>0</v>
      </c>
      <c r="DH627">
        <f t="shared" si="201"/>
        <v>0</v>
      </c>
      <c r="DI627">
        <f t="shared" si="202"/>
        <v>704.99</v>
      </c>
      <c r="DJ627">
        <f>DI627</f>
        <v>704.99</v>
      </c>
      <c r="DK627">
        <v>1</v>
      </c>
      <c r="DL627" t="s">
        <v>236</v>
      </c>
      <c r="DM627">
        <v>0</v>
      </c>
      <c r="DN627" t="s">
        <v>236</v>
      </c>
      <c r="DO627">
        <v>0</v>
      </c>
    </row>
    <row r="628" spans="1:119">
      <c r="A628">
        <f>ROW(Source!A186)</f>
        <v>186</v>
      </c>
      <c r="B628">
        <v>85244033</v>
      </c>
      <c r="C628">
        <v>85247154</v>
      </c>
      <c r="D628">
        <v>82926016</v>
      </c>
      <c r="E628">
        <v>117</v>
      </c>
      <c r="F628">
        <v>1</v>
      </c>
      <c r="G628">
        <v>1</v>
      </c>
      <c r="H628">
        <v>1</v>
      </c>
      <c r="I628" t="s">
        <v>798</v>
      </c>
      <c r="J628" t="s">
        <v>236</v>
      </c>
      <c r="K628" t="s">
        <v>799</v>
      </c>
      <c r="L628">
        <v>1191</v>
      </c>
      <c r="N628">
        <v>1013</v>
      </c>
      <c r="O628" t="s">
        <v>28</v>
      </c>
      <c r="P628" t="s">
        <v>28</v>
      </c>
      <c r="Q628">
        <v>1</v>
      </c>
      <c r="W628">
        <v>0</v>
      </c>
      <c r="X628">
        <v>-1417349443</v>
      </c>
      <c r="Y628">
        <f>(AT628*ROUND((0.15+1),7))</f>
        <v>0.069</v>
      </c>
      <c r="AA628">
        <v>0</v>
      </c>
      <c r="AB628">
        <v>0</v>
      </c>
      <c r="AC628">
        <v>0</v>
      </c>
      <c r="AD628">
        <v>0</v>
      </c>
      <c r="AE628">
        <v>0</v>
      </c>
      <c r="AF628">
        <v>0</v>
      </c>
      <c r="AG628">
        <v>0</v>
      </c>
      <c r="AH628">
        <v>0</v>
      </c>
      <c r="AI628">
        <v>1</v>
      </c>
      <c r="AJ628">
        <v>1</v>
      </c>
      <c r="AK628">
        <v>1</v>
      </c>
      <c r="AL628">
        <v>1</v>
      </c>
      <c r="AM628">
        <v>-2</v>
      </c>
      <c r="AN628">
        <v>0</v>
      </c>
      <c r="AO628">
        <v>0</v>
      </c>
      <c r="AP628">
        <v>1</v>
      </c>
      <c r="AQ628">
        <v>1</v>
      </c>
      <c r="AR628">
        <v>0</v>
      </c>
      <c r="AS628" t="s">
        <v>236</v>
      </c>
      <c r="AT628">
        <v>0.06</v>
      </c>
      <c r="AU628" t="s">
        <v>422</v>
      </c>
      <c r="AV628">
        <v>2</v>
      </c>
      <c r="AW628">
        <v>2</v>
      </c>
      <c r="AX628">
        <v>85247164</v>
      </c>
      <c r="AY628">
        <v>1</v>
      </c>
      <c r="AZ628">
        <v>0</v>
      </c>
      <c r="BA628">
        <v>850</v>
      </c>
      <c r="BB628">
        <v>1</v>
      </c>
      <c r="BC628">
        <v>0</v>
      </c>
      <c r="BD628">
        <v>0</v>
      </c>
      <c r="BE628">
        <v>0</v>
      </c>
      <c r="BF628">
        <v>0</v>
      </c>
      <c r="BG628">
        <v>0</v>
      </c>
      <c r="BH628">
        <v>0</v>
      </c>
      <c r="BI628">
        <v>0</v>
      </c>
      <c r="BJ628">
        <v>0</v>
      </c>
      <c r="BK628">
        <v>0</v>
      </c>
      <c r="BL628">
        <v>0</v>
      </c>
      <c r="BM628">
        <v>0</v>
      </c>
      <c r="BN628">
        <v>0</v>
      </c>
      <c r="BO628">
        <v>0</v>
      </c>
      <c r="BP628">
        <v>0</v>
      </c>
      <c r="BQ628">
        <v>0</v>
      </c>
      <c r="BR628">
        <v>0</v>
      </c>
      <c r="BS628">
        <v>0</v>
      </c>
      <c r="BT628">
        <v>0</v>
      </c>
      <c r="BU628">
        <v>0</v>
      </c>
      <c r="BV628">
        <v>0</v>
      </c>
      <c r="BW628">
        <v>0</v>
      </c>
      <c r="CV628">
        <v>0</v>
      </c>
      <c r="CW628">
        <v>0</v>
      </c>
      <c r="CX628">
        <f>ROUND(Y628*Source!I186,7)</f>
        <v>0.0029808</v>
      </c>
      <c r="CY628">
        <f>AD628</f>
        <v>0</v>
      </c>
      <c r="CZ628">
        <f>AH628</f>
        <v>0</v>
      </c>
      <c r="DA628">
        <f>AL628</f>
        <v>1</v>
      </c>
      <c r="DB628">
        <f>ROUND((ROUND(AT628*CZ628,2)*ROUND((0.15+1),7)),6)</f>
        <v>0</v>
      </c>
      <c r="DC628">
        <f>ROUND((ROUND(AT628*AG628,2)*ROUND((0.15+1),7)),6)</f>
        <v>0</v>
      </c>
      <c r="DD628" t="s">
        <v>236</v>
      </c>
      <c r="DE628" t="s">
        <v>236</v>
      </c>
      <c r="DF628">
        <f>ROUND(ROUND(AE628,2)*CX628,2)</f>
        <v>0</v>
      </c>
      <c r="DG628">
        <f t="shared" si="225"/>
        <v>0</v>
      </c>
      <c r="DH628">
        <f t="shared" si="201"/>
        <v>0</v>
      </c>
      <c r="DI628">
        <f t="shared" si="202"/>
        <v>0</v>
      </c>
      <c r="DJ628">
        <f>DI628</f>
        <v>0</v>
      </c>
      <c r="DK628">
        <v>0</v>
      </c>
      <c r="DL628" t="s">
        <v>236</v>
      </c>
      <c r="DM628">
        <v>0</v>
      </c>
      <c r="DN628" t="s">
        <v>236</v>
      </c>
      <c r="DO628">
        <v>0</v>
      </c>
    </row>
    <row r="629" spans="1:119">
      <c r="A629">
        <f>ROW(Source!A186)</f>
        <v>186</v>
      </c>
      <c r="B629">
        <v>85244033</v>
      </c>
      <c r="C629">
        <v>85247154</v>
      </c>
      <c r="D629">
        <v>82932692</v>
      </c>
      <c r="E629">
        <v>1</v>
      </c>
      <c r="F629">
        <v>1</v>
      </c>
      <c r="G629">
        <v>1</v>
      </c>
      <c r="H629">
        <v>2</v>
      </c>
      <c r="I629" t="s">
        <v>143</v>
      </c>
      <c r="J629" t="s">
        <v>939</v>
      </c>
      <c r="K629" t="s">
        <v>144</v>
      </c>
      <c r="L629">
        <v>1368</v>
      </c>
      <c r="N629">
        <v>1011</v>
      </c>
      <c r="O629" t="s">
        <v>57</v>
      </c>
      <c r="P629" t="s">
        <v>57</v>
      </c>
      <c r="Q629">
        <v>1</v>
      </c>
      <c r="W629">
        <v>0</v>
      </c>
      <c r="X629">
        <v>945201097</v>
      </c>
      <c r="Y629">
        <f>(AT629*ROUND((0.15+1),7))</f>
        <v>0.0115</v>
      </c>
      <c r="AA629">
        <v>0</v>
      </c>
      <c r="AB629">
        <v>57.85</v>
      </c>
      <c r="AC629">
        <v>720.91</v>
      </c>
      <c r="AD629">
        <v>0</v>
      </c>
      <c r="AE629">
        <v>0</v>
      </c>
      <c r="AF629">
        <v>37.32</v>
      </c>
      <c r="AG629">
        <v>720.91</v>
      </c>
      <c r="AH629">
        <v>0</v>
      </c>
      <c r="AI629">
        <v>1</v>
      </c>
      <c r="AJ629">
        <v>1.55</v>
      </c>
      <c r="AK629">
        <v>1</v>
      </c>
      <c r="AL629">
        <v>1</v>
      </c>
      <c r="AM629">
        <v>2</v>
      </c>
      <c r="AN629">
        <v>0</v>
      </c>
      <c r="AO629">
        <v>0</v>
      </c>
      <c r="AP629">
        <v>1</v>
      </c>
      <c r="AQ629">
        <v>1</v>
      </c>
      <c r="AR629">
        <v>0</v>
      </c>
      <c r="AS629" t="s">
        <v>236</v>
      </c>
      <c r="AT629">
        <v>0.01</v>
      </c>
      <c r="AU629" t="s">
        <v>422</v>
      </c>
      <c r="AV629">
        <v>1</v>
      </c>
      <c r="AW629">
        <v>2</v>
      </c>
      <c r="AX629">
        <v>85247165</v>
      </c>
      <c r="AY629">
        <v>1</v>
      </c>
      <c r="AZ629">
        <v>0</v>
      </c>
      <c r="BA629">
        <v>851</v>
      </c>
      <c r="BB629">
        <v>1</v>
      </c>
      <c r="BC629">
        <v>0</v>
      </c>
      <c r="BD629">
        <v>0</v>
      </c>
      <c r="BE629">
        <v>0</v>
      </c>
      <c r="BF629">
        <v>0</v>
      </c>
      <c r="BG629">
        <v>0</v>
      </c>
      <c r="BH629">
        <v>0</v>
      </c>
      <c r="BI629">
        <v>0</v>
      </c>
      <c r="BJ629">
        <v>0</v>
      </c>
      <c r="BK629">
        <v>0.3732</v>
      </c>
      <c r="BL629">
        <v>7.2091</v>
      </c>
      <c r="BM629">
        <v>0</v>
      </c>
      <c r="BN629">
        <v>0</v>
      </c>
      <c r="BO629">
        <v>0.01</v>
      </c>
      <c r="BP629">
        <v>1</v>
      </c>
      <c r="BQ629">
        <v>0</v>
      </c>
      <c r="BR629">
        <v>0.42918</v>
      </c>
      <c r="BS629">
        <v>8.290465</v>
      </c>
      <c r="BT629">
        <v>0</v>
      </c>
      <c r="BU629">
        <v>0</v>
      </c>
      <c r="BV629">
        <v>0.0115</v>
      </c>
      <c r="BW629">
        <v>1</v>
      </c>
      <c r="CV629">
        <v>0</v>
      </c>
      <c r="CW629">
        <f>ROUND(Y629*Source!I186*DO629,7)</f>
        <v>0.0004968</v>
      </c>
      <c r="CX629">
        <f>ROUND(Y629*Source!I186,7)</f>
        <v>0.0004968</v>
      </c>
      <c r="CY629">
        <f>AB629</f>
        <v>57.85</v>
      </c>
      <c r="CZ629">
        <f>AF629</f>
        <v>37.32</v>
      </c>
      <c r="DA629">
        <f>AJ629</f>
        <v>1.55</v>
      </c>
      <c r="DB629">
        <f>ROUND((ROUND(AT629*CZ629,2)*ROUND((0.15+1),7)),6)</f>
        <v>0.4255</v>
      </c>
      <c r="DC629">
        <f>ROUND((ROUND(AT629*AG629,2)*ROUND((0.15+1),7)),6)</f>
        <v>8.2915</v>
      </c>
      <c r="DD629" t="s">
        <v>236</v>
      </c>
      <c r="DE629" t="s">
        <v>236</v>
      </c>
      <c r="DF629">
        <f>ROUND(ROUND(AE629,2)*CX629,2)</f>
        <v>0</v>
      </c>
      <c r="DG629">
        <f>ROUND(ROUND(AF629*AJ629,2)*CX629,2)</f>
        <v>0.03</v>
      </c>
      <c r="DH629">
        <f t="shared" si="201"/>
        <v>0.36</v>
      </c>
      <c r="DI629">
        <f t="shared" si="202"/>
        <v>0</v>
      </c>
      <c r="DJ629">
        <f>DG629+DH629</f>
        <v>0.39</v>
      </c>
      <c r="DK629">
        <v>0</v>
      </c>
      <c r="DL629" t="s">
        <v>145</v>
      </c>
      <c r="DM629">
        <v>3</v>
      </c>
      <c r="DN629" t="s">
        <v>28</v>
      </c>
      <c r="DO629">
        <v>1</v>
      </c>
    </row>
    <row r="630" spans="1:119">
      <c r="A630">
        <f>ROW(Source!A186)</f>
        <v>186</v>
      </c>
      <c r="B630">
        <v>85244033</v>
      </c>
      <c r="C630">
        <v>85247154</v>
      </c>
      <c r="D630">
        <v>82933400</v>
      </c>
      <c r="E630">
        <v>1</v>
      </c>
      <c r="F630">
        <v>1</v>
      </c>
      <c r="G630">
        <v>1</v>
      </c>
      <c r="H630">
        <v>2</v>
      </c>
      <c r="I630" t="s">
        <v>97</v>
      </c>
      <c r="J630" t="s">
        <v>801</v>
      </c>
      <c r="K630" t="s">
        <v>98</v>
      </c>
      <c r="L630">
        <v>1368</v>
      </c>
      <c r="N630">
        <v>1011</v>
      </c>
      <c r="O630" t="s">
        <v>57</v>
      </c>
      <c r="P630" t="s">
        <v>57</v>
      </c>
      <c r="Q630">
        <v>1</v>
      </c>
      <c r="W630">
        <v>0</v>
      </c>
      <c r="X630">
        <v>-849950259</v>
      </c>
      <c r="Y630">
        <f>(AT630*ROUND((0.15+1),7))</f>
        <v>0.0575</v>
      </c>
      <c r="AA630">
        <v>0</v>
      </c>
      <c r="AB630">
        <v>641.7</v>
      </c>
      <c r="AC630">
        <v>811.79</v>
      </c>
      <c r="AD630">
        <v>0</v>
      </c>
      <c r="AE630">
        <v>0</v>
      </c>
      <c r="AF630">
        <v>641.7</v>
      </c>
      <c r="AG630">
        <v>811.79</v>
      </c>
      <c r="AH630">
        <v>0</v>
      </c>
      <c r="AI630">
        <v>1</v>
      </c>
      <c r="AJ630">
        <v>1</v>
      </c>
      <c r="AK630">
        <v>1</v>
      </c>
      <c r="AL630">
        <v>1</v>
      </c>
      <c r="AM630">
        <v>-2</v>
      </c>
      <c r="AN630">
        <v>0</v>
      </c>
      <c r="AO630">
        <v>0</v>
      </c>
      <c r="AP630">
        <v>1</v>
      </c>
      <c r="AQ630">
        <v>1</v>
      </c>
      <c r="AR630">
        <v>0</v>
      </c>
      <c r="AS630" t="s">
        <v>236</v>
      </c>
      <c r="AT630">
        <v>0.05</v>
      </c>
      <c r="AU630" t="s">
        <v>422</v>
      </c>
      <c r="AV630">
        <v>1</v>
      </c>
      <c r="AW630">
        <v>2</v>
      </c>
      <c r="AX630">
        <v>85247166</v>
      </c>
      <c r="AY630">
        <v>1</v>
      </c>
      <c r="AZ630">
        <v>0</v>
      </c>
      <c r="BA630">
        <v>852</v>
      </c>
      <c r="BB630">
        <v>1</v>
      </c>
      <c r="BC630">
        <v>0</v>
      </c>
      <c r="BD630">
        <v>0</v>
      </c>
      <c r="BE630">
        <v>0</v>
      </c>
      <c r="BF630">
        <v>0</v>
      </c>
      <c r="BG630">
        <v>0</v>
      </c>
      <c r="BH630">
        <v>0</v>
      </c>
      <c r="BI630">
        <v>0</v>
      </c>
      <c r="BJ630">
        <v>0</v>
      </c>
      <c r="BK630">
        <v>32.085</v>
      </c>
      <c r="BL630">
        <v>40.5895</v>
      </c>
      <c r="BM630">
        <v>0</v>
      </c>
      <c r="BN630">
        <v>0</v>
      </c>
      <c r="BO630">
        <v>0.05</v>
      </c>
      <c r="BP630">
        <v>1</v>
      </c>
      <c r="BQ630">
        <v>0</v>
      </c>
      <c r="BR630">
        <v>36.89775</v>
      </c>
      <c r="BS630">
        <v>46.677925</v>
      </c>
      <c r="BT630">
        <v>0</v>
      </c>
      <c r="BU630">
        <v>0</v>
      </c>
      <c r="BV630">
        <v>0.0575</v>
      </c>
      <c r="BW630">
        <v>1</v>
      </c>
      <c r="CV630">
        <v>0</v>
      </c>
      <c r="CW630">
        <f>ROUND(Y630*Source!I186*DO630,7)</f>
        <v>0.002484</v>
      </c>
      <c r="CX630">
        <f>ROUND(Y630*Source!I186,7)</f>
        <v>0.002484</v>
      </c>
      <c r="CY630">
        <f>AB630</f>
        <v>641.7</v>
      </c>
      <c r="CZ630">
        <f>AF630</f>
        <v>641.7</v>
      </c>
      <c r="DA630">
        <f>AJ630</f>
        <v>1</v>
      </c>
      <c r="DB630">
        <f>ROUND((ROUND(AT630*CZ630,2)*ROUND((0.15+1),7)),6)</f>
        <v>36.9035</v>
      </c>
      <c r="DC630">
        <f>ROUND((ROUND(AT630*AG630,2)*ROUND((0.15+1),7)),6)</f>
        <v>46.6785</v>
      </c>
      <c r="DD630" t="s">
        <v>236</v>
      </c>
      <c r="DE630" t="s">
        <v>236</v>
      </c>
      <c r="DF630">
        <f>ROUND(ROUND(AE630,2)*CX630,2)</f>
        <v>0</v>
      </c>
      <c r="DG630">
        <f t="shared" ref="DG630:DG636" si="226">ROUND(ROUND(AF630,2)*CX630,2)</f>
        <v>1.59</v>
      </c>
      <c r="DH630">
        <f t="shared" si="201"/>
        <v>2.02</v>
      </c>
      <c r="DI630">
        <f t="shared" si="202"/>
        <v>0</v>
      </c>
      <c r="DJ630">
        <f>DG630+DH630</f>
        <v>3.61</v>
      </c>
      <c r="DK630">
        <v>1</v>
      </c>
      <c r="DL630" t="s">
        <v>81</v>
      </c>
      <c r="DM630">
        <v>4</v>
      </c>
      <c r="DN630" t="s">
        <v>28</v>
      </c>
      <c r="DO630">
        <v>1</v>
      </c>
    </row>
    <row r="631" spans="1:119">
      <c r="A631">
        <f>ROW(Source!A186)</f>
        <v>186</v>
      </c>
      <c r="B631">
        <v>85244033</v>
      </c>
      <c r="C631">
        <v>85247154</v>
      </c>
      <c r="D631">
        <v>83000759</v>
      </c>
      <c r="E631">
        <v>1</v>
      </c>
      <c r="F631">
        <v>1</v>
      </c>
      <c r="G631">
        <v>1</v>
      </c>
      <c r="H631">
        <v>3</v>
      </c>
      <c r="I631" t="s">
        <v>147</v>
      </c>
      <c r="J631" t="s">
        <v>940</v>
      </c>
      <c r="K631" t="s">
        <v>148</v>
      </c>
      <c r="L631">
        <v>1346</v>
      </c>
      <c r="N631">
        <v>1009</v>
      </c>
      <c r="O631" t="s">
        <v>102</v>
      </c>
      <c r="P631" t="s">
        <v>102</v>
      </c>
      <c r="Q631">
        <v>1</v>
      </c>
      <c r="W631">
        <v>0</v>
      </c>
      <c r="X631">
        <v>-2122839911</v>
      </c>
      <c r="Y631">
        <f>AT631</f>
        <v>0.24</v>
      </c>
      <c r="AA631">
        <v>3310.06</v>
      </c>
      <c r="AB631">
        <v>0</v>
      </c>
      <c r="AC631">
        <v>0</v>
      </c>
      <c r="AD631">
        <v>0</v>
      </c>
      <c r="AE631">
        <v>2507.62</v>
      </c>
      <c r="AF631">
        <v>0</v>
      </c>
      <c r="AG631">
        <v>0</v>
      </c>
      <c r="AH631">
        <v>0</v>
      </c>
      <c r="AI631">
        <v>1.32</v>
      </c>
      <c r="AJ631">
        <v>1</v>
      </c>
      <c r="AK631">
        <v>1</v>
      </c>
      <c r="AL631">
        <v>1</v>
      </c>
      <c r="AM631">
        <v>2</v>
      </c>
      <c r="AN631">
        <v>0</v>
      </c>
      <c r="AO631">
        <v>0</v>
      </c>
      <c r="AP631">
        <v>1</v>
      </c>
      <c r="AQ631">
        <v>1</v>
      </c>
      <c r="AR631">
        <v>0</v>
      </c>
      <c r="AS631" t="s">
        <v>236</v>
      </c>
      <c r="AT631">
        <v>0.24</v>
      </c>
      <c r="AU631" t="s">
        <v>236</v>
      </c>
      <c r="AV631">
        <v>0</v>
      </c>
      <c r="AW631">
        <v>2</v>
      </c>
      <c r="AX631">
        <v>85247167</v>
      </c>
      <c r="AY631">
        <v>1</v>
      </c>
      <c r="AZ631">
        <v>0</v>
      </c>
      <c r="BA631">
        <v>853</v>
      </c>
      <c r="BB631">
        <v>1</v>
      </c>
      <c r="BC631">
        <v>0</v>
      </c>
      <c r="BD631">
        <v>0</v>
      </c>
      <c r="BE631">
        <v>0</v>
      </c>
      <c r="BF631">
        <v>0</v>
      </c>
      <c r="BG631">
        <v>0</v>
      </c>
      <c r="BH631">
        <v>0</v>
      </c>
      <c r="BI631">
        <v>0</v>
      </c>
      <c r="BJ631">
        <v>601.8288</v>
      </c>
      <c r="BK631">
        <v>0</v>
      </c>
      <c r="BL631">
        <v>0</v>
      </c>
      <c r="BM631">
        <v>0</v>
      </c>
      <c r="BN631">
        <v>0</v>
      </c>
      <c r="BO631">
        <v>0</v>
      </c>
      <c r="BP631">
        <v>1</v>
      </c>
      <c r="BQ631">
        <v>601.8288</v>
      </c>
      <c r="BR631">
        <v>0</v>
      </c>
      <c r="BS631">
        <v>0</v>
      </c>
      <c r="BT631">
        <v>0</v>
      </c>
      <c r="BU631">
        <v>0</v>
      </c>
      <c r="BV631">
        <v>0</v>
      </c>
      <c r="BW631">
        <v>1</v>
      </c>
      <c r="CV631">
        <v>0</v>
      </c>
      <c r="CW631">
        <v>0</v>
      </c>
      <c r="CX631">
        <f>ROUND(Y631*Source!I186,7)</f>
        <v>0.010368</v>
      </c>
      <c r="CY631">
        <f>AA631</f>
        <v>3310.06</v>
      </c>
      <c r="CZ631">
        <f>AE631</f>
        <v>2507.62</v>
      </c>
      <c r="DA631">
        <f>AI631</f>
        <v>1.32</v>
      </c>
      <c r="DB631">
        <f>ROUND(ROUND(AT631*CZ631,2),6)</f>
        <v>601.83</v>
      </c>
      <c r="DC631">
        <f>ROUND(ROUND(AT631*AG631,2),6)</f>
        <v>0</v>
      </c>
      <c r="DD631" t="s">
        <v>236</v>
      </c>
      <c r="DE631" t="s">
        <v>236</v>
      </c>
      <c r="DF631">
        <f>ROUND(ROUND(AE631*AI631,2)*CX631,2)</f>
        <v>34.32</v>
      </c>
      <c r="DG631">
        <f t="shared" si="226"/>
        <v>0</v>
      </c>
      <c r="DH631">
        <f t="shared" si="201"/>
        <v>0</v>
      </c>
      <c r="DI631">
        <f t="shared" si="202"/>
        <v>0</v>
      </c>
      <c r="DJ631">
        <f>DF631</f>
        <v>34.32</v>
      </c>
      <c r="DK631">
        <v>0</v>
      </c>
      <c r="DL631" t="s">
        <v>236</v>
      </c>
      <c r="DM631">
        <v>0</v>
      </c>
      <c r="DN631" t="s">
        <v>236</v>
      </c>
      <c r="DO631">
        <v>0</v>
      </c>
    </row>
    <row r="632" spans="1:119">
      <c r="A632">
        <f>ROW(Source!A186)</f>
        <v>186</v>
      </c>
      <c r="B632">
        <v>85244033</v>
      </c>
      <c r="C632">
        <v>85247154</v>
      </c>
      <c r="D632">
        <v>83002452</v>
      </c>
      <c r="E632">
        <v>1</v>
      </c>
      <c r="F632">
        <v>1</v>
      </c>
      <c r="G632">
        <v>1</v>
      </c>
      <c r="H632">
        <v>3</v>
      </c>
      <c r="I632" t="s">
        <v>149</v>
      </c>
      <c r="J632" t="s">
        <v>941</v>
      </c>
      <c r="K632" t="s">
        <v>150</v>
      </c>
      <c r="L632">
        <v>1327</v>
      </c>
      <c r="N632">
        <v>1005</v>
      </c>
      <c r="O632" t="s">
        <v>151</v>
      </c>
      <c r="P632" t="s">
        <v>151</v>
      </c>
      <c r="Q632">
        <v>1</v>
      </c>
      <c r="W632">
        <v>0</v>
      </c>
      <c r="X632">
        <v>10451617</v>
      </c>
      <c r="Y632">
        <f>AT632</f>
        <v>0.8</v>
      </c>
      <c r="AA632">
        <v>701.5</v>
      </c>
      <c r="AB632">
        <v>0</v>
      </c>
      <c r="AC632">
        <v>0</v>
      </c>
      <c r="AD632">
        <v>0</v>
      </c>
      <c r="AE632">
        <v>531.44</v>
      </c>
      <c r="AF632">
        <v>0</v>
      </c>
      <c r="AG632">
        <v>0</v>
      </c>
      <c r="AH632">
        <v>0</v>
      </c>
      <c r="AI632">
        <v>1.32</v>
      </c>
      <c r="AJ632">
        <v>1</v>
      </c>
      <c r="AK632">
        <v>1</v>
      </c>
      <c r="AL632">
        <v>1</v>
      </c>
      <c r="AM632">
        <v>2</v>
      </c>
      <c r="AN632">
        <v>0</v>
      </c>
      <c r="AO632">
        <v>0</v>
      </c>
      <c r="AP632">
        <v>1</v>
      </c>
      <c r="AQ632">
        <v>1</v>
      </c>
      <c r="AR632">
        <v>0</v>
      </c>
      <c r="AS632" t="s">
        <v>236</v>
      </c>
      <c r="AT632">
        <v>0.8</v>
      </c>
      <c r="AU632" t="s">
        <v>236</v>
      </c>
      <c r="AV632">
        <v>0</v>
      </c>
      <c r="AW632">
        <v>2</v>
      </c>
      <c r="AX632">
        <v>85247168</v>
      </c>
      <c r="AY632">
        <v>1</v>
      </c>
      <c r="AZ632">
        <v>0</v>
      </c>
      <c r="BA632">
        <v>854</v>
      </c>
      <c r="BB632">
        <v>1</v>
      </c>
      <c r="BC632">
        <v>0</v>
      </c>
      <c r="BD632">
        <v>0</v>
      </c>
      <c r="BE632">
        <v>0</v>
      </c>
      <c r="BF632">
        <v>0</v>
      </c>
      <c r="BG632">
        <v>0</v>
      </c>
      <c r="BH632">
        <v>0</v>
      </c>
      <c r="BI632">
        <v>0</v>
      </c>
      <c r="BJ632">
        <v>425.152</v>
      </c>
      <c r="BK632">
        <v>0</v>
      </c>
      <c r="BL632">
        <v>0</v>
      </c>
      <c r="BM632">
        <v>0</v>
      </c>
      <c r="BN632">
        <v>0</v>
      </c>
      <c r="BO632">
        <v>0</v>
      </c>
      <c r="BP632">
        <v>1</v>
      </c>
      <c r="BQ632">
        <v>425.152</v>
      </c>
      <c r="BR632">
        <v>0</v>
      </c>
      <c r="BS632">
        <v>0</v>
      </c>
      <c r="BT632">
        <v>0</v>
      </c>
      <c r="BU632">
        <v>0</v>
      </c>
      <c r="BV632">
        <v>0</v>
      </c>
      <c r="BW632">
        <v>1</v>
      </c>
      <c r="CV632">
        <v>0</v>
      </c>
      <c r="CW632">
        <v>0</v>
      </c>
      <c r="CX632">
        <f>ROUND(Y632*Source!I186,7)</f>
        <v>0.03456</v>
      </c>
      <c r="CY632">
        <f>AA632</f>
        <v>701.5</v>
      </c>
      <c r="CZ632">
        <f>AE632</f>
        <v>531.44</v>
      </c>
      <c r="DA632">
        <f>AI632</f>
        <v>1.32</v>
      </c>
      <c r="DB632">
        <f>ROUND(ROUND(AT632*CZ632,2),6)</f>
        <v>425.15</v>
      </c>
      <c r="DC632">
        <f>ROUND(ROUND(AT632*AG632,2),6)</f>
        <v>0</v>
      </c>
      <c r="DD632" t="s">
        <v>236</v>
      </c>
      <c r="DE632" t="s">
        <v>236</v>
      </c>
      <c r="DF632">
        <f>ROUND(ROUND(AE632*AI632,2)*CX632,2)</f>
        <v>24.24</v>
      </c>
      <c r="DG632">
        <f t="shared" si="226"/>
        <v>0</v>
      </c>
      <c r="DH632">
        <f t="shared" si="201"/>
        <v>0</v>
      </c>
      <c r="DI632">
        <f t="shared" si="202"/>
        <v>0</v>
      </c>
      <c r="DJ632">
        <f>DF632</f>
        <v>24.24</v>
      </c>
      <c r="DK632">
        <v>0</v>
      </c>
      <c r="DL632" t="s">
        <v>236</v>
      </c>
      <c r="DM632">
        <v>0</v>
      </c>
      <c r="DN632" t="s">
        <v>236</v>
      </c>
      <c r="DO632">
        <v>0</v>
      </c>
    </row>
    <row r="633" spans="1:119">
      <c r="A633">
        <f>ROW(Source!A186)</f>
        <v>186</v>
      </c>
      <c r="B633">
        <v>85244033</v>
      </c>
      <c r="C633">
        <v>85247154</v>
      </c>
      <c r="D633">
        <v>83002816</v>
      </c>
      <c r="E633">
        <v>1</v>
      </c>
      <c r="F633">
        <v>1</v>
      </c>
      <c r="G633">
        <v>1</v>
      </c>
      <c r="H633">
        <v>3</v>
      </c>
      <c r="I633" t="s">
        <v>105</v>
      </c>
      <c r="J633" t="s">
        <v>814</v>
      </c>
      <c r="K633" t="s">
        <v>106</v>
      </c>
      <c r="L633">
        <v>1346</v>
      </c>
      <c r="N633">
        <v>1009</v>
      </c>
      <c r="O633" t="s">
        <v>102</v>
      </c>
      <c r="P633" t="s">
        <v>102</v>
      </c>
      <c r="Q633">
        <v>1</v>
      </c>
      <c r="W633">
        <v>0</v>
      </c>
      <c r="X633">
        <v>-373327139</v>
      </c>
      <c r="Y633">
        <f>AT633</f>
        <v>0.21</v>
      </c>
      <c r="AA633">
        <v>86.41</v>
      </c>
      <c r="AB633">
        <v>0</v>
      </c>
      <c r="AC633">
        <v>0</v>
      </c>
      <c r="AD633">
        <v>0</v>
      </c>
      <c r="AE633">
        <v>56.11</v>
      </c>
      <c r="AF633">
        <v>0</v>
      </c>
      <c r="AG633">
        <v>0</v>
      </c>
      <c r="AH633">
        <v>0</v>
      </c>
      <c r="AI633">
        <v>1.54</v>
      </c>
      <c r="AJ633">
        <v>1</v>
      </c>
      <c r="AK633">
        <v>1</v>
      </c>
      <c r="AL633">
        <v>1</v>
      </c>
      <c r="AM633">
        <v>2</v>
      </c>
      <c r="AN633">
        <v>0</v>
      </c>
      <c r="AO633">
        <v>0</v>
      </c>
      <c r="AP633">
        <v>1</v>
      </c>
      <c r="AQ633">
        <v>1</v>
      </c>
      <c r="AR633">
        <v>0</v>
      </c>
      <c r="AS633" t="s">
        <v>236</v>
      </c>
      <c r="AT633">
        <v>0.21</v>
      </c>
      <c r="AU633" t="s">
        <v>236</v>
      </c>
      <c r="AV633">
        <v>0</v>
      </c>
      <c r="AW633">
        <v>2</v>
      </c>
      <c r="AX633">
        <v>85247169</v>
      </c>
      <c r="AY633">
        <v>1</v>
      </c>
      <c r="AZ633">
        <v>0</v>
      </c>
      <c r="BA633">
        <v>855</v>
      </c>
      <c r="BB633">
        <v>1</v>
      </c>
      <c r="BC633">
        <v>0</v>
      </c>
      <c r="BD633">
        <v>0</v>
      </c>
      <c r="BE633">
        <v>0</v>
      </c>
      <c r="BF633">
        <v>0</v>
      </c>
      <c r="BG633">
        <v>0</v>
      </c>
      <c r="BH633">
        <v>0</v>
      </c>
      <c r="BI633">
        <v>0</v>
      </c>
      <c r="BJ633">
        <v>11.7831</v>
      </c>
      <c r="BK633">
        <v>0</v>
      </c>
      <c r="BL633">
        <v>0</v>
      </c>
      <c r="BM633">
        <v>0</v>
      </c>
      <c r="BN633">
        <v>0</v>
      </c>
      <c r="BO633">
        <v>0</v>
      </c>
      <c r="BP633">
        <v>1</v>
      </c>
      <c r="BQ633">
        <v>11.7831</v>
      </c>
      <c r="BR633">
        <v>0</v>
      </c>
      <c r="BS633">
        <v>0</v>
      </c>
      <c r="BT633">
        <v>0</v>
      </c>
      <c r="BU633">
        <v>0</v>
      </c>
      <c r="BV633">
        <v>0</v>
      </c>
      <c r="BW633">
        <v>1</v>
      </c>
      <c r="CV633">
        <v>0</v>
      </c>
      <c r="CW633">
        <v>0</v>
      </c>
      <c r="CX633">
        <f>ROUND(Y633*Source!I186,7)</f>
        <v>0.009072</v>
      </c>
      <c r="CY633">
        <f>AA633</f>
        <v>86.41</v>
      </c>
      <c r="CZ633">
        <f>AE633</f>
        <v>56.11</v>
      </c>
      <c r="DA633">
        <f>AI633</f>
        <v>1.54</v>
      </c>
      <c r="DB633">
        <f>ROUND(ROUND(AT633*CZ633,2),6)</f>
        <v>11.78</v>
      </c>
      <c r="DC633">
        <f>ROUND(ROUND(AT633*AG633,2),6)</f>
        <v>0</v>
      </c>
      <c r="DD633" t="s">
        <v>236</v>
      </c>
      <c r="DE633" t="s">
        <v>236</v>
      </c>
      <c r="DF633">
        <f>ROUND(ROUND(AE633*AI633,2)*CX633,2)</f>
        <v>0.78</v>
      </c>
      <c r="DG633">
        <f t="shared" si="226"/>
        <v>0</v>
      </c>
      <c r="DH633">
        <f t="shared" si="201"/>
        <v>0</v>
      </c>
      <c r="DI633">
        <f t="shared" si="202"/>
        <v>0</v>
      </c>
      <c r="DJ633">
        <f>DF633</f>
        <v>0.78</v>
      </c>
      <c r="DK633">
        <v>0</v>
      </c>
      <c r="DL633" t="s">
        <v>236</v>
      </c>
      <c r="DM633">
        <v>0</v>
      </c>
      <c r="DN633" t="s">
        <v>236</v>
      </c>
      <c r="DO633">
        <v>0</v>
      </c>
    </row>
    <row r="634" spans="1:119">
      <c r="A634">
        <f>ROW(Source!A186)</f>
        <v>186</v>
      </c>
      <c r="B634">
        <v>85244033</v>
      </c>
      <c r="C634">
        <v>85247154</v>
      </c>
      <c r="D634">
        <v>83019299</v>
      </c>
      <c r="E634">
        <v>1</v>
      </c>
      <c r="F634">
        <v>1</v>
      </c>
      <c r="G634">
        <v>1</v>
      </c>
      <c r="H634">
        <v>3</v>
      </c>
      <c r="I634" t="s">
        <v>152</v>
      </c>
      <c r="J634" t="s">
        <v>942</v>
      </c>
      <c r="K634" t="s">
        <v>153</v>
      </c>
      <c r="L634">
        <v>1348</v>
      </c>
      <c r="N634">
        <v>1009</v>
      </c>
      <c r="O634" t="s">
        <v>154</v>
      </c>
      <c r="P634" t="s">
        <v>154</v>
      </c>
      <c r="Q634">
        <v>1000</v>
      </c>
      <c r="W634">
        <v>0</v>
      </c>
      <c r="X634">
        <v>-1010729546</v>
      </c>
      <c r="Y634">
        <f>AT634</f>
        <v>0.005</v>
      </c>
      <c r="AA634">
        <v>36493.18</v>
      </c>
      <c r="AB634">
        <v>0</v>
      </c>
      <c r="AC634">
        <v>0</v>
      </c>
      <c r="AD634">
        <v>0</v>
      </c>
      <c r="AE634">
        <v>24995.33</v>
      </c>
      <c r="AF634">
        <v>0</v>
      </c>
      <c r="AG634">
        <v>0</v>
      </c>
      <c r="AH634">
        <v>0</v>
      </c>
      <c r="AI634">
        <v>1.46</v>
      </c>
      <c r="AJ634">
        <v>1</v>
      </c>
      <c r="AK634">
        <v>1</v>
      </c>
      <c r="AL634">
        <v>1</v>
      </c>
      <c r="AM634">
        <v>2</v>
      </c>
      <c r="AN634">
        <v>0</v>
      </c>
      <c r="AO634">
        <v>0</v>
      </c>
      <c r="AP634">
        <v>1</v>
      </c>
      <c r="AQ634">
        <v>1</v>
      </c>
      <c r="AR634">
        <v>0</v>
      </c>
      <c r="AS634" t="s">
        <v>236</v>
      </c>
      <c r="AT634">
        <v>0.005</v>
      </c>
      <c r="AU634" t="s">
        <v>236</v>
      </c>
      <c r="AV634">
        <v>0</v>
      </c>
      <c r="AW634">
        <v>2</v>
      </c>
      <c r="AX634">
        <v>85247172</v>
      </c>
      <c r="AY634">
        <v>1</v>
      </c>
      <c r="AZ634">
        <v>0</v>
      </c>
      <c r="BA634">
        <v>858</v>
      </c>
      <c r="BB634">
        <v>1</v>
      </c>
      <c r="BC634">
        <v>0</v>
      </c>
      <c r="BD634">
        <v>0</v>
      </c>
      <c r="BE634">
        <v>0</v>
      </c>
      <c r="BF634">
        <v>0</v>
      </c>
      <c r="BG634">
        <v>0</v>
      </c>
      <c r="BH634">
        <v>0</v>
      </c>
      <c r="BI634">
        <v>0</v>
      </c>
      <c r="BJ634">
        <v>124.97665</v>
      </c>
      <c r="BK634">
        <v>0</v>
      </c>
      <c r="BL634">
        <v>0</v>
      </c>
      <c r="BM634">
        <v>0</v>
      </c>
      <c r="BN634">
        <v>0</v>
      </c>
      <c r="BO634">
        <v>0</v>
      </c>
      <c r="BP634">
        <v>1</v>
      </c>
      <c r="BQ634">
        <v>124.97665</v>
      </c>
      <c r="BR634">
        <v>0</v>
      </c>
      <c r="BS634">
        <v>0</v>
      </c>
      <c r="BT634">
        <v>0</v>
      </c>
      <c r="BU634">
        <v>0</v>
      </c>
      <c r="BV634">
        <v>0</v>
      </c>
      <c r="BW634">
        <v>1</v>
      </c>
      <c r="CV634">
        <v>0</v>
      </c>
      <c r="CW634">
        <v>0</v>
      </c>
      <c r="CX634">
        <f>ROUND(Y634*Source!I186,7)</f>
        <v>0.000216</v>
      </c>
      <c r="CY634">
        <f>AA634</f>
        <v>36493.18</v>
      </c>
      <c r="CZ634">
        <f>AE634</f>
        <v>24995.33</v>
      </c>
      <c r="DA634">
        <f>AI634</f>
        <v>1.46</v>
      </c>
      <c r="DB634">
        <f>ROUND(ROUND(AT634*CZ634,2),6)</f>
        <v>124.98</v>
      </c>
      <c r="DC634">
        <f>ROUND(ROUND(AT634*AG634,2),6)</f>
        <v>0</v>
      </c>
      <c r="DD634" t="s">
        <v>236</v>
      </c>
      <c r="DE634" t="s">
        <v>236</v>
      </c>
      <c r="DF634">
        <f>ROUND(ROUND(AE634*AI634,2)*CX634,2)</f>
        <v>7.88</v>
      </c>
      <c r="DG634">
        <f t="shared" si="226"/>
        <v>0</v>
      </c>
      <c r="DH634">
        <f t="shared" si="201"/>
        <v>0</v>
      </c>
      <c r="DI634">
        <f t="shared" si="202"/>
        <v>0</v>
      </c>
      <c r="DJ634">
        <f>DF634</f>
        <v>7.88</v>
      </c>
      <c r="DK634">
        <v>0</v>
      </c>
      <c r="DL634" t="s">
        <v>236</v>
      </c>
      <c r="DM634">
        <v>0</v>
      </c>
      <c r="DN634" t="s">
        <v>236</v>
      </c>
      <c r="DO634">
        <v>0</v>
      </c>
    </row>
    <row r="635" spans="1:119">
      <c r="A635">
        <f>ROW(Source!A187)</f>
        <v>187</v>
      </c>
      <c r="B635">
        <v>85244098</v>
      </c>
      <c r="C635">
        <v>85247173</v>
      </c>
      <c r="D635">
        <v>82925844</v>
      </c>
      <c r="E635">
        <v>117</v>
      </c>
      <c r="F635">
        <v>1</v>
      </c>
      <c r="G635">
        <v>1</v>
      </c>
      <c r="H635">
        <v>1</v>
      </c>
      <c r="I635" t="s">
        <v>161</v>
      </c>
      <c r="J635" t="s">
        <v>236</v>
      </c>
      <c r="K635" t="s">
        <v>162</v>
      </c>
      <c r="L635">
        <v>1191</v>
      </c>
      <c r="N635">
        <v>1013</v>
      </c>
      <c r="O635" t="s">
        <v>28</v>
      </c>
      <c r="P635" t="s">
        <v>28</v>
      </c>
      <c r="Q635">
        <v>1</v>
      </c>
      <c r="W635">
        <v>0</v>
      </c>
      <c r="X635">
        <v>-1088579471</v>
      </c>
      <c r="Y635">
        <f>(AT635*ROUND((0.15+1),7))</f>
        <v>24.38</v>
      </c>
      <c r="AA635">
        <v>0</v>
      </c>
      <c r="AB635">
        <v>0</v>
      </c>
      <c r="AC635">
        <v>0</v>
      </c>
      <c r="AD635">
        <v>802.7</v>
      </c>
      <c r="AE635">
        <v>0</v>
      </c>
      <c r="AF635">
        <v>0</v>
      </c>
      <c r="AG635">
        <v>0</v>
      </c>
      <c r="AH635">
        <v>802.7</v>
      </c>
      <c r="AI635">
        <v>1</v>
      </c>
      <c r="AJ635">
        <v>1</v>
      </c>
      <c r="AK635">
        <v>1</v>
      </c>
      <c r="AL635">
        <v>1</v>
      </c>
      <c r="AM635">
        <v>-2</v>
      </c>
      <c r="AN635">
        <v>0</v>
      </c>
      <c r="AO635">
        <v>0</v>
      </c>
      <c r="AP635">
        <v>1</v>
      </c>
      <c r="AQ635">
        <v>1</v>
      </c>
      <c r="AR635">
        <v>0</v>
      </c>
      <c r="AS635" t="s">
        <v>236</v>
      </c>
      <c r="AT635">
        <v>21.2</v>
      </c>
      <c r="AU635" t="s">
        <v>422</v>
      </c>
      <c r="AV635">
        <v>1</v>
      </c>
      <c r="AW635">
        <v>2</v>
      </c>
      <c r="AX635">
        <v>85247180</v>
      </c>
      <c r="AY635">
        <v>1</v>
      </c>
      <c r="AZ635">
        <v>0</v>
      </c>
      <c r="BA635">
        <v>859</v>
      </c>
      <c r="BB635">
        <v>1</v>
      </c>
      <c r="BC635">
        <v>0</v>
      </c>
      <c r="BD635">
        <v>0</v>
      </c>
      <c r="BE635">
        <v>0</v>
      </c>
      <c r="BF635">
        <v>0</v>
      </c>
      <c r="BG635">
        <v>0</v>
      </c>
      <c r="BH635">
        <v>0</v>
      </c>
      <c r="BI635">
        <v>0</v>
      </c>
      <c r="BJ635">
        <v>0</v>
      </c>
      <c r="BK635">
        <v>0</v>
      </c>
      <c r="BL635">
        <v>0</v>
      </c>
      <c r="BM635">
        <v>17017.24</v>
      </c>
      <c r="BN635">
        <v>21.2</v>
      </c>
      <c r="BO635">
        <v>0</v>
      </c>
      <c r="BP635">
        <v>1</v>
      </c>
      <c r="BQ635">
        <v>0</v>
      </c>
      <c r="BR635">
        <v>0</v>
      </c>
      <c r="BS635">
        <v>0</v>
      </c>
      <c r="BT635">
        <v>19569.826</v>
      </c>
      <c r="BU635">
        <v>24.38</v>
      </c>
      <c r="BV635">
        <v>0</v>
      </c>
      <c r="BW635">
        <v>1</v>
      </c>
      <c r="CU635">
        <f>ROUND(AT635*Source!I187*AH635*AL635,2)</f>
        <v>2297.33</v>
      </c>
      <c r="CV635">
        <f>ROUND(Y635*Source!I187,7)</f>
        <v>3.2913</v>
      </c>
      <c r="CW635">
        <v>0</v>
      </c>
      <c r="CX635">
        <f>ROUND(Y635*Source!I187,7)</f>
        <v>3.2913</v>
      </c>
      <c r="CY635">
        <f>AD635</f>
        <v>802.7</v>
      </c>
      <c r="CZ635">
        <f>AH635</f>
        <v>802.7</v>
      </c>
      <c r="DA635">
        <f>AL635</f>
        <v>1</v>
      </c>
      <c r="DB635">
        <f>ROUND((ROUND(AT635*CZ635,2)*ROUND((0.15+1),7)),6)</f>
        <v>19569.826</v>
      </c>
      <c r="DC635">
        <f>ROUND((ROUND(AT635*AG635,2)*ROUND((0.15+1),7)),6)</f>
        <v>0</v>
      </c>
      <c r="DD635" t="s">
        <v>236</v>
      </c>
      <c r="DE635" t="s">
        <v>236</v>
      </c>
      <c r="DF635">
        <f>ROUND(ROUND(AE635,2)*CX635,2)</f>
        <v>0</v>
      </c>
      <c r="DG635">
        <f t="shared" si="226"/>
        <v>0</v>
      </c>
      <c r="DH635">
        <f t="shared" si="201"/>
        <v>0</v>
      </c>
      <c r="DI635">
        <f t="shared" si="202"/>
        <v>2641.93</v>
      </c>
      <c r="DJ635">
        <f>DI635</f>
        <v>2641.93</v>
      </c>
      <c r="DK635">
        <v>1</v>
      </c>
      <c r="DL635" t="s">
        <v>236</v>
      </c>
      <c r="DM635">
        <v>0</v>
      </c>
      <c r="DN635" t="s">
        <v>236</v>
      </c>
      <c r="DO635">
        <v>0</v>
      </c>
    </row>
    <row r="636" spans="1:119">
      <c r="A636">
        <f>ROW(Source!A187)</f>
        <v>187</v>
      </c>
      <c r="B636">
        <v>85244098</v>
      </c>
      <c r="C636">
        <v>85247173</v>
      </c>
      <c r="D636">
        <v>82926016</v>
      </c>
      <c r="E636">
        <v>117</v>
      </c>
      <c r="F636">
        <v>1</v>
      </c>
      <c r="G636">
        <v>1</v>
      </c>
      <c r="H636">
        <v>1</v>
      </c>
      <c r="I636" t="s">
        <v>798</v>
      </c>
      <c r="J636" t="s">
        <v>236</v>
      </c>
      <c r="K636" t="s">
        <v>799</v>
      </c>
      <c r="L636">
        <v>1191</v>
      </c>
      <c r="N636">
        <v>1013</v>
      </c>
      <c r="O636" t="s">
        <v>28</v>
      </c>
      <c r="P636" t="s">
        <v>28</v>
      </c>
      <c r="Q636">
        <v>1</v>
      </c>
      <c r="W636">
        <v>0</v>
      </c>
      <c r="X636">
        <v>-1417349443</v>
      </c>
      <c r="Y636">
        <f>(AT636*ROUND((0.15+1),7))</f>
        <v>0.23</v>
      </c>
      <c r="AA636">
        <v>0</v>
      </c>
      <c r="AB636">
        <v>0</v>
      </c>
      <c r="AC636">
        <v>0</v>
      </c>
      <c r="AD636">
        <v>0</v>
      </c>
      <c r="AE636">
        <v>0</v>
      </c>
      <c r="AF636">
        <v>0</v>
      </c>
      <c r="AG636">
        <v>0</v>
      </c>
      <c r="AH636">
        <v>0</v>
      </c>
      <c r="AI636">
        <v>1</v>
      </c>
      <c r="AJ636">
        <v>1</v>
      </c>
      <c r="AK636">
        <v>1</v>
      </c>
      <c r="AL636">
        <v>1</v>
      </c>
      <c r="AM636">
        <v>-2</v>
      </c>
      <c r="AN636">
        <v>0</v>
      </c>
      <c r="AO636">
        <v>0</v>
      </c>
      <c r="AP636">
        <v>1</v>
      </c>
      <c r="AQ636">
        <v>1</v>
      </c>
      <c r="AR636">
        <v>0</v>
      </c>
      <c r="AS636" t="s">
        <v>236</v>
      </c>
      <c r="AT636">
        <v>0.2</v>
      </c>
      <c r="AU636" t="s">
        <v>422</v>
      </c>
      <c r="AV636">
        <v>2</v>
      </c>
      <c r="AW636">
        <v>2</v>
      </c>
      <c r="AX636">
        <v>85247181</v>
      </c>
      <c r="AY636">
        <v>1</v>
      </c>
      <c r="AZ636">
        <v>0</v>
      </c>
      <c r="BA636">
        <v>860</v>
      </c>
      <c r="BB636">
        <v>1</v>
      </c>
      <c r="BC636">
        <v>0</v>
      </c>
      <c r="BD636">
        <v>0</v>
      </c>
      <c r="BE636">
        <v>0</v>
      </c>
      <c r="BF636">
        <v>0</v>
      </c>
      <c r="BG636">
        <v>0</v>
      </c>
      <c r="BH636">
        <v>0</v>
      </c>
      <c r="BI636">
        <v>0</v>
      </c>
      <c r="BJ636">
        <v>0</v>
      </c>
      <c r="BK636">
        <v>0</v>
      </c>
      <c r="BL636">
        <v>0</v>
      </c>
      <c r="BM636">
        <v>0</v>
      </c>
      <c r="BN636">
        <v>0</v>
      </c>
      <c r="BO636">
        <v>0</v>
      </c>
      <c r="BP636">
        <v>0</v>
      </c>
      <c r="BQ636">
        <v>0</v>
      </c>
      <c r="BR636">
        <v>0</v>
      </c>
      <c r="BS636">
        <v>0</v>
      </c>
      <c r="BT636">
        <v>0</v>
      </c>
      <c r="BU636">
        <v>0</v>
      </c>
      <c r="BV636">
        <v>0</v>
      </c>
      <c r="BW636">
        <v>0</v>
      </c>
      <c r="CV636">
        <v>0</v>
      </c>
      <c r="CW636">
        <v>0</v>
      </c>
      <c r="CX636">
        <f>ROUND(Y636*Source!I187,7)</f>
        <v>0.03105</v>
      </c>
      <c r="CY636">
        <f>AD636</f>
        <v>0</v>
      </c>
      <c r="CZ636">
        <f>AH636</f>
        <v>0</v>
      </c>
      <c r="DA636">
        <f>AL636</f>
        <v>1</v>
      </c>
      <c r="DB636">
        <f>ROUND((ROUND(AT636*CZ636,2)*ROUND((0.15+1),7)),6)</f>
        <v>0</v>
      </c>
      <c r="DC636">
        <f>ROUND((ROUND(AT636*AG636,2)*ROUND((0.15+1),7)),6)</f>
        <v>0</v>
      </c>
      <c r="DD636" t="s">
        <v>236</v>
      </c>
      <c r="DE636" t="s">
        <v>236</v>
      </c>
      <c r="DF636">
        <f>ROUND(ROUND(AE636,2)*CX636,2)</f>
        <v>0</v>
      </c>
      <c r="DG636">
        <f t="shared" si="226"/>
        <v>0</v>
      </c>
      <c r="DH636">
        <f t="shared" si="201"/>
        <v>0</v>
      </c>
      <c r="DI636">
        <f t="shared" si="202"/>
        <v>0</v>
      </c>
      <c r="DJ636">
        <f>DI636</f>
        <v>0</v>
      </c>
      <c r="DK636">
        <v>0</v>
      </c>
      <c r="DL636" t="s">
        <v>236</v>
      </c>
      <c r="DM636">
        <v>0</v>
      </c>
      <c r="DN636" t="s">
        <v>236</v>
      </c>
      <c r="DO636">
        <v>0</v>
      </c>
    </row>
    <row r="637" spans="1:119">
      <c r="A637">
        <f>ROW(Source!A187)</f>
        <v>187</v>
      </c>
      <c r="B637">
        <v>85244098</v>
      </c>
      <c r="C637">
        <v>85247173</v>
      </c>
      <c r="D637">
        <v>82932874</v>
      </c>
      <c r="E637">
        <v>1</v>
      </c>
      <c r="F637">
        <v>1</v>
      </c>
      <c r="G637">
        <v>1</v>
      </c>
      <c r="H637">
        <v>2</v>
      </c>
      <c r="I637" t="s">
        <v>163</v>
      </c>
      <c r="J637" t="s">
        <v>943</v>
      </c>
      <c r="K637" t="s">
        <v>164</v>
      </c>
      <c r="L637">
        <v>1368</v>
      </c>
      <c r="N637">
        <v>1011</v>
      </c>
      <c r="O637" t="s">
        <v>57</v>
      </c>
      <c r="P637" t="s">
        <v>57</v>
      </c>
      <c r="Q637">
        <v>1</v>
      </c>
      <c r="W637">
        <v>0</v>
      </c>
      <c r="X637">
        <v>1291464883</v>
      </c>
      <c r="Y637">
        <f>(AT637*ROUND((0.15+1),7))</f>
        <v>2.2425</v>
      </c>
      <c r="AA637">
        <v>0</v>
      </c>
      <c r="AB637">
        <v>138.11</v>
      </c>
      <c r="AC637">
        <v>0</v>
      </c>
      <c r="AD637">
        <v>0</v>
      </c>
      <c r="AE637">
        <v>0</v>
      </c>
      <c r="AF637">
        <v>95.25</v>
      </c>
      <c r="AG637">
        <v>0</v>
      </c>
      <c r="AH637">
        <v>0</v>
      </c>
      <c r="AI637">
        <v>1</v>
      </c>
      <c r="AJ637">
        <v>1.45</v>
      </c>
      <c r="AK637">
        <v>1</v>
      </c>
      <c r="AL637">
        <v>1</v>
      </c>
      <c r="AM637">
        <v>2</v>
      </c>
      <c r="AN637">
        <v>0</v>
      </c>
      <c r="AO637">
        <v>0</v>
      </c>
      <c r="AP637">
        <v>1</v>
      </c>
      <c r="AQ637">
        <v>1</v>
      </c>
      <c r="AR637">
        <v>0</v>
      </c>
      <c r="AS637" t="s">
        <v>236</v>
      </c>
      <c r="AT637">
        <v>1.95</v>
      </c>
      <c r="AU637" t="s">
        <v>422</v>
      </c>
      <c r="AV637">
        <v>1</v>
      </c>
      <c r="AW637">
        <v>2</v>
      </c>
      <c r="AX637">
        <v>85247182</v>
      </c>
      <c r="AY637">
        <v>1</v>
      </c>
      <c r="AZ637">
        <v>0</v>
      </c>
      <c r="BA637">
        <v>861</v>
      </c>
      <c r="BB637">
        <v>1</v>
      </c>
      <c r="BC637">
        <v>0</v>
      </c>
      <c r="BD637">
        <v>0</v>
      </c>
      <c r="BE637">
        <v>0</v>
      </c>
      <c r="BF637">
        <v>0</v>
      </c>
      <c r="BG637">
        <v>0</v>
      </c>
      <c r="BH637">
        <v>0</v>
      </c>
      <c r="BI637">
        <v>0</v>
      </c>
      <c r="BJ637">
        <v>0</v>
      </c>
      <c r="BK637">
        <v>185.7375</v>
      </c>
      <c r="BL637">
        <v>0</v>
      </c>
      <c r="BM637">
        <v>0</v>
      </c>
      <c r="BN637">
        <v>0</v>
      </c>
      <c r="BO637">
        <v>0</v>
      </c>
      <c r="BP637">
        <v>1</v>
      </c>
      <c r="BQ637">
        <v>0</v>
      </c>
      <c r="BR637">
        <v>213.598125</v>
      </c>
      <c r="BS637">
        <v>0</v>
      </c>
      <c r="BT637">
        <v>0</v>
      </c>
      <c r="BU637">
        <v>0</v>
      </c>
      <c r="BV637">
        <v>0</v>
      </c>
      <c r="BW637">
        <v>1</v>
      </c>
      <c r="CV637">
        <v>0</v>
      </c>
      <c r="CW637">
        <f>ROUND(Y637*Source!I187*DO637,7)</f>
        <v>0</v>
      </c>
      <c r="CX637">
        <f>ROUND(Y637*Source!I187,7)</f>
        <v>0.3027375</v>
      </c>
      <c r="CY637">
        <f>AB637</f>
        <v>138.11</v>
      </c>
      <c r="CZ637">
        <f>AF637</f>
        <v>95.25</v>
      </c>
      <c r="DA637">
        <f>AJ637</f>
        <v>1.45</v>
      </c>
      <c r="DB637">
        <f>ROUND((ROUND(AT637*CZ637,2)*ROUND((0.15+1),7)),6)</f>
        <v>213.601</v>
      </c>
      <c r="DC637">
        <f>ROUND((ROUND(AT637*AG637,2)*ROUND((0.15+1),7)),6)</f>
        <v>0</v>
      </c>
      <c r="DD637" t="s">
        <v>236</v>
      </c>
      <c r="DE637" t="s">
        <v>236</v>
      </c>
      <c r="DF637">
        <f>ROUND(ROUND(AE637,2)*CX637,2)</f>
        <v>0</v>
      </c>
      <c r="DG637">
        <f>ROUND(ROUND(AF637*AJ637,2)*CX637,2)</f>
        <v>41.81</v>
      </c>
      <c r="DH637">
        <f t="shared" si="201"/>
        <v>0</v>
      </c>
      <c r="DI637">
        <f t="shared" si="202"/>
        <v>0</v>
      </c>
      <c r="DJ637">
        <f>DG637+DH637</f>
        <v>41.81</v>
      </c>
      <c r="DK637">
        <v>0</v>
      </c>
      <c r="DL637" t="s">
        <v>236</v>
      </c>
      <c r="DM637">
        <v>0</v>
      </c>
      <c r="DN637" t="s">
        <v>236</v>
      </c>
      <c r="DO637">
        <v>0</v>
      </c>
    </row>
    <row r="638" spans="1:119">
      <c r="A638">
        <f>ROW(Source!A187)</f>
        <v>187</v>
      </c>
      <c r="B638">
        <v>85244098</v>
      </c>
      <c r="C638">
        <v>85247173</v>
      </c>
      <c r="D638">
        <v>82933400</v>
      </c>
      <c r="E638">
        <v>1</v>
      </c>
      <c r="F638">
        <v>1</v>
      </c>
      <c r="G638">
        <v>1</v>
      </c>
      <c r="H638">
        <v>2</v>
      </c>
      <c r="I638" t="s">
        <v>97</v>
      </c>
      <c r="J638" t="s">
        <v>801</v>
      </c>
      <c r="K638" t="s">
        <v>98</v>
      </c>
      <c r="L638">
        <v>1368</v>
      </c>
      <c r="N638">
        <v>1011</v>
      </c>
      <c r="O638" t="s">
        <v>57</v>
      </c>
      <c r="P638" t="s">
        <v>57</v>
      </c>
      <c r="Q638">
        <v>1</v>
      </c>
      <c r="W638">
        <v>0</v>
      </c>
      <c r="X638">
        <v>-849950259</v>
      </c>
      <c r="Y638">
        <f>(AT638*ROUND((0.15+1),7))</f>
        <v>0.23</v>
      </c>
      <c r="AA638">
        <v>0</v>
      </c>
      <c r="AB638">
        <v>641.7</v>
      </c>
      <c r="AC638">
        <v>811.79</v>
      </c>
      <c r="AD638">
        <v>0</v>
      </c>
      <c r="AE638">
        <v>0</v>
      </c>
      <c r="AF638">
        <v>641.7</v>
      </c>
      <c r="AG638">
        <v>811.79</v>
      </c>
      <c r="AH638">
        <v>0</v>
      </c>
      <c r="AI638">
        <v>1</v>
      </c>
      <c r="AJ638">
        <v>1</v>
      </c>
      <c r="AK638">
        <v>1</v>
      </c>
      <c r="AL638">
        <v>1</v>
      </c>
      <c r="AM638">
        <v>-2</v>
      </c>
      <c r="AN638">
        <v>0</v>
      </c>
      <c r="AO638">
        <v>0</v>
      </c>
      <c r="AP638">
        <v>1</v>
      </c>
      <c r="AQ638">
        <v>1</v>
      </c>
      <c r="AR638">
        <v>0</v>
      </c>
      <c r="AS638" t="s">
        <v>236</v>
      </c>
      <c r="AT638">
        <v>0.2</v>
      </c>
      <c r="AU638" t="s">
        <v>422</v>
      </c>
      <c r="AV638">
        <v>1</v>
      </c>
      <c r="AW638">
        <v>2</v>
      </c>
      <c r="AX638">
        <v>85247183</v>
      </c>
      <c r="AY638">
        <v>1</v>
      </c>
      <c r="AZ638">
        <v>0</v>
      </c>
      <c r="BA638">
        <v>862</v>
      </c>
      <c r="BB638">
        <v>1</v>
      </c>
      <c r="BC638">
        <v>0</v>
      </c>
      <c r="BD638">
        <v>0</v>
      </c>
      <c r="BE638">
        <v>0</v>
      </c>
      <c r="BF638">
        <v>0</v>
      </c>
      <c r="BG638">
        <v>0</v>
      </c>
      <c r="BH638">
        <v>0</v>
      </c>
      <c r="BI638">
        <v>0</v>
      </c>
      <c r="BJ638">
        <v>0</v>
      </c>
      <c r="BK638">
        <v>128.34</v>
      </c>
      <c r="BL638">
        <v>162.358</v>
      </c>
      <c r="BM638">
        <v>0</v>
      </c>
      <c r="BN638">
        <v>0</v>
      </c>
      <c r="BO638">
        <v>0.2</v>
      </c>
      <c r="BP638">
        <v>1</v>
      </c>
      <c r="BQ638">
        <v>0</v>
      </c>
      <c r="BR638">
        <v>147.591</v>
      </c>
      <c r="BS638">
        <v>186.7117</v>
      </c>
      <c r="BT638">
        <v>0</v>
      </c>
      <c r="BU638">
        <v>0</v>
      </c>
      <c r="BV638">
        <v>0.23</v>
      </c>
      <c r="BW638">
        <v>1</v>
      </c>
      <c r="CV638">
        <v>0</v>
      </c>
      <c r="CW638">
        <f>ROUND(Y638*Source!I187*DO638,7)</f>
        <v>0.03105</v>
      </c>
      <c r="CX638">
        <f>ROUND(Y638*Source!I187,7)</f>
        <v>0.03105</v>
      </c>
      <c r="CY638">
        <f>AB638</f>
        <v>641.7</v>
      </c>
      <c r="CZ638">
        <f>AF638</f>
        <v>641.7</v>
      </c>
      <c r="DA638">
        <f>AJ638</f>
        <v>1</v>
      </c>
      <c r="DB638">
        <f>ROUND((ROUND(AT638*CZ638,2)*ROUND((0.15+1),7)),6)</f>
        <v>147.591</v>
      </c>
      <c r="DC638">
        <f>ROUND((ROUND(AT638*AG638,2)*ROUND((0.15+1),7)),6)</f>
        <v>186.714</v>
      </c>
      <c r="DD638" t="s">
        <v>236</v>
      </c>
      <c r="DE638" t="s">
        <v>236</v>
      </c>
      <c r="DF638">
        <f>ROUND(ROUND(AE638,2)*CX638,2)</f>
        <v>0</v>
      </c>
      <c r="DG638">
        <f>ROUND(ROUND(AF638,2)*CX638,2)</f>
        <v>19.92</v>
      </c>
      <c r="DH638">
        <f t="shared" si="201"/>
        <v>25.21</v>
      </c>
      <c r="DI638">
        <f t="shared" si="202"/>
        <v>0</v>
      </c>
      <c r="DJ638">
        <f>DG638+DH638</f>
        <v>45.13</v>
      </c>
      <c r="DK638">
        <v>1</v>
      </c>
      <c r="DL638" t="s">
        <v>81</v>
      </c>
      <c r="DM638">
        <v>4</v>
      </c>
      <c r="DN638" t="s">
        <v>28</v>
      </c>
      <c r="DO638">
        <v>1</v>
      </c>
    </row>
    <row r="639" spans="1:119">
      <c r="A639">
        <f>ROW(Source!A187)</f>
        <v>187</v>
      </c>
      <c r="B639">
        <v>85244098</v>
      </c>
      <c r="C639">
        <v>85247173</v>
      </c>
      <c r="D639">
        <v>82998105</v>
      </c>
      <c r="E639">
        <v>1</v>
      </c>
      <c r="F639">
        <v>1</v>
      </c>
      <c r="G639">
        <v>1</v>
      </c>
      <c r="H639">
        <v>3</v>
      </c>
      <c r="I639" t="s">
        <v>165</v>
      </c>
      <c r="J639" t="s">
        <v>944</v>
      </c>
      <c r="K639" t="s">
        <v>166</v>
      </c>
      <c r="L639">
        <v>1348</v>
      </c>
      <c r="N639">
        <v>1009</v>
      </c>
      <c r="O639" t="s">
        <v>154</v>
      </c>
      <c r="P639" t="s">
        <v>154</v>
      </c>
      <c r="Q639">
        <v>1000</v>
      </c>
      <c r="W639">
        <v>0</v>
      </c>
      <c r="X639">
        <v>-261518221</v>
      </c>
      <c r="Y639">
        <f>AT639</f>
        <v>0.024</v>
      </c>
      <c r="AA639">
        <v>74002.23</v>
      </c>
      <c r="AB639">
        <v>0</v>
      </c>
      <c r="AC639">
        <v>0</v>
      </c>
      <c r="AD639">
        <v>0</v>
      </c>
      <c r="AE639">
        <v>62186.75</v>
      </c>
      <c r="AF639">
        <v>0</v>
      </c>
      <c r="AG639">
        <v>0</v>
      </c>
      <c r="AH639">
        <v>0</v>
      </c>
      <c r="AI639">
        <v>1.19</v>
      </c>
      <c r="AJ639">
        <v>1</v>
      </c>
      <c r="AK639">
        <v>1</v>
      </c>
      <c r="AL639">
        <v>1</v>
      </c>
      <c r="AM639">
        <v>2</v>
      </c>
      <c r="AN639">
        <v>0</v>
      </c>
      <c r="AO639">
        <v>0</v>
      </c>
      <c r="AP639">
        <v>1</v>
      </c>
      <c r="AQ639">
        <v>1</v>
      </c>
      <c r="AR639">
        <v>0</v>
      </c>
      <c r="AS639" t="s">
        <v>236</v>
      </c>
      <c r="AT639">
        <v>0.024</v>
      </c>
      <c r="AU639" t="s">
        <v>236</v>
      </c>
      <c r="AV639">
        <v>0</v>
      </c>
      <c r="AW639">
        <v>2</v>
      </c>
      <c r="AX639">
        <v>85247186</v>
      </c>
      <c r="AY639">
        <v>1</v>
      </c>
      <c r="AZ639">
        <v>0</v>
      </c>
      <c r="BA639">
        <v>865</v>
      </c>
      <c r="BB639">
        <v>1</v>
      </c>
      <c r="BC639">
        <v>0</v>
      </c>
      <c r="BD639">
        <v>0</v>
      </c>
      <c r="BE639">
        <v>0</v>
      </c>
      <c r="BF639">
        <v>0</v>
      </c>
      <c r="BG639">
        <v>0</v>
      </c>
      <c r="BH639">
        <v>0</v>
      </c>
      <c r="BI639">
        <v>0</v>
      </c>
      <c r="BJ639">
        <v>1492.482</v>
      </c>
      <c r="BK639">
        <v>0</v>
      </c>
      <c r="BL639">
        <v>0</v>
      </c>
      <c r="BM639">
        <v>0</v>
      </c>
      <c r="BN639">
        <v>0</v>
      </c>
      <c r="BO639">
        <v>0</v>
      </c>
      <c r="BP639">
        <v>1</v>
      </c>
      <c r="BQ639">
        <v>1492.482</v>
      </c>
      <c r="BR639">
        <v>0</v>
      </c>
      <c r="BS639">
        <v>0</v>
      </c>
      <c r="BT639">
        <v>0</v>
      </c>
      <c r="BU639">
        <v>0</v>
      </c>
      <c r="BV639">
        <v>0</v>
      </c>
      <c r="BW639">
        <v>1</v>
      </c>
      <c r="CV639">
        <v>0</v>
      </c>
      <c r="CW639">
        <v>0</v>
      </c>
      <c r="CX639">
        <f>ROUND(Y639*Source!I187,7)</f>
        <v>0.00324</v>
      </c>
      <c r="CY639">
        <f>AA639</f>
        <v>74002.23</v>
      </c>
      <c r="CZ639">
        <f>AE639</f>
        <v>62186.75</v>
      </c>
      <c r="DA639">
        <f>AI639</f>
        <v>1.19</v>
      </c>
      <c r="DB639">
        <f>ROUND(ROUND(AT639*CZ639,2),6)</f>
        <v>1492.48</v>
      </c>
      <c r="DC639">
        <f>ROUND(ROUND(AT639*AG639,2),6)</f>
        <v>0</v>
      </c>
      <c r="DD639" t="s">
        <v>236</v>
      </c>
      <c r="DE639" t="s">
        <v>236</v>
      </c>
      <c r="DF639">
        <f>ROUND(ROUND(AE639*AI639,2)*CX639,2)</f>
        <v>239.77</v>
      </c>
      <c r="DG639">
        <f>ROUND(ROUND(AF639,2)*CX639,2)</f>
        <v>0</v>
      </c>
      <c r="DH639">
        <f t="shared" si="201"/>
        <v>0</v>
      </c>
      <c r="DI639">
        <f t="shared" si="202"/>
        <v>0</v>
      </c>
      <c r="DJ639">
        <f>DF639</f>
        <v>239.77</v>
      </c>
      <c r="DK639">
        <v>0</v>
      </c>
      <c r="DL639" t="s">
        <v>236</v>
      </c>
      <c r="DM639">
        <v>0</v>
      </c>
      <c r="DN639" t="s">
        <v>236</v>
      </c>
      <c r="DO639">
        <v>0</v>
      </c>
    </row>
    <row r="640" spans="1:119">
      <c r="A640">
        <f>ROW(Source!A187)</f>
        <v>187</v>
      </c>
      <c r="B640">
        <v>85244098</v>
      </c>
      <c r="C640">
        <v>85247173</v>
      </c>
      <c r="D640">
        <v>83002816</v>
      </c>
      <c r="E640">
        <v>1</v>
      </c>
      <c r="F640">
        <v>1</v>
      </c>
      <c r="G640">
        <v>1</v>
      </c>
      <c r="H640">
        <v>3</v>
      </c>
      <c r="I640" t="s">
        <v>105</v>
      </c>
      <c r="J640" t="s">
        <v>814</v>
      </c>
      <c r="K640" t="s">
        <v>106</v>
      </c>
      <c r="L640">
        <v>1346</v>
      </c>
      <c r="N640">
        <v>1009</v>
      </c>
      <c r="O640" t="s">
        <v>102</v>
      </c>
      <c r="P640" t="s">
        <v>102</v>
      </c>
      <c r="Q640">
        <v>1</v>
      </c>
      <c r="W640">
        <v>0</v>
      </c>
      <c r="X640">
        <v>-373327139</v>
      </c>
      <c r="Y640">
        <f>AT640</f>
        <v>0.1</v>
      </c>
      <c r="AA640">
        <v>86.41</v>
      </c>
      <c r="AB640">
        <v>0</v>
      </c>
      <c r="AC640">
        <v>0</v>
      </c>
      <c r="AD640">
        <v>0</v>
      </c>
      <c r="AE640">
        <v>56.11</v>
      </c>
      <c r="AF640">
        <v>0</v>
      </c>
      <c r="AG640">
        <v>0</v>
      </c>
      <c r="AH640">
        <v>0</v>
      </c>
      <c r="AI640">
        <v>1.54</v>
      </c>
      <c r="AJ640">
        <v>1</v>
      </c>
      <c r="AK640">
        <v>1</v>
      </c>
      <c r="AL640">
        <v>1</v>
      </c>
      <c r="AM640">
        <v>2</v>
      </c>
      <c r="AN640">
        <v>0</v>
      </c>
      <c r="AO640">
        <v>0</v>
      </c>
      <c r="AP640">
        <v>1</v>
      </c>
      <c r="AQ640">
        <v>1</v>
      </c>
      <c r="AR640">
        <v>0</v>
      </c>
      <c r="AS640" t="s">
        <v>236</v>
      </c>
      <c r="AT640">
        <v>0.1</v>
      </c>
      <c r="AU640" t="s">
        <v>236</v>
      </c>
      <c r="AV640">
        <v>0</v>
      </c>
      <c r="AW640">
        <v>2</v>
      </c>
      <c r="AX640">
        <v>85247187</v>
      </c>
      <c r="AY640">
        <v>1</v>
      </c>
      <c r="AZ640">
        <v>0</v>
      </c>
      <c r="BA640">
        <v>866</v>
      </c>
      <c r="BB640">
        <v>1</v>
      </c>
      <c r="BC640">
        <v>0</v>
      </c>
      <c r="BD640">
        <v>0</v>
      </c>
      <c r="BE640">
        <v>0</v>
      </c>
      <c r="BF640">
        <v>0</v>
      </c>
      <c r="BG640">
        <v>0</v>
      </c>
      <c r="BH640">
        <v>0</v>
      </c>
      <c r="BI640">
        <v>0</v>
      </c>
      <c r="BJ640">
        <v>5.611</v>
      </c>
      <c r="BK640">
        <v>0</v>
      </c>
      <c r="BL640">
        <v>0</v>
      </c>
      <c r="BM640">
        <v>0</v>
      </c>
      <c r="BN640">
        <v>0</v>
      </c>
      <c r="BO640">
        <v>0</v>
      </c>
      <c r="BP640">
        <v>1</v>
      </c>
      <c r="BQ640">
        <v>5.611</v>
      </c>
      <c r="BR640">
        <v>0</v>
      </c>
      <c r="BS640">
        <v>0</v>
      </c>
      <c r="BT640">
        <v>0</v>
      </c>
      <c r="BU640">
        <v>0</v>
      </c>
      <c r="BV640">
        <v>0</v>
      </c>
      <c r="BW640">
        <v>1</v>
      </c>
      <c r="CV640">
        <v>0</v>
      </c>
      <c r="CW640">
        <v>0</v>
      </c>
      <c r="CX640">
        <f>ROUND(Y640*Source!I187,7)</f>
        <v>0.0135</v>
      </c>
      <c r="CY640">
        <f>AA640</f>
        <v>86.41</v>
      </c>
      <c r="CZ640">
        <f>AE640</f>
        <v>56.11</v>
      </c>
      <c r="DA640">
        <f>AI640</f>
        <v>1.54</v>
      </c>
      <c r="DB640">
        <f>ROUND(ROUND(AT640*CZ640,2),6)</f>
        <v>5.61</v>
      </c>
      <c r="DC640">
        <f>ROUND(ROUND(AT640*AG640,2),6)</f>
        <v>0</v>
      </c>
      <c r="DD640" t="s">
        <v>236</v>
      </c>
      <c r="DE640" t="s">
        <v>236</v>
      </c>
      <c r="DF640">
        <f>ROUND(ROUND(AE640*AI640,2)*CX640,2)</f>
        <v>1.17</v>
      </c>
      <c r="DG640">
        <f>ROUND(ROUND(AF640,2)*CX640,2)</f>
        <v>0</v>
      </c>
      <c r="DH640">
        <f t="shared" si="201"/>
        <v>0</v>
      </c>
      <c r="DI640">
        <f t="shared" si="202"/>
        <v>0</v>
      </c>
      <c r="DJ640">
        <f>DF640</f>
        <v>1.17</v>
      </c>
      <c r="DK640">
        <v>0</v>
      </c>
      <c r="DL640" t="s">
        <v>236</v>
      </c>
      <c r="DM640">
        <v>0</v>
      </c>
      <c r="DN640" t="s">
        <v>236</v>
      </c>
      <c r="DO640">
        <v>0</v>
      </c>
    </row>
    <row r="641" spans="1:119">
      <c r="A641">
        <f>ROW(Source!A188)</f>
        <v>188</v>
      </c>
      <c r="B641">
        <v>85244033</v>
      </c>
      <c r="C641">
        <v>85247173</v>
      </c>
      <c r="D641">
        <v>82925844</v>
      </c>
      <c r="E641">
        <v>117</v>
      </c>
      <c r="F641">
        <v>1</v>
      </c>
      <c r="G641">
        <v>1</v>
      </c>
      <c r="H641">
        <v>1</v>
      </c>
      <c r="I641" t="s">
        <v>161</v>
      </c>
      <c r="J641" t="s">
        <v>236</v>
      </c>
      <c r="K641" t="s">
        <v>162</v>
      </c>
      <c r="L641">
        <v>1191</v>
      </c>
      <c r="N641">
        <v>1013</v>
      </c>
      <c r="O641" t="s">
        <v>28</v>
      </c>
      <c r="P641" t="s">
        <v>28</v>
      </c>
      <c r="Q641">
        <v>1</v>
      </c>
      <c r="W641">
        <v>0</v>
      </c>
      <c r="X641">
        <v>-1088579471</v>
      </c>
      <c r="Y641">
        <f>(AT641*ROUND((0.15+1),7))</f>
        <v>24.38</v>
      </c>
      <c r="AA641">
        <v>0</v>
      </c>
      <c r="AB641">
        <v>0</v>
      </c>
      <c r="AC641">
        <v>0</v>
      </c>
      <c r="AD641">
        <v>802.7</v>
      </c>
      <c r="AE641">
        <v>0</v>
      </c>
      <c r="AF641">
        <v>0</v>
      </c>
      <c r="AG641">
        <v>0</v>
      </c>
      <c r="AH641">
        <v>802.7</v>
      </c>
      <c r="AI641">
        <v>1</v>
      </c>
      <c r="AJ641">
        <v>1</v>
      </c>
      <c r="AK641">
        <v>1</v>
      </c>
      <c r="AL641">
        <v>1</v>
      </c>
      <c r="AM641">
        <v>-2</v>
      </c>
      <c r="AN641">
        <v>0</v>
      </c>
      <c r="AO641">
        <v>0</v>
      </c>
      <c r="AP641">
        <v>1</v>
      </c>
      <c r="AQ641">
        <v>1</v>
      </c>
      <c r="AR641">
        <v>0</v>
      </c>
      <c r="AS641" t="s">
        <v>236</v>
      </c>
      <c r="AT641">
        <v>21.2</v>
      </c>
      <c r="AU641" t="s">
        <v>422</v>
      </c>
      <c r="AV641">
        <v>1</v>
      </c>
      <c r="AW641">
        <v>2</v>
      </c>
      <c r="AX641">
        <v>85247180</v>
      </c>
      <c r="AY641">
        <v>1</v>
      </c>
      <c r="AZ641">
        <v>0</v>
      </c>
      <c r="BA641">
        <v>867</v>
      </c>
      <c r="BB641">
        <v>1</v>
      </c>
      <c r="BC641">
        <v>0</v>
      </c>
      <c r="BD641">
        <v>0</v>
      </c>
      <c r="BE641">
        <v>0</v>
      </c>
      <c r="BF641">
        <v>0</v>
      </c>
      <c r="BG641">
        <v>0</v>
      </c>
      <c r="BH641">
        <v>0</v>
      </c>
      <c r="BI641">
        <v>0</v>
      </c>
      <c r="BJ641">
        <v>0</v>
      </c>
      <c r="BK641">
        <v>0</v>
      </c>
      <c r="BL641">
        <v>0</v>
      </c>
      <c r="BM641">
        <v>17017.24</v>
      </c>
      <c r="BN641">
        <v>21.2</v>
      </c>
      <c r="BO641">
        <v>0</v>
      </c>
      <c r="BP641">
        <v>1</v>
      </c>
      <c r="BQ641">
        <v>0</v>
      </c>
      <c r="BR641">
        <v>0</v>
      </c>
      <c r="BS641">
        <v>0</v>
      </c>
      <c r="BT641">
        <v>19569.826</v>
      </c>
      <c r="BU641">
        <v>24.38</v>
      </c>
      <c r="BV641">
        <v>0</v>
      </c>
      <c r="BW641">
        <v>1</v>
      </c>
      <c r="CU641">
        <f>ROUND(AT641*Source!I188*AH641*AL641,2)</f>
        <v>2297.33</v>
      </c>
      <c r="CV641">
        <f>ROUND(Y641*Source!I188,7)</f>
        <v>3.2913</v>
      </c>
      <c r="CW641">
        <v>0</v>
      </c>
      <c r="CX641">
        <f>ROUND(Y641*Source!I188,7)</f>
        <v>3.2913</v>
      </c>
      <c r="CY641">
        <f>AD641</f>
        <v>802.7</v>
      </c>
      <c r="CZ641">
        <f>AH641</f>
        <v>802.7</v>
      </c>
      <c r="DA641">
        <f>AL641</f>
        <v>1</v>
      </c>
      <c r="DB641">
        <f>ROUND((ROUND(AT641*CZ641,2)*ROUND((0.15+1),7)),6)</f>
        <v>19569.826</v>
      </c>
      <c r="DC641">
        <f>ROUND((ROUND(AT641*AG641,2)*ROUND((0.15+1),7)),6)</f>
        <v>0</v>
      </c>
      <c r="DD641" t="s">
        <v>236</v>
      </c>
      <c r="DE641" t="s">
        <v>236</v>
      </c>
      <c r="DF641">
        <f>ROUND(ROUND(AE641,2)*CX641,2)</f>
        <v>0</v>
      </c>
      <c r="DG641">
        <f>ROUND(ROUND(AF641,2)*CX641,2)</f>
        <v>0</v>
      </c>
      <c r="DH641">
        <f t="shared" ref="DH641:DH704" si="227">ROUND(ROUND(AG641,2)*CX641,2)</f>
        <v>0</v>
      </c>
      <c r="DI641">
        <f t="shared" ref="DI641:DI704" si="228">ROUND(ROUND(AH641,2)*CX641,2)</f>
        <v>2641.93</v>
      </c>
      <c r="DJ641">
        <f>DI641</f>
        <v>2641.93</v>
      </c>
      <c r="DK641">
        <v>1</v>
      </c>
      <c r="DL641" t="s">
        <v>236</v>
      </c>
      <c r="DM641">
        <v>0</v>
      </c>
      <c r="DN641" t="s">
        <v>236</v>
      </c>
      <c r="DO641">
        <v>0</v>
      </c>
    </row>
    <row r="642" spans="1:119">
      <c r="A642">
        <f>ROW(Source!A188)</f>
        <v>188</v>
      </c>
      <c r="B642">
        <v>85244033</v>
      </c>
      <c r="C642">
        <v>85247173</v>
      </c>
      <c r="D642">
        <v>82926016</v>
      </c>
      <c r="E642">
        <v>117</v>
      </c>
      <c r="F642">
        <v>1</v>
      </c>
      <c r="G642">
        <v>1</v>
      </c>
      <c r="H642">
        <v>1</v>
      </c>
      <c r="I642" t="s">
        <v>798</v>
      </c>
      <c r="J642" t="s">
        <v>236</v>
      </c>
      <c r="K642" t="s">
        <v>799</v>
      </c>
      <c r="L642">
        <v>1191</v>
      </c>
      <c r="N642">
        <v>1013</v>
      </c>
      <c r="O642" t="s">
        <v>28</v>
      </c>
      <c r="P642" t="s">
        <v>28</v>
      </c>
      <c r="Q642">
        <v>1</v>
      </c>
      <c r="W642">
        <v>0</v>
      </c>
      <c r="X642">
        <v>-1417349443</v>
      </c>
      <c r="Y642">
        <f>(AT642*ROUND((0.15+1),7))</f>
        <v>0.23</v>
      </c>
      <c r="AA642">
        <v>0</v>
      </c>
      <c r="AB642">
        <v>0</v>
      </c>
      <c r="AC642">
        <v>0</v>
      </c>
      <c r="AD642">
        <v>0</v>
      </c>
      <c r="AE642">
        <v>0</v>
      </c>
      <c r="AF642">
        <v>0</v>
      </c>
      <c r="AG642">
        <v>0</v>
      </c>
      <c r="AH642">
        <v>0</v>
      </c>
      <c r="AI642">
        <v>1</v>
      </c>
      <c r="AJ642">
        <v>1</v>
      </c>
      <c r="AK642">
        <v>1</v>
      </c>
      <c r="AL642">
        <v>1</v>
      </c>
      <c r="AM642">
        <v>-2</v>
      </c>
      <c r="AN642">
        <v>0</v>
      </c>
      <c r="AO642">
        <v>0</v>
      </c>
      <c r="AP642">
        <v>1</v>
      </c>
      <c r="AQ642">
        <v>1</v>
      </c>
      <c r="AR642">
        <v>0</v>
      </c>
      <c r="AS642" t="s">
        <v>236</v>
      </c>
      <c r="AT642">
        <v>0.2</v>
      </c>
      <c r="AU642" t="s">
        <v>422</v>
      </c>
      <c r="AV642">
        <v>2</v>
      </c>
      <c r="AW642">
        <v>2</v>
      </c>
      <c r="AX642">
        <v>85247181</v>
      </c>
      <c r="AY642">
        <v>1</v>
      </c>
      <c r="AZ642">
        <v>0</v>
      </c>
      <c r="BA642">
        <v>868</v>
      </c>
      <c r="BB642">
        <v>1</v>
      </c>
      <c r="BC642">
        <v>0</v>
      </c>
      <c r="BD642">
        <v>0</v>
      </c>
      <c r="BE642">
        <v>0</v>
      </c>
      <c r="BF642">
        <v>0</v>
      </c>
      <c r="BG642">
        <v>0</v>
      </c>
      <c r="BH642">
        <v>0</v>
      </c>
      <c r="BI642">
        <v>0</v>
      </c>
      <c r="BJ642">
        <v>0</v>
      </c>
      <c r="BK642">
        <v>0</v>
      </c>
      <c r="BL642">
        <v>0</v>
      </c>
      <c r="BM642">
        <v>0</v>
      </c>
      <c r="BN642">
        <v>0</v>
      </c>
      <c r="BO642">
        <v>0</v>
      </c>
      <c r="BP642">
        <v>0</v>
      </c>
      <c r="BQ642">
        <v>0</v>
      </c>
      <c r="BR642">
        <v>0</v>
      </c>
      <c r="BS642">
        <v>0</v>
      </c>
      <c r="BT642">
        <v>0</v>
      </c>
      <c r="BU642">
        <v>0</v>
      </c>
      <c r="BV642">
        <v>0</v>
      </c>
      <c r="BW642">
        <v>0</v>
      </c>
      <c r="CV642">
        <v>0</v>
      </c>
      <c r="CW642">
        <v>0</v>
      </c>
      <c r="CX642">
        <f>ROUND(Y642*Source!I188,7)</f>
        <v>0.03105</v>
      </c>
      <c r="CY642">
        <f>AD642</f>
        <v>0</v>
      </c>
      <c r="CZ642">
        <f>AH642</f>
        <v>0</v>
      </c>
      <c r="DA642">
        <f>AL642</f>
        <v>1</v>
      </c>
      <c r="DB642">
        <f>ROUND((ROUND(AT642*CZ642,2)*ROUND((0.15+1),7)),6)</f>
        <v>0</v>
      </c>
      <c r="DC642">
        <f>ROUND((ROUND(AT642*AG642,2)*ROUND((0.15+1),7)),6)</f>
        <v>0</v>
      </c>
      <c r="DD642" t="s">
        <v>236</v>
      </c>
      <c r="DE642" t="s">
        <v>236</v>
      </c>
      <c r="DF642">
        <f>ROUND(ROUND(AE642,2)*CX642,2)</f>
        <v>0</v>
      </c>
      <c r="DG642">
        <f>ROUND(ROUND(AF642,2)*CX642,2)</f>
        <v>0</v>
      </c>
      <c r="DH642">
        <f t="shared" si="227"/>
        <v>0</v>
      </c>
      <c r="DI642">
        <f t="shared" si="228"/>
        <v>0</v>
      </c>
      <c r="DJ642">
        <f>DI642</f>
        <v>0</v>
      </c>
      <c r="DK642">
        <v>0</v>
      </c>
      <c r="DL642" t="s">
        <v>236</v>
      </c>
      <c r="DM642">
        <v>0</v>
      </c>
      <c r="DN642" t="s">
        <v>236</v>
      </c>
      <c r="DO642">
        <v>0</v>
      </c>
    </row>
    <row r="643" spans="1:119">
      <c r="A643">
        <f>ROW(Source!A188)</f>
        <v>188</v>
      </c>
      <c r="B643">
        <v>85244033</v>
      </c>
      <c r="C643">
        <v>85247173</v>
      </c>
      <c r="D643">
        <v>82932874</v>
      </c>
      <c r="E643">
        <v>1</v>
      </c>
      <c r="F643">
        <v>1</v>
      </c>
      <c r="G643">
        <v>1</v>
      </c>
      <c r="H643">
        <v>2</v>
      </c>
      <c r="I643" t="s">
        <v>163</v>
      </c>
      <c r="J643" t="s">
        <v>943</v>
      </c>
      <c r="K643" t="s">
        <v>164</v>
      </c>
      <c r="L643">
        <v>1368</v>
      </c>
      <c r="N643">
        <v>1011</v>
      </c>
      <c r="O643" t="s">
        <v>57</v>
      </c>
      <c r="P643" t="s">
        <v>57</v>
      </c>
      <c r="Q643">
        <v>1</v>
      </c>
      <c r="W643">
        <v>0</v>
      </c>
      <c r="X643">
        <v>1291464883</v>
      </c>
      <c r="Y643">
        <f>(AT643*ROUND((0.15+1),7))</f>
        <v>2.2425</v>
      </c>
      <c r="AA643">
        <v>0</v>
      </c>
      <c r="AB643">
        <v>138.11</v>
      </c>
      <c r="AC643">
        <v>0</v>
      </c>
      <c r="AD643">
        <v>0</v>
      </c>
      <c r="AE643">
        <v>0</v>
      </c>
      <c r="AF643">
        <v>95.25</v>
      </c>
      <c r="AG643">
        <v>0</v>
      </c>
      <c r="AH643">
        <v>0</v>
      </c>
      <c r="AI643">
        <v>1</v>
      </c>
      <c r="AJ643">
        <v>1.45</v>
      </c>
      <c r="AK643">
        <v>1</v>
      </c>
      <c r="AL643">
        <v>1</v>
      </c>
      <c r="AM643">
        <v>2</v>
      </c>
      <c r="AN643">
        <v>0</v>
      </c>
      <c r="AO643">
        <v>0</v>
      </c>
      <c r="AP643">
        <v>1</v>
      </c>
      <c r="AQ643">
        <v>1</v>
      </c>
      <c r="AR643">
        <v>0</v>
      </c>
      <c r="AS643" t="s">
        <v>236</v>
      </c>
      <c r="AT643">
        <v>1.95</v>
      </c>
      <c r="AU643" t="s">
        <v>422</v>
      </c>
      <c r="AV643">
        <v>1</v>
      </c>
      <c r="AW643">
        <v>2</v>
      </c>
      <c r="AX643">
        <v>85247182</v>
      </c>
      <c r="AY643">
        <v>1</v>
      </c>
      <c r="AZ643">
        <v>0</v>
      </c>
      <c r="BA643">
        <v>869</v>
      </c>
      <c r="BB643">
        <v>1</v>
      </c>
      <c r="BC643">
        <v>0</v>
      </c>
      <c r="BD643">
        <v>0</v>
      </c>
      <c r="BE643">
        <v>0</v>
      </c>
      <c r="BF643">
        <v>0</v>
      </c>
      <c r="BG643">
        <v>0</v>
      </c>
      <c r="BH643">
        <v>0</v>
      </c>
      <c r="BI643">
        <v>0</v>
      </c>
      <c r="BJ643">
        <v>0</v>
      </c>
      <c r="BK643">
        <v>185.7375</v>
      </c>
      <c r="BL643">
        <v>0</v>
      </c>
      <c r="BM643">
        <v>0</v>
      </c>
      <c r="BN643">
        <v>0</v>
      </c>
      <c r="BO643">
        <v>0</v>
      </c>
      <c r="BP643">
        <v>1</v>
      </c>
      <c r="BQ643">
        <v>0</v>
      </c>
      <c r="BR643">
        <v>213.598125</v>
      </c>
      <c r="BS643">
        <v>0</v>
      </c>
      <c r="BT643">
        <v>0</v>
      </c>
      <c r="BU643">
        <v>0</v>
      </c>
      <c r="BV643">
        <v>0</v>
      </c>
      <c r="BW643">
        <v>1</v>
      </c>
      <c r="CV643">
        <v>0</v>
      </c>
      <c r="CW643">
        <f>ROUND(Y643*Source!I188*DO643,7)</f>
        <v>0</v>
      </c>
      <c r="CX643">
        <f>ROUND(Y643*Source!I188,7)</f>
        <v>0.3027375</v>
      </c>
      <c r="CY643">
        <f>AB643</f>
        <v>138.11</v>
      </c>
      <c r="CZ643">
        <f>AF643</f>
        <v>95.25</v>
      </c>
      <c r="DA643">
        <f>AJ643</f>
        <v>1.45</v>
      </c>
      <c r="DB643">
        <f>ROUND((ROUND(AT643*CZ643,2)*ROUND((0.15+1),7)),6)</f>
        <v>213.601</v>
      </c>
      <c r="DC643">
        <f>ROUND((ROUND(AT643*AG643,2)*ROUND((0.15+1),7)),6)</f>
        <v>0</v>
      </c>
      <c r="DD643" t="s">
        <v>236</v>
      </c>
      <c r="DE643" t="s">
        <v>236</v>
      </c>
      <c r="DF643">
        <f>ROUND(ROUND(AE643,2)*CX643,2)</f>
        <v>0</v>
      </c>
      <c r="DG643">
        <f>ROUND(ROUND(AF643*AJ643,2)*CX643,2)</f>
        <v>41.81</v>
      </c>
      <c r="DH643">
        <f t="shared" si="227"/>
        <v>0</v>
      </c>
      <c r="DI643">
        <f t="shared" si="228"/>
        <v>0</v>
      </c>
      <c r="DJ643">
        <f>DG643+DH643</f>
        <v>41.81</v>
      </c>
      <c r="DK643">
        <v>0</v>
      </c>
      <c r="DL643" t="s">
        <v>236</v>
      </c>
      <c r="DM643">
        <v>0</v>
      </c>
      <c r="DN643" t="s">
        <v>236</v>
      </c>
      <c r="DO643">
        <v>0</v>
      </c>
    </row>
    <row r="644" spans="1:119">
      <c r="A644">
        <f>ROW(Source!A188)</f>
        <v>188</v>
      </c>
      <c r="B644">
        <v>85244033</v>
      </c>
      <c r="C644">
        <v>85247173</v>
      </c>
      <c r="D644">
        <v>82933400</v>
      </c>
      <c r="E644">
        <v>1</v>
      </c>
      <c r="F644">
        <v>1</v>
      </c>
      <c r="G644">
        <v>1</v>
      </c>
      <c r="H644">
        <v>2</v>
      </c>
      <c r="I644" t="s">
        <v>97</v>
      </c>
      <c r="J644" t="s">
        <v>801</v>
      </c>
      <c r="K644" t="s">
        <v>98</v>
      </c>
      <c r="L644">
        <v>1368</v>
      </c>
      <c r="N644">
        <v>1011</v>
      </c>
      <c r="O644" t="s">
        <v>57</v>
      </c>
      <c r="P644" t="s">
        <v>57</v>
      </c>
      <c r="Q644">
        <v>1</v>
      </c>
      <c r="W644">
        <v>0</v>
      </c>
      <c r="X644">
        <v>-849950259</v>
      </c>
      <c r="Y644">
        <f>(AT644*ROUND((0.15+1),7))</f>
        <v>0.23</v>
      </c>
      <c r="AA644">
        <v>0</v>
      </c>
      <c r="AB644">
        <v>641.7</v>
      </c>
      <c r="AC644">
        <v>811.79</v>
      </c>
      <c r="AD644">
        <v>0</v>
      </c>
      <c r="AE644">
        <v>0</v>
      </c>
      <c r="AF644">
        <v>641.7</v>
      </c>
      <c r="AG644">
        <v>811.79</v>
      </c>
      <c r="AH644">
        <v>0</v>
      </c>
      <c r="AI644">
        <v>1</v>
      </c>
      <c r="AJ644">
        <v>1</v>
      </c>
      <c r="AK644">
        <v>1</v>
      </c>
      <c r="AL644">
        <v>1</v>
      </c>
      <c r="AM644">
        <v>-2</v>
      </c>
      <c r="AN644">
        <v>0</v>
      </c>
      <c r="AO644">
        <v>0</v>
      </c>
      <c r="AP644">
        <v>1</v>
      </c>
      <c r="AQ644">
        <v>1</v>
      </c>
      <c r="AR644">
        <v>0</v>
      </c>
      <c r="AS644" t="s">
        <v>236</v>
      </c>
      <c r="AT644">
        <v>0.2</v>
      </c>
      <c r="AU644" t="s">
        <v>422</v>
      </c>
      <c r="AV644">
        <v>1</v>
      </c>
      <c r="AW644">
        <v>2</v>
      </c>
      <c r="AX644">
        <v>85247183</v>
      </c>
      <c r="AY644">
        <v>1</v>
      </c>
      <c r="AZ644">
        <v>0</v>
      </c>
      <c r="BA644">
        <v>870</v>
      </c>
      <c r="BB644">
        <v>1</v>
      </c>
      <c r="BC644">
        <v>0</v>
      </c>
      <c r="BD644">
        <v>0</v>
      </c>
      <c r="BE644">
        <v>0</v>
      </c>
      <c r="BF644">
        <v>0</v>
      </c>
      <c r="BG644">
        <v>0</v>
      </c>
      <c r="BH644">
        <v>0</v>
      </c>
      <c r="BI644">
        <v>0</v>
      </c>
      <c r="BJ644">
        <v>0</v>
      </c>
      <c r="BK644">
        <v>128.34</v>
      </c>
      <c r="BL644">
        <v>162.358</v>
      </c>
      <c r="BM644">
        <v>0</v>
      </c>
      <c r="BN644">
        <v>0</v>
      </c>
      <c r="BO644">
        <v>0.2</v>
      </c>
      <c r="BP644">
        <v>1</v>
      </c>
      <c r="BQ644">
        <v>0</v>
      </c>
      <c r="BR644">
        <v>147.591</v>
      </c>
      <c r="BS644">
        <v>186.7117</v>
      </c>
      <c r="BT644">
        <v>0</v>
      </c>
      <c r="BU644">
        <v>0</v>
      </c>
      <c r="BV644">
        <v>0.23</v>
      </c>
      <c r="BW644">
        <v>1</v>
      </c>
      <c r="CV644">
        <v>0</v>
      </c>
      <c r="CW644">
        <f>ROUND(Y644*Source!I188*DO644,7)</f>
        <v>0.03105</v>
      </c>
      <c r="CX644">
        <f>ROUND(Y644*Source!I188,7)</f>
        <v>0.03105</v>
      </c>
      <c r="CY644">
        <f>AB644</f>
        <v>641.7</v>
      </c>
      <c r="CZ644">
        <f>AF644</f>
        <v>641.7</v>
      </c>
      <c r="DA644">
        <f>AJ644</f>
        <v>1</v>
      </c>
      <c r="DB644">
        <f>ROUND((ROUND(AT644*CZ644,2)*ROUND((0.15+1),7)),6)</f>
        <v>147.591</v>
      </c>
      <c r="DC644">
        <f>ROUND((ROUND(AT644*AG644,2)*ROUND((0.15+1),7)),6)</f>
        <v>186.714</v>
      </c>
      <c r="DD644" t="s">
        <v>236</v>
      </c>
      <c r="DE644" t="s">
        <v>236</v>
      </c>
      <c r="DF644">
        <f>ROUND(ROUND(AE644,2)*CX644,2)</f>
        <v>0</v>
      </c>
      <c r="DG644">
        <f t="shared" ref="DG644:DG707" si="229">ROUND(ROUND(AF644,2)*CX644,2)</f>
        <v>19.92</v>
      </c>
      <c r="DH644">
        <f t="shared" si="227"/>
        <v>25.21</v>
      </c>
      <c r="DI644">
        <f t="shared" si="228"/>
        <v>0</v>
      </c>
      <c r="DJ644">
        <f>DG644+DH644</f>
        <v>45.13</v>
      </c>
      <c r="DK644">
        <v>1</v>
      </c>
      <c r="DL644" t="s">
        <v>81</v>
      </c>
      <c r="DM644">
        <v>4</v>
      </c>
      <c r="DN644" t="s">
        <v>28</v>
      </c>
      <c r="DO644">
        <v>1</v>
      </c>
    </row>
    <row r="645" spans="1:119">
      <c r="A645">
        <f>ROW(Source!A188)</f>
        <v>188</v>
      </c>
      <c r="B645">
        <v>85244033</v>
      </c>
      <c r="C645">
        <v>85247173</v>
      </c>
      <c r="D645">
        <v>82998105</v>
      </c>
      <c r="E645">
        <v>1</v>
      </c>
      <c r="F645">
        <v>1</v>
      </c>
      <c r="G645">
        <v>1</v>
      </c>
      <c r="H645">
        <v>3</v>
      </c>
      <c r="I645" t="s">
        <v>165</v>
      </c>
      <c r="J645" t="s">
        <v>944</v>
      </c>
      <c r="K645" t="s">
        <v>166</v>
      </c>
      <c r="L645">
        <v>1348</v>
      </c>
      <c r="N645">
        <v>1009</v>
      </c>
      <c r="O645" t="s">
        <v>154</v>
      </c>
      <c r="P645" t="s">
        <v>154</v>
      </c>
      <c r="Q645">
        <v>1000</v>
      </c>
      <c r="W645">
        <v>0</v>
      </c>
      <c r="X645">
        <v>-261518221</v>
      </c>
      <c r="Y645">
        <f>AT645</f>
        <v>0.024</v>
      </c>
      <c r="AA645">
        <v>74002.23</v>
      </c>
      <c r="AB645">
        <v>0</v>
      </c>
      <c r="AC645">
        <v>0</v>
      </c>
      <c r="AD645">
        <v>0</v>
      </c>
      <c r="AE645">
        <v>62186.75</v>
      </c>
      <c r="AF645">
        <v>0</v>
      </c>
      <c r="AG645">
        <v>0</v>
      </c>
      <c r="AH645">
        <v>0</v>
      </c>
      <c r="AI645">
        <v>1.19</v>
      </c>
      <c r="AJ645">
        <v>1</v>
      </c>
      <c r="AK645">
        <v>1</v>
      </c>
      <c r="AL645">
        <v>1</v>
      </c>
      <c r="AM645">
        <v>2</v>
      </c>
      <c r="AN645">
        <v>0</v>
      </c>
      <c r="AO645">
        <v>0</v>
      </c>
      <c r="AP645">
        <v>1</v>
      </c>
      <c r="AQ645">
        <v>1</v>
      </c>
      <c r="AR645">
        <v>0</v>
      </c>
      <c r="AS645" t="s">
        <v>236</v>
      </c>
      <c r="AT645">
        <v>0.024</v>
      </c>
      <c r="AU645" t="s">
        <v>236</v>
      </c>
      <c r="AV645">
        <v>0</v>
      </c>
      <c r="AW645">
        <v>2</v>
      </c>
      <c r="AX645">
        <v>85247186</v>
      </c>
      <c r="AY645">
        <v>1</v>
      </c>
      <c r="AZ645">
        <v>0</v>
      </c>
      <c r="BA645">
        <v>873</v>
      </c>
      <c r="BB645">
        <v>1</v>
      </c>
      <c r="BC645">
        <v>0</v>
      </c>
      <c r="BD645">
        <v>0</v>
      </c>
      <c r="BE645">
        <v>0</v>
      </c>
      <c r="BF645">
        <v>0</v>
      </c>
      <c r="BG645">
        <v>0</v>
      </c>
      <c r="BH645">
        <v>0</v>
      </c>
      <c r="BI645">
        <v>0</v>
      </c>
      <c r="BJ645">
        <v>1492.482</v>
      </c>
      <c r="BK645">
        <v>0</v>
      </c>
      <c r="BL645">
        <v>0</v>
      </c>
      <c r="BM645">
        <v>0</v>
      </c>
      <c r="BN645">
        <v>0</v>
      </c>
      <c r="BO645">
        <v>0</v>
      </c>
      <c r="BP645">
        <v>1</v>
      </c>
      <c r="BQ645">
        <v>1492.482</v>
      </c>
      <c r="BR645">
        <v>0</v>
      </c>
      <c r="BS645">
        <v>0</v>
      </c>
      <c r="BT645">
        <v>0</v>
      </c>
      <c r="BU645">
        <v>0</v>
      </c>
      <c r="BV645">
        <v>0</v>
      </c>
      <c r="BW645">
        <v>1</v>
      </c>
      <c r="CV645">
        <v>0</v>
      </c>
      <c r="CW645">
        <v>0</v>
      </c>
      <c r="CX645">
        <f>ROUND(Y645*Source!I188,7)</f>
        <v>0.00324</v>
      </c>
      <c r="CY645">
        <f>AA645</f>
        <v>74002.23</v>
      </c>
      <c r="CZ645">
        <f>AE645</f>
        <v>62186.75</v>
      </c>
      <c r="DA645">
        <f>AI645</f>
        <v>1.19</v>
      </c>
      <c r="DB645">
        <f>ROUND(ROUND(AT645*CZ645,2),6)</f>
        <v>1492.48</v>
      </c>
      <c r="DC645">
        <f>ROUND(ROUND(AT645*AG645,2),6)</f>
        <v>0</v>
      </c>
      <c r="DD645" t="s">
        <v>236</v>
      </c>
      <c r="DE645" t="s">
        <v>236</v>
      </c>
      <c r="DF645">
        <f>ROUND(ROUND(AE645*AI645,2)*CX645,2)</f>
        <v>239.77</v>
      </c>
      <c r="DG645">
        <f t="shared" si="229"/>
        <v>0</v>
      </c>
      <c r="DH645">
        <f t="shared" si="227"/>
        <v>0</v>
      </c>
      <c r="DI645">
        <f t="shared" si="228"/>
        <v>0</v>
      </c>
      <c r="DJ645">
        <f>DF645</f>
        <v>239.77</v>
      </c>
      <c r="DK645">
        <v>0</v>
      </c>
      <c r="DL645" t="s">
        <v>236</v>
      </c>
      <c r="DM645">
        <v>0</v>
      </c>
      <c r="DN645" t="s">
        <v>236</v>
      </c>
      <c r="DO645">
        <v>0</v>
      </c>
    </row>
    <row r="646" spans="1:119">
      <c r="A646">
        <f>ROW(Source!A188)</f>
        <v>188</v>
      </c>
      <c r="B646">
        <v>85244033</v>
      </c>
      <c r="C646">
        <v>85247173</v>
      </c>
      <c r="D646">
        <v>83002816</v>
      </c>
      <c r="E646">
        <v>1</v>
      </c>
      <c r="F646">
        <v>1</v>
      </c>
      <c r="G646">
        <v>1</v>
      </c>
      <c r="H646">
        <v>3</v>
      </c>
      <c r="I646" t="s">
        <v>105</v>
      </c>
      <c r="J646" t="s">
        <v>814</v>
      </c>
      <c r="K646" t="s">
        <v>106</v>
      </c>
      <c r="L646">
        <v>1346</v>
      </c>
      <c r="N646">
        <v>1009</v>
      </c>
      <c r="O646" t="s">
        <v>102</v>
      </c>
      <c r="P646" t="s">
        <v>102</v>
      </c>
      <c r="Q646">
        <v>1</v>
      </c>
      <c r="W646">
        <v>0</v>
      </c>
      <c r="X646">
        <v>-373327139</v>
      </c>
      <c r="Y646">
        <f>AT646</f>
        <v>0.1</v>
      </c>
      <c r="AA646">
        <v>86.41</v>
      </c>
      <c r="AB646">
        <v>0</v>
      </c>
      <c r="AC646">
        <v>0</v>
      </c>
      <c r="AD646">
        <v>0</v>
      </c>
      <c r="AE646">
        <v>56.11</v>
      </c>
      <c r="AF646">
        <v>0</v>
      </c>
      <c r="AG646">
        <v>0</v>
      </c>
      <c r="AH646">
        <v>0</v>
      </c>
      <c r="AI646">
        <v>1.54</v>
      </c>
      <c r="AJ646">
        <v>1</v>
      </c>
      <c r="AK646">
        <v>1</v>
      </c>
      <c r="AL646">
        <v>1</v>
      </c>
      <c r="AM646">
        <v>2</v>
      </c>
      <c r="AN646">
        <v>0</v>
      </c>
      <c r="AO646">
        <v>0</v>
      </c>
      <c r="AP646">
        <v>1</v>
      </c>
      <c r="AQ646">
        <v>1</v>
      </c>
      <c r="AR646">
        <v>0</v>
      </c>
      <c r="AS646" t="s">
        <v>236</v>
      </c>
      <c r="AT646">
        <v>0.1</v>
      </c>
      <c r="AU646" t="s">
        <v>236</v>
      </c>
      <c r="AV646">
        <v>0</v>
      </c>
      <c r="AW646">
        <v>2</v>
      </c>
      <c r="AX646">
        <v>85247187</v>
      </c>
      <c r="AY646">
        <v>1</v>
      </c>
      <c r="AZ646">
        <v>0</v>
      </c>
      <c r="BA646">
        <v>874</v>
      </c>
      <c r="BB646">
        <v>1</v>
      </c>
      <c r="BC646">
        <v>0</v>
      </c>
      <c r="BD646">
        <v>0</v>
      </c>
      <c r="BE646">
        <v>0</v>
      </c>
      <c r="BF646">
        <v>0</v>
      </c>
      <c r="BG646">
        <v>0</v>
      </c>
      <c r="BH646">
        <v>0</v>
      </c>
      <c r="BI646">
        <v>0</v>
      </c>
      <c r="BJ646">
        <v>5.611</v>
      </c>
      <c r="BK646">
        <v>0</v>
      </c>
      <c r="BL646">
        <v>0</v>
      </c>
      <c r="BM646">
        <v>0</v>
      </c>
      <c r="BN646">
        <v>0</v>
      </c>
      <c r="BO646">
        <v>0</v>
      </c>
      <c r="BP646">
        <v>1</v>
      </c>
      <c r="BQ646">
        <v>5.611</v>
      </c>
      <c r="BR646">
        <v>0</v>
      </c>
      <c r="BS646">
        <v>0</v>
      </c>
      <c r="BT646">
        <v>0</v>
      </c>
      <c r="BU646">
        <v>0</v>
      </c>
      <c r="BV646">
        <v>0</v>
      </c>
      <c r="BW646">
        <v>1</v>
      </c>
      <c r="CV646">
        <v>0</v>
      </c>
      <c r="CW646">
        <v>0</v>
      </c>
      <c r="CX646">
        <f>ROUND(Y646*Source!I188,7)</f>
        <v>0.0135</v>
      </c>
      <c r="CY646">
        <f>AA646</f>
        <v>86.41</v>
      </c>
      <c r="CZ646">
        <f>AE646</f>
        <v>56.11</v>
      </c>
      <c r="DA646">
        <f>AI646</f>
        <v>1.54</v>
      </c>
      <c r="DB646">
        <f>ROUND(ROUND(AT646*CZ646,2),6)</f>
        <v>5.61</v>
      </c>
      <c r="DC646">
        <f>ROUND(ROUND(AT646*AG646,2),6)</f>
        <v>0</v>
      </c>
      <c r="DD646" t="s">
        <v>236</v>
      </c>
      <c r="DE646" t="s">
        <v>236</v>
      </c>
      <c r="DF646">
        <f>ROUND(ROUND(AE646*AI646,2)*CX646,2)</f>
        <v>1.17</v>
      </c>
      <c r="DG646">
        <f t="shared" si="229"/>
        <v>0</v>
      </c>
      <c r="DH646">
        <f t="shared" si="227"/>
        <v>0</v>
      </c>
      <c r="DI646">
        <f t="shared" si="228"/>
        <v>0</v>
      </c>
      <c r="DJ646">
        <f>DF646</f>
        <v>1.17</v>
      </c>
      <c r="DK646">
        <v>0</v>
      </c>
      <c r="DL646" t="s">
        <v>236</v>
      </c>
      <c r="DM646">
        <v>0</v>
      </c>
      <c r="DN646" t="s">
        <v>236</v>
      </c>
      <c r="DO646">
        <v>0</v>
      </c>
    </row>
    <row r="647" spans="1:119">
      <c r="A647">
        <f>ROW(Source!A189)</f>
        <v>189</v>
      </c>
      <c r="B647">
        <v>85244098</v>
      </c>
      <c r="C647">
        <v>85247188</v>
      </c>
      <c r="D647">
        <v>82925852</v>
      </c>
      <c r="E647">
        <v>117</v>
      </c>
      <c r="F647">
        <v>1</v>
      </c>
      <c r="G647">
        <v>1</v>
      </c>
      <c r="H647">
        <v>1</v>
      </c>
      <c r="I647" t="s">
        <v>861</v>
      </c>
      <c r="J647" t="s">
        <v>236</v>
      </c>
      <c r="K647" t="s">
        <v>862</v>
      </c>
      <c r="L647">
        <v>1191</v>
      </c>
      <c r="N647">
        <v>1013</v>
      </c>
      <c r="O647" t="s">
        <v>28</v>
      </c>
      <c r="P647" t="s">
        <v>28</v>
      </c>
      <c r="Q647">
        <v>1</v>
      </c>
      <c r="W647">
        <v>0</v>
      </c>
      <c r="X647">
        <v>1522950421</v>
      </c>
      <c r="Y647">
        <f>(AT647*ROUND((1.2*1.15),7))</f>
        <v>2.8428</v>
      </c>
      <c r="AA647">
        <v>0</v>
      </c>
      <c r="AB647">
        <v>0</v>
      </c>
      <c r="AC647">
        <v>0</v>
      </c>
      <c r="AD647">
        <v>836.02</v>
      </c>
      <c r="AE647">
        <v>0</v>
      </c>
      <c r="AF647">
        <v>0</v>
      </c>
      <c r="AG647">
        <v>0</v>
      </c>
      <c r="AH647">
        <v>836.02</v>
      </c>
      <c r="AI647">
        <v>1</v>
      </c>
      <c r="AJ647">
        <v>1</v>
      </c>
      <c r="AK647">
        <v>1</v>
      </c>
      <c r="AL647">
        <v>1</v>
      </c>
      <c r="AM647">
        <v>-2</v>
      </c>
      <c r="AN647">
        <v>0</v>
      </c>
      <c r="AO647">
        <v>0</v>
      </c>
      <c r="AP647">
        <v>1</v>
      </c>
      <c r="AQ647">
        <v>1</v>
      </c>
      <c r="AR647">
        <v>0</v>
      </c>
      <c r="AS647" t="s">
        <v>236</v>
      </c>
      <c r="AT647">
        <v>2.06</v>
      </c>
      <c r="AU647" t="s">
        <v>268</v>
      </c>
      <c r="AV647">
        <v>1</v>
      </c>
      <c r="AW647">
        <v>2</v>
      </c>
      <c r="AX647">
        <v>85247198</v>
      </c>
      <c r="AY647">
        <v>1</v>
      </c>
      <c r="AZ647">
        <v>0</v>
      </c>
      <c r="BA647">
        <v>875</v>
      </c>
      <c r="BB647">
        <v>1</v>
      </c>
      <c r="BC647">
        <v>0</v>
      </c>
      <c r="BD647">
        <v>0</v>
      </c>
      <c r="BE647">
        <v>0</v>
      </c>
      <c r="BF647">
        <v>0</v>
      </c>
      <c r="BG647">
        <v>0</v>
      </c>
      <c r="BH647">
        <v>0</v>
      </c>
      <c r="BI647">
        <v>0</v>
      </c>
      <c r="BJ647">
        <v>0</v>
      </c>
      <c r="BK647">
        <v>0</v>
      </c>
      <c r="BL647">
        <v>0</v>
      </c>
      <c r="BM647">
        <v>1722.2012</v>
      </c>
      <c r="BN647">
        <v>2.06</v>
      </c>
      <c r="BO647">
        <v>0</v>
      </c>
      <c r="BP647">
        <v>1</v>
      </c>
      <c r="BQ647">
        <v>0</v>
      </c>
      <c r="BR647">
        <v>0</v>
      </c>
      <c r="BS647">
        <v>0</v>
      </c>
      <c r="BT647">
        <v>2376.637656</v>
      </c>
      <c r="BU647">
        <v>2.8428</v>
      </c>
      <c r="BV647">
        <v>0</v>
      </c>
      <c r="BW647">
        <v>1</v>
      </c>
      <c r="CU647">
        <f>ROUND(AT647*Source!I189*AH647*AL647,2)</f>
        <v>0</v>
      </c>
      <c r="CV647">
        <f>ROUND(Y647*Source!I189,7)</f>
        <v>0</v>
      </c>
      <c r="CW647">
        <v>0</v>
      </c>
      <c r="CX647">
        <f>ROUND(Y647*Source!I189,7)</f>
        <v>0</v>
      </c>
      <c r="CY647">
        <f>AD647</f>
        <v>836.02</v>
      </c>
      <c r="CZ647">
        <f>AH647</f>
        <v>836.02</v>
      </c>
      <c r="DA647">
        <f>AL647</f>
        <v>1</v>
      </c>
      <c r="DB647">
        <f>ROUND((ROUND(AT647*CZ647,2)*ROUND((1.2*1.15),7)),6)</f>
        <v>2376.636</v>
      </c>
      <c r="DC647">
        <f>ROUND((ROUND(AT647*AG647,2)*ROUND((1.2*1.15),7)),6)</f>
        <v>0</v>
      </c>
      <c r="DD647" t="s">
        <v>236</v>
      </c>
      <c r="DE647" t="s">
        <v>236</v>
      </c>
      <c r="DF647">
        <f>ROUND(ROUND(AE647,2)*CX647,2)</f>
        <v>0</v>
      </c>
      <c r="DG647">
        <f t="shared" si="229"/>
        <v>0</v>
      </c>
      <c r="DH647">
        <f t="shared" si="227"/>
        <v>0</v>
      </c>
      <c r="DI647">
        <f t="shared" si="228"/>
        <v>0</v>
      </c>
      <c r="DJ647">
        <f>DI647</f>
        <v>0</v>
      </c>
      <c r="DK647">
        <v>1</v>
      </c>
      <c r="DL647" t="s">
        <v>236</v>
      </c>
      <c r="DM647">
        <v>0</v>
      </c>
      <c r="DN647" t="s">
        <v>236</v>
      </c>
      <c r="DO647">
        <v>0</v>
      </c>
    </row>
    <row r="648" spans="1:119">
      <c r="A648">
        <f>ROW(Source!A189)</f>
        <v>189</v>
      </c>
      <c r="B648">
        <v>85244098</v>
      </c>
      <c r="C648">
        <v>85247188</v>
      </c>
      <c r="D648">
        <v>82926016</v>
      </c>
      <c r="E648">
        <v>117</v>
      </c>
      <c r="F648">
        <v>1</v>
      </c>
      <c r="G648">
        <v>1</v>
      </c>
      <c r="H648">
        <v>1</v>
      </c>
      <c r="I648" t="s">
        <v>798</v>
      </c>
      <c r="J648" t="s">
        <v>236</v>
      </c>
      <c r="K648" t="s">
        <v>799</v>
      </c>
      <c r="L648">
        <v>1191</v>
      </c>
      <c r="N648">
        <v>1013</v>
      </c>
      <c r="O648" t="s">
        <v>28</v>
      </c>
      <c r="P648" t="s">
        <v>28</v>
      </c>
      <c r="Q648">
        <v>1</v>
      </c>
      <c r="W648">
        <v>0</v>
      </c>
      <c r="X648">
        <v>-1417349443</v>
      </c>
      <c r="Y648">
        <f>(AT648*ROUND((1.2*1.15),7))</f>
        <v>0.2484</v>
      </c>
      <c r="AA648">
        <v>0</v>
      </c>
      <c r="AB648">
        <v>0</v>
      </c>
      <c r="AC648">
        <v>0</v>
      </c>
      <c r="AD648">
        <v>0</v>
      </c>
      <c r="AE648">
        <v>0</v>
      </c>
      <c r="AF648">
        <v>0</v>
      </c>
      <c r="AG648">
        <v>0</v>
      </c>
      <c r="AH648">
        <v>0</v>
      </c>
      <c r="AI648">
        <v>1</v>
      </c>
      <c r="AJ648">
        <v>1</v>
      </c>
      <c r="AK648">
        <v>1</v>
      </c>
      <c r="AL648">
        <v>1</v>
      </c>
      <c r="AM648">
        <v>-2</v>
      </c>
      <c r="AN648">
        <v>0</v>
      </c>
      <c r="AO648">
        <v>0</v>
      </c>
      <c r="AP648">
        <v>1</v>
      </c>
      <c r="AQ648">
        <v>1</v>
      </c>
      <c r="AR648">
        <v>0</v>
      </c>
      <c r="AS648" t="s">
        <v>236</v>
      </c>
      <c r="AT648">
        <v>0.18</v>
      </c>
      <c r="AU648" t="s">
        <v>268</v>
      </c>
      <c r="AV648">
        <v>2</v>
      </c>
      <c r="AW648">
        <v>2</v>
      </c>
      <c r="AX648">
        <v>85247199</v>
      </c>
      <c r="AY648">
        <v>1</v>
      </c>
      <c r="AZ648">
        <v>0</v>
      </c>
      <c r="BA648">
        <v>876</v>
      </c>
      <c r="BB648">
        <v>1</v>
      </c>
      <c r="BC648">
        <v>0</v>
      </c>
      <c r="BD648">
        <v>0</v>
      </c>
      <c r="BE648">
        <v>0</v>
      </c>
      <c r="BF648">
        <v>0</v>
      </c>
      <c r="BG648">
        <v>0</v>
      </c>
      <c r="BH648">
        <v>0</v>
      </c>
      <c r="BI648">
        <v>0</v>
      </c>
      <c r="BJ648">
        <v>0</v>
      </c>
      <c r="BK648">
        <v>0</v>
      </c>
      <c r="BL648">
        <v>0</v>
      </c>
      <c r="BM648">
        <v>0</v>
      </c>
      <c r="BN648">
        <v>0</v>
      </c>
      <c r="BO648">
        <v>0</v>
      </c>
      <c r="BP648">
        <v>0</v>
      </c>
      <c r="BQ648">
        <v>0</v>
      </c>
      <c r="BR648">
        <v>0</v>
      </c>
      <c r="BS648">
        <v>0</v>
      </c>
      <c r="BT648">
        <v>0</v>
      </c>
      <c r="BU648">
        <v>0</v>
      </c>
      <c r="BV648">
        <v>0</v>
      </c>
      <c r="BW648">
        <v>0</v>
      </c>
      <c r="CV648">
        <v>0</v>
      </c>
      <c r="CW648">
        <v>0</v>
      </c>
      <c r="CX648">
        <f>ROUND(Y648*Source!I189,7)</f>
        <v>0</v>
      </c>
      <c r="CY648">
        <f>AD648</f>
        <v>0</v>
      </c>
      <c r="CZ648">
        <f>AH648</f>
        <v>0</v>
      </c>
      <c r="DA648">
        <f>AL648</f>
        <v>1</v>
      </c>
      <c r="DB648">
        <f>ROUND((ROUND(AT648*CZ648,2)*ROUND((1.2*1.15),7)),6)</f>
        <v>0</v>
      </c>
      <c r="DC648">
        <f>ROUND((ROUND(AT648*AG648,2)*ROUND((1.2*1.15),7)),6)</f>
        <v>0</v>
      </c>
      <c r="DD648" t="s">
        <v>236</v>
      </c>
      <c r="DE648" t="s">
        <v>236</v>
      </c>
      <c r="DF648">
        <f>ROUND(ROUND(AE648,2)*CX648,2)</f>
        <v>0</v>
      </c>
      <c r="DG648">
        <f t="shared" si="229"/>
        <v>0</v>
      </c>
      <c r="DH648">
        <f t="shared" si="227"/>
        <v>0</v>
      </c>
      <c r="DI648">
        <f t="shared" si="228"/>
        <v>0</v>
      </c>
      <c r="DJ648">
        <f>DI648</f>
        <v>0</v>
      </c>
      <c r="DK648">
        <v>0</v>
      </c>
      <c r="DL648" t="s">
        <v>236</v>
      </c>
      <c r="DM648">
        <v>0</v>
      </c>
      <c r="DN648" t="s">
        <v>236</v>
      </c>
      <c r="DO648">
        <v>0</v>
      </c>
    </row>
    <row r="649" spans="1:119">
      <c r="A649">
        <f>ROW(Source!A189)</f>
        <v>189</v>
      </c>
      <c r="B649">
        <v>85244098</v>
      </c>
      <c r="C649">
        <v>85247188</v>
      </c>
      <c r="D649">
        <v>82932505</v>
      </c>
      <c r="E649">
        <v>1</v>
      </c>
      <c r="F649">
        <v>1</v>
      </c>
      <c r="G649">
        <v>1</v>
      </c>
      <c r="H649">
        <v>2</v>
      </c>
      <c r="I649" t="s">
        <v>73</v>
      </c>
      <c r="J649" t="s">
        <v>807</v>
      </c>
      <c r="K649" t="s">
        <v>74</v>
      </c>
      <c r="L649">
        <v>1368</v>
      </c>
      <c r="N649">
        <v>1011</v>
      </c>
      <c r="O649" t="s">
        <v>57</v>
      </c>
      <c r="P649" t="s">
        <v>57</v>
      </c>
      <c r="Q649">
        <v>1</v>
      </c>
      <c r="W649">
        <v>0</v>
      </c>
      <c r="X649">
        <v>639918019</v>
      </c>
      <c r="Y649">
        <f>(AT649*ROUND((1.2*1.15),7))</f>
        <v>0.1242</v>
      </c>
      <c r="AA649">
        <v>0</v>
      </c>
      <c r="AB649">
        <v>1626.29</v>
      </c>
      <c r="AC649">
        <v>1090.46</v>
      </c>
      <c r="AD649">
        <v>0</v>
      </c>
      <c r="AE649">
        <v>0</v>
      </c>
      <c r="AF649">
        <v>1626.29</v>
      </c>
      <c r="AG649">
        <v>1090.46</v>
      </c>
      <c r="AH649">
        <v>0</v>
      </c>
      <c r="AI649">
        <v>1</v>
      </c>
      <c r="AJ649">
        <v>1</v>
      </c>
      <c r="AK649">
        <v>1</v>
      </c>
      <c r="AL649">
        <v>1</v>
      </c>
      <c r="AM649">
        <v>-2</v>
      </c>
      <c r="AN649">
        <v>0</v>
      </c>
      <c r="AO649">
        <v>0</v>
      </c>
      <c r="AP649">
        <v>1</v>
      </c>
      <c r="AQ649">
        <v>1</v>
      </c>
      <c r="AR649">
        <v>0</v>
      </c>
      <c r="AS649" t="s">
        <v>236</v>
      </c>
      <c r="AT649">
        <v>0.09</v>
      </c>
      <c r="AU649" t="s">
        <v>268</v>
      </c>
      <c r="AV649">
        <v>1</v>
      </c>
      <c r="AW649">
        <v>2</v>
      </c>
      <c r="AX649">
        <v>85247200</v>
      </c>
      <c r="AY649">
        <v>1</v>
      </c>
      <c r="AZ649">
        <v>0</v>
      </c>
      <c r="BA649">
        <v>877</v>
      </c>
      <c r="BB649">
        <v>1</v>
      </c>
      <c r="BC649">
        <v>0</v>
      </c>
      <c r="BD649">
        <v>0</v>
      </c>
      <c r="BE649">
        <v>0</v>
      </c>
      <c r="BF649">
        <v>0</v>
      </c>
      <c r="BG649">
        <v>0</v>
      </c>
      <c r="BH649">
        <v>0</v>
      </c>
      <c r="BI649">
        <v>0</v>
      </c>
      <c r="BJ649">
        <v>0</v>
      </c>
      <c r="BK649">
        <v>146.3661</v>
      </c>
      <c r="BL649">
        <v>98.1414</v>
      </c>
      <c r="BM649">
        <v>0</v>
      </c>
      <c r="BN649">
        <v>0</v>
      </c>
      <c r="BO649">
        <v>0.09</v>
      </c>
      <c r="BP649">
        <v>1</v>
      </c>
      <c r="BQ649">
        <v>0</v>
      </c>
      <c r="BR649">
        <v>201.985218</v>
      </c>
      <c r="BS649">
        <v>135.435132</v>
      </c>
      <c r="BT649">
        <v>0</v>
      </c>
      <c r="BU649">
        <v>0</v>
      </c>
      <c r="BV649">
        <v>0.1242</v>
      </c>
      <c r="BW649">
        <v>1</v>
      </c>
      <c r="CV649">
        <v>0</v>
      </c>
      <c r="CW649">
        <f>ROUND(Y649*Source!I189*DO649,7)</f>
        <v>0</v>
      </c>
      <c r="CX649">
        <f>ROUND(Y649*Source!I189,7)</f>
        <v>0</v>
      </c>
      <c r="CY649">
        <f>AB649</f>
        <v>1626.29</v>
      </c>
      <c r="CZ649">
        <f>AF649</f>
        <v>1626.29</v>
      </c>
      <c r="DA649">
        <f>AJ649</f>
        <v>1</v>
      </c>
      <c r="DB649">
        <f>ROUND((ROUND(AT649*CZ649,2)*ROUND((1.2*1.15),7)),6)</f>
        <v>201.9906</v>
      </c>
      <c r="DC649">
        <f>ROUND((ROUND(AT649*AG649,2)*ROUND((1.2*1.15),7)),6)</f>
        <v>135.4332</v>
      </c>
      <c r="DD649" t="s">
        <v>236</v>
      </c>
      <c r="DE649" t="s">
        <v>236</v>
      </c>
      <c r="DF649">
        <f>ROUND(ROUND(AE649,2)*CX649,2)</f>
        <v>0</v>
      </c>
      <c r="DG649">
        <f t="shared" si="229"/>
        <v>0</v>
      </c>
      <c r="DH649">
        <f t="shared" si="227"/>
        <v>0</v>
      </c>
      <c r="DI649">
        <f t="shared" si="228"/>
        <v>0</v>
      </c>
      <c r="DJ649">
        <f>DG649+DH649</f>
        <v>0</v>
      </c>
      <c r="DK649">
        <v>1</v>
      </c>
      <c r="DL649" t="s">
        <v>75</v>
      </c>
      <c r="DM649">
        <v>6</v>
      </c>
      <c r="DN649" t="s">
        <v>28</v>
      </c>
      <c r="DO649">
        <v>1</v>
      </c>
    </row>
    <row r="650" spans="1:119">
      <c r="A650">
        <f>ROW(Source!A189)</f>
        <v>189</v>
      </c>
      <c r="B650">
        <v>85244098</v>
      </c>
      <c r="C650">
        <v>85247188</v>
      </c>
      <c r="D650">
        <v>82933400</v>
      </c>
      <c r="E650">
        <v>1</v>
      </c>
      <c r="F650">
        <v>1</v>
      </c>
      <c r="G650">
        <v>1</v>
      </c>
      <c r="H650">
        <v>2</v>
      </c>
      <c r="I650" t="s">
        <v>97</v>
      </c>
      <c r="J650" t="s">
        <v>801</v>
      </c>
      <c r="K650" t="s">
        <v>98</v>
      </c>
      <c r="L650">
        <v>1368</v>
      </c>
      <c r="N650">
        <v>1011</v>
      </c>
      <c r="O650" t="s">
        <v>57</v>
      </c>
      <c r="P650" t="s">
        <v>57</v>
      </c>
      <c r="Q650">
        <v>1</v>
      </c>
      <c r="W650">
        <v>0</v>
      </c>
      <c r="X650">
        <v>-849950259</v>
      </c>
      <c r="Y650">
        <f>(AT650*ROUND((1.2*1.15),7))</f>
        <v>0.1242</v>
      </c>
      <c r="AA650">
        <v>0</v>
      </c>
      <c r="AB650">
        <v>641.7</v>
      </c>
      <c r="AC650">
        <v>811.79</v>
      </c>
      <c r="AD650">
        <v>0</v>
      </c>
      <c r="AE650">
        <v>0</v>
      </c>
      <c r="AF650">
        <v>641.7</v>
      </c>
      <c r="AG650">
        <v>811.79</v>
      </c>
      <c r="AH650">
        <v>0</v>
      </c>
      <c r="AI650">
        <v>1</v>
      </c>
      <c r="AJ650">
        <v>1</v>
      </c>
      <c r="AK650">
        <v>1</v>
      </c>
      <c r="AL650">
        <v>1</v>
      </c>
      <c r="AM650">
        <v>-2</v>
      </c>
      <c r="AN650">
        <v>0</v>
      </c>
      <c r="AO650">
        <v>0</v>
      </c>
      <c r="AP650">
        <v>1</v>
      </c>
      <c r="AQ650">
        <v>1</v>
      </c>
      <c r="AR650">
        <v>0</v>
      </c>
      <c r="AS650" t="s">
        <v>236</v>
      </c>
      <c r="AT650">
        <v>0.09</v>
      </c>
      <c r="AU650" t="s">
        <v>268</v>
      </c>
      <c r="AV650">
        <v>1</v>
      </c>
      <c r="AW650">
        <v>2</v>
      </c>
      <c r="AX650">
        <v>85247201</v>
      </c>
      <c r="AY650">
        <v>1</v>
      </c>
      <c r="AZ650">
        <v>0</v>
      </c>
      <c r="BA650">
        <v>878</v>
      </c>
      <c r="BB650">
        <v>1</v>
      </c>
      <c r="BC650">
        <v>0</v>
      </c>
      <c r="BD650">
        <v>0</v>
      </c>
      <c r="BE650">
        <v>0</v>
      </c>
      <c r="BF650">
        <v>0</v>
      </c>
      <c r="BG650">
        <v>0</v>
      </c>
      <c r="BH650">
        <v>0</v>
      </c>
      <c r="BI650">
        <v>0</v>
      </c>
      <c r="BJ650">
        <v>0</v>
      </c>
      <c r="BK650">
        <v>57.753</v>
      </c>
      <c r="BL650">
        <v>73.0611</v>
      </c>
      <c r="BM650">
        <v>0</v>
      </c>
      <c r="BN650">
        <v>0</v>
      </c>
      <c r="BO650">
        <v>0.09</v>
      </c>
      <c r="BP650">
        <v>1</v>
      </c>
      <c r="BQ650">
        <v>0</v>
      </c>
      <c r="BR650">
        <v>79.69914</v>
      </c>
      <c r="BS650">
        <v>100.824318</v>
      </c>
      <c r="BT650">
        <v>0</v>
      </c>
      <c r="BU650">
        <v>0</v>
      </c>
      <c r="BV650">
        <v>0.1242</v>
      </c>
      <c r="BW650">
        <v>1</v>
      </c>
      <c r="CV650">
        <v>0</v>
      </c>
      <c r="CW650">
        <f>ROUND(Y650*Source!I189*DO650,7)</f>
        <v>0</v>
      </c>
      <c r="CX650">
        <f>ROUND(Y650*Source!I189,7)</f>
        <v>0</v>
      </c>
      <c r="CY650">
        <f>AB650</f>
        <v>641.7</v>
      </c>
      <c r="CZ650">
        <f>AF650</f>
        <v>641.7</v>
      </c>
      <c r="DA650">
        <f>AJ650</f>
        <v>1</v>
      </c>
      <c r="DB650">
        <f>ROUND((ROUND(AT650*CZ650,2)*ROUND((1.2*1.15),7)),6)</f>
        <v>79.695</v>
      </c>
      <c r="DC650">
        <f>ROUND((ROUND(AT650*AG650,2)*ROUND((1.2*1.15),7)),6)</f>
        <v>100.8228</v>
      </c>
      <c r="DD650" t="s">
        <v>236</v>
      </c>
      <c r="DE650" t="s">
        <v>236</v>
      </c>
      <c r="DF650">
        <f>ROUND(ROUND(AE650,2)*CX650,2)</f>
        <v>0</v>
      </c>
      <c r="DG650">
        <f t="shared" si="229"/>
        <v>0</v>
      </c>
      <c r="DH650">
        <f t="shared" si="227"/>
        <v>0</v>
      </c>
      <c r="DI650">
        <f t="shared" si="228"/>
        <v>0</v>
      </c>
      <c r="DJ650">
        <f>DG650+DH650</f>
        <v>0</v>
      </c>
      <c r="DK650">
        <v>1</v>
      </c>
      <c r="DL650" t="s">
        <v>81</v>
      </c>
      <c r="DM650">
        <v>4</v>
      </c>
      <c r="DN650" t="s">
        <v>28</v>
      </c>
      <c r="DO650">
        <v>1</v>
      </c>
    </row>
    <row r="651" spans="1:119">
      <c r="A651">
        <f>ROW(Source!A189)</f>
        <v>189</v>
      </c>
      <c r="B651">
        <v>85244098</v>
      </c>
      <c r="C651">
        <v>85247188</v>
      </c>
      <c r="D651">
        <v>82933596</v>
      </c>
      <c r="E651">
        <v>1</v>
      </c>
      <c r="F651">
        <v>1</v>
      </c>
      <c r="G651">
        <v>1</v>
      </c>
      <c r="H651">
        <v>2</v>
      </c>
      <c r="I651" t="s">
        <v>821</v>
      </c>
      <c r="J651" t="s">
        <v>822</v>
      </c>
      <c r="K651" t="s">
        <v>823</v>
      </c>
      <c r="L651">
        <v>1368</v>
      </c>
      <c r="N651">
        <v>1011</v>
      </c>
      <c r="O651" t="s">
        <v>57</v>
      </c>
      <c r="P651" t="s">
        <v>57</v>
      </c>
      <c r="Q651">
        <v>1</v>
      </c>
      <c r="W651">
        <v>0</v>
      </c>
      <c r="X651">
        <v>303316554</v>
      </c>
      <c r="Y651">
        <f>(AT651*ROUND((1.2*1.15),7))</f>
        <v>0.9108</v>
      </c>
      <c r="AA651">
        <v>0</v>
      </c>
      <c r="AB651">
        <v>34.61</v>
      </c>
      <c r="AC651">
        <v>0</v>
      </c>
      <c r="AD651">
        <v>0</v>
      </c>
      <c r="AE651">
        <v>0</v>
      </c>
      <c r="AF651">
        <v>34.61</v>
      </c>
      <c r="AG651">
        <v>0</v>
      </c>
      <c r="AH651">
        <v>0</v>
      </c>
      <c r="AI651">
        <v>1</v>
      </c>
      <c r="AJ651">
        <v>1</v>
      </c>
      <c r="AK651">
        <v>1</v>
      </c>
      <c r="AL651">
        <v>1</v>
      </c>
      <c r="AM651">
        <v>-2</v>
      </c>
      <c r="AN651">
        <v>0</v>
      </c>
      <c r="AO651">
        <v>0</v>
      </c>
      <c r="AP651">
        <v>1</v>
      </c>
      <c r="AQ651">
        <v>1</v>
      </c>
      <c r="AR651">
        <v>0</v>
      </c>
      <c r="AS651" t="s">
        <v>236</v>
      </c>
      <c r="AT651">
        <v>0.66</v>
      </c>
      <c r="AU651" t="s">
        <v>268</v>
      </c>
      <c r="AV651">
        <v>1</v>
      </c>
      <c r="AW651">
        <v>2</v>
      </c>
      <c r="AX651">
        <v>85247202</v>
      </c>
      <c r="AY651">
        <v>1</v>
      </c>
      <c r="AZ651">
        <v>0</v>
      </c>
      <c r="BA651">
        <v>879</v>
      </c>
      <c r="BB651">
        <v>1</v>
      </c>
      <c r="BC651">
        <v>0</v>
      </c>
      <c r="BD651">
        <v>0</v>
      </c>
      <c r="BE651">
        <v>0</v>
      </c>
      <c r="BF651">
        <v>0</v>
      </c>
      <c r="BG651">
        <v>0</v>
      </c>
      <c r="BH651">
        <v>0</v>
      </c>
      <c r="BI651">
        <v>0</v>
      </c>
      <c r="BJ651">
        <v>0</v>
      </c>
      <c r="BK651">
        <v>22.8426</v>
      </c>
      <c r="BL651">
        <v>0</v>
      </c>
      <c r="BM651">
        <v>0</v>
      </c>
      <c r="BN651">
        <v>0</v>
      </c>
      <c r="BO651">
        <v>0</v>
      </c>
      <c r="BP651">
        <v>1</v>
      </c>
      <c r="BQ651">
        <v>0</v>
      </c>
      <c r="BR651">
        <v>31.522788</v>
      </c>
      <c r="BS651">
        <v>0</v>
      </c>
      <c r="BT651">
        <v>0</v>
      </c>
      <c r="BU651">
        <v>0</v>
      </c>
      <c r="BV651">
        <v>0</v>
      </c>
      <c r="BW651">
        <v>1</v>
      </c>
      <c r="CV651">
        <v>0</v>
      </c>
      <c r="CW651">
        <f>ROUND(Y651*Source!I189*DO651,7)</f>
        <v>0</v>
      </c>
      <c r="CX651">
        <f>ROUND(Y651*Source!I189,7)</f>
        <v>0</v>
      </c>
      <c r="CY651">
        <f>AB651</f>
        <v>34.61</v>
      </c>
      <c r="CZ651">
        <f>AF651</f>
        <v>34.61</v>
      </c>
      <c r="DA651">
        <f>AJ651</f>
        <v>1</v>
      </c>
      <c r="DB651">
        <f>ROUND((ROUND(AT651*CZ651,2)*ROUND((1.2*1.15),7)),6)</f>
        <v>31.5192</v>
      </c>
      <c r="DC651">
        <f>ROUND((ROUND(AT651*AG651,2)*ROUND((1.2*1.15),7)),6)</f>
        <v>0</v>
      </c>
      <c r="DD651" t="s">
        <v>236</v>
      </c>
      <c r="DE651" t="s">
        <v>236</v>
      </c>
      <c r="DF651">
        <f>ROUND(ROUND(AE651,2)*CX651,2)</f>
        <v>0</v>
      </c>
      <c r="DG651">
        <f t="shared" si="229"/>
        <v>0</v>
      </c>
      <c r="DH651">
        <f t="shared" si="227"/>
        <v>0</v>
      </c>
      <c r="DI651">
        <f t="shared" si="228"/>
        <v>0</v>
      </c>
      <c r="DJ651">
        <f>DG651+DH651</f>
        <v>0</v>
      </c>
      <c r="DK651">
        <v>1</v>
      </c>
      <c r="DL651" t="s">
        <v>236</v>
      </c>
      <c r="DM651">
        <v>0</v>
      </c>
      <c r="DN651" t="s">
        <v>236</v>
      </c>
      <c r="DO651">
        <v>0</v>
      </c>
    </row>
    <row r="652" spans="1:119">
      <c r="A652">
        <f>ROW(Source!A189)</f>
        <v>189</v>
      </c>
      <c r="B652">
        <v>85244098</v>
      </c>
      <c r="C652">
        <v>85247188</v>
      </c>
      <c r="D652">
        <v>83000909</v>
      </c>
      <c r="E652">
        <v>1</v>
      </c>
      <c r="F652">
        <v>1</v>
      </c>
      <c r="G652">
        <v>1</v>
      </c>
      <c r="H652">
        <v>3</v>
      </c>
      <c r="I652" t="s">
        <v>828</v>
      </c>
      <c r="J652" t="s">
        <v>829</v>
      </c>
      <c r="K652" t="s">
        <v>830</v>
      </c>
      <c r="L652">
        <v>1346</v>
      </c>
      <c r="N652">
        <v>1009</v>
      </c>
      <c r="O652" t="s">
        <v>102</v>
      </c>
      <c r="P652" t="s">
        <v>102</v>
      </c>
      <c r="Q652">
        <v>1</v>
      </c>
      <c r="W652">
        <v>0</v>
      </c>
      <c r="X652">
        <v>-163259778</v>
      </c>
      <c r="Y652">
        <f>AT652</f>
        <v>0.15</v>
      </c>
      <c r="AA652">
        <v>121.39</v>
      </c>
      <c r="AB652">
        <v>0</v>
      </c>
      <c r="AC652">
        <v>0</v>
      </c>
      <c r="AD652">
        <v>0</v>
      </c>
      <c r="AE652">
        <v>155.63</v>
      </c>
      <c r="AF652">
        <v>0</v>
      </c>
      <c r="AG652">
        <v>0</v>
      </c>
      <c r="AH652">
        <v>0</v>
      </c>
      <c r="AI652">
        <v>0.78</v>
      </c>
      <c r="AJ652">
        <v>1</v>
      </c>
      <c r="AK652">
        <v>1</v>
      </c>
      <c r="AL652">
        <v>1</v>
      </c>
      <c r="AM652">
        <v>2</v>
      </c>
      <c r="AN652">
        <v>0</v>
      </c>
      <c r="AO652">
        <v>0</v>
      </c>
      <c r="AP652">
        <v>1</v>
      </c>
      <c r="AQ652">
        <v>1</v>
      </c>
      <c r="AR652">
        <v>0</v>
      </c>
      <c r="AS652" t="s">
        <v>236</v>
      </c>
      <c r="AT652">
        <v>0.15</v>
      </c>
      <c r="AU652" t="s">
        <v>236</v>
      </c>
      <c r="AV652">
        <v>0</v>
      </c>
      <c r="AW652">
        <v>2</v>
      </c>
      <c r="AX652">
        <v>85247203</v>
      </c>
      <c r="AY652">
        <v>1</v>
      </c>
      <c r="AZ652">
        <v>0</v>
      </c>
      <c r="BA652">
        <v>880</v>
      </c>
      <c r="BB652">
        <v>1</v>
      </c>
      <c r="BC652">
        <v>0</v>
      </c>
      <c r="BD652">
        <v>0</v>
      </c>
      <c r="BE652">
        <v>0</v>
      </c>
      <c r="BF652">
        <v>0</v>
      </c>
      <c r="BG652">
        <v>0</v>
      </c>
      <c r="BH652">
        <v>0</v>
      </c>
      <c r="BI652">
        <v>0</v>
      </c>
      <c r="BJ652">
        <v>23.3445</v>
      </c>
      <c r="BK652">
        <v>0</v>
      </c>
      <c r="BL652">
        <v>0</v>
      </c>
      <c r="BM652">
        <v>0</v>
      </c>
      <c r="BN652">
        <v>0</v>
      </c>
      <c r="BO652">
        <v>0</v>
      </c>
      <c r="BP652">
        <v>1</v>
      </c>
      <c r="BQ652">
        <v>23.3445</v>
      </c>
      <c r="BR652">
        <v>0</v>
      </c>
      <c r="BS652">
        <v>0</v>
      </c>
      <c r="BT652">
        <v>0</v>
      </c>
      <c r="BU652">
        <v>0</v>
      </c>
      <c r="BV652">
        <v>0</v>
      </c>
      <c r="BW652">
        <v>1</v>
      </c>
      <c r="CV652">
        <v>0</v>
      </c>
      <c r="CW652">
        <v>0</v>
      </c>
      <c r="CX652">
        <f>ROUND(Y652*Source!I189,7)</f>
        <v>0</v>
      </c>
      <c r="CY652">
        <f>AA652</f>
        <v>121.39</v>
      </c>
      <c r="CZ652">
        <f>AE652</f>
        <v>155.63</v>
      </c>
      <c r="DA652">
        <f>AI652</f>
        <v>0.78</v>
      </c>
      <c r="DB652">
        <f>ROUND(ROUND(AT652*CZ652,2),6)</f>
        <v>23.34</v>
      </c>
      <c r="DC652">
        <f>ROUND(ROUND(AT652*AG652,2),6)</f>
        <v>0</v>
      </c>
      <c r="DD652" t="s">
        <v>236</v>
      </c>
      <c r="DE652" t="s">
        <v>236</v>
      </c>
      <c r="DF652">
        <f>ROUND(ROUND(AE652*AI652,2)*CX652,2)</f>
        <v>0</v>
      </c>
      <c r="DG652">
        <f t="shared" si="229"/>
        <v>0</v>
      </c>
      <c r="DH652">
        <f t="shared" si="227"/>
        <v>0</v>
      </c>
      <c r="DI652">
        <f t="shared" si="228"/>
        <v>0</v>
      </c>
      <c r="DJ652">
        <f>DF652</f>
        <v>0</v>
      </c>
      <c r="DK652">
        <v>0</v>
      </c>
      <c r="DL652" t="s">
        <v>236</v>
      </c>
      <c r="DM652">
        <v>0</v>
      </c>
      <c r="DN652" t="s">
        <v>236</v>
      </c>
      <c r="DO652">
        <v>0</v>
      </c>
    </row>
    <row r="653" spans="1:119">
      <c r="A653">
        <f>ROW(Source!A189)</f>
        <v>189</v>
      </c>
      <c r="B653">
        <v>85244098</v>
      </c>
      <c r="C653">
        <v>85247188</v>
      </c>
      <c r="D653">
        <v>83001670</v>
      </c>
      <c r="E653">
        <v>1</v>
      </c>
      <c r="F653">
        <v>1</v>
      </c>
      <c r="G653">
        <v>1</v>
      </c>
      <c r="H653">
        <v>3</v>
      </c>
      <c r="I653" t="s">
        <v>834</v>
      </c>
      <c r="J653" t="s">
        <v>835</v>
      </c>
      <c r="K653" t="s">
        <v>836</v>
      </c>
      <c r="L653">
        <v>1346</v>
      </c>
      <c r="N653">
        <v>1009</v>
      </c>
      <c r="O653" t="s">
        <v>102</v>
      </c>
      <c r="P653" t="s">
        <v>102</v>
      </c>
      <c r="Q653">
        <v>1</v>
      </c>
      <c r="W653">
        <v>0</v>
      </c>
      <c r="X653">
        <v>-1131385474</v>
      </c>
      <c r="Y653">
        <f>AT653</f>
        <v>0.17</v>
      </c>
      <c r="AA653">
        <v>188.92</v>
      </c>
      <c r="AB653">
        <v>0</v>
      </c>
      <c r="AC653">
        <v>0</v>
      </c>
      <c r="AD653">
        <v>0</v>
      </c>
      <c r="AE653">
        <v>174.93</v>
      </c>
      <c r="AF653">
        <v>0</v>
      </c>
      <c r="AG653">
        <v>0</v>
      </c>
      <c r="AH653">
        <v>0</v>
      </c>
      <c r="AI653">
        <v>1.08</v>
      </c>
      <c r="AJ653">
        <v>1</v>
      </c>
      <c r="AK653">
        <v>1</v>
      </c>
      <c r="AL653">
        <v>1</v>
      </c>
      <c r="AM653">
        <v>2</v>
      </c>
      <c r="AN653">
        <v>0</v>
      </c>
      <c r="AO653">
        <v>0</v>
      </c>
      <c r="AP653">
        <v>1</v>
      </c>
      <c r="AQ653">
        <v>1</v>
      </c>
      <c r="AR653">
        <v>0</v>
      </c>
      <c r="AS653" t="s">
        <v>236</v>
      </c>
      <c r="AT653">
        <v>0.17</v>
      </c>
      <c r="AU653" t="s">
        <v>236</v>
      </c>
      <c r="AV653">
        <v>0</v>
      </c>
      <c r="AW653">
        <v>2</v>
      </c>
      <c r="AX653">
        <v>85247204</v>
      </c>
      <c r="AY653">
        <v>1</v>
      </c>
      <c r="AZ653">
        <v>0</v>
      </c>
      <c r="BA653">
        <v>881</v>
      </c>
      <c r="BB653">
        <v>1</v>
      </c>
      <c r="BC653">
        <v>0</v>
      </c>
      <c r="BD653">
        <v>0</v>
      </c>
      <c r="BE653">
        <v>0</v>
      </c>
      <c r="BF653">
        <v>0</v>
      </c>
      <c r="BG653">
        <v>0</v>
      </c>
      <c r="BH653">
        <v>0</v>
      </c>
      <c r="BI653">
        <v>0</v>
      </c>
      <c r="BJ653">
        <v>29.7381</v>
      </c>
      <c r="BK653">
        <v>0</v>
      </c>
      <c r="BL653">
        <v>0</v>
      </c>
      <c r="BM653">
        <v>0</v>
      </c>
      <c r="BN653">
        <v>0</v>
      </c>
      <c r="BO653">
        <v>0</v>
      </c>
      <c r="BP653">
        <v>1</v>
      </c>
      <c r="BQ653">
        <v>29.7381</v>
      </c>
      <c r="BR653">
        <v>0</v>
      </c>
      <c r="BS653">
        <v>0</v>
      </c>
      <c r="BT653">
        <v>0</v>
      </c>
      <c r="BU653">
        <v>0</v>
      </c>
      <c r="BV653">
        <v>0</v>
      </c>
      <c r="BW653">
        <v>1</v>
      </c>
      <c r="CV653">
        <v>0</v>
      </c>
      <c r="CW653">
        <v>0</v>
      </c>
      <c r="CX653">
        <f>ROUND(Y653*Source!I189,7)</f>
        <v>0</v>
      </c>
      <c r="CY653">
        <f>AA653</f>
        <v>188.92</v>
      </c>
      <c r="CZ653">
        <f>AE653</f>
        <v>174.93</v>
      </c>
      <c r="DA653">
        <f>AI653</f>
        <v>1.08</v>
      </c>
      <c r="DB653">
        <f>ROUND(ROUND(AT653*CZ653,2),6)</f>
        <v>29.74</v>
      </c>
      <c r="DC653">
        <f>ROUND(ROUND(AT653*AG653,2),6)</f>
        <v>0</v>
      </c>
      <c r="DD653" t="s">
        <v>236</v>
      </c>
      <c r="DE653" t="s">
        <v>236</v>
      </c>
      <c r="DF653">
        <f>ROUND(ROUND(AE653*AI653,2)*CX653,2)</f>
        <v>0</v>
      </c>
      <c r="DG653">
        <f t="shared" si="229"/>
        <v>0</v>
      </c>
      <c r="DH653">
        <f t="shared" si="227"/>
        <v>0</v>
      </c>
      <c r="DI653">
        <f t="shared" si="228"/>
        <v>0</v>
      </c>
      <c r="DJ653">
        <f>DF653</f>
        <v>0</v>
      </c>
      <c r="DK653">
        <v>0</v>
      </c>
      <c r="DL653" t="s">
        <v>236</v>
      </c>
      <c r="DM653">
        <v>0</v>
      </c>
      <c r="DN653" t="s">
        <v>236</v>
      </c>
      <c r="DO653">
        <v>0</v>
      </c>
    </row>
    <row r="654" spans="1:119">
      <c r="A654">
        <f>ROW(Source!A189)</f>
        <v>189</v>
      </c>
      <c r="B654">
        <v>85244098</v>
      </c>
      <c r="C654">
        <v>85247188</v>
      </c>
      <c r="D654">
        <v>83006816</v>
      </c>
      <c r="E654">
        <v>1</v>
      </c>
      <c r="F654">
        <v>1</v>
      </c>
      <c r="G654">
        <v>1</v>
      </c>
      <c r="H654">
        <v>3</v>
      </c>
      <c r="I654" t="s">
        <v>863</v>
      </c>
      <c r="J654" t="s">
        <v>864</v>
      </c>
      <c r="K654" t="s">
        <v>865</v>
      </c>
      <c r="L654">
        <v>1348</v>
      </c>
      <c r="N654">
        <v>1009</v>
      </c>
      <c r="O654" t="s">
        <v>154</v>
      </c>
      <c r="P654" t="s">
        <v>154</v>
      </c>
      <c r="Q654">
        <v>1000</v>
      </c>
      <c r="W654">
        <v>0</v>
      </c>
      <c r="X654">
        <v>-854471770</v>
      </c>
      <c r="Y654">
        <f>AT654</f>
        <v>0.015</v>
      </c>
      <c r="AA654">
        <v>135809.66</v>
      </c>
      <c r="AB654">
        <v>0</v>
      </c>
      <c r="AC654">
        <v>0</v>
      </c>
      <c r="AD654">
        <v>0</v>
      </c>
      <c r="AE654">
        <v>105278.81</v>
      </c>
      <c r="AF654">
        <v>0</v>
      </c>
      <c r="AG654">
        <v>0</v>
      </c>
      <c r="AH654">
        <v>0</v>
      </c>
      <c r="AI654">
        <v>1.29</v>
      </c>
      <c r="AJ654">
        <v>1</v>
      </c>
      <c r="AK654">
        <v>1</v>
      </c>
      <c r="AL654">
        <v>1</v>
      </c>
      <c r="AM654">
        <v>2</v>
      </c>
      <c r="AN654">
        <v>0</v>
      </c>
      <c r="AO654">
        <v>0</v>
      </c>
      <c r="AP654">
        <v>1</v>
      </c>
      <c r="AQ654">
        <v>1</v>
      </c>
      <c r="AR654">
        <v>0</v>
      </c>
      <c r="AS654" t="s">
        <v>236</v>
      </c>
      <c r="AT654">
        <v>0.015</v>
      </c>
      <c r="AU654" t="s">
        <v>236</v>
      </c>
      <c r="AV654">
        <v>0</v>
      </c>
      <c r="AW654">
        <v>2</v>
      </c>
      <c r="AX654">
        <v>85247205</v>
      </c>
      <c r="AY654">
        <v>1</v>
      </c>
      <c r="AZ654">
        <v>0</v>
      </c>
      <c r="BA654">
        <v>882</v>
      </c>
      <c r="BB654">
        <v>1</v>
      </c>
      <c r="BC654">
        <v>0</v>
      </c>
      <c r="BD654">
        <v>0</v>
      </c>
      <c r="BE654">
        <v>0</v>
      </c>
      <c r="BF654">
        <v>0</v>
      </c>
      <c r="BG654">
        <v>0</v>
      </c>
      <c r="BH654">
        <v>0</v>
      </c>
      <c r="BI654">
        <v>0</v>
      </c>
      <c r="BJ654">
        <v>1579.18215</v>
      </c>
      <c r="BK654">
        <v>0</v>
      </c>
      <c r="BL654">
        <v>0</v>
      </c>
      <c r="BM654">
        <v>0</v>
      </c>
      <c r="BN654">
        <v>0</v>
      </c>
      <c r="BO654">
        <v>0</v>
      </c>
      <c r="BP654">
        <v>1</v>
      </c>
      <c r="BQ654">
        <v>1579.18215</v>
      </c>
      <c r="BR654">
        <v>0</v>
      </c>
      <c r="BS654">
        <v>0</v>
      </c>
      <c r="BT654">
        <v>0</v>
      </c>
      <c r="BU654">
        <v>0</v>
      </c>
      <c r="BV654">
        <v>0</v>
      </c>
      <c r="BW654">
        <v>1</v>
      </c>
      <c r="CV654">
        <v>0</v>
      </c>
      <c r="CW654">
        <v>0</v>
      </c>
      <c r="CX654">
        <f>ROUND(Y654*Source!I189,7)</f>
        <v>0</v>
      </c>
      <c r="CY654">
        <f>AA654</f>
        <v>135809.66</v>
      </c>
      <c r="CZ654">
        <f>AE654</f>
        <v>105278.81</v>
      </c>
      <c r="DA654">
        <f>AI654</f>
        <v>1.29</v>
      </c>
      <c r="DB654">
        <f>ROUND(ROUND(AT654*CZ654,2),6)</f>
        <v>1579.18</v>
      </c>
      <c r="DC654">
        <f>ROUND(ROUND(AT654*AG654,2),6)</f>
        <v>0</v>
      </c>
      <c r="DD654" t="s">
        <v>236</v>
      </c>
      <c r="DE654" t="s">
        <v>236</v>
      </c>
      <c r="DF654">
        <f>ROUND(ROUND(AE654*AI654,2)*CX654,2)</f>
        <v>0</v>
      </c>
      <c r="DG654">
        <f t="shared" si="229"/>
        <v>0</v>
      </c>
      <c r="DH654">
        <f t="shared" si="227"/>
        <v>0</v>
      </c>
      <c r="DI654">
        <f t="shared" si="228"/>
        <v>0</v>
      </c>
      <c r="DJ654">
        <f>DF654</f>
        <v>0</v>
      </c>
      <c r="DK654">
        <v>0</v>
      </c>
      <c r="DL654" t="s">
        <v>236</v>
      </c>
      <c r="DM654">
        <v>0</v>
      </c>
      <c r="DN654" t="s">
        <v>236</v>
      </c>
      <c r="DO654">
        <v>0</v>
      </c>
    </row>
    <row r="655" spans="1:119">
      <c r="A655">
        <f>ROW(Source!A189)</f>
        <v>189</v>
      </c>
      <c r="B655">
        <v>85244098</v>
      </c>
      <c r="C655">
        <v>85247188</v>
      </c>
      <c r="D655">
        <v>83018862</v>
      </c>
      <c r="E655">
        <v>1</v>
      </c>
      <c r="F655">
        <v>1</v>
      </c>
      <c r="G655">
        <v>1</v>
      </c>
      <c r="H655">
        <v>3</v>
      </c>
      <c r="I655" t="s">
        <v>849</v>
      </c>
      <c r="J655" t="s">
        <v>850</v>
      </c>
      <c r="K655" t="s">
        <v>851</v>
      </c>
      <c r="L655">
        <v>1346</v>
      </c>
      <c r="N655">
        <v>1009</v>
      </c>
      <c r="O655" t="s">
        <v>102</v>
      </c>
      <c r="P655" t="s">
        <v>102</v>
      </c>
      <c r="Q655">
        <v>1</v>
      </c>
      <c r="W655">
        <v>0</v>
      </c>
      <c r="X655">
        <v>291254868</v>
      </c>
      <c r="Y655">
        <f>AT655</f>
        <v>0.03</v>
      </c>
      <c r="AA655">
        <v>115.03</v>
      </c>
      <c r="AB655">
        <v>0</v>
      </c>
      <c r="AC655">
        <v>0</v>
      </c>
      <c r="AD655">
        <v>0</v>
      </c>
      <c r="AE655">
        <v>79.88</v>
      </c>
      <c r="AF655">
        <v>0</v>
      </c>
      <c r="AG655">
        <v>0</v>
      </c>
      <c r="AH655">
        <v>0</v>
      </c>
      <c r="AI655">
        <v>1.44</v>
      </c>
      <c r="AJ655">
        <v>1</v>
      </c>
      <c r="AK655">
        <v>1</v>
      </c>
      <c r="AL655">
        <v>1</v>
      </c>
      <c r="AM655">
        <v>2</v>
      </c>
      <c r="AN655">
        <v>0</v>
      </c>
      <c r="AO655">
        <v>0</v>
      </c>
      <c r="AP655">
        <v>1</v>
      </c>
      <c r="AQ655">
        <v>1</v>
      </c>
      <c r="AR655">
        <v>0</v>
      </c>
      <c r="AS655" t="s">
        <v>236</v>
      </c>
      <c r="AT655">
        <v>0.03</v>
      </c>
      <c r="AU655" t="s">
        <v>236</v>
      </c>
      <c r="AV655">
        <v>0</v>
      </c>
      <c r="AW655">
        <v>2</v>
      </c>
      <c r="AX655">
        <v>85247206</v>
      </c>
      <c r="AY655">
        <v>1</v>
      </c>
      <c r="AZ655">
        <v>0</v>
      </c>
      <c r="BA655">
        <v>883</v>
      </c>
      <c r="BB655">
        <v>1</v>
      </c>
      <c r="BC655">
        <v>0</v>
      </c>
      <c r="BD655">
        <v>0</v>
      </c>
      <c r="BE655">
        <v>0</v>
      </c>
      <c r="BF655">
        <v>0</v>
      </c>
      <c r="BG655">
        <v>0</v>
      </c>
      <c r="BH655">
        <v>0</v>
      </c>
      <c r="BI655">
        <v>0</v>
      </c>
      <c r="BJ655">
        <v>2.3964</v>
      </c>
      <c r="BK655">
        <v>0</v>
      </c>
      <c r="BL655">
        <v>0</v>
      </c>
      <c r="BM655">
        <v>0</v>
      </c>
      <c r="BN655">
        <v>0</v>
      </c>
      <c r="BO655">
        <v>0</v>
      </c>
      <c r="BP655">
        <v>1</v>
      </c>
      <c r="BQ655">
        <v>2.3964</v>
      </c>
      <c r="BR655">
        <v>0</v>
      </c>
      <c r="BS655">
        <v>0</v>
      </c>
      <c r="BT655">
        <v>0</v>
      </c>
      <c r="BU655">
        <v>0</v>
      </c>
      <c r="BV655">
        <v>0</v>
      </c>
      <c r="BW655">
        <v>1</v>
      </c>
      <c r="CV655">
        <v>0</v>
      </c>
      <c r="CW655">
        <v>0</v>
      </c>
      <c r="CX655">
        <f>ROUND(Y655*Source!I189,7)</f>
        <v>0</v>
      </c>
      <c r="CY655">
        <f>AA655</f>
        <v>115.03</v>
      </c>
      <c r="CZ655">
        <f>AE655</f>
        <v>79.88</v>
      </c>
      <c r="DA655">
        <f>AI655</f>
        <v>1.44</v>
      </c>
      <c r="DB655">
        <f>ROUND(ROUND(AT655*CZ655,2),6)</f>
        <v>2.4</v>
      </c>
      <c r="DC655">
        <f>ROUND(ROUND(AT655*AG655,2),6)</f>
        <v>0</v>
      </c>
      <c r="DD655" t="s">
        <v>236</v>
      </c>
      <c r="DE655" t="s">
        <v>236</v>
      </c>
      <c r="DF655">
        <f>ROUND(ROUND(AE655*AI655,2)*CX655,2)</f>
        <v>0</v>
      </c>
      <c r="DG655">
        <f t="shared" si="229"/>
        <v>0</v>
      </c>
      <c r="DH655">
        <f t="shared" si="227"/>
        <v>0</v>
      </c>
      <c r="DI655">
        <f t="shared" si="228"/>
        <v>0</v>
      </c>
      <c r="DJ655">
        <f>DF655</f>
        <v>0</v>
      </c>
      <c r="DK655">
        <v>0</v>
      </c>
      <c r="DL655" t="s">
        <v>236</v>
      </c>
      <c r="DM655">
        <v>0</v>
      </c>
      <c r="DN655" t="s">
        <v>236</v>
      </c>
      <c r="DO655">
        <v>0</v>
      </c>
    </row>
    <row r="656" spans="1:119">
      <c r="A656">
        <f>ROW(Source!A190)</f>
        <v>190</v>
      </c>
      <c r="B656">
        <v>85244033</v>
      </c>
      <c r="C656">
        <v>85247188</v>
      </c>
      <c r="D656">
        <v>82925852</v>
      </c>
      <c r="E656">
        <v>117</v>
      </c>
      <c r="F656">
        <v>1</v>
      </c>
      <c r="G656">
        <v>1</v>
      </c>
      <c r="H656">
        <v>1</v>
      </c>
      <c r="I656" t="s">
        <v>861</v>
      </c>
      <c r="J656" t="s">
        <v>236</v>
      </c>
      <c r="K656" t="s">
        <v>862</v>
      </c>
      <c r="L656">
        <v>1191</v>
      </c>
      <c r="N656">
        <v>1013</v>
      </c>
      <c r="O656" t="s">
        <v>28</v>
      </c>
      <c r="P656" t="s">
        <v>28</v>
      </c>
      <c r="Q656">
        <v>1</v>
      </c>
      <c r="W656">
        <v>0</v>
      </c>
      <c r="X656">
        <v>1522950421</v>
      </c>
      <c r="Y656">
        <f>(AT656*ROUND((1.2*1.15),7))</f>
        <v>2.8428</v>
      </c>
      <c r="AA656">
        <v>0</v>
      </c>
      <c r="AB656">
        <v>0</v>
      </c>
      <c r="AC656">
        <v>0</v>
      </c>
      <c r="AD656">
        <v>836.02</v>
      </c>
      <c r="AE656">
        <v>0</v>
      </c>
      <c r="AF656">
        <v>0</v>
      </c>
      <c r="AG656">
        <v>0</v>
      </c>
      <c r="AH656">
        <v>836.02</v>
      </c>
      <c r="AI656">
        <v>1</v>
      </c>
      <c r="AJ656">
        <v>1</v>
      </c>
      <c r="AK656">
        <v>1</v>
      </c>
      <c r="AL656">
        <v>1</v>
      </c>
      <c r="AM656">
        <v>-2</v>
      </c>
      <c r="AN656">
        <v>0</v>
      </c>
      <c r="AO656">
        <v>0</v>
      </c>
      <c r="AP656">
        <v>1</v>
      </c>
      <c r="AQ656">
        <v>1</v>
      </c>
      <c r="AR656">
        <v>0</v>
      </c>
      <c r="AS656" t="s">
        <v>236</v>
      </c>
      <c r="AT656">
        <v>2.06</v>
      </c>
      <c r="AU656" t="s">
        <v>268</v>
      </c>
      <c r="AV656">
        <v>1</v>
      </c>
      <c r="AW656">
        <v>2</v>
      </c>
      <c r="AX656">
        <v>85247198</v>
      </c>
      <c r="AY656">
        <v>1</v>
      </c>
      <c r="AZ656">
        <v>0</v>
      </c>
      <c r="BA656">
        <v>885</v>
      </c>
      <c r="BB656">
        <v>1</v>
      </c>
      <c r="BC656">
        <v>0</v>
      </c>
      <c r="BD656">
        <v>0</v>
      </c>
      <c r="BE656">
        <v>0</v>
      </c>
      <c r="BF656">
        <v>0</v>
      </c>
      <c r="BG656">
        <v>0</v>
      </c>
      <c r="BH656">
        <v>0</v>
      </c>
      <c r="BI656">
        <v>0</v>
      </c>
      <c r="BJ656">
        <v>0</v>
      </c>
      <c r="BK656">
        <v>0</v>
      </c>
      <c r="BL656">
        <v>0</v>
      </c>
      <c r="BM656">
        <v>1722.2012</v>
      </c>
      <c r="BN656">
        <v>2.06</v>
      </c>
      <c r="BO656">
        <v>0</v>
      </c>
      <c r="BP656">
        <v>1</v>
      </c>
      <c r="BQ656">
        <v>0</v>
      </c>
      <c r="BR656">
        <v>0</v>
      </c>
      <c r="BS656">
        <v>0</v>
      </c>
      <c r="BT656">
        <v>2376.637656</v>
      </c>
      <c r="BU656">
        <v>2.8428</v>
      </c>
      <c r="BV656">
        <v>0</v>
      </c>
      <c r="BW656">
        <v>1</v>
      </c>
      <c r="CU656">
        <f>ROUND(AT656*Source!I190*AH656*AL656,2)</f>
        <v>0</v>
      </c>
      <c r="CV656">
        <f>ROUND(Y656*Source!I190,7)</f>
        <v>0</v>
      </c>
      <c r="CW656">
        <v>0</v>
      </c>
      <c r="CX656">
        <f>ROUND(Y656*Source!I190,7)</f>
        <v>0</v>
      </c>
      <c r="CY656">
        <f>AD656</f>
        <v>836.02</v>
      </c>
      <c r="CZ656">
        <f>AH656</f>
        <v>836.02</v>
      </c>
      <c r="DA656">
        <f>AL656</f>
        <v>1</v>
      </c>
      <c r="DB656">
        <f>ROUND((ROUND(AT656*CZ656,2)*ROUND((1.2*1.15),7)),6)</f>
        <v>2376.636</v>
      </c>
      <c r="DC656">
        <f>ROUND((ROUND(AT656*AG656,2)*ROUND((1.2*1.15),7)),6)</f>
        <v>0</v>
      </c>
      <c r="DD656" t="s">
        <v>236</v>
      </c>
      <c r="DE656" t="s">
        <v>236</v>
      </c>
      <c r="DF656">
        <f>ROUND(ROUND(AE656,2)*CX656,2)</f>
        <v>0</v>
      </c>
      <c r="DG656">
        <f t="shared" si="229"/>
        <v>0</v>
      </c>
      <c r="DH656">
        <f t="shared" si="227"/>
        <v>0</v>
      </c>
      <c r="DI656">
        <f t="shared" si="228"/>
        <v>0</v>
      </c>
      <c r="DJ656">
        <f>DI656</f>
        <v>0</v>
      </c>
      <c r="DK656">
        <v>1</v>
      </c>
      <c r="DL656" t="s">
        <v>236</v>
      </c>
      <c r="DM656">
        <v>0</v>
      </c>
      <c r="DN656" t="s">
        <v>236</v>
      </c>
      <c r="DO656">
        <v>0</v>
      </c>
    </row>
    <row r="657" spans="1:119">
      <c r="A657">
        <f>ROW(Source!A190)</f>
        <v>190</v>
      </c>
      <c r="B657">
        <v>85244033</v>
      </c>
      <c r="C657">
        <v>85247188</v>
      </c>
      <c r="D657">
        <v>82926016</v>
      </c>
      <c r="E657">
        <v>117</v>
      </c>
      <c r="F657">
        <v>1</v>
      </c>
      <c r="G657">
        <v>1</v>
      </c>
      <c r="H657">
        <v>1</v>
      </c>
      <c r="I657" t="s">
        <v>798</v>
      </c>
      <c r="J657" t="s">
        <v>236</v>
      </c>
      <c r="K657" t="s">
        <v>799</v>
      </c>
      <c r="L657">
        <v>1191</v>
      </c>
      <c r="N657">
        <v>1013</v>
      </c>
      <c r="O657" t="s">
        <v>28</v>
      </c>
      <c r="P657" t="s">
        <v>28</v>
      </c>
      <c r="Q657">
        <v>1</v>
      </c>
      <c r="W657">
        <v>0</v>
      </c>
      <c r="X657">
        <v>-1417349443</v>
      </c>
      <c r="Y657">
        <f>(AT657*ROUND((1.2*1.15),7))</f>
        <v>0.2484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0</v>
      </c>
      <c r="AH657">
        <v>0</v>
      </c>
      <c r="AI657">
        <v>1</v>
      </c>
      <c r="AJ657">
        <v>1</v>
      </c>
      <c r="AK657">
        <v>1</v>
      </c>
      <c r="AL657">
        <v>1</v>
      </c>
      <c r="AM657">
        <v>-2</v>
      </c>
      <c r="AN657">
        <v>0</v>
      </c>
      <c r="AO657">
        <v>0</v>
      </c>
      <c r="AP657">
        <v>1</v>
      </c>
      <c r="AQ657">
        <v>1</v>
      </c>
      <c r="AR657">
        <v>0</v>
      </c>
      <c r="AS657" t="s">
        <v>236</v>
      </c>
      <c r="AT657">
        <v>0.18</v>
      </c>
      <c r="AU657" t="s">
        <v>268</v>
      </c>
      <c r="AV657">
        <v>2</v>
      </c>
      <c r="AW657">
        <v>2</v>
      </c>
      <c r="AX657">
        <v>85247199</v>
      </c>
      <c r="AY657">
        <v>1</v>
      </c>
      <c r="AZ657">
        <v>0</v>
      </c>
      <c r="BA657">
        <v>886</v>
      </c>
      <c r="BB657">
        <v>1</v>
      </c>
      <c r="BC657">
        <v>0</v>
      </c>
      <c r="BD657">
        <v>0</v>
      </c>
      <c r="BE657">
        <v>0</v>
      </c>
      <c r="BF657">
        <v>0</v>
      </c>
      <c r="BG657">
        <v>0</v>
      </c>
      <c r="BH657">
        <v>0</v>
      </c>
      <c r="BI657">
        <v>0</v>
      </c>
      <c r="BJ657">
        <v>0</v>
      </c>
      <c r="BK657">
        <v>0</v>
      </c>
      <c r="BL657">
        <v>0</v>
      </c>
      <c r="BM657">
        <v>0</v>
      </c>
      <c r="BN657">
        <v>0</v>
      </c>
      <c r="BO657">
        <v>0</v>
      </c>
      <c r="BP657">
        <v>0</v>
      </c>
      <c r="BQ657">
        <v>0</v>
      </c>
      <c r="BR657">
        <v>0</v>
      </c>
      <c r="BS657">
        <v>0</v>
      </c>
      <c r="BT657">
        <v>0</v>
      </c>
      <c r="BU657">
        <v>0</v>
      </c>
      <c r="BV657">
        <v>0</v>
      </c>
      <c r="BW657">
        <v>0</v>
      </c>
      <c r="CV657">
        <v>0</v>
      </c>
      <c r="CW657">
        <v>0</v>
      </c>
      <c r="CX657">
        <f>ROUND(Y657*Source!I190,7)</f>
        <v>0</v>
      </c>
      <c r="CY657">
        <f>AD657</f>
        <v>0</v>
      </c>
      <c r="CZ657">
        <f>AH657</f>
        <v>0</v>
      </c>
      <c r="DA657">
        <f>AL657</f>
        <v>1</v>
      </c>
      <c r="DB657">
        <f>ROUND((ROUND(AT657*CZ657,2)*ROUND((1.2*1.15),7)),6)</f>
        <v>0</v>
      </c>
      <c r="DC657">
        <f>ROUND((ROUND(AT657*AG657,2)*ROUND((1.2*1.15),7)),6)</f>
        <v>0</v>
      </c>
      <c r="DD657" t="s">
        <v>236</v>
      </c>
      <c r="DE657" t="s">
        <v>236</v>
      </c>
      <c r="DF657">
        <f>ROUND(ROUND(AE657,2)*CX657,2)</f>
        <v>0</v>
      </c>
      <c r="DG657">
        <f t="shared" si="229"/>
        <v>0</v>
      </c>
      <c r="DH657">
        <f t="shared" si="227"/>
        <v>0</v>
      </c>
      <c r="DI657">
        <f t="shared" si="228"/>
        <v>0</v>
      </c>
      <c r="DJ657">
        <f>DI657</f>
        <v>0</v>
      </c>
      <c r="DK657">
        <v>0</v>
      </c>
      <c r="DL657" t="s">
        <v>236</v>
      </c>
      <c r="DM657">
        <v>0</v>
      </c>
      <c r="DN657" t="s">
        <v>236</v>
      </c>
      <c r="DO657">
        <v>0</v>
      </c>
    </row>
    <row r="658" spans="1:119">
      <c r="A658">
        <f>ROW(Source!A190)</f>
        <v>190</v>
      </c>
      <c r="B658">
        <v>85244033</v>
      </c>
      <c r="C658">
        <v>85247188</v>
      </c>
      <c r="D658">
        <v>82932505</v>
      </c>
      <c r="E658">
        <v>1</v>
      </c>
      <c r="F658">
        <v>1</v>
      </c>
      <c r="G658">
        <v>1</v>
      </c>
      <c r="H658">
        <v>2</v>
      </c>
      <c r="I658" t="s">
        <v>73</v>
      </c>
      <c r="J658" t="s">
        <v>807</v>
      </c>
      <c r="K658" t="s">
        <v>74</v>
      </c>
      <c r="L658">
        <v>1368</v>
      </c>
      <c r="N658">
        <v>1011</v>
      </c>
      <c r="O658" t="s">
        <v>57</v>
      </c>
      <c r="P658" t="s">
        <v>57</v>
      </c>
      <c r="Q658">
        <v>1</v>
      </c>
      <c r="W658">
        <v>0</v>
      </c>
      <c r="X658">
        <v>639918019</v>
      </c>
      <c r="Y658">
        <f>(AT658*ROUND((1.2*1.15),7))</f>
        <v>0.1242</v>
      </c>
      <c r="AA658">
        <v>0</v>
      </c>
      <c r="AB658">
        <v>1626.29</v>
      </c>
      <c r="AC658">
        <v>1090.46</v>
      </c>
      <c r="AD658">
        <v>0</v>
      </c>
      <c r="AE658">
        <v>0</v>
      </c>
      <c r="AF658">
        <v>1626.29</v>
      </c>
      <c r="AG658">
        <v>1090.46</v>
      </c>
      <c r="AH658">
        <v>0</v>
      </c>
      <c r="AI658">
        <v>1</v>
      </c>
      <c r="AJ658">
        <v>1</v>
      </c>
      <c r="AK658">
        <v>1</v>
      </c>
      <c r="AL658">
        <v>1</v>
      </c>
      <c r="AM658">
        <v>-2</v>
      </c>
      <c r="AN658">
        <v>0</v>
      </c>
      <c r="AO658">
        <v>0</v>
      </c>
      <c r="AP658">
        <v>1</v>
      </c>
      <c r="AQ658">
        <v>1</v>
      </c>
      <c r="AR658">
        <v>0</v>
      </c>
      <c r="AS658" t="s">
        <v>236</v>
      </c>
      <c r="AT658">
        <v>0.09</v>
      </c>
      <c r="AU658" t="s">
        <v>268</v>
      </c>
      <c r="AV658">
        <v>1</v>
      </c>
      <c r="AW658">
        <v>2</v>
      </c>
      <c r="AX658">
        <v>85247200</v>
      </c>
      <c r="AY658">
        <v>1</v>
      </c>
      <c r="AZ658">
        <v>0</v>
      </c>
      <c r="BA658">
        <v>887</v>
      </c>
      <c r="BB658">
        <v>1</v>
      </c>
      <c r="BC658">
        <v>0</v>
      </c>
      <c r="BD658">
        <v>0</v>
      </c>
      <c r="BE658">
        <v>0</v>
      </c>
      <c r="BF658">
        <v>0</v>
      </c>
      <c r="BG658">
        <v>0</v>
      </c>
      <c r="BH658">
        <v>0</v>
      </c>
      <c r="BI658">
        <v>0</v>
      </c>
      <c r="BJ658">
        <v>0</v>
      </c>
      <c r="BK658">
        <v>146.3661</v>
      </c>
      <c r="BL658">
        <v>98.1414</v>
      </c>
      <c r="BM658">
        <v>0</v>
      </c>
      <c r="BN658">
        <v>0</v>
      </c>
      <c r="BO658">
        <v>0.09</v>
      </c>
      <c r="BP658">
        <v>1</v>
      </c>
      <c r="BQ658">
        <v>0</v>
      </c>
      <c r="BR658">
        <v>201.985218</v>
      </c>
      <c r="BS658">
        <v>135.435132</v>
      </c>
      <c r="BT658">
        <v>0</v>
      </c>
      <c r="BU658">
        <v>0</v>
      </c>
      <c r="BV658">
        <v>0.1242</v>
      </c>
      <c r="BW658">
        <v>1</v>
      </c>
      <c r="CV658">
        <v>0</v>
      </c>
      <c r="CW658">
        <f>ROUND(Y658*Source!I190*DO658,7)</f>
        <v>0</v>
      </c>
      <c r="CX658">
        <f>ROUND(Y658*Source!I190,7)</f>
        <v>0</v>
      </c>
      <c r="CY658">
        <f>AB658</f>
        <v>1626.29</v>
      </c>
      <c r="CZ658">
        <f>AF658</f>
        <v>1626.29</v>
      </c>
      <c r="DA658">
        <f>AJ658</f>
        <v>1</v>
      </c>
      <c r="DB658">
        <f>ROUND((ROUND(AT658*CZ658,2)*ROUND((1.2*1.15),7)),6)</f>
        <v>201.9906</v>
      </c>
      <c r="DC658">
        <f>ROUND((ROUND(AT658*AG658,2)*ROUND((1.2*1.15),7)),6)</f>
        <v>135.4332</v>
      </c>
      <c r="DD658" t="s">
        <v>236</v>
      </c>
      <c r="DE658" t="s">
        <v>236</v>
      </c>
      <c r="DF658">
        <f>ROUND(ROUND(AE658,2)*CX658,2)</f>
        <v>0</v>
      </c>
      <c r="DG658">
        <f t="shared" si="229"/>
        <v>0</v>
      </c>
      <c r="DH658">
        <f t="shared" si="227"/>
        <v>0</v>
      </c>
      <c r="DI658">
        <f t="shared" si="228"/>
        <v>0</v>
      </c>
      <c r="DJ658">
        <f>DG658+DH658</f>
        <v>0</v>
      </c>
      <c r="DK658">
        <v>1</v>
      </c>
      <c r="DL658" t="s">
        <v>75</v>
      </c>
      <c r="DM658">
        <v>6</v>
      </c>
      <c r="DN658" t="s">
        <v>28</v>
      </c>
      <c r="DO658">
        <v>1</v>
      </c>
    </row>
    <row r="659" spans="1:119">
      <c r="A659">
        <f>ROW(Source!A190)</f>
        <v>190</v>
      </c>
      <c r="B659">
        <v>85244033</v>
      </c>
      <c r="C659">
        <v>85247188</v>
      </c>
      <c r="D659">
        <v>82933400</v>
      </c>
      <c r="E659">
        <v>1</v>
      </c>
      <c r="F659">
        <v>1</v>
      </c>
      <c r="G659">
        <v>1</v>
      </c>
      <c r="H659">
        <v>2</v>
      </c>
      <c r="I659" t="s">
        <v>97</v>
      </c>
      <c r="J659" t="s">
        <v>801</v>
      </c>
      <c r="K659" t="s">
        <v>98</v>
      </c>
      <c r="L659">
        <v>1368</v>
      </c>
      <c r="N659">
        <v>1011</v>
      </c>
      <c r="O659" t="s">
        <v>57</v>
      </c>
      <c r="P659" t="s">
        <v>57</v>
      </c>
      <c r="Q659">
        <v>1</v>
      </c>
      <c r="W659">
        <v>0</v>
      </c>
      <c r="X659">
        <v>-849950259</v>
      </c>
      <c r="Y659">
        <f>(AT659*ROUND((1.2*1.15),7))</f>
        <v>0.1242</v>
      </c>
      <c r="AA659">
        <v>0</v>
      </c>
      <c r="AB659">
        <v>641.7</v>
      </c>
      <c r="AC659">
        <v>811.79</v>
      </c>
      <c r="AD659">
        <v>0</v>
      </c>
      <c r="AE659">
        <v>0</v>
      </c>
      <c r="AF659">
        <v>641.7</v>
      </c>
      <c r="AG659">
        <v>811.79</v>
      </c>
      <c r="AH659">
        <v>0</v>
      </c>
      <c r="AI659">
        <v>1</v>
      </c>
      <c r="AJ659">
        <v>1</v>
      </c>
      <c r="AK659">
        <v>1</v>
      </c>
      <c r="AL659">
        <v>1</v>
      </c>
      <c r="AM659">
        <v>-2</v>
      </c>
      <c r="AN659">
        <v>0</v>
      </c>
      <c r="AO659">
        <v>0</v>
      </c>
      <c r="AP659">
        <v>1</v>
      </c>
      <c r="AQ659">
        <v>1</v>
      </c>
      <c r="AR659">
        <v>0</v>
      </c>
      <c r="AS659" t="s">
        <v>236</v>
      </c>
      <c r="AT659">
        <v>0.09</v>
      </c>
      <c r="AU659" t="s">
        <v>268</v>
      </c>
      <c r="AV659">
        <v>1</v>
      </c>
      <c r="AW659">
        <v>2</v>
      </c>
      <c r="AX659">
        <v>85247201</v>
      </c>
      <c r="AY659">
        <v>1</v>
      </c>
      <c r="AZ659">
        <v>0</v>
      </c>
      <c r="BA659">
        <v>888</v>
      </c>
      <c r="BB659">
        <v>1</v>
      </c>
      <c r="BC659">
        <v>0</v>
      </c>
      <c r="BD659">
        <v>0</v>
      </c>
      <c r="BE659">
        <v>0</v>
      </c>
      <c r="BF659">
        <v>0</v>
      </c>
      <c r="BG659">
        <v>0</v>
      </c>
      <c r="BH659">
        <v>0</v>
      </c>
      <c r="BI659">
        <v>0</v>
      </c>
      <c r="BJ659">
        <v>0</v>
      </c>
      <c r="BK659">
        <v>57.753</v>
      </c>
      <c r="BL659">
        <v>73.0611</v>
      </c>
      <c r="BM659">
        <v>0</v>
      </c>
      <c r="BN659">
        <v>0</v>
      </c>
      <c r="BO659">
        <v>0.09</v>
      </c>
      <c r="BP659">
        <v>1</v>
      </c>
      <c r="BQ659">
        <v>0</v>
      </c>
      <c r="BR659">
        <v>79.69914</v>
      </c>
      <c r="BS659">
        <v>100.824318</v>
      </c>
      <c r="BT659">
        <v>0</v>
      </c>
      <c r="BU659">
        <v>0</v>
      </c>
      <c r="BV659">
        <v>0.1242</v>
      </c>
      <c r="BW659">
        <v>1</v>
      </c>
      <c r="CV659">
        <v>0</v>
      </c>
      <c r="CW659">
        <f>ROUND(Y659*Source!I190*DO659,7)</f>
        <v>0</v>
      </c>
      <c r="CX659">
        <f>ROUND(Y659*Source!I190,7)</f>
        <v>0</v>
      </c>
      <c r="CY659">
        <f>AB659</f>
        <v>641.7</v>
      </c>
      <c r="CZ659">
        <f>AF659</f>
        <v>641.7</v>
      </c>
      <c r="DA659">
        <f>AJ659</f>
        <v>1</v>
      </c>
      <c r="DB659">
        <f>ROUND((ROUND(AT659*CZ659,2)*ROUND((1.2*1.15),7)),6)</f>
        <v>79.695</v>
      </c>
      <c r="DC659">
        <f>ROUND((ROUND(AT659*AG659,2)*ROUND((1.2*1.15),7)),6)</f>
        <v>100.8228</v>
      </c>
      <c r="DD659" t="s">
        <v>236</v>
      </c>
      <c r="DE659" t="s">
        <v>236</v>
      </c>
      <c r="DF659">
        <f>ROUND(ROUND(AE659,2)*CX659,2)</f>
        <v>0</v>
      </c>
      <c r="DG659">
        <f t="shared" si="229"/>
        <v>0</v>
      </c>
      <c r="DH659">
        <f t="shared" si="227"/>
        <v>0</v>
      </c>
      <c r="DI659">
        <f t="shared" si="228"/>
        <v>0</v>
      </c>
      <c r="DJ659">
        <f>DG659+DH659</f>
        <v>0</v>
      </c>
      <c r="DK659">
        <v>1</v>
      </c>
      <c r="DL659" t="s">
        <v>81</v>
      </c>
      <c r="DM659">
        <v>4</v>
      </c>
      <c r="DN659" t="s">
        <v>28</v>
      </c>
      <c r="DO659">
        <v>1</v>
      </c>
    </row>
    <row r="660" spans="1:119">
      <c r="A660">
        <f>ROW(Source!A190)</f>
        <v>190</v>
      </c>
      <c r="B660">
        <v>85244033</v>
      </c>
      <c r="C660">
        <v>85247188</v>
      </c>
      <c r="D660">
        <v>82933596</v>
      </c>
      <c r="E660">
        <v>1</v>
      </c>
      <c r="F660">
        <v>1</v>
      </c>
      <c r="G660">
        <v>1</v>
      </c>
      <c r="H660">
        <v>2</v>
      </c>
      <c r="I660" t="s">
        <v>821</v>
      </c>
      <c r="J660" t="s">
        <v>822</v>
      </c>
      <c r="K660" t="s">
        <v>823</v>
      </c>
      <c r="L660">
        <v>1368</v>
      </c>
      <c r="N660">
        <v>1011</v>
      </c>
      <c r="O660" t="s">
        <v>57</v>
      </c>
      <c r="P660" t="s">
        <v>57</v>
      </c>
      <c r="Q660">
        <v>1</v>
      </c>
      <c r="W660">
        <v>0</v>
      </c>
      <c r="X660">
        <v>303316554</v>
      </c>
      <c r="Y660">
        <f>(AT660*ROUND((1.2*1.15),7))</f>
        <v>0.9108</v>
      </c>
      <c r="AA660">
        <v>0</v>
      </c>
      <c r="AB660">
        <v>34.61</v>
      </c>
      <c r="AC660">
        <v>0</v>
      </c>
      <c r="AD660">
        <v>0</v>
      </c>
      <c r="AE660">
        <v>0</v>
      </c>
      <c r="AF660">
        <v>34.61</v>
      </c>
      <c r="AG660">
        <v>0</v>
      </c>
      <c r="AH660">
        <v>0</v>
      </c>
      <c r="AI660">
        <v>1</v>
      </c>
      <c r="AJ660">
        <v>1</v>
      </c>
      <c r="AK660">
        <v>1</v>
      </c>
      <c r="AL660">
        <v>1</v>
      </c>
      <c r="AM660">
        <v>-2</v>
      </c>
      <c r="AN660">
        <v>0</v>
      </c>
      <c r="AO660">
        <v>0</v>
      </c>
      <c r="AP660">
        <v>1</v>
      </c>
      <c r="AQ660">
        <v>1</v>
      </c>
      <c r="AR660">
        <v>0</v>
      </c>
      <c r="AS660" t="s">
        <v>236</v>
      </c>
      <c r="AT660">
        <v>0.66</v>
      </c>
      <c r="AU660" t="s">
        <v>268</v>
      </c>
      <c r="AV660">
        <v>1</v>
      </c>
      <c r="AW660">
        <v>2</v>
      </c>
      <c r="AX660">
        <v>85247202</v>
      </c>
      <c r="AY660">
        <v>1</v>
      </c>
      <c r="AZ660">
        <v>0</v>
      </c>
      <c r="BA660">
        <v>889</v>
      </c>
      <c r="BB660">
        <v>1</v>
      </c>
      <c r="BC660">
        <v>0</v>
      </c>
      <c r="BD660">
        <v>0</v>
      </c>
      <c r="BE660">
        <v>0</v>
      </c>
      <c r="BF660">
        <v>0</v>
      </c>
      <c r="BG660">
        <v>0</v>
      </c>
      <c r="BH660">
        <v>0</v>
      </c>
      <c r="BI660">
        <v>0</v>
      </c>
      <c r="BJ660">
        <v>0</v>
      </c>
      <c r="BK660">
        <v>22.8426</v>
      </c>
      <c r="BL660">
        <v>0</v>
      </c>
      <c r="BM660">
        <v>0</v>
      </c>
      <c r="BN660">
        <v>0</v>
      </c>
      <c r="BO660">
        <v>0</v>
      </c>
      <c r="BP660">
        <v>1</v>
      </c>
      <c r="BQ660">
        <v>0</v>
      </c>
      <c r="BR660">
        <v>31.522788</v>
      </c>
      <c r="BS660">
        <v>0</v>
      </c>
      <c r="BT660">
        <v>0</v>
      </c>
      <c r="BU660">
        <v>0</v>
      </c>
      <c r="BV660">
        <v>0</v>
      </c>
      <c r="BW660">
        <v>1</v>
      </c>
      <c r="CV660">
        <v>0</v>
      </c>
      <c r="CW660">
        <f>ROUND(Y660*Source!I190*DO660,7)</f>
        <v>0</v>
      </c>
      <c r="CX660">
        <f>ROUND(Y660*Source!I190,7)</f>
        <v>0</v>
      </c>
      <c r="CY660">
        <f>AB660</f>
        <v>34.61</v>
      </c>
      <c r="CZ660">
        <f>AF660</f>
        <v>34.61</v>
      </c>
      <c r="DA660">
        <f>AJ660</f>
        <v>1</v>
      </c>
      <c r="DB660">
        <f>ROUND((ROUND(AT660*CZ660,2)*ROUND((1.2*1.15),7)),6)</f>
        <v>31.5192</v>
      </c>
      <c r="DC660">
        <f>ROUND((ROUND(AT660*AG660,2)*ROUND((1.2*1.15),7)),6)</f>
        <v>0</v>
      </c>
      <c r="DD660" t="s">
        <v>236</v>
      </c>
      <c r="DE660" t="s">
        <v>236</v>
      </c>
      <c r="DF660">
        <f>ROUND(ROUND(AE660,2)*CX660,2)</f>
        <v>0</v>
      </c>
      <c r="DG660">
        <f t="shared" si="229"/>
        <v>0</v>
      </c>
      <c r="DH660">
        <f t="shared" si="227"/>
        <v>0</v>
      </c>
      <c r="DI660">
        <f t="shared" si="228"/>
        <v>0</v>
      </c>
      <c r="DJ660">
        <f>DG660+DH660</f>
        <v>0</v>
      </c>
      <c r="DK660">
        <v>1</v>
      </c>
      <c r="DL660" t="s">
        <v>236</v>
      </c>
      <c r="DM660">
        <v>0</v>
      </c>
      <c r="DN660" t="s">
        <v>236</v>
      </c>
      <c r="DO660">
        <v>0</v>
      </c>
    </row>
    <row r="661" spans="1:119">
      <c r="A661">
        <f>ROW(Source!A190)</f>
        <v>190</v>
      </c>
      <c r="B661">
        <v>85244033</v>
      </c>
      <c r="C661">
        <v>85247188</v>
      </c>
      <c r="D661">
        <v>83000909</v>
      </c>
      <c r="E661">
        <v>1</v>
      </c>
      <c r="F661">
        <v>1</v>
      </c>
      <c r="G661">
        <v>1</v>
      </c>
      <c r="H661">
        <v>3</v>
      </c>
      <c r="I661" t="s">
        <v>828</v>
      </c>
      <c r="J661" t="s">
        <v>829</v>
      </c>
      <c r="K661" t="s">
        <v>830</v>
      </c>
      <c r="L661">
        <v>1346</v>
      </c>
      <c r="N661">
        <v>1009</v>
      </c>
      <c r="O661" t="s">
        <v>102</v>
      </c>
      <c r="P661" t="s">
        <v>102</v>
      </c>
      <c r="Q661">
        <v>1</v>
      </c>
      <c r="W661">
        <v>0</v>
      </c>
      <c r="X661">
        <v>-163259778</v>
      </c>
      <c r="Y661">
        <f>AT661</f>
        <v>0.15</v>
      </c>
      <c r="AA661">
        <v>121.39</v>
      </c>
      <c r="AB661">
        <v>0</v>
      </c>
      <c r="AC661">
        <v>0</v>
      </c>
      <c r="AD661">
        <v>0</v>
      </c>
      <c r="AE661">
        <v>155.63</v>
      </c>
      <c r="AF661">
        <v>0</v>
      </c>
      <c r="AG661">
        <v>0</v>
      </c>
      <c r="AH661">
        <v>0</v>
      </c>
      <c r="AI661">
        <v>0.78</v>
      </c>
      <c r="AJ661">
        <v>1</v>
      </c>
      <c r="AK661">
        <v>1</v>
      </c>
      <c r="AL661">
        <v>1</v>
      </c>
      <c r="AM661">
        <v>2</v>
      </c>
      <c r="AN661">
        <v>0</v>
      </c>
      <c r="AO661">
        <v>0</v>
      </c>
      <c r="AP661">
        <v>1</v>
      </c>
      <c r="AQ661">
        <v>1</v>
      </c>
      <c r="AR661">
        <v>0</v>
      </c>
      <c r="AS661" t="s">
        <v>236</v>
      </c>
      <c r="AT661">
        <v>0.15</v>
      </c>
      <c r="AU661" t="s">
        <v>236</v>
      </c>
      <c r="AV661">
        <v>0</v>
      </c>
      <c r="AW661">
        <v>2</v>
      </c>
      <c r="AX661">
        <v>85247203</v>
      </c>
      <c r="AY661">
        <v>1</v>
      </c>
      <c r="AZ661">
        <v>0</v>
      </c>
      <c r="BA661">
        <v>890</v>
      </c>
      <c r="BB661">
        <v>1</v>
      </c>
      <c r="BC661">
        <v>0</v>
      </c>
      <c r="BD661">
        <v>0</v>
      </c>
      <c r="BE661">
        <v>0</v>
      </c>
      <c r="BF661">
        <v>0</v>
      </c>
      <c r="BG661">
        <v>0</v>
      </c>
      <c r="BH661">
        <v>0</v>
      </c>
      <c r="BI661">
        <v>0</v>
      </c>
      <c r="BJ661">
        <v>23.3445</v>
      </c>
      <c r="BK661">
        <v>0</v>
      </c>
      <c r="BL661">
        <v>0</v>
      </c>
      <c r="BM661">
        <v>0</v>
      </c>
      <c r="BN661">
        <v>0</v>
      </c>
      <c r="BO661">
        <v>0</v>
      </c>
      <c r="BP661">
        <v>1</v>
      </c>
      <c r="BQ661">
        <v>23.3445</v>
      </c>
      <c r="BR661">
        <v>0</v>
      </c>
      <c r="BS661">
        <v>0</v>
      </c>
      <c r="BT661">
        <v>0</v>
      </c>
      <c r="BU661">
        <v>0</v>
      </c>
      <c r="BV661">
        <v>0</v>
      </c>
      <c r="BW661">
        <v>1</v>
      </c>
      <c r="CV661">
        <v>0</v>
      </c>
      <c r="CW661">
        <v>0</v>
      </c>
      <c r="CX661">
        <f>ROUND(Y661*Source!I190,7)</f>
        <v>0</v>
      </c>
      <c r="CY661">
        <f>AA661</f>
        <v>121.39</v>
      </c>
      <c r="CZ661">
        <f>AE661</f>
        <v>155.63</v>
      </c>
      <c r="DA661">
        <f>AI661</f>
        <v>0.78</v>
      </c>
      <c r="DB661">
        <f>ROUND(ROUND(AT661*CZ661,2),6)</f>
        <v>23.34</v>
      </c>
      <c r="DC661">
        <f>ROUND(ROUND(AT661*AG661,2),6)</f>
        <v>0</v>
      </c>
      <c r="DD661" t="s">
        <v>236</v>
      </c>
      <c r="DE661" t="s">
        <v>236</v>
      </c>
      <c r="DF661">
        <f>ROUND(ROUND(AE661*AI661,2)*CX661,2)</f>
        <v>0</v>
      </c>
      <c r="DG661">
        <f t="shared" si="229"/>
        <v>0</v>
      </c>
      <c r="DH661">
        <f t="shared" si="227"/>
        <v>0</v>
      </c>
      <c r="DI661">
        <f t="shared" si="228"/>
        <v>0</v>
      </c>
      <c r="DJ661">
        <f>DF661</f>
        <v>0</v>
      </c>
      <c r="DK661">
        <v>0</v>
      </c>
      <c r="DL661" t="s">
        <v>236</v>
      </c>
      <c r="DM661">
        <v>0</v>
      </c>
      <c r="DN661" t="s">
        <v>236</v>
      </c>
      <c r="DO661">
        <v>0</v>
      </c>
    </row>
    <row r="662" spans="1:119">
      <c r="A662">
        <f>ROW(Source!A190)</f>
        <v>190</v>
      </c>
      <c r="B662">
        <v>85244033</v>
      </c>
      <c r="C662">
        <v>85247188</v>
      </c>
      <c r="D662">
        <v>83001670</v>
      </c>
      <c r="E662">
        <v>1</v>
      </c>
      <c r="F662">
        <v>1</v>
      </c>
      <c r="G662">
        <v>1</v>
      </c>
      <c r="H662">
        <v>3</v>
      </c>
      <c r="I662" t="s">
        <v>834</v>
      </c>
      <c r="J662" t="s">
        <v>835</v>
      </c>
      <c r="K662" t="s">
        <v>836</v>
      </c>
      <c r="L662">
        <v>1346</v>
      </c>
      <c r="N662">
        <v>1009</v>
      </c>
      <c r="O662" t="s">
        <v>102</v>
      </c>
      <c r="P662" t="s">
        <v>102</v>
      </c>
      <c r="Q662">
        <v>1</v>
      </c>
      <c r="W662">
        <v>0</v>
      </c>
      <c r="X662">
        <v>-1131385474</v>
      </c>
      <c r="Y662">
        <f>AT662</f>
        <v>0.17</v>
      </c>
      <c r="AA662">
        <v>188.92</v>
      </c>
      <c r="AB662">
        <v>0</v>
      </c>
      <c r="AC662">
        <v>0</v>
      </c>
      <c r="AD662">
        <v>0</v>
      </c>
      <c r="AE662">
        <v>174.93</v>
      </c>
      <c r="AF662">
        <v>0</v>
      </c>
      <c r="AG662">
        <v>0</v>
      </c>
      <c r="AH662">
        <v>0</v>
      </c>
      <c r="AI662">
        <v>1.08</v>
      </c>
      <c r="AJ662">
        <v>1</v>
      </c>
      <c r="AK662">
        <v>1</v>
      </c>
      <c r="AL662">
        <v>1</v>
      </c>
      <c r="AM662">
        <v>2</v>
      </c>
      <c r="AN662">
        <v>0</v>
      </c>
      <c r="AO662">
        <v>0</v>
      </c>
      <c r="AP662">
        <v>1</v>
      </c>
      <c r="AQ662">
        <v>1</v>
      </c>
      <c r="AR662">
        <v>0</v>
      </c>
      <c r="AS662" t="s">
        <v>236</v>
      </c>
      <c r="AT662">
        <v>0.17</v>
      </c>
      <c r="AU662" t="s">
        <v>236</v>
      </c>
      <c r="AV662">
        <v>0</v>
      </c>
      <c r="AW662">
        <v>2</v>
      </c>
      <c r="AX662">
        <v>85247204</v>
      </c>
      <c r="AY662">
        <v>1</v>
      </c>
      <c r="AZ662">
        <v>0</v>
      </c>
      <c r="BA662">
        <v>891</v>
      </c>
      <c r="BB662">
        <v>1</v>
      </c>
      <c r="BC662">
        <v>0</v>
      </c>
      <c r="BD662">
        <v>0</v>
      </c>
      <c r="BE662">
        <v>0</v>
      </c>
      <c r="BF662">
        <v>0</v>
      </c>
      <c r="BG662">
        <v>0</v>
      </c>
      <c r="BH662">
        <v>0</v>
      </c>
      <c r="BI662">
        <v>0</v>
      </c>
      <c r="BJ662">
        <v>29.7381</v>
      </c>
      <c r="BK662">
        <v>0</v>
      </c>
      <c r="BL662">
        <v>0</v>
      </c>
      <c r="BM662">
        <v>0</v>
      </c>
      <c r="BN662">
        <v>0</v>
      </c>
      <c r="BO662">
        <v>0</v>
      </c>
      <c r="BP662">
        <v>1</v>
      </c>
      <c r="BQ662">
        <v>29.7381</v>
      </c>
      <c r="BR662">
        <v>0</v>
      </c>
      <c r="BS662">
        <v>0</v>
      </c>
      <c r="BT662">
        <v>0</v>
      </c>
      <c r="BU662">
        <v>0</v>
      </c>
      <c r="BV662">
        <v>0</v>
      </c>
      <c r="BW662">
        <v>1</v>
      </c>
      <c r="CV662">
        <v>0</v>
      </c>
      <c r="CW662">
        <v>0</v>
      </c>
      <c r="CX662">
        <f>ROUND(Y662*Source!I190,7)</f>
        <v>0</v>
      </c>
      <c r="CY662">
        <f>AA662</f>
        <v>188.92</v>
      </c>
      <c r="CZ662">
        <f>AE662</f>
        <v>174.93</v>
      </c>
      <c r="DA662">
        <f>AI662</f>
        <v>1.08</v>
      </c>
      <c r="DB662">
        <f>ROUND(ROUND(AT662*CZ662,2),6)</f>
        <v>29.74</v>
      </c>
      <c r="DC662">
        <f>ROUND(ROUND(AT662*AG662,2),6)</f>
        <v>0</v>
      </c>
      <c r="DD662" t="s">
        <v>236</v>
      </c>
      <c r="DE662" t="s">
        <v>236</v>
      </c>
      <c r="DF662">
        <f>ROUND(ROUND(AE662*AI662,2)*CX662,2)</f>
        <v>0</v>
      </c>
      <c r="DG662">
        <f t="shared" si="229"/>
        <v>0</v>
      </c>
      <c r="DH662">
        <f t="shared" si="227"/>
        <v>0</v>
      </c>
      <c r="DI662">
        <f t="shared" si="228"/>
        <v>0</v>
      </c>
      <c r="DJ662">
        <f>DF662</f>
        <v>0</v>
      </c>
      <c r="DK662">
        <v>0</v>
      </c>
      <c r="DL662" t="s">
        <v>236</v>
      </c>
      <c r="DM662">
        <v>0</v>
      </c>
      <c r="DN662" t="s">
        <v>236</v>
      </c>
      <c r="DO662">
        <v>0</v>
      </c>
    </row>
    <row r="663" spans="1:119">
      <c r="A663">
        <f>ROW(Source!A190)</f>
        <v>190</v>
      </c>
      <c r="B663">
        <v>85244033</v>
      </c>
      <c r="C663">
        <v>85247188</v>
      </c>
      <c r="D663">
        <v>83006816</v>
      </c>
      <c r="E663">
        <v>1</v>
      </c>
      <c r="F663">
        <v>1</v>
      </c>
      <c r="G663">
        <v>1</v>
      </c>
      <c r="H663">
        <v>3</v>
      </c>
      <c r="I663" t="s">
        <v>863</v>
      </c>
      <c r="J663" t="s">
        <v>864</v>
      </c>
      <c r="K663" t="s">
        <v>865</v>
      </c>
      <c r="L663">
        <v>1348</v>
      </c>
      <c r="N663">
        <v>1009</v>
      </c>
      <c r="O663" t="s">
        <v>154</v>
      </c>
      <c r="P663" t="s">
        <v>154</v>
      </c>
      <c r="Q663">
        <v>1000</v>
      </c>
      <c r="W663">
        <v>0</v>
      </c>
      <c r="X663">
        <v>-854471770</v>
      </c>
      <c r="Y663">
        <f>AT663</f>
        <v>0.015</v>
      </c>
      <c r="AA663">
        <v>135809.66</v>
      </c>
      <c r="AB663">
        <v>0</v>
      </c>
      <c r="AC663">
        <v>0</v>
      </c>
      <c r="AD663">
        <v>0</v>
      </c>
      <c r="AE663">
        <v>105278.81</v>
      </c>
      <c r="AF663">
        <v>0</v>
      </c>
      <c r="AG663">
        <v>0</v>
      </c>
      <c r="AH663">
        <v>0</v>
      </c>
      <c r="AI663">
        <v>1.29</v>
      </c>
      <c r="AJ663">
        <v>1</v>
      </c>
      <c r="AK663">
        <v>1</v>
      </c>
      <c r="AL663">
        <v>1</v>
      </c>
      <c r="AM663">
        <v>2</v>
      </c>
      <c r="AN663">
        <v>0</v>
      </c>
      <c r="AO663">
        <v>0</v>
      </c>
      <c r="AP663">
        <v>1</v>
      </c>
      <c r="AQ663">
        <v>1</v>
      </c>
      <c r="AR663">
        <v>0</v>
      </c>
      <c r="AS663" t="s">
        <v>236</v>
      </c>
      <c r="AT663">
        <v>0.015</v>
      </c>
      <c r="AU663" t="s">
        <v>236</v>
      </c>
      <c r="AV663">
        <v>0</v>
      </c>
      <c r="AW663">
        <v>2</v>
      </c>
      <c r="AX663">
        <v>85247205</v>
      </c>
      <c r="AY663">
        <v>1</v>
      </c>
      <c r="AZ663">
        <v>0</v>
      </c>
      <c r="BA663">
        <v>892</v>
      </c>
      <c r="BB663">
        <v>1</v>
      </c>
      <c r="BC663">
        <v>0</v>
      </c>
      <c r="BD663">
        <v>0</v>
      </c>
      <c r="BE663">
        <v>0</v>
      </c>
      <c r="BF663">
        <v>0</v>
      </c>
      <c r="BG663">
        <v>0</v>
      </c>
      <c r="BH663">
        <v>0</v>
      </c>
      <c r="BI663">
        <v>0</v>
      </c>
      <c r="BJ663">
        <v>1579.18215</v>
      </c>
      <c r="BK663">
        <v>0</v>
      </c>
      <c r="BL663">
        <v>0</v>
      </c>
      <c r="BM663">
        <v>0</v>
      </c>
      <c r="BN663">
        <v>0</v>
      </c>
      <c r="BO663">
        <v>0</v>
      </c>
      <c r="BP663">
        <v>1</v>
      </c>
      <c r="BQ663">
        <v>1579.18215</v>
      </c>
      <c r="BR663">
        <v>0</v>
      </c>
      <c r="BS663">
        <v>0</v>
      </c>
      <c r="BT663">
        <v>0</v>
      </c>
      <c r="BU663">
        <v>0</v>
      </c>
      <c r="BV663">
        <v>0</v>
      </c>
      <c r="BW663">
        <v>1</v>
      </c>
      <c r="CV663">
        <v>0</v>
      </c>
      <c r="CW663">
        <v>0</v>
      </c>
      <c r="CX663">
        <f>ROUND(Y663*Source!I190,7)</f>
        <v>0</v>
      </c>
      <c r="CY663">
        <f>AA663</f>
        <v>135809.66</v>
      </c>
      <c r="CZ663">
        <f>AE663</f>
        <v>105278.81</v>
      </c>
      <c r="DA663">
        <f>AI663</f>
        <v>1.29</v>
      </c>
      <c r="DB663">
        <f>ROUND(ROUND(AT663*CZ663,2),6)</f>
        <v>1579.18</v>
      </c>
      <c r="DC663">
        <f>ROUND(ROUND(AT663*AG663,2),6)</f>
        <v>0</v>
      </c>
      <c r="DD663" t="s">
        <v>236</v>
      </c>
      <c r="DE663" t="s">
        <v>236</v>
      </c>
      <c r="DF663">
        <f>ROUND(ROUND(AE663*AI663,2)*CX663,2)</f>
        <v>0</v>
      </c>
      <c r="DG663">
        <f t="shared" si="229"/>
        <v>0</v>
      </c>
      <c r="DH663">
        <f t="shared" si="227"/>
        <v>0</v>
      </c>
      <c r="DI663">
        <f t="shared" si="228"/>
        <v>0</v>
      </c>
      <c r="DJ663">
        <f>DF663</f>
        <v>0</v>
      </c>
      <c r="DK663">
        <v>0</v>
      </c>
      <c r="DL663" t="s">
        <v>236</v>
      </c>
      <c r="DM663">
        <v>0</v>
      </c>
      <c r="DN663" t="s">
        <v>236</v>
      </c>
      <c r="DO663">
        <v>0</v>
      </c>
    </row>
    <row r="664" spans="1:119">
      <c r="A664">
        <f>ROW(Source!A190)</f>
        <v>190</v>
      </c>
      <c r="B664">
        <v>85244033</v>
      </c>
      <c r="C664">
        <v>85247188</v>
      </c>
      <c r="D664">
        <v>83018862</v>
      </c>
      <c r="E664">
        <v>1</v>
      </c>
      <c r="F664">
        <v>1</v>
      </c>
      <c r="G664">
        <v>1</v>
      </c>
      <c r="H664">
        <v>3</v>
      </c>
      <c r="I664" t="s">
        <v>849</v>
      </c>
      <c r="J664" t="s">
        <v>850</v>
      </c>
      <c r="K664" t="s">
        <v>851</v>
      </c>
      <c r="L664">
        <v>1346</v>
      </c>
      <c r="N664">
        <v>1009</v>
      </c>
      <c r="O664" t="s">
        <v>102</v>
      </c>
      <c r="P664" t="s">
        <v>102</v>
      </c>
      <c r="Q664">
        <v>1</v>
      </c>
      <c r="W664">
        <v>0</v>
      </c>
      <c r="X664">
        <v>291254868</v>
      </c>
      <c r="Y664">
        <f>AT664</f>
        <v>0.03</v>
      </c>
      <c r="AA664">
        <v>115.03</v>
      </c>
      <c r="AB664">
        <v>0</v>
      </c>
      <c r="AC664">
        <v>0</v>
      </c>
      <c r="AD664">
        <v>0</v>
      </c>
      <c r="AE664">
        <v>79.88</v>
      </c>
      <c r="AF664">
        <v>0</v>
      </c>
      <c r="AG664">
        <v>0</v>
      </c>
      <c r="AH664">
        <v>0</v>
      </c>
      <c r="AI664">
        <v>1.44</v>
      </c>
      <c r="AJ664">
        <v>1</v>
      </c>
      <c r="AK664">
        <v>1</v>
      </c>
      <c r="AL664">
        <v>1</v>
      </c>
      <c r="AM664">
        <v>2</v>
      </c>
      <c r="AN664">
        <v>0</v>
      </c>
      <c r="AO664">
        <v>0</v>
      </c>
      <c r="AP664">
        <v>1</v>
      </c>
      <c r="AQ664">
        <v>1</v>
      </c>
      <c r="AR664">
        <v>0</v>
      </c>
      <c r="AS664" t="s">
        <v>236</v>
      </c>
      <c r="AT664">
        <v>0.03</v>
      </c>
      <c r="AU664" t="s">
        <v>236</v>
      </c>
      <c r="AV664">
        <v>0</v>
      </c>
      <c r="AW664">
        <v>2</v>
      </c>
      <c r="AX664">
        <v>85247206</v>
      </c>
      <c r="AY664">
        <v>1</v>
      </c>
      <c r="AZ664">
        <v>0</v>
      </c>
      <c r="BA664">
        <v>893</v>
      </c>
      <c r="BB664">
        <v>1</v>
      </c>
      <c r="BC664">
        <v>0</v>
      </c>
      <c r="BD664">
        <v>0</v>
      </c>
      <c r="BE664">
        <v>0</v>
      </c>
      <c r="BF664">
        <v>0</v>
      </c>
      <c r="BG664">
        <v>0</v>
      </c>
      <c r="BH664">
        <v>0</v>
      </c>
      <c r="BI664">
        <v>0</v>
      </c>
      <c r="BJ664">
        <v>2.3964</v>
      </c>
      <c r="BK664">
        <v>0</v>
      </c>
      <c r="BL664">
        <v>0</v>
      </c>
      <c r="BM664">
        <v>0</v>
      </c>
      <c r="BN664">
        <v>0</v>
      </c>
      <c r="BO664">
        <v>0</v>
      </c>
      <c r="BP664">
        <v>1</v>
      </c>
      <c r="BQ664">
        <v>2.3964</v>
      </c>
      <c r="BR664">
        <v>0</v>
      </c>
      <c r="BS664">
        <v>0</v>
      </c>
      <c r="BT664">
        <v>0</v>
      </c>
      <c r="BU664">
        <v>0</v>
      </c>
      <c r="BV664">
        <v>0</v>
      </c>
      <c r="BW664">
        <v>1</v>
      </c>
      <c r="CV664">
        <v>0</v>
      </c>
      <c r="CW664">
        <v>0</v>
      </c>
      <c r="CX664">
        <f>ROUND(Y664*Source!I190,7)</f>
        <v>0</v>
      </c>
      <c r="CY664">
        <f>AA664</f>
        <v>115.03</v>
      </c>
      <c r="CZ664">
        <f>AE664</f>
        <v>79.88</v>
      </c>
      <c r="DA664">
        <f>AI664</f>
        <v>1.44</v>
      </c>
      <c r="DB664">
        <f>ROUND(ROUND(AT664*CZ664,2),6)</f>
        <v>2.4</v>
      </c>
      <c r="DC664">
        <f>ROUND(ROUND(AT664*AG664,2),6)</f>
        <v>0</v>
      </c>
      <c r="DD664" t="s">
        <v>236</v>
      </c>
      <c r="DE664" t="s">
        <v>236</v>
      </c>
      <c r="DF664">
        <f>ROUND(ROUND(AE664*AI664,2)*CX664,2)</f>
        <v>0</v>
      </c>
      <c r="DG664">
        <f t="shared" si="229"/>
        <v>0</v>
      </c>
      <c r="DH664">
        <f t="shared" si="227"/>
        <v>0</v>
      </c>
      <c r="DI664">
        <f t="shared" si="228"/>
        <v>0</v>
      </c>
      <c r="DJ664">
        <f>DF664</f>
        <v>0</v>
      </c>
      <c r="DK664">
        <v>0</v>
      </c>
      <c r="DL664" t="s">
        <v>236</v>
      </c>
      <c r="DM664">
        <v>0</v>
      </c>
      <c r="DN664" t="s">
        <v>236</v>
      </c>
      <c r="DO664">
        <v>0</v>
      </c>
    </row>
    <row r="665" spans="1:119">
      <c r="A665">
        <f>ROW(Source!A191)</f>
        <v>191</v>
      </c>
      <c r="B665">
        <v>85244098</v>
      </c>
      <c r="C665">
        <v>85247208</v>
      </c>
      <c r="D665">
        <v>82925782</v>
      </c>
      <c r="E665">
        <v>117</v>
      </c>
      <c r="F665">
        <v>1</v>
      </c>
      <c r="G665">
        <v>1</v>
      </c>
      <c r="H665">
        <v>1</v>
      </c>
      <c r="I665" t="s">
        <v>945</v>
      </c>
      <c r="J665" t="s">
        <v>236</v>
      </c>
      <c r="K665" t="s">
        <v>946</v>
      </c>
      <c r="L665">
        <v>1191</v>
      </c>
      <c r="N665">
        <v>1013</v>
      </c>
      <c r="O665" t="s">
        <v>28</v>
      </c>
      <c r="P665" t="s">
        <v>28</v>
      </c>
      <c r="Q665">
        <v>1</v>
      </c>
      <c r="W665">
        <v>0</v>
      </c>
      <c r="X665">
        <v>370475345</v>
      </c>
      <c r="Y665">
        <f t="shared" ref="Y665:Y677" si="230">(AT665*ROUND((0.15+1),7))</f>
        <v>177.1</v>
      </c>
      <c r="AA665">
        <v>0</v>
      </c>
      <c r="AB665">
        <v>0</v>
      </c>
      <c r="AC665">
        <v>0</v>
      </c>
      <c r="AD665">
        <v>660.33</v>
      </c>
      <c r="AE665">
        <v>0</v>
      </c>
      <c r="AF665">
        <v>0</v>
      </c>
      <c r="AG665">
        <v>0</v>
      </c>
      <c r="AH665">
        <v>660.33</v>
      </c>
      <c r="AI665">
        <v>1</v>
      </c>
      <c r="AJ665">
        <v>1</v>
      </c>
      <c r="AK665">
        <v>1</v>
      </c>
      <c r="AL665">
        <v>1</v>
      </c>
      <c r="AM665">
        <v>-2</v>
      </c>
      <c r="AN665">
        <v>0</v>
      </c>
      <c r="AO665">
        <v>0</v>
      </c>
      <c r="AP665">
        <v>1</v>
      </c>
      <c r="AQ665">
        <v>1</v>
      </c>
      <c r="AR665">
        <v>0</v>
      </c>
      <c r="AS665" t="s">
        <v>236</v>
      </c>
      <c r="AT665">
        <v>154</v>
      </c>
      <c r="AU665" t="s">
        <v>422</v>
      </c>
      <c r="AV665">
        <v>1</v>
      </c>
      <c r="AW665">
        <v>2</v>
      </c>
      <c r="AX665">
        <v>85247210</v>
      </c>
      <c r="AY665">
        <v>1</v>
      </c>
      <c r="AZ665">
        <v>0</v>
      </c>
      <c r="BA665">
        <v>895</v>
      </c>
      <c r="BB665">
        <v>1</v>
      </c>
      <c r="BC665">
        <v>0</v>
      </c>
      <c r="BD665">
        <v>0</v>
      </c>
      <c r="BE665">
        <v>0</v>
      </c>
      <c r="BF665">
        <v>0</v>
      </c>
      <c r="BG665">
        <v>0</v>
      </c>
      <c r="BH665">
        <v>0</v>
      </c>
      <c r="BI665">
        <v>0</v>
      </c>
      <c r="BJ665">
        <v>0</v>
      </c>
      <c r="BK665">
        <v>0</v>
      </c>
      <c r="BL665">
        <v>0</v>
      </c>
      <c r="BM665">
        <v>101690.82</v>
      </c>
      <c r="BN665">
        <v>154</v>
      </c>
      <c r="BO665">
        <v>0</v>
      </c>
      <c r="BP665">
        <v>1</v>
      </c>
      <c r="BQ665">
        <v>0</v>
      </c>
      <c r="BR665">
        <v>0</v>
      </c>
      <c r="BS665">
        <v>0</v>
      </c>
      <c r="BT665">
        <v>116944.443</v>
      </c>
      <c r="BU665">
        <v>177.1</v>
      </c>
      <c r="BV665">
        <v>0</v>
      </c>
      <c r="BW665">
        <v>1</v>
      </c>
      <c r="CU665">
        <f>ROUND(AT665*Source!I191*AH665*AL665,2)</f>
        <v>0</v>
      </c>
      <c r="CV665">
        <f>ROUND(Y665*Source!I191,7)</f>
        <v>0</v>
      </c>
      <c r="CW665">
        <v>0</v>
      </c>
      <c r="CX665">
        <f>ROUND(Y665*Source!I191,7)</f>
        <v>0</v>
      </c>
      <c r="CY665">
        <f t="shared" ref="CY665:CY674" si="231">AD665</f>
        <v>660.33</v>
      </c>
      <c r="CZ665">
        <f t="shared" ref="CZ665:CZ674" si="232">AH665</f>
        <v>660.33</v>
      </c>
      <c r="DA665">
        <f t="shared" ref="DA665:DA674" si="233">AL665</f>
        <v>1</v>
      </c>
      <c r="DB665">
        <f t="shared" ref="DB665:DB677" si="234">ROUND((ROUND(AT665*CZ665,2)*ROUND((0.15+1),7)),6)</f>
        <v>116944.443</v>
      </c>
      <c r="DC665">
        <f t="shared" ref="DC665:DC677" si="235">ROUND((ROUND(AT665*AG665,2)*ROUND((0.15+1),7)),6)</f>
        <v>0</v>
      </c>
      <c r="DD665" t="s">
        <v>236</v>
      </c>
      <c r="DE665" t="s">
        <v>236</v>
      </c>
      <c r="DF665">
        <f t="shared" ref="DF665:DF677" si="236">ROUND(ROUND(AE665,2)*CX665,2)</f>
        <v>0</v>
      </c>
      <c r="DG665">
        <f t="shared" si="229"/>
        <v>0</v>
      </c>
      <c r="DH665">
        <f t="shared" si="227"/>
        <v>0</v>
      </c>
      <c r="DI665">
        <f t="shared" si="228"/>
        <v>0</v>
      </c>
      <c r="DJ665">
        <f t="shared" ref="DJ665:DJ674" si="237">DI665</f>
        <v>0</v>
      </c>
      <c r="DK665">
        <v>1</v>
      </c>
      <c r="DL665" t="s">
        <v>236</v>
      </c>
      <c r="DM665">
        <v>0</v>
      </c>
      <c r="DN665" t="s">
        <v>236</v>
      </c>
      <c r="DO665">
        <v>0</v>
      </c>
    </row>
    <row r="666" spans="1:119">
      <c r="A666">
        <f>ROW(Source!A192)</f>
        <v>192</v>
      </c>
      <c r="B666">
        <v>85244033</v>
      </c>
      <c r="C666">
        <v>85247208</v>
      </c>
      <c r="D666">
        <v>82925782</v>
      </c>
      <c r="E666">
        <v>117</v>
      </c>
      <c r="F666">
        <v>1</v>
      </c>
      <c r="G666">
        <v>1</v>
      </c>
      <c r="H666">
        <v>1</v>
      </c>
      <c r="I666" t="s">
        <v>945</v>
      </c>
      <c r="J666" t="s">
        <v>236</v>
      </c>
      <c r="K666" t="s">
        <v>946</v>
      </c>
      <c r="L666">
        <v>1191</v>
      </c>
      <c r="N666">
        <v>1013</v>
      </c>
      <c r="O666" t="s">
        <v>28</v>
      </c>
      <c r="P666" t="s">
        <v>28</v>
      </c>
      <c r="Q666">
        <v>1</v>
      </c>
      <c r="W666">
        <v>0</v>
      </c>
      <c r="X666">
        <v>370475345</v>
      </c>
      <c r="Y666">
        <f t="shared" si="230"/>
        <v>177.1</v>
      </c>
      <c r="AA666">
        <v>0</v>
      </c>
      <c r="AB666">
        <v>0</v>
      </c>
      <c r="AC666">
        <v>0</v>
      </c>
      <c r="AD666">
        <v>660.33</v>
      </c>
      <c r="AE666">
        <v>0</v>
      </c>
      <c r="AF666">
        <v>0</v>
      </c>
      <c r="AG666">
        <v>0</v>
      </c>
      <c r="AH666">
        <v>660.33</v>
      </c>
      <c r="AI666">
        <v>1</v>
      </c>
      <c r="AJ666">
        <v>1</v>
      </c>
      <c r="AK666">
        <v>1</v>
      </c>
      <c r="AL666">
        <v>1</v>
      </c>
      <c r="AM666">
        <v>-2</v>
      </c>
      <c r="AN666">
        <v>0</v>
      </c>
      <c r="AO666">
        <v>0</v>
      </c>
      <c r="AP666">
        <v>1</v>
      </c>
      <c r="AQ666">
        <v>1</v>
      </c>
      <c r="AR666">
        <v>0</v>
      </c>
      <c r="AS666" t="s">
        <v>236</v>
      </c>
      <c r="AT666">
        <v>154</v>
      </c>
      <c r="AU666" t="s">
        <v>422</v>
      </c>
      <c r="AV666">
        <v>1</v>
      </c>
      <c r="AW666">
        <v>2</v>
      </c>
      <c r="AX666">
        <v>85247210</v>
      </c>
      <c r="AY666">
        <v>1</v>
      </c>
      <c r="AZ666">
        <v>0</v>
      </c>
      <c r="BA666">
        <v>896</v>
      </c>
      <c r="BB666">
        <v>1</v>
      </c>
      <c r="BC666">
        <v>0</v>
      </c>
      <c r="BD666">
        <v>0</v>
      </c>
      <c r="BE666">
        <v>0</v>
      </c>
      <c r="BF666">
        <v>0</v>
      </c>
      <c r="BG666">
        <v>0</v>
      </c>
      <c r="BH666">
        <v>0</v>
      </c>
      <c r="BI666">
        <v>0</v>
      </c>
      <c r="BJ666">
        <v>0</v>
      </c>
      <c r="BK666">
        <v>0</v>
      </c>
      <c r="BL666">
        <v>0</v>
      </c>
      <c r="BM666">
        <v>101690.82</v>
      </c>
      <c r="BN666">
        <v>154</v>
      </c>
      <c r="BO666">
        <v>0</v>
      </c>
      <c r="BP666">
        <v>1</v>
      </c>
      <c r="BQ666">
        <v>0</v>
      </c>
      <c r="BR666">
        <v>0</v>
      </c>
      <c r="BS666">
        <v>0</v>
      </c>
      <c r="BT666">
        <v>116944.443</v>
      </c>
      <c r="BU666">
        <v>177.1</v>
      </c>
      <c r="BV666">
        <v>0</v>
      </c>
      <c r="BW666">
        <v>1</v>
      </c>
      <c r="CU666">
        <f>ROUND(AT666*Source!I192*AH666*AL666,2)</f>
        <v>0</v>
      </c>
      <c r="CV666">
        <f>ROUND(Y666*Source!I192,7)</f>
        <v>0</v>
      </c>
      <c r="CW666">
        <v>0</v>
      </c>
      <c r="CX666">
        <f>ROUND(Y666*Source!I192,7)</f>
        <v>0</v>
      </c>
      <c r="CY666">
        <f t="shared" si="231"/>
        <v>660.33</v>
      </c>
      <c r="CZ666">
        <f t="shared" si="232"/>
        <v>660.33</v>
      </c>
      <c r="DA666">
        <f t="shared" si="233"/>
        <v>1</v>
      </c>
      <c r="DB666">
        <f t="shared" si="234"/>
        <v>116944.443</v>
      </c>
      <c r="DC666">
        <f t="shared" si="235"/>
        <v>0</v>
      </c>
      <c r="DD666" t="s">
        <v>236</v>
      </c>
      <c r="DE666" t="s">
        <v>236</v>
      </c>
      <c r="DF666">
        <f t="shared" si="236"/>
        <v>0</v>
      </c>
      <c r="DG666">
        <f t="shared" si="229"/>
        <v>0</v>
      </c>
      <c r="DH666">
        <f t="shared" si="227"/>
        <v>0</v>
      </c>
      <c r="DI666">
        <f t="shared" si="228"/>
        <v>0</v>
      </c>
      <c r="DJ666">
        <f t="shared" si="237"/>
        <v>0</v>
      </c>
      <c r="DK666">
        <v>1</v>
      </c>
      <c r="DL666" t="s">
        <v>236</v>
      </c>
      <c r="DM666">
        <v>0</v>
      </c>
      <c r="DN666" t="s">
        <v>236</v>
      </c>
      <c r="DO666">
        <v>0</v>
      </c>
    </row>
    <row r="667" spans="1:119">
      <c r="A667">
        <f>ROW(Source!A193)</f>
        <v>193</v>
      </c>
      <c r="B667">
        <v>85244098</v>
      </c>
      <c r="C667">
        <v>85247211</v>
      </c>
      <c r="D667">
        <v>82925772</v>
      </c>
      <c r="E667">
        <v>117</v>
      </c>
      <c r="F667">
        <v>1</v>
      </c>
      <c r="G667">
        <v>1</v>
      </c>
      <c r="H667">
        <v>1</v>
      </c>
      <c r="I667" t="s">
        <v>947</v>
      </c>
      <c r="J667" t="s">
        <v>236</v>
      </c>
      <c r="K667" t="s">
        <v>948</v>
      </c>
      <c r="L667">
        <v>1191</v>
      </c>
      <c r="N667">
        <v>1013</v>
      </c>
      <c r="O667" t="s">
        <v>28</v>
      </c>
      <c r="P667" t="s">
        <v>28</v>
      </c>
      <c r="Q667">
        <v>1</v>
      </c>
      <c r="W667">
        <v>0</v>
      </c>
      <c r="X667">
        <v>-267883188</v>
      </c>
      <c r="Y667">
        <f t="shared" si="230"/>
        <v>111.78</v>
      </c>
      <c r="AA667">
        <v>0</v>
      </c>
      <c r="AB667">
        <v>0</v>
      </c>
      <c r="AC667">
        <v>0</v>
      </c>
      <c r="AD667">
        <v>633.07</v>
      </c>
      <c r="AE667">
        <v>0</v>
      </c>
      <c r="AF667">
        <v>0</v>
      </c>
      <c r="AG667">
        <v>0</v>
      </c>
      <c r="AH667">
        <v>633.07</v>
      </c>
      <c r="AI667">
        <v>1</v>
      </c>
      <c r="AJ667">
        <v>1</v>
      </c>
      <c r="AK667">
        <v>1</v>
      </c>
      <c r="AL667">
        <v>1</v>
      </c>
      <c r="AM667">
        <v>-2</v>
      </c>
      <c r="AN667">
        <v>0</v>
      </c>
      <c r="AO667">
        <v>0</v>
      </c>
      <c r="AP667">
        <v>1</v>
      </c>
      <c r="AQ667">
        <v>1</v>
      </c>
      <c r="AR667">
        <v>0</v>
      </c>
      <c r="AS667" t="s">
        <v>236</v>
      </c>
      <c r="AT667">
        <v>97.2</v>
      </c>
      <c r="AU667" t="s">
        <v>422</v>
      </c>
      <c r="AV667">
        <v>1</v>
      </c>
      <c r="AW667">
        <v>2</v>
      </c>
      <c r="AX667">
        <v>85247213</v>
      </c>
      <c r="AY667">
        <v>1</v>
      </c>
      <c r="AZ667">
        <v>0</v>
      </c>
      <c r="BA667">
        <v>897</v>
      </c>
      <c r="BB667">
        <v>1</v>
      </c>
      <c r="BC667">
        <v>0</v>
      </c>
      <c r="BD667">
        <v>0</v>
      </c>
      <c r="BE667">
        <v>0</v>
      </c>
      <c r="BF667">
        <v>0</v>
      </c>
      <c r="BG667">
        <v>0</v>
      </c>
      <c r="BH667">
        <v>0</v>
      </c>
      <c r="BI667">
        <v>0</v>
      </c>
      <c r="BJ667">
        <v>0</v>
      </c>
      <c r="BK667">
        <v>0</v>
      </c>
      <c r="BL667">
        <v>0</v>
      </c>
      <c r="BM667">
        <v>61534.404</v>
      </c>
      <c r="BN667">
        <v>97.2</v>
      </c>
      <c r="BO667">
        <v>0</v>
      </c>
      <c r="BP667">
        <v>1</v>
      </c>
      <c r="BQ667">
        <v>0</v>
      </c>
      <c r="BR667">
        <v>0</v>
      </c>
      <c r="BS667">
        <v>0</v>
      </c>
      <c r="BT667">
        <v>70764.5646</v>
      </c>
      <c r="BU667">
        <v>111.78</v>
      </c>
      <c r="BV667">
        <v>0</v>
      </c>
      <c r="BW667">
        <v>1</v>
      </c>
      <c r="CU667">
        <f>ROUND(AT667*Source!I193*AH667*AL667,2)</f>
        <v>0</v>
      </c>
      <c r="CV667">
        <f>ROUND(Y667*Source!I193,7)</f>
        <v>0</v>
      </c>
      <c r="CW667">
        <v>0</v>
      </c>
      <c r="CX667">
        <f>ROUND(Y667*Source!I193,7)</f>
        <v>0</v>
      </c>
      <c r="CY667">
        <f t="shared" si="231"/>
        <v>633.07</v>
      </c>
      <c r="CZ667">
        <f t="shared" si="232"/>
        <v>633.07</v>
      </c>
      <c r="DA667">
        <f t="shared" si="233"/>
        <v>1</v>
      </c>
      <c r="DB667">
        <f t="shared" si="234"/>
        <v>70764.56</v>
      </c>
      <c r="DC667">
        <f t="shared" si="235"/>
        <v>0</v>
      </c>
      <c r="DD667" t="s">
        <v>236</v>
      </c>
      <c r="DE667" t="s">
        <v>236</v>
      </c>
      <c r="DF667">
        <f t="shared" si="236"/>
        <v>0</v>
      </c>
      <c r="DG667">
        <f t="shared" si="229"/>
        <v>0</v>
      </c>
      <c r="DH667">
        <f t="shared" si="227"/>
        <v>0</v>
      </c>
      <c r="DI667">
        <f t="shared" si="228"/>
        <v>0</v>
      </c>
      <c r="DJ667">
        <f t="shared" si="237"/>
        <v>0</v>
      </c>
      <c r="DK667">
        <v>1</v>
      </c>
      <c r="DL667" t="s">
        <v>236</v>
      </c>
      <c r="DM667">
        <v>0</v>
      </c>
      <c r="DN667" t="s">
        <v>236</v>
      </c>
      <c r="DO667">
        <v>0</v>
      </c>
    </row>
    <row r="668" spans="1:119">
      <c r="A668">
        <f>ROW(Source!A194)</f>
        <v>194</v>
      </c>
      <c r="B668">
        <v>85244033</v>
      </c>
      <c r="C668">
        <v>85247211</v>
      </c>
      <c r="D668">
        <v>82925772</v>
      </c>
      <c r="E668">
        <v>117</v>
      </c>
      <c r="F668">
        <v>1</v>
      </c>
      <c r="G668">
        <v>1</v>
      </c>
      <c r="H668">
        <v>1</v>
      </c>
      <c r="I668" t="s">
        <v>947</v>
      </c>
      <c r="J668" t="s">
        <v>236</v>
      </c>
      <c r="K668" t="s">
        <v>948</v>
      </c>
      <c r="L668">
        <v>1191</v>
      </c>
      <c r="N668">
        <v>1013</v>
      </c>
      <c r="O668" t="s">
        <v>28</v>
      </c>
      <c r="P668" t="s">
        <v>28</v>
      </c>
      <c r="Q668">
        <v>1</v>
      </c>
      <c r="W668">
        <v>0</v>
      </c>
      <c r="X668">
        <v>-267883188</v>
      </c>
      <c r="Y668">
        <f t="shared" si="230"/>
        <v>111.78</v>
      </c>
      <c r="AA668">
        <v>0</v>
      </c>
      <c r="AB668">
        <v>0</v>
      </c>
      <c r="AC668">
        <v>0</v>
      </c>
      <c r="AD668">
        <v>633.07</v>
      </c>
      <c r="AE668">
        <v>0</v>
      </c>
      <c r="AF668">
        <v>0</v>
      </c>
      <c r="AG668">
        <v>0</v>
      </c>
      <c r="AH668">
        <v>633.07</v>
      </c>
      <c r="AI668">
        <v>1</v>
      </c>
      <c r="AJ668">
        <v>1</v>
      </c>
      <c r="AK668">
        <v>1</v>
      </c>
      <c r="AL668">
        <v>1</v>
      </c>
      <c r="AM668">
        <v>-2</v>
      </c>
      <c r="AN668">
        <v>0</v>
      </c>
      <c r="AO668">
        <v>0</v>
      </c>
      <c r="AP668">
        <v>1</v>
      </c>
      <c r="AQ668">
        <v>1</v>
      </c>
      <c r="AR668">
        <v>0</v>
      </c>
      <c r="AS668" t="s">
        <v>236</v>
      </c>
      <c r="AT668">
        <v>97.2</v>
      </c>
      <c r="AU668" t="s">
        <v>422</v>
      </c>
      <c r="AV668">
        <v>1</v>
      </c>
      <c r="AW668">
        <v>2</v>
      </c>
      <c r="AX668">
        <v>85247213</v>
      </c>
      <c r="AY668">
        <v>1</v>
      </c>
      <c r="AZ668">
        <v>0</v>
      </c>
      <c r="BA668">
        <v>898</v>
      </c>
      <c r="BB668">
        <v>1</v>
      </c>
      <c r="BC668">
        <v>0</v>
      </c>
      <c r="BD668">
        <v>0</v>
      </c>
      <c r="BE668">
        <v>0</v>
      </c>
      <c r="BF668">
        <v>0</v>
      </c>
      <c r="BG668">
        <v>0</v>
      </c>
      <c r="BH668">
        <v>0</v>
      </c>
      <c r="BI668">
        <v>0</v>
      </c>
      <c r="BJ668">
        <v>0</v>
      </c>
      <c r="BK668">
        <v>0</v>
      </c>
      <c r="BL668">
        <v>0</v>
      </c>
      <c r="BM668">
        <v>61534.404</v>
      </c>
      <c r="BN668">
        <v>97.2</v>
      </c>
      <c r="BO668">
        <v>0</v>
      </c>
      <c r="BP668">
        <v>1</v>
      </c>
      <c r="BQ668">
        <v>0</v>
      </c>
      <c r="BR668">
        <v>0</v>
      </c>
      <c r="BS668">
        <v>0</v>
      </c>
      <c r="BT668">
        <v>70764.5646</v>
      </c>
      <c r="BU668">
        <v>111.78</v>
      </c>
      <c r="BV668">
        <v>0</v>
      </c>
      <c r="BW668">
        <v>1</v>
      </c>
      <c r="CU668">
        <f>ROUND(AT668*Source!I194*AH668*AL668,2)</f>
        <v>0</v>
      </c>
      <c r="CV668">
        <f>ROUND(Y668*Source!I194,7)</f>
        <v>0</v>
      </c>
      <c r="CW668">
        <v>0</v>
      </c>
      <c r="CX668">
        <f>ROUND(Y668*Source!I194,7)</f>
        <v>0</v>
      </c>
      <c r="CY668">
        <f t="shared" si="231"/>
        <v>633.07</v>
      </c>
      <c r="CZ668">
        <f t="shared" si="232"/>
        <v>633.07</v>
      </c>
      <c r="DA668">
        <f t="shared" si="233"/>
        <v>1</v>
      </c>
      <c r="DB668">
        <f t="shared" si="234"/>
        <v>70764.56</v>
      </c>
      <c r="DC668">
        <f t="shared" si="235"/>
        <v>0</v>
      </c>
      <c r="DD668" t="s">
        <v>236</v>
      </c>
      <c r="DE668" t="s">
        <v>236</v>
      </c>
      <c r="DF668">
        <f t="shared" si="236"/>
        <v>0</v>
      </c>
      <c r="DG668">
        <f t="shared" si="229"/>
        <v>0</v>
      </c>
      <c r="DH668">
        <f t="shared" si="227"/>
        <v>0</v>
      </c>
      <c r="DI668">
        <f t="shared" si="228"/>
        <v>0</v>
      </c>
      <c r="DJ668">
        <f t="shared" si="237"/>
        <v>0</v>
      </c>
      <c r="DK668">
        <v>1</v>
      </c>
      <c r="DL668" t="s">
        <v>236</v>
      </c>
      <c r="DM668">
        <v>0</v>
      </c>
      <c r="DN668" t="s">
        <v>236</v>
      </c>
      <c r="DO668">
        <v>0</v>
      </c>
    </row>
    <row r="669" spans="1:119">
      <c r="A669">
        <f>ROW(Source!A230)</f>
        <v>230</v>
      </c>
      <c r="B669">
        <v>85244098</v>
      </c>
      <c r="C669">
        <v>85247214</v>
      </c>
      <c r="D669">
        <v>82925782</v>
      </c>
      <c r="E669">
        <v>117</v>
      </c>
      <c r="F669">
        <v>1</v>
      </c>
      <c r="G669">
        <v>1</v>
      </c>
      <c r="H669">
        <v>1</v>
      </c>
      <c r="I669" t="s">
        <v>945</v>
      </c>
      <c r="J669" t="s">
        <v>236</v>
      </c>
      <c r="K669" t="s">
        <v>946</v>
      </c>
      <c r="L669">
        <v>1191</v>
      </c>
      <c r="N669">
        <v>1013</v>
      </c>
      <c r="O669" t="s">
        <v>28</v>
      </c>
      <c r="P669" t="s">
        <v>28</v>
      </c>
      <c r="Q669">
        <v>1</v>
      </c>
      <c r="W669">
        <v>0</v>
      </c>
      <c r="X669">
        <v>370475345</v>
      </c>
      <c r="Y669">
        <f t="shared" si="230"/>
        <v>177.1</v>
      </c>
      <c r="AA669">
        <v>0</v>
      </c>
      <c r="AB669">
        <v>0</v>
      </c>
      <c r="AC669">
        <v>0</v>
      </c>
      <c r="AD669">
        <v>660.33</v>
      </c>
      <c r="AE669">
        <v>0</v>
      </c>
      <c r="AF669">
        <v>0</v>
      </c>
      <c r="AG669">
        <v>0</v>
      </c>
      <c r="AH669">
        <v>660.33</v>
      </c>
      <c r="AI669">
        <v>1</v>
      </c>
      <c r="AJ669">
        <v>1</v>
      </c>
      <c r="AK669">
        <v>1</v>
      </c>
      <c r="AL669">
        <v>1</v>
      </c>
      <c r="AM669">
        <v>-2</v>
      </c>
      <c r="AN669">
        <v>0</v>
      </c>
      <c r="AO669">
        <v>0</v>
      </c>
      <c r="AP669">
        <v>1</v>
      </c>
      <c r="AQ669">
        <v>1</v>
      </c>
      <c r="AR669">
        <v>0</v>
      </c>
      <c r="AS669" t="s">
        <v>236</v>
      </c>
      <c r="AT669">
        <v>154</v>
      </c>
      <c r="AU669" t="s">
        <v>422</v>
      </c>
      <c r="AV669">
        <v>1</v>
      </c>
      <c r="AW669">
        <v>2</v>
      </c>
      <c r="AX669">
        <v>85247216</v>
      </c>
      <c r="AY669">
        <v>1</v>
      </c>
      <c r="AZ669">
        <v>0</v>
      </c>
      <c r="BA669">
        <v>899</v>
      </c>
      <c r="BB669">
        <v>1</v>
      </c>
      <c r="BC669">
        <v>0</v>
      </c>
      <c r="BD669">
        <v>0</v>
      </c>
      <c r="BE669">
        <v>0</v>
      </c>
      <c r="BF669">
        <v>0</v>
      </c>
      <c r="BG669">
        <v>0</v>
      </c>
      <c r="BH669">
        <v>0</v>
      </c>
      <c r="BI669">
        <v>0</v>
      </c>
      <c r="BJ669">
        <v>0</v>
      </c>
      <c r="BK669">
        <v>0</v>
      </c>
      <c r="BL669">
        <v>0</v>
      </c>
      <c r="BM669">
        <v>101690.82</v>
      </c>
      <c r="BN669">
        <v>154</v>
      </c>
      <c r="BO669">
        <v>0</v>
      </c>
      <c r="BP669">
        <v>1</v>
      </c>
      <c r="BQ669">
        <v>0</v>
      </c>
      <c r="BR669">
        <v>0</v>
      </c>
      <c r="BS669">
        <v>0</v>
      </c>
      <c r="BT669">
        <v>116944.443</v>
      </c>
      <c r="BU669">
        <v>177.1</v>
      </c>
      <c r="BV669">
        <v>0</v>
      </c>
      <c r="BW669">
        <v>1</v>
      </c>
      <c r="CU669">
        <f>ROUND(AT669*Source!I230*AH669*AL669,2)</f>
        <v>0</v>
      </c>
      <c r="CV669">
        <f>ROUND(Y669*Source!I230,7)</f>
        <v>0</v>
      </c>
      <c r="CW669">
        <v>0</v>
      </c>
      <c r="CX669">
        <f>ROUND(Y669*Source!I230,7)</f>
        <v>0</v>
      </c>
      <c r="CY669">
        <f t="shared" si="231"/>
        <v>660.33</v>
      </c>
      <c r="CZ669">
        <f t="shared" si="232"/>
        <v>660.33</v>
      </c>
      <c r="DA669">
        <f t="shared" si="233"/>
        <v>1</v>
      </c>
      <c r="DB669">
        <f t="shared" si="234"/>
        <v>116944.443</v>
      </c>
      <c r="DC669">
        <f t="shared" si="235"/>
        <v>0</v>
      </c>
      <c r="DD669" t="s">
        <v>236</v>
      </c>
      <c r="DE669" t="s">
        <v>236</v>
      </c>
      <c r="DF669">
        <f t="shared" si="236"/>
        <v>0</v>
      </c>
      <c r="DG669">
        <f t="shared" si="229"/>
        <v>0</v>
      </c>
      <c r="DH669">
        <f t="shared" si="227"/>
        <v>0</v>
      </c>
      <c r="DI669">
        <f t="shared" si="228"/>
        <v>0</v>
      </c>
      <c r="DJ669">
        <f t="shared" si="237"/>
        <v>0</v>
      </c>
      <c r="DK669">
        <v>1</v>
      </c>
      <c r="DL669" t="s">
        <v>236</v>
      </c>
      <c r="DM669">
        <v>0</v>
      </c>
      <c r="DN669" t="s">
        <v>236</v>
      </c>
      <c r="DO669">
        <v>0</v>
      </c>
    </row>
    <row r="670" spans="1:119">
      <c r="A670">
        <f>ROW(Source!A231)</f>
        <v>231</v>
      </c>
      <c r="B670">
        <v>85244033</v>
      </c>
      <c r="C670">
        <v>85247214</v>
      </c>
      <c r="D670">
        <v>82925782</v>
      </c>
      <c r="E670">
        <v>117</v>
      </c>
      <c r="F670">
        <v>1</v>
      </c>
      <c r="G670">
        <v>1</v>
      </c>
      <c r="H670">
        <v>1</v>
      </c>
      <c r="I670" t="s">
        <v>945</v>
      </c>
      <c r="J670" t="s">
        <v>236</v>
      </c>
      <c r="K670" t="s">
        <v>946</v>
      </c>
      <c r="L670">
        <v>1191</v>
      </c>
      <c r="N670">
        <v>1013</v>
      </c>
      <c r="O670" t="s">
        <v>28</v>
      </c>
      <c r="P670" t="s">
        <v>28</v>
      </c>
      <c r="Q670">
        <v>1</v>
      </c>
      <c r="W670">
        <v>0</v>
      </c>
      <c r="X670">
        <v>370475345</v>
      </c>
      <c r="Y670">
        <f t="shared" si="230"/>
        <v>177.1</v>
      </c>
      <c r="AA670">
        <v>0</v>
      </c>
      <c r="AB670">
        <v>0</v>
      </c>
      <c r="AC670">
        <v>0</v>
      </c>
      <c r="AD670">
        <v>660.33</v>
      </c>
      <c r="AE670">
        <v>0</v>
      </c>
      <c r="AF670">
        <v>0</v>
      </c>
      <c r="AG670">
        <v>0</v>
      </c>
      <c r="AH670">
        <v>660.33</v>
      </c>
      <c r="AI670">
        <v>1</v>
      </c>
      <c r="AJ670">
        <v>1</v>
      </c>
      <c r="AK670">
        <v>1</v>
      </c>
      <c r="AL670">
        <v>1</v>
      </c>
      <c r="AM670">
        <v>-2</v>
      </c>
      <c r="AN670">
        <v>0</v>
      </c>
      <c r="AO670">
        <v>0</v>
      </c>
      <c r="AP670">
        <v>1</v>
      </c>
      <c r="AQ670">
        <v>1</v>
      </c>
      <c r="AR670">
        <v>0</v>
      </c>
      <c r="AS670" t="s">
        <v>236</v>
      </c>
      <c r="AT670">
        <v>154</v>
      </c>
      <c r="AU670" t="s">
        <v>422</v>
      </c>
      <c r="AV670">
        <v>1</v>
      </c>
      <c r="AW670">
        <v>2</v>
      </c>
      <c r="AX670">
        <v>85247216</v>
      </c>
      <c r="AY670">
        <v>1</v>
      </c>
      <c r="AZ670">
        <v>0</v>
      </c>
      <c r="BA670">
        <v>900</v>
      </c>
      <c r="BB670">
        <v>1</v>
      </c>
      <c r="BC670">
        <v>0</v>
      </c>
      <c r="BD670">
        <v>0</v>
      </c>
      <c r="BE670">
        <v>0</v>
      </c>
      <c r="BF670">
        <v>0</v>
      </c>
      <c r="BG670">
        <v>0</v>
      </c>
      <c r="BH670">
        <v>0</v>
      </c>
      <c r="BI670">
        <v>0</v>
      </c>
      <c r="BJ670">
        <v>0</v>
      </c>
      <c r="BK670">
        <v>0</v>
      </c>
      <c r="BL670">
        <v>0</v>
      </c>
      <c r="BM670">
        <v>101690.82</v>
      </c>
      <c r="BN670">
        <v>154</v>
      </c>
      <c r="BO670">
        <v>0</v>
      </c>
      <c r="BP670">
        <v>1</v>
      </c>
      <c r="BQ670">
        <v>0</v>
      </c>
      <c r="BR670">
        <v>0</v>
      </c>
      <c r="BS670">
        <v>0</v>
      </c>
      <c r="BT670">
        <v>116944.443</v>
      </c>
      <c r="BU670">
        <v>177.1</v>
      </c>
      <c r="BV670">
        <v>0</v>
      </c>
      <c r="BW670">
        <v>1</v>
      </c>
      <c r="CU670">
        <f>ROUND(AT670*Source!I231*AH670*AL670,2)</f>
        <v>0</v>
      </c>
      <c r="CV670">
        <f>ROUND(Y670*Source!I231,7)</f>
        <v>0</v>
      </c>
      <c r="CW670">
        <v>0</v>
      </c>
      <c r="CX670">
        <f>ROUND(Y670*Source!I231,7)</f>
        <v>0</v>
      </c>
      <c r="CY670">
        <f t="shared" si="231"/>
        <v>660.33</v>
      </c>
      <c r="CZ670">
        <f t="shared" si="232"/>
        <v>660.33</v>
      </c>
      <c r="DA670">
        <f t="shared" si="233"/>
        <v>1</v>
      </c>
      <c r="DB670">
        <f t="shared" si="234"/>
        <v>116944.443</v>
      </c>
      <c r="DC670">
        <f t="shared" si="235"/>
        <v>0</v>
      </c>
      <c r="DD670" t="s">
        <v>236</v>
      </c>
      <c r="DE670" t="s">
        <v>236</v>
      </c>
      <c r="DF670">
        <f t="shared" si="236"/>
        <v>0</v>
      </c>
      <c r="DG670">
        <f t="shared" si="229"/>
        <v>0</v>
      </c>
      <c r="DH670">
        <f t="shared" si="227"/>
        <v>0</v>
      </c>
      <c r="DI670">
        <f t="shared" si="228"/>
        <v>0</v>
      </c>
      <c r="DJ670">
        <f t="shared" si="237"/>
        <v>0</v>
      </c>
      <c r="DK670">
        <v>1</v>
      </c>
      <c r="DL670" t="s">
        <v>236</v>
      </c>
      <c r="DM670">
        <v>0</v>
      </c>
      <c r="DN670" t="s">
        <v>236</v>
      </c>
      <c r="DO670">
        <v>0</v>
      </c>
    </row>
    <row r="671" spans="1:119">
      <c r="A671">
        <f>ROW(Source!A232)</f>
        <v>232</v>
      </c>
      <c r="B671">
        <v>85244098</v>
      </c>
      <c r="C671">
        <v>85247217</v>
      </c>
      <c r="D671">
        <v>82925772</v>
      </c>
      <c r="E671">
        <v>117</v>
      </c>
      <c r="F671">
        <v>1</v>
      </c>
      <c r="G671">
        <v>1</v>
      </c>
      <c r="H671">
        <v>1</v>
      </c>
      <c r="I671" t="s">
        <v>947</v>
      </c>
      <c r="J671" t="s">
        <v>236</v>
      </c>
      <c r="K671" t="s">
        <v>948</v>
      </c>
      <c r="L671">
        <v>1191</v>
      </c>
      <c r="N671">
        <v>1013</v>
      </c>
      <c r="O671" t="s">
        <v>28</v>
      </c>
      <c r="P671" t="s">
        <v>28</v>
      </c>
      <c r="Q671">
        <v>1</v>
      </c>
      <c r="W671">
        <v>0</v>
      </c>
      <c r="X671">
        <v>-267883188</v>
      </c>
      <c r="Y671">
        <f t="shared" si="230"/>
        <v>111.78</v>
      </c>
      <c r="AA671">
        <v>0</v>
      </c>
      <c r="AB671">
        <v>0</v>
      </c>
      <c r="AC671">
        <v>0</v>
      </c>
      <c r="AD671">
        <v>633.07</v>
      </c>
      <c r="AE671">
        <v>0</v>
      </c>
      <c r="AF671">
        <v>0</v>
      </c>
      <c r="AG671">
        <v>0</v>
      </c>
      <c r="AH671">
        <v>633.07</v>
      </c>
      <c r="AI671">
        <v>1</v>
      </c>
      <c r="AJ671">
        <v>1</v>
      </c>
      <c r="AK671">
        <v>1</v>
      </c>
      <c r="AL671">
        <v>1</v>
      </c>
      <c r="AM671">
        <v>-2</v>
      </c>
      <c r="AN671">
        <v>0</v>
      </c>
      <c r="AO671">
        <v>0</v>
      </c>
      <c r="AP671">
        <v>1</v>
      </c>
      <c r="AQ671">
        <v>1</v>
      </c>
      <c r="AR671">
        <v>0</v>
      </c>
      <c r="AS671" t="s">
        <v>236</v>
      </c>
      <c r="AT671">
        <v>97.2</v>
      </c>
      <c r="AU671" t="s">
        <v>422</v>
      </c>
      <c r="AV671">
        <v>1</v>
      </c>
      <c r="AW671">
        <v>2</v>
      </c>
      <c r="AX671">
        <v>85247219</v>
      </c>
      <c r="AY671">
        <v>1</v>
      </c>
      <c r="AZ671">
        <v>0</v>
      </c>
      <c r="BA671">
        <v>901</v>
      </c>
      <c r="BB671">
        <v>1</v>
      </c>
      <c r="BC671">
        <v>0</v>
      </c>
      <c r="BD671">
        <v>0</v>
      </c>
      <c r="BE671">
        <v>0</v>
      </c>
      <c r="BF671">
        <v>0</v>
      </c>
      <c r="BG671">
        <v>0</v>
      </c>
      <c r="BH671">
        <v>0</v>
      </c>
      <c r="BI671">
        <v>0</v>
      </c>
      <c r="BJ671">
        <v>0</v>
      </c>
      <c r="BK671">
        <v>0</v>
      </c>
      <c r="BL671">
        <v>0</v>
      </c>
      <c r="BM671">
        <v>61534.404</v>
      </c>
      <c r="BN671">
        <v>97.2</v>
      </c>
      <c r="BO671">
        <v>0</v>
      </c>
      <c r="BP671">
        <v>1</v>
      </c>
      <c r="BQ671">
        <v>0</v>
      </c>
      <c r="BR671">
        <v>0</v>
      </c>
      <c r="BS671">
        <v>0</v>
      </c>
      <c r="BT671">
        <v>70764.5646</v>
      </c>
      <c r="BU671">
        <v>111.78</v>
      </c>
      <c r="BV671">
        <v>0</v>
      </c>
      <c r="BW671">
        <v>1</v>
      </c>
      <c r="CU671">
        <f>ROUND(AT671*Source!I232*AH671*AL671,2)</f>
        <v>0</v>
      </c>
      <c r="CV671">
        <f>ROUND(Y671*Source!I232,7)</f>
        <v>0</v>
      </c>
      <c r="CW671">
        <v>0</v>
      </c>
      <c r="CX671">
        <f>ROUND(Y671*Source!I232,7)</f>
        <v>0</v>
      </c>
      <c r="CY671">
        <f t="shared" si="231"/>
        <v>633.07</v>
      </c>
      <c r="CZ671">
        <f t="shared" si="232"/>
        <v>633.07</v>
      </c>
      <c r="DA671">
        <f t="shared" si="233"/>
        <v>1</v>
      </c>
      <c r="DB671">
        <f t="shared" si="234"/>
        <v>70764.56</v>
      </c>
      <c r="DC671">
        <f t="shared" si="235"/>
        <v>0</v>
      </c>
      <c r="DD671" t="s">
        <v>236</v>
      </c>
      <c r="DE671" t="s">
        <v>236</v>
      </c>
      <c r="DF671">
        <f t="shared" si="236"/>
        <v>0</v>
      </c>
      <c r="DG671">
        <f t="shared" si="229"/>
        <v>0</v>
      </c>
      <c r="DH671">
        <f t="shared" si="227"/>
        <v>0</v>
      </c>
      <c r="DI671">
        <f t="shared" si="228"/>
        <v>0</v>
      </c>
      <c r="DJ671">
        <f t="shared" si="237"/>
        <v>0</v>
      </c>
      <c r="DK671">
        <v>1</v>
      </c>
      <c r="DL671" t="s">
        <v>236</v>
      </c>
      <c r="DM671">
        <v>0</v>
      </c>
      <c r="DN671" t="s">
        <v>236</v>
      </c>
      <c r="DO671">
        <v>0</v>
      </c>
    </row>
    <row r="672" spans="1:119">
      <c r="A672">
        <f>ROW(Source!A233)</f>
        <v>233</v>
      </c>
      <c r="B672">
        <v>85244033</v>
      </c>
      <c r="C672">
        <v>85247217</v>
      </c>
      <c r="D672">
        <v>82925772</v>
      </c>
      <c r="E672">
        <v>117</v>
      </c>
      <c r="F672">
        <v>1</v>
      </c>
      <c r="G672">
        <v>1</v>
      </c>
      <c r="H672">
        <v>1</v>
      </c>
      <c r="I672" t="s">
        <v>947</v>
      </c>
      <c r="J672" t="s">
        <v>236</v>
      </c>
      <c r="K672" t="s">
        <v>948</v>
      </c>
      <c r="L672">
        <v>1191</v>
      </c>
      <c r="N672">
        <v>1013</v>
      </c>
      <c r="O672" t="s">
        <v>28</v>
      </c>
      <c r="P672" t="s">
        <v>28</v>
      </c>
      <c r="Q672">
        <v>1</v>
      </c>
      <c r="W672">
        <v>0</v>
      </c>
      <c r="X672">
        <v>-267883188</v>
      </c>
      <c r="Y672">
        <f t="shared" si="230"/>
        <v>111.78</v>
      </c>
      <c r="AA672">
        <v>0</v>
      </c>
      <c r="AB672">
        <v>0</v>
      </c>
      <c r="AC672">
        <v>0</v>
      </c>
      <c r="AD672">
        <v>633.07</v>
      </c>
      <c r="AE672">
        <v>0</v>
      </c>
      <c r="AF672">
        <v>0</v>
      </c>
      <c r="AG672">
        <v>0</v>
      </c>
      <c r="AH672">
        <v>633.07</v>
      </c>
      <c r="AI672">
        <v>1</v>
      </c>
      <c r="AJ672">
        <v>1</v>
      </c>
      <c r="AK672">
        <v>1</v>
      </c>
      <c r="AL672">
        <v>1</v>
      </c>
      <c r="AM672">
        <v>-2</v>
      </c>
      <c r="AN672">
        <v>0</v>
      </c>
      <c r="AO672">
        <v>0</v>
      </c>
      <c r="AP672">
        <v>1</v>
      </c>
      <c r="AQ672">
        <v>1</v>
      </c>
      <c r="AR672">
        <v>0</v>
      </c>
      <c r="AS672" t="s">
        <v>236</v>
      </c>
      <c r="AT672">
        <v>97.2</v>
      </c>
      <c r="AU672" t="s">
        <v>422</v>
      </c>
      <c r="AV672">
        <v>1</v>
      </c>
      <c r="AW672">
        <v>2</v>
      </c>
      <c r="AX672">
        <v>85247219</v>
      </c>
      <c r="AY672">
        <v>1</v>
      </c>
      <c r="AZ672">
        <v>0</v>
      </c>
      <c r="BA672">
        <v>902</v>
      </c>
      <c r="BB672">
        <v>1</v>
      </c>
      <c r="BC672">
        <v>0</v>
      </c>
      <c r="BD672">
        <v>0</v>
      </c>
      <c r="BE672">
        <v>0</v>
      </c>
      <c r="BF672">
        <v>0</v>
      </c>
      <c r="BG672">
        <v>0</v>
      </c>
      <c r="BH672">
        <v>0</v>
      </c>
      <c r="BI672">
        <v>0</v>
      </c>
      <c r="BJ672">
        <v>0</v>
      </c>
      <c r="BK672">
        <v>0</v>
      </c>
      <c r="BL672">
        <v>0</v>
      </c>
      <c r="BM672">
        <v>61534.404</v>
      </c>
      <c r="BN672">
        <v>97.2</v>
      </c>
      <c r="BO672">
        <v>0</v>
      </c>
      <c r="BP672">
        <v>1</v>
      </c>
      <c r="BQ672">
        <v>0</v>
      </c>
      <c r="BR672">
        <v>0</v>
      </c>
      <c r="BS672">
        <v>0</v>
      </c>
      <c r="BT672">
        <v>70764.5646</v>
      </c>
      <c r="BU672">
        <v>111.78</v>
      </c>
      <c r="BV672">
        <v>0</v>
      </c>
      <c r="BW672">
        <v>1</v>
      </c>
      <c r="CU672">
        <f>ROUND(AT672*Source!I233*AH672*AL672,2)</f>
        <v>0</v>
      </c>
      <c r="CV672">
        <f>ROUND(Y672*Source!I233,7)</f>
        <v>0</v>
      </c>
      <c r="CW672">
        <v>0</v>
      </c>
      <c r="CX672">
        <f>ROUND(Y672*Source!I233,7)</f>
        <v>0</v>
      </c>
      <c r="CY672">
        <f t="shared" si="231"/>
        <v>633.07</v>
      </c>
      <c r="CZ672">
        <f t="shared" si="232"/>
        <v>633.07</v>
      </c>
      <c r="DA672">
        <f t="shared" si="233"/>
        <v>1</v>
      </c>
      <c r="DB672">
        <f t="shared" si="234"/>
        <v>70764.56</v>
      </c>
      <c r="DC672">
        <f t="shared" si="235"/>
        <v>0</v>
      </c>
      <c r="DD672" t="s">
        <v>236</v>
      </c>
      <c r="DE672" t="s">
        <v>236</v>
      </c>
      <c r="DF672">
        <f t="shared" si="236"/>
        <v>0</v>
      </c>
      <c r="DG672">
        <f t="shared" si="229"/>
        <v>0</v>
      </c>
      <c r="DH672">
        <f t="shared" si="227"/>
        <v>0</v>
      </c>
      <c r="DI672">
        <f t="shared" si="228"/>
        <v>0</v>
      </c>
      <c r="DJ672">
        <f t="shared" si="237"/>
        <v>0</v>
      </c>
      <c r="DK672">
        <v>1</v>
      </c>
      <c r="DL672" t="s">
        <v>236</v>
      </c>
      <c r="DM672">
        <v>0</v>
      </c>
      <c r="DN672" t="s">
        <v>236</v>
      </c>
      <c r="DO672">
        <v>0</v>
      </c>
    </row>
    <row r="673" spans="1:119">
      <c r="A673">
        <f>ROW(Source!A234)</f>
        <v>234</v>
      </c>
      <c r="B673">
        <v>85244098</v>
      </c>
      <c r="C673">
        <v>85247220</v>
      </c>
      <c r="D673">
        <v>82925840</v>
      </c>
      <c r="E673">
        <v>117</v>
      </c>
      <c r="F673">
        <v>1</v>
      </c>
      <c r="G673">
        <v>1</v>
      </c>
      <c r="H673">
        <v>1</v>
      </c>
      <c r="I673" t="s">
        <v>841</v>
      </c>
      <c r="J673" t="s">
        <v>236</v>
      </c>
      <c r="K673" t="s">
        <v>842</v>
      </c>
      <c r="L673">
        <v>1191</v>
      </c>
      <c r="N673">
        <v>1013</v>
      </c>
      <c r="O673" t="s">
        <v>28</v>
      </c>
      <c r="P673" t="s">
        <v>28</v>
      </c>
      <c r="Q673">
        <v>1</v>
      </c>
      <c r="W673">
        <v>0</v>
      </c>
      <c r="X673">
        <v>44848675</v>
      </c>
      <c r="Y673">
        <f t="shared" si="230"/>
        <v>8.2915</v>
      </c>
      <c r="AA673">
        <v>0</v>
      </c>
      <c r="AB673">
        <v>0</v>
      </c>
      <c r="AC673">
        <v>0</v>
      </c>
      <c r="AD673">
        <v>793.61</v>
      </c>
      <c r="AE673">
        <v>0</v>
      </c>
      <c r="AF673">
        <v>0</v>
      </c>
      <c r="AG673">
        <v>0</v>
      </c>
      <c r="AH673">
        <v>793.61</v>
      </c>
      <c r="AI673">
        <v>1</v>
      </c>
      <c r="AJ673">
        <v>1</v>
      </c>
      <c r="AK673">
        <v>1</v>
      </c>
      <c r="AL673">
        <v>1</v>
      </c>
      <c r="AM673">
        <v>-2</v>
      </c>
      <c r="AN673">
        <v>0</v>
      </c>
      <c r="AO673">
        <v>0</v>
      </c>
      <c r="AP673">
        <v>1</v>
      </c>
      <c r="AQ673">
        <v>1</v>
      </c>
      <c r="AR673">
        <v>0</v>
      </c>
      <c r="AS673" t="s">
        <v>236</v>
      </c>
      <c r="AT673">
        <v>7.21</v>
      </c>
      <c r="AU673" t="s">
        <v>422</v>
      </c>
      <c r="AV673">
        <v>1</v>
      </c>
      <c r="AW673">
        <v>2</v>
      </c>
      <c r="AX673">
        <v>85247230</v>
      </c>
      <c r="AY673">
        <v>1</v>
      </c>
      <c r="AZ673">
        <v>0</v>
      </c>
      <c r="BA673">
        <v>903</v>
      </c>
      <c r="BB673">
        <v>1</v>
      </c>
      <c r="BC673">
        <v>0</v>
      </c>
      <c r="BD673">
        <v>0</v>
      </c>
      <c r="BE673">
        <v>0</v>
      </c>
      <c r="BF673">
        <v>0</v>
      </c>
      <c r="BG673">
        <v>0</v>
      </c>
      <c r="BH673">
        <v>0</v>
      </c>
      <c r="BI673">
        <v>0</v>
      </c>
      <c r="BJ673">
        <v>0</v>
      </c>
      <c r="BK673">
        <v>0</v>
      </c>
      <c r="BL673">
        <v>0</v>
      </c>
      <c r="BM673">
        <v>5721.9281</v>
      </c>
      <c r="BN673">
        <v>7.21</v>
      </c>
      <c r="BO673">
        <v>0</v>
      </c>
      <c r="BP673">
        <v>1</v>
      </c>
      <c r="BQ673">
        <v>0</v>
      </c>
      <c r="BR673">
        <v>0</v>
      </c>
      <c r="BS673">
        <v>0</v>
      </c>
      <c r="BT673">
        <v>6580.217315</v>
      </c>
      <c r="BU673">
        <v>8.2915</v>
      </c>
      <c r="BV673">
        <v>0</v>
      </c>
      <c r="BW673">
        <v>1</v>
      </c>
      <c r="CU673">
        <f>ROUND(AT673*Source!I234*AH673*AL673,2)</f>
        <v>0</v>
      </c>
      <c r="CV673">
        <f>ROUND(Y673*Source!I234,7)</f>
        <v>0</v>
      </c>
      <c r="CW673">
        <v>0</v>
      </c>
      <c r="CX673">
        <f>ROUND(Y673*Source!I234,7)</f>
        <v>0</v>
      </c>
      <c r="CY673">
        <f t="shared" si="231"/>
        <v>793.61</v>
      </c>
      <c r="CZ673">
        <f t="shared" si="232"/>
        <v>793.61</v>
      </c>
      <c r="DA673">
        <f t="shared" si="233"/>
        <v>1</v>
      </c>
      <c r="DB673">
        <f t="shared" si="234"/>
        <v>6580.2195</v>
      </c>
      <c r="DC673">
        <f t="shared" si="235"/>
        <v>0</v>
      </c>
      <c r="DD673" t="s">
        <v>236</v>
      </c>
      <c r="DE673" t="s">
        <v>236</v>
      </c>
      <c r="DF673">
        <f t="shared" si="236"/>
        <v>0</v>
      </c>
      <c r="DG673">
        <f t="shared" si="229"/>
        <v>0</v>
      </c>
      <c r="DH673">
        <f t="shared" si="227"/>
        <v>0</v>
      </c>
      <c r="DI673">
        <f t="shared" si="228"/>
        <v>0</v>
      </c>
      <c r="DJ673">
        <f t="shared" si="237"/>
        <v>0</v>
      </c>
      <c r="DK673">
        <v>1</v>
      </c>
      <c r="DL673" t="s">
        <v>236</v>
      </c>
      <c r="DM673">
        <v>0</v>
      </c>
      <c r="DN673" t="s">
        <v>236</v>
      </c>
      <c r="DO673">
        <v>0</v>
      </c>
    </row>
    <row r="674" spans="1:119">
      <c r="A674">
        <f>ROW(Source!A234)</f>
        <v>234</v>
      </c>
      <c r="B674">
        <v>85244098</v>
      </c>
      <c r="C674">
        <v>85247220</v>
      </c>
      <c r="D674">
        <v>82926016</v>
      </c>
      <c r="E674">
        <v>117</v>
      </c>
      <c r="F674">
        <v>1</v>
      </c>
      <c r="G674">
        <v>1</v>
      </c>
      <c r="H674">
        <v>1</v>
      </c>
      <c r="I674" t="s">
        <v>798</v>
      </c>
      <c r="J674" t="s">
        <v>236</v>
      </c>
      <c r="K674" t="s">
        <v>799</v>
      </c>
      <c r="L674">
        <v>1191</v>
      </c>
      <c r="N674">
        <v>1013</v>
      </c>
      <c r="O674" t="s">
        <v>28</v>
      </c>
      <c r="P674" t="s">
        <v>28</v>
      </c>
      <c r="Q674">
        <v>1</v>
      </c>
      <c r="W674">
        <v>0</v>
      </c>
      <c r="X674">
        <v>-1417349443</v>
      </c>
      <c r="Y674">
        <f t="shared" si="230"/>
        <v>0.299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1</v>
      </c>
      <c r="AJ674">
        <v>1</v>
      </c>
      <c r="AK674">
        <v>1</v>
      </c>
      <c r="AL674">
        <v>1</v>
      </c>
      <c r="AM674">
        <v>-2</v>
      </c>
      <c r="AN674">
        <v>0</v>
      </c>
      <c r="AO674">
        <v>0</v>
      </c>
      <c r="AP674">
        <v>1</v>
      </c>
      <c r="AQ674">
        <v>1</v>
      </c>
      <c r="AR674">
        <v>0</v>
      </c>
      <c r="AS674" t="s">
        <v>236</v>
      </c>
      <c r="AT674">
        <v>0.26</v>
      </c>
      <c r="AU674" t="s">
        <v>422</v>
      </c>
      <c r="AV674">
        <v>2</v>
      </c>
      <c r="AW674">
        <v>2</v>
      </c>
      <c r="AX674">
        <v>85247231</v>
      </c>
      <c r="AY674">
        <v>1</v>
      </c>
      <c r="AZ674">
        <v>0</v>
      </c>
      <c r="BA674">
        <v>904</v>
      </c>
      <c r="BB674">
        <v>1</v>
      </c>
      <c r="BC674">
        <v>0</v>
      </c>
      <c r="BD674">
        <v>0</v>
      </c>
      <c r="BE674">
        <v>0</v>
      </c>
      <c r="BF674">
        <v>0</v>
      </c>
      <c r="BG674">
        <v>0</v>
      </c>
      <c r="BH674">
        <v>0</v>
      </c>
      <c r="BI674">
        <v>0</v>
      </c>
      <c r="BJ674">
        <v>0</v>
      </c>
      <c r="BK674">
        <v>0</v>
      </c>
      <c r="BL674">
        <v>0</v>
      </c>
      <c r="BM674">
        <v>0</v>
      </c>
      <c r="BN674">
        <v>0</v>
      </c>
      <c r="BO674">
        <v>0</v>
      </c>
      <c r="BP674">
        <v>0</v>
      </c>
      <c r="BQ674">
        <v>0</v>
      </c>
      <c r="BR674">
        <v>0</v>
      </c>
      <c r="BS674">
        <v>0</v>
      </c>
      <c r="BT674">
        <v>0</v>
      </c>
      <c r="BU674">
        <v>0</v>
      </c>
      <c r="BV674">
        <v>0</v>
      </c>
      <c r="BW674">
        <v>0</v>
      </c>
      <c r="CV674">
        <v>0</v>
      </c>
      <c r="CW674">
        <v>0</v>
      </c>
      <c r="CX674">
        <f>ROUND(Y674*Source!I234,7)</f>
        <v>0</v>
      </c>
      <c r="CY674">
        <f t="shared" si="231"/>
        <v>0</v>
      </c>
      <c r="CZ674">
        <f t="shared" si="232"/>
        <v>0</v>
      </c>
      <c r="DA674">
        <f t="shared" si="233"/>
        <v>1</v>
      </c>
      <c r="DB674">
        <f t="shared" si="234"/>
        <v>0</v>
      </c>
      <c r="DC674">
        <f t="shared" si="235"/>
        <v>0</v>
      </c>
      <c r="DD674" t="s">
        <v>236</v>
      </c>
      <c r="DE674" t="s">
        <v>236</v>
      </c>
      <c r="DF674">
        <f t="shared" si="236"/>
        <v>0</v>
      </c>
      <c r="DG674">
        <f t="shared" si="229"/>
        <v>0</v>
      </c>
      <c r="DH674">
        <f t="shared" si="227"/>
        <v>0</v>
      </c>
      <c r="DI674">
        <f t="shared" si="228"/>
        <v>0</v>
      </c>
      <c r="DJ674">
        <f t="shared" si="237"/>
        <v>0</v>
      </c>
      <c r="DK674">
        <v>0</v>
      </c>
      <c r="DL674" t="s">
        <v>236</v>
      </c>
      <c r="DM674">
        <v>0</v>
      </c>
      <c r="DN674" t="s">
        <v>236</v>
      </c>
      <c r="DO674">
        <v>0</v>
      </c>
    </row>
    <row r="675" spans="1:119">
      <c r="A675">
        <f>ROW(Source!A234)</f>
        <v>234</v>
      </c>
      <c r="B675">
        <v>85244098</v>
      </c>
      <c r="C675">
        <v>85247220</v>
      </c>
      <c r="D675">
        <v>82932505</v>
      </c>
      <c r="E675">
        <v>1</v>
      </c>
      <c r="F675">
        <v>1</v>
      </c>
      <c r="G675">
        <v>1</v>
      </c>
      <c r="H675">
        <v>2</v>
      </c>
      <c r="I675" t="s">
        <v>73</v>
      </c>
      <c r="J675" t="s">
        <v>807</v>
      </c>
      <c r="K675" t="s">
        <v>74</v>
      </c>
      <c r="L675">
        <v>1368</v>
      </c>
      <c r="N675">
        <v>1011</v>
      </c>
      <c r="O675" t="s">
        <v>57</v>
      </c>
      <c r="P675" t="s">
        <v>57</v>
      </c>
      <c r="Q675">
        <v>1</v>
      </c>
      <c r="W675">
        <v>0</v>
      </c>
      <c r="X675">
        <v>639918019</v>
      </c>
      <c r="Y675">
        <f t="shared" si="230"/>
        <v>0.1495</v>
      </c>
      <c r="AA675">
        <v>0</v>
      </c>
      <c r="AB675">
        <v>1626.29</v>
      </c>
      <c r="AC675">
        <v>1090.46</v>
      </c>
      <c r="AD675">
        <v>0</v>
      </c>
      <c r="AE675">
        <v>0</v>
      </c>
      <c r="AF675">
        <v>1626.29</v>
      </c>
      <c r="AG675">
        <v>1090.46</v>
      </c>
      <c r="AH675">
        <v>0</v>
      </c>
      <c r="AI675">
        <v>1</v>
      </c>
      <c r="AJ675">
        <v>1</v>
      </c>
      <c r="AK675">
        <v>1</v>
      </c>
      <c r="AL675">
        <v>1</v>
      </c>
      <c r="AM675">
        <v>-2</v>
      </c>
      <c r="AN675">
        <v>0</v>
      </c>
      <c r="AO675">
        <v>0</v>
      </c>
      <c r="AP675">
        <v>1</v>
      </c>
      <c r="AQ675">
        <v>1</v>
      </c>
      <c r="AR675">
        <v>0</v>
      </c>
      <c r="AS675" t="s">
        <v>236</v>
      </c>
      <c r="AT675">
        <v>0.13</v>
      </c>
      <c r="AU675" t="s">
        <v>422</v>
      </c>
      <c r="AV675">
        <v>1</v>
      </c>
      <c r="AW675">
        <v>2</v>
      </c>
      <c r="AX675">
        <v>85247232</v>
      </c>
      <c r="AY675">
        <v>1</v>
      </c>
      <c r="AZ675">
        <v>0</v>
      </c>
      <c r="BA675">
        <v>905</v>
      </c>
      <c r="BB675">
        <v>1</v>
      </c>
      <c r="BC675">
        <v>0</v>
      </c>
      <c r="BD675">
        <v>0</v>
      </c>
      <c r="BE675">
        <v>0</v>
      </c>
      <c r="BF675">
        <v>0</v>
      </c>
      <c r="BG675">
        <v>0</v>
      </c>
      <c r="BH675">
        <v>0</v>
      </c>
      <c r="BI675">
        <v>0</v>
      </c>
      <c r="BJ675">
        <v>0</v>
      </c>
      <c r="BK675">
        <v>211.4177</v>
      </c>
      <c r="BL675">
        <v>141.7598</v>
      </c>
      <c r="BM675">
        <v>0</v>
      </c>
      <c r="BN675">
        <v>0</v>
      </c>
      <c r="BO675">
        <v>0.13</v>
      </c>
      <c r="BP675">
        <v>1</v>
      </c>
      <c r="BQ675">
        <v>0</v>
      </c>
      <c r="BR675">
        <v>243.130355</v>
      </c>
      <c r="BS675">
        <v>163.02377</v>
      </c>
      <c r="BT675">
        <v>0</v>
      </c>
      <c r="BU675">
        <v>0</v>
      </c>
      <c r="BV675">
        <v>0.1495</v>
      </c>
      <c r="BW675">
        <v>1</v>
      </c>
      <c r="CV675">
        <v>0</v>
      </c>
      <c r="CW675">
        <f>ROUND(Y675*Source!I234*DO675,7)</f>
        <v>0</v>
      </c>
      <c r="CX675">
        <f>ROUND(Y675*Source!I234,7)</f>
        <v>0</v>
      </c>
      <c r="CY675">
        <f>AB675</f>
        <v>1626.29</v>
      </c>
      <c r="CZ675">
        <f>AF675</f>
        <v>1626.29</v>
      </c>
      <c r="DA675">
        <f>AJ675</f>
        <v>1</v>
      </c>
      <c r="DB675">
        <f t="shared" si="234"/>
        <v>243.133</v>
      </c>
      <c r="DC675">
        <f t="shared" si="235"/>
        <v>163.024</v>
      </c>
      <c r="DD675" t="s">
        <v>236</v>
      </c>
      <c r="DE675" t="s">
        <v>236</v>
      </c>
      <c r="DF675">
        <f t="shared" si="236"/>
        <v>0</v>
      </c>
      <c r="DG675">
        <f t="shared" si="229"/>
        <v>0</v>
      </c>
      <c r="DH675">
        <f t="shared" si="227"/>
        <v>0</v>
      </c>
      <c r="DI675">
        <f t="shared" si="228"/>
        <v>0</v>
      </c>
      <c r="DJ675">
        <f>DG675+DH675</f>
        <v>0</v>
      </c>
      <c r="DK675">
        <v>1</v>
      </c>
      <c r="DL675" t="s">
        <v>75</v>
      </c>
      <c r="DM675">
        <v>6</v>
      </c>
      <c r="DN675" t="s">
        <v>28</v>
      </c>
      <c r="DO675">
        <v>1</v>
      </c>
    </row>
    <row r="676" spans="1:119">
      <c r="A676">
        <f>ROW(Source!A234)</f>
        <v>234</v>
      </c>
      <c r="B676">
        <v>85244098</v>
      </c>
      <c r="C676">
        <v>85247220</v>
      </c>
      <c r="D676">
        <v>82933400</v>
      </c>
      <c r="E676">
        <v>1</v>
      </c>
      <c r="F676">
        <v>1</v>
      </c>
      <c r="G676">
        <v>1</v>
      </c>
      <c r="H676">
        <v>2</v>
      </c>
      <c r="I676" t="s">
        <v>97</v>
      </c>
      <c r="J676" t="s">
        <v>801</v>
      </c>
      <c r="K676" t="s">
        <v>98</v>
      </c>
      <c r="L676">
        <v>1368</v>
      </c>
      <c r="N676">
        <v>1011</v>
      </c>
      <c r="O676" t="s">
        <v>57</v>
      </c>
      <c r="P676" t="s">
        <v>57</v>
      </c>
      <c r="Q676">
        <v>1</v>
      </c>
      <c r="W676">
        <v>0</v>
      </c>
      <c r="X676">
        <v>-849950259</v>
      </c>
      <c r="Y676">
        <f t="shared" si="230"/>
        <v>0.1495</v>
      </c>
      <c r="AA676">
        <v>0</v>
      </c>
      <c r="AB676">
        <v>641.7</v>
      </c>
      <c r="AC676">
        <v>811.79</v>
      </c>
      <c r="AD676">
        <v>0</v>
      </c>
      <c r="AE676">
        <v>0</v>
      </c>
      <c r="AF676">
        <v>641.7</v>
      </c>
      <c r="AG676">
        <v>811.79</v>
      </c>
      <c r="AH676">
        <v>0</v>
      </c>
      <c r="AI676">
        <v>1</v>
      </c>
      <c r="AJ676">
        <v>1</v>
      </c>
      <c r="AK676">
        <v>1</v>
      </c>
      <c r="AL676">
        <v>1</v>
      </c>
      <c r="AM676">
        <v>-2</v>
      </c>
      <c r="AN676">
        <v>0</v>
      </c>
      <c r="AO676">
        <v>0</v>
      </c>
      <c r="AP676">
        <v>1</v>
      </c>
      <c r="AQ676">
        <v>1</v>
      </c>
      <c r="AR676">
        <v>0</v>
      </c>
      <c r="AS676" t="s">
        <v>236</v>
      </c>
      <c r="AT676">
        <v>0.13</v>
      </c>
      <c r="AU676" t="s">
        <v>422</v>
      </c>
      <c r="AV676">
        <v>1</v>
      </c>
      <c r="AW676">
        <v>2</v>
      </c>
      <c r="AX676">
        <v>85247233</v>
      </c>
      <c r="AY676">
        <v>1</v>
      </c>
      <c r="AZ676">
        <v>0</v>
      </c>
      <c r="BA676">
        <v>906</v>
      </c>
      <c r="BB676">
        <v>1</v>
      </c>
      <c r="BC676">
        <v>0</v>
      </c>
      <c r="BD676">
        <v>0</v>
      </c>
      <c r="BE676">
        <v>0</v>
      </c>
      <c r="BF676">
        <v>0</v>
      </c>
      <c r="BG676">
        <v>0</v>
      </c>
      <c r="BH676">
        <v>0</v>
      </c>
      <c r="BI676">
        <v>0</v>
      </c>
      <c r="BJ676">
        <v>0</v>
      </c>
      <c r="BK676">
        <v>83.421</v>
      </c>
      <c r="BL676">
        <v>105.5327</v>
      </c>
      <c r="BM676">
        <v>0</v>
      </c>
      <c r="BN676">
        <v>0</v>
      </c>
      <c r="BO676">
        <v>0.13</v>
      </c>
      <c r="BP676">
        <v>1</v>
      </c>
      <c r="BQ676">
        <v>0</v>
      </c>
      <c r="BR676">
        <v>95.93415</v>
      </c>
      <c r="BS676">
        <v>121.362605</v>
      </c>
      <c r="BT676">
        <v>0</v>
      </c>
      <c r="BU676">
        <v>0</v>
      </c>
      <c r="BV676">
        <v>0.1495</v>
      </c>
      <c r="BW676">
        <v>1</v>
      </c>
      <c r="CV676">
        <v>0</v>
      </c>
      <c r="CW676">
        <f>ROUND(Y676*Source!I234*DO676,7)</f>
        <v>0</v>
      </c>
      <c r="CX676">
        <f>ROUND(Y676*Source!I234,7)</f>
        <v>0</v>
      </c>
      <c r="CY676">
        <f>AB676</f>
        <v>641.7</v>
      </c>
      <c r="CZ676">
        <f>AF676</f>
        <v>641.7</v>
      </c>
      <c r="DA676">
        <f>AJ676</f>
        <v>1</v>
      </c>
      <c r="DB676">
        <f t="shared" si="234"/>
        <v>95.933</v>
      </c>
      <c r="DC676">
        <f t="shared" si="235"/>
        <v>121.3595</v>
      </c>
      <c r="DD676" t="s">
        <v>236</v>
      </c>
      <c r="DE676" t="s">
        <v>236</v>
      </c>
      <c r="DF676">
        <f t="shared" si="236"/>
        <v>0</v>
      </c>
      <c r="DG676">
        <f t="shared" si="229"/>
        <v>0</v>
      </c>
      <c r="DH676">
        <f t="shared" si="227"/>
        <v>0</v>
      </c>
      <c r="DI676">
        <f t="shared" si="228"/>
        <v>0</v>
      </c>
      <c r="DJ676">
        <f>DG676+DH676</f>
        <v>0</v>
      </c>
      <c r="DK676">
        <v>1</v>
      </c>
      <c r="DL676" t="s">
        <v>81</v>
      </c>
      <c r="DM676">
        <v>4</v>
      </c>
      <c r="DN676" t="s">
        <v>28</v>
      </c>
      <c r="DO676">
        <v>1</v>
      </c>
    </row>
    <row r="677" spans="1:119">
      <c r="A677">
        <f>ROW(Source!A234)</f>
        <v>234</v>
      </c>
      <c r="B677">
        <v>85244098</v>
      </c>
      <c r="C677">
        <v>85247220</v>
      </c>
      <c r="D677">
        <v>82933596</v>
      </c>
      <c r="E677">
        <v>1</v>
      </c>
      <c r="F677">
        <v>1</v>
      </c>
      <c r="G677">
        <v>1</v>
      </c>
      <c r="H677">
        <v>2</v>
      </c>
      <c r="I677" t="s">
        <v>821</v>
      </c>
      <c r="J677" t="s">
        <v>822</v>
      </c>
      <c r="K677" t="s">
        <v>823</v>
      </c>
      <c r="L677">
        <v>1368</v>
      </c>
      <c r="N677">
        <v>1011</v>
      </c>
      <c r="O677" t="s">
        <v>57</v>
      </c>
      <c r="P677" t="s">
        <v>57</v>
      </c>
      <c r="Q677">
        <v>1</v>
      </c>
      <c r="W677">
        <v>0</v>
      </c>
      <c r="X677">
        <v>303316554</v>
      </c>
      <c r="Y677">
        <f t="shared" si="230"/>
        <v>2.5185</v>
      </c>
      <c r="AA677">
        <v>0</v>
      </c>
      <c r="AB677">
        <v>34.61</v>
      </c>
      <c r="AC677">
        <v>0</v>
      </c>
      <c r="AD677">
        <v>0</v>
      </c>
      <c r="AE677">
        <v>0</v>
      </c>
      <c r="AF677">
        <v>34.61</v>
      </c>
      <c r="AG677">
        <v>0</v>
      </c>
      <c r="AH677">
        <v>0</v>
      </c>
      <c r="AI677">
        <v>1</v>
      </c>
      <c r="AJ677">
        <v>1</v>
      </c>
      <c r="AK677">
        <v>1</v>
      </c>
      <c r="AL677">
        <v>1</v>
      </c>
      <c r="AM677">
        <v>-2</v>
      </c>
      <c r="AN677">
        <v>0</v>
      </c>
      <c r="AO677">
        <v>0</v>
      </c>
      <c r="AP677">
        <v>1</v>
      </c>
      <c r="AQ677">
        <v>1</v>
      </c>
      <c r="AR677">
        <v>0</v>
      </c>
      <c r="AS677" t="s">
        <v>236</v>
      </c>
      <c r="AT677">
        <v>2.19</v>
      </c>
      <c r="AU677" t="s">
        <v>422</v>
      </c>
      <c r="AV677">
        <v>1</v>
      </c>
      <c r="AW677">
        <v>2</v>
      </c>
      <c r="AX677">
        <v>85247234</v>
      </c>
      <c r="AY677">
        <v>1</v>
      </c>
      <c r="AZ677">
        <v>0</v>
      </c>
      <c r="BA677">
        <v>907</v>
      </c>
      <c r="BB677">
        <v>1</v>
      </c>
      <c r="BC677">
        <v>0</v>
      </c>
      <c r="BD677">
        <v>0</v>
      </c>
      <c r="BE677">
        <v>0</v>
      </c>
      <c r="BF677">
        <v>0</v>
      </c>
      <c r="BG677">
        <v>0</v>
      </c>
      <c r="BH677">
        <v>0</v>
      </c>
      <c r="BI677">
        <v>0</v>
      </c>
      <c r="BJ677">
        <v>0</v>
      </c>
      <c r="BK677">
        <v>75.7959</v>
      </c>
      <c r="BL677">
        <v>0</v>
      </c>
      <c r="BM677">
        <v>0</v>
      </c>
      <c r="BN677">
        <v>0</v>
      </c>
      <c r="BO677">
        <v>0</v>
      </c>
      <c r="BP677">
        <v>1</v>
      </c>
      <c r="BQ677">
        <v>0</v>
      </c>
      <c r="BR677">
        <v>87.165285</v>
      </c>
      <c r="BS677">
        <v>0</v>
      </c>
      <c r="BT677">
        <v>0</v>
      </c>
      <c r="BU677">
        <v>0</v>
      </c>
      <c r="BV677">
        <v>0</v>
      </c>
      <c r="BW677">
        <v>1</v>
      </c>
      <c r="CV677">
        <v>0</v>
      </c>
      <c r="CW677">
        <f>ROUND(Y677*Source!I234*DO677,7)</f>
        <v>0</v>
      </c>
      <c r="CX677">
        <f>ROUND(Y677*Source!I234,7)</f>
        <v>0</v>
      </c>
      <c r="CY677">
        <f>AB677</f>
        <v>34.61</v>
      </c>
      <c r="CZ677">
        <f>AF677</f>
        <v>34.61</v>
      </c>
      <c r="DA677">
        <f>AJ677</f>
        <v>1</v>
      </c>
      <c r="DB677">
        <f t="shared" si="234"/>
        <v>87.17</v>
      </c>
      <c r="DC677">
        <f t="shared" si="235"/>
        <v>0</v>
      </c>
      <c r="DD677" t="s">
        <v>236</v>
      </c>
      <c r="DE677" t="s">
        <v>236</v>
      </c>
      <c r="DF677">
        <f t="shared" si="236"/>
        <v>0</v>
      </c>
      <c r="DG677">
        <f t="shared" si="229"/>
        <v>0</v>
      </c>
      <c r="DH677">
        <f t="shared" si="227"/>
        <v>0</v>
      </c>
      <c r="DI677">
        <f t="shared" si="228"/>
        <v>0</v>
      </c>
      <c r="DJ677">
        <f>DG677+DH677</f>
        <v>0</v>
      </c>
      <c r="DK677">
        <v>1</v>
      </c>
      <c r="DL677" t="s">
        <v>236</v>
      </c>
      <c r="DM677">
        <v>0</v>
      </c>
      <c r="DN677" t="s">
        <v>236</v>
      </c>
      <c r="DO677">
        <v>0</v>
      </c>
    </row>
    <row r="678" spans="1:119">
      <c r="A678">
        <f>ROW(Source!A234)</f>
        <v>234</v>
      </c>
      <c r="B678">
        <v>85244098</v>
      </c>
      <c r="C678">
        <v>85247220</v>
      </c>
      <c r="D678">
        <v>83000909</v>
      </c>
      <c r="E678">
        <v>1</v>
      </c>
      <c r="F678">
        <v>1</v>
      </c>
      <c r="G678">
        <v>1</v>
      </c>
      <c r="H678">
        <v>3</v>
      </c>
      <c r="I678" t="s">
        <v>828</v>
      </c>
      <c r="J678" t="s">
        <v>829</v>
      </c>
      <c r="K678" t="s">
        <v>830</v>
      </c>
      <c r="L678">
        <v>1346</v>
      </c>
      <c r="N678">
        <v>1009</v>
      </c>
      <c r="O678" t="s">
        <v>102</v>
      </c>
      <c r="P678" t="s">
        <v>102</v>
      </c>
      <c r="Q678">
        <v>1</v>
      </c>
      <c r="W678">
        <v>0</v>
      </c>
      <c r="X678">
        <v>-163259778</v>
      </c>
      <c r="Y678">
        <f>AT678</f>
        <v>0.78</v>
      </c>
      <c r="AA678">
        <v>121.39</v>
      </c>
      <c r="AB678">
        <v>0</v>
      </c>
      <c r="AC678">
        <v>0</v>
      </c>
      <c r="AD678">
        <v>0</v>
      </c>
      <c r="AE678">
        <v>155.63</v>
      </c>
      <c r="AF678">
        <v>0</v>
      </c>
      <c r="AG678">
        <v>0</v>
      </c>
      <c r="AH678">
        <v>0</v>
      </c>
      <c r="AI678">
        <v>0.78</v>
      </c>
      <c r="AJ678">
        <v>1</v>
      </c>
      <c r="AK678">
        <v>1</v>
      </c>
      <c r="AL678">
        <v>1</v>
      </c>
      <c r="AM678">
        <v>2</v>
      </c>
      <c r="AN678">
        <v>0</v>
      </c>
      <c r="AO678">
        <v>0</v>
      </c>
      <c r="AP678">
        <v>1</v>
      </c>
      <c r="AQ678">
        <v>1</v>
      </c>
      <c r="AR678">
        <v>0</v>
      </c>
      <c r="AS678" t="s">
        <v>236</v>
      </c>
      <c r="AT678">
        <v>0.78</v>
      </c>
      <c r="AU678" t="s">
        <v>236</v>
      </c>
      <c r="AV678">
        <v>0</v>
      </c>
      <c r="AW678">
        <v>2</v>
      </c>
      <c r="AX678">
        <v>85247235</v>
      </c>
      <c r="AY678">
        <v>1</v>
      </c>
      <c r="AZ678">
        <v>0</v>
      </c>
      <c r="BA678">
        <v>908</v>
      </c>
      <c r="BB678">
        <v>1</v>
      </c>
      <c r="BC678">
        <v>0</v>
      </c>
      <c r="BD678">
        <v>0</v>
      </c>
      <c r="BE678">
        <v>0</v>
      </c>
      <c r="BF678">
        <v>0</v>
      </c>
      <c r="BG678">
        <v>0</v>
      </c>
      <c r="BH678">
        <v>0</v>
      </c>
      <c r="BI678">
        <v>0</v>
      </c>
      <c r="BJ678">
        <v>121.3914</v>
      </c>
      <c r="BK678">
        <v>0</v>
      </c>
      <c r="BL678">
        <v>0</v>
      </c>
      <c r="BM678">
        <v>0</v>
      </c>
      <c r="BN678">
        <v>0</v>
      </c>
      <c r="BO678">
        <v>0</v>
      </c>
      <c r="BP678">
        <v>1</v>
      </c>
      <c r="BQ678">
        <v>121.3914</v>
      </c>
      <c r="BR678">
        <v>0</v>
      </c>
      <c r="BS678">
        <v>0</v>
      </c>
      <c r="BT678">
        <v>0</v>
      </c>
      <c r="BU678">
        <v>0</v>
      </c>
      <c r="BV678">
        <v>0</v>
      </c>
      <c r="BW678">
        <v>1</v>
      </c>
      <c r="CV678">
        <v>0</v>
      </c>
      <c r="CW678">
        <v>0</v>
      </c>
      <c r="CX678">
        <f>ROUND(Y678*Source!I234,7)</f>
        <v>0</v>
      </c>
      <c r="CY678">
        <f>AA678</f>
        <v>121.39</v>
      </c>
      <c r="CZ678">
        <f>AE678</f>
        <v>155.63</v>
      </c>
      <c r="DA678">
        <f>AI678</f>
        <v>0.78</v>
      </c>
      <c r="DB678">
        <f>ROUND(ROUND(AT678*CZ678,2),6)</f>
        <v>121.39</v>
      </c>
      <c r="DC678">
        <f>ROUND(ROUND(AT678*AG678,2),6)</f>
        <v>0</v>
      </c>
      <c r="DD678" t="s">
        <v>236</v>
      </c>
      <c r="DE678" t="s">
        <v>236</v>
      </c>
      <c r="DF678">
        <f>ROUND(ROUND(AE678*AI678,2)*CX678,2)</f>
        <v>0</v>
      </c>
      <c r="DG678">
        <f t="shared" si="229"/>
        <v>0</v>
      </c>
      <c r="DH678">
        <f t="shared" si="227"/>
        <v>0</v>
      </c>
      <c r="DI678">
        <f t="shared" si="228"/>
        <v>0</v>
      </c>
      <c r="DJ678">
        <f>DF678</f>
        <v>0</v>
      </c>
      <c r="DK678">
        <v>0</v>
      </c>
      <c r="DL678" t="s">
        <v>236</v>
      </c>
      <c r="DM678">
        <v>0</v>
      </c>
      <c r="DN678" t="s">
        <v>236</v>
      </c>
      <c r="DO678">
        <v>0</v>
      </c>
    </row>
    <row r="679" spans="1:119">
      <c r="A679">
        <f>ROW(Source!A234)</f>
        <v>234</v>
      </c>
      <c r="B679">
        <v>85244098</v>
      </c>
      <c r="C679">
        <v>85247220</v>
      </c>
      <c r="D679">
        <v>83018799</v>
      </c>
      <c r="E679">
        <v>1</v>
      </c>
      <c r="F679">
        <v>1</v>
      </c>
      <c r="G679">
        <v>1</v>
      </c>
      <c r="H679">
        <v>3</v>
      </c>
      <c r="I679" t="s">
        <v>949</v>
      </c>
      <c r="J679" t="s">
        <v>950</v>
      </c>
      <c r="K679" t="s">
        <v>951</v>
      </c>
      <c r="L679">
        <v>1346</v>
      </c>
      <c r="N679">
        <v>1009</v>
      </c>
      <c r="O679" t="s">
        <v>102</v>
      </c>
      <c r="P679" t="s">
        <v>102</v>
      </c>
      <c r="Q679">
        <v>1</v>
      </c>
      <c r="W679">
        <v>0</v>
      </c>
      <c r="X679">
        <v>72056734</v>
      </c>
      <c r="Y679">
        <f>AT679</f>
        <v>2</v>
      </c>
      <c r="AA679">
        <v>1139.45</v>
      </c>
      <c r="AB679">
        <v>0</v>
      </c>
      <c r="AC679">
        <v>0</v>
      </c>
      <c r="AD679">
        <v>0</v>
      </c>
      <c r="AE679">
        <v>911.56</v>
      </c>
      <c r="AF679">
        <v>0</v>
      </c>
      <c r="AG679">
        <v>0</v>
      </c>
      <c r="AH679">
        <v>0</v>
      </c>
      <c r="AI679">
        <v>1.25</v>
      </c>
      <c r="AJ679">
        <v>1</v>
      </c>
      <c r="AK679">
        <v>1</v>
      </c>
      <c r="AL679">
        <v>1</v>
      </c>
      <c r="AM679">
        <v>2</v>
      </c>
      <c r="AN679">
        <v>0</v>
      </c>
      <c r="AO679">
        <v>0</v>
      </c>
      <c r="AP679">
        <v>1</v>
      </c>
      <c r="AQ679">
        <v>1</v>
      </c>
      <c r="AR679">
        <v>0</v>
      </c>
      <c r="AS679" t="s">
        <v>236</v>
      </c>
      <c r="AT679">
        <v>2</v>
      </c>
      <c r="AU679" t="s">
        <v>236</v>
      </c>
      <c r="AV679">
        <v>0</v>
      </c>
      <c r="AW679">
        <v>2</v>
      </c>
      <c r="AX679">
        <v>85247236</v>
      </c>
      <c r="AY679">
        <v>1</v>
      </c>
      <c r="AZ679">
        <v>0</v>
      </c>
      <c r="BA679">
        <v>909</v>
      </c>
      <c r="BB679">
        <v>1</v>
      </c>
      <c r="BC679">
        <v>0</v>
      </c>
      <c r="BD679">
        <v>0</v>
      </c>
      <c r="BE679">
        <v>0</v>
      </c>
      <c r="BF679">
        <v>0</v>
      </c>
      <c r="BG679">
        <v>0</v>
      </c>
      <c r="BH679">
        <v>0</v>
      </c>
      <c r="BI679">
        <v>0</v>
      </c>
      <c r="BJ679">
        <v>1823.12</v>
      </c>
      <c r="BK679">
        <v>0</v>
      </c>
      <c r="BL679">
        <v>0</v>
      </c>
      <c r="BM679">
        <v>0</v>
      </c>
      <c r="BN679">
        <v>0</v>
      </c>
      <c r="BO679">
        <v>0</v>
      </c>
      <c r="BP679">
        <v>1</v>
      </c>
      <c r="BQ679">
        <v>1823.12</v>
      </c>
      <c r="BR679">
        <v>0</v>
      </c>
      <c r="BS679">
        <v>0</v>
      </c>
      <c r="BT679">
        <v>0</v>
      </c>
      <c r="BU679">
        <v>0</v>
      </c>
      <c r="BV679">
        <v>0</v>
      </c>
      <c r="BW679">
        <v>1</v>
      </c>
      <c r="CV679">
        <v>0</v>
      </c>
      <c r="CW679">
        <v>0</v>
      </c>
      <c r="CX679">
        <f>ROUND(Y679*Source!I234,7)</f>
        <v>0</v>
      </c>
      <c r="CY679">
        <f>AA679</f>
        <v>1139.45</v>
      </c>
      <c r="CZ679">
        <f>AE679</f>
        <v>911.56</v>
      </c>
      <c r="DA679">
        <f>AI679</f>
        <v>1.25</v>
      </c>
      <c r="DB679">
        <f>ROUND(ROUND(AT679*CZ679,2),6)</f>
        <v>1823.12</v>
      </c>
      <c r="DC679">
        <f>ROUND(ROUND(AT679*AG679,2),6)</f>
        <v>0</v>
      </c>
      <c r="DD679" t="s">
        <v>236</v>
      </c>
      <c r="DE679" t="s">
        <v>236</v>
      </c>
      <c r="DF679">
        <f>ROUND(ROUND(AE679*AI679,2)*CX679,2)</f>
        <v>0</v>
      </c>
      <c r="DG679">
        <f t="shared" si="229"/>
        <v>0</v>
      </c>
      <c r="DH679">
        <f t="shared" si="227"/>
        <v>0</v>
      </c>
      <c r="DI679">
        <f t="shared" si="228"/>
        <v>0</v>
      </c>
      <c r="DJ679">
        <f>DF679</f>
        <v>0</v>
      </c>
      <c r="DK679">
        <v>0</v>
      </c>
      <c r="DL679" t="s">
        <v>236</v>
      </c>
      <c r="DM679">
        <v>0</v>
      </c>
      <c r="DN679" t="s">
        <v>236</v>
      </c>
      <c r="DO679">
        <v>0</v>
      </c>
    </row>
    <row r="680" spans="1:119">
      <c r="A680">
        <f>ROW(Source!A234)</f>
        <v>234</v>
      </c>
      <c r="B680">
        <v>85244098</v>
      </c>
      <c r="C680">
        <v>85247220</v>
      </c>
      <c r="D680">
        <v>82931850</v>
      </c>
      <c r="E680">
        <v>117</v>
      </c>
      <c r="F680">
        <v>1</v>
      </c>
      <c r="G680">
        <v>1</v>
      </c>
      <c r="H680">
        <v>3</v>
      </c>
      <c r="I680" t="s">
        <v>327</v>
      </c>
      <c r="J680" t="s">
        <v>236</v>
      </c>
      <c r="K680" t="s">
        <v>328</v>
      </c>
      <c r="L680">
        <v>3277935</v>
      </c>
      <c r="N680">
        <v>1013</v>
      </c>
      <c r="O680" t="s">
        <v>64</v>
      </c>
      <c r="P680" t="s">
        <v>64</v>
      </c>
      <c r="Q680">
        <v>1</v>
      </c>
      <c r="W680">
        <v>0</v>
      </c>
      <c r="X680">
        <v>274903907</v>
      </c>
      <c r="Y680">
        <f>AT680</f>
        <v>2</v>
      </c>
      <c r="AA680">
        <v>0</v>
      </c>
      <c r="AB680">
        <v>0</v>
      </c>
      <c r="AC680">
        <v>0</v>
      </c>
      <c r="AD680">
        <v>0</v>
      </c>
      <c r="AE680">
        <v>0</v>
      </c>
      <c r="AF680">
        <v>0</v>
      </c>
      <c r="AG680">
        <v>0</v>
      </c>
      <c r="AH680">
        <v>0</v>
      </c>
      <c r="AI680">
        <v>1</v>
      </c>
      <c r="AJ680">
        <v>1</v>
      </c>
      <c r="AK680">
        <v>1</v>
      </c>
      <c r="AL680">
        <v>1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  <c r="AS680" t="s">
        <v>236</v>
      </c>
      <c r="AT680">
        <v>2</v>
      </c>
      <c r="AU680" t="s">
        <v>236</v>
      </c>
      <c r="AV680">
        <v>0</v>
      </c>
      <c r="AW680">
        <v>2</v>
      </c>
      <c r="AX680">
        <v>85247237</v>
      </c>
      <c r="AY680">
        <v>1</v>
      </c>
      <c r="AZ680">
        <v>0</v>
      </c>
      <c r="BA680">
        <v>910</v>
      </c>
      <c r="BB680">
        <v>0</v>
      </c>
      <c r="BC680">
        <v>0</v>
      </c>
      <c r="BD680">
        <v>0</v>
      </c>
      <c r="BE680">
        <v>0</v>
      </c>
      <c r="BF680">
        <v>0</v>
      </c>
      <c r="BG680">
        <v>0</v>
      </c>
      <c r="BH680">
        <v>0</v>
      </c>
      <c r="BI680">
        <v>0</v>
      </c>
      <c r="BJ680">
        <v>0</v>
      </c>
      <c r="BK680">
        <v>0</v>
      </c>
      <c r="BL680">
        <v>0</v>
      </c>
      <c r="BM680">
        <v>0</v>
      </c>
      <c r="BN680">
        <v>0</v>
      </c>
      <c r="BO680">
        <v>0</v>
      </c>
      <c r="BP680">
        <v>0</v>
      </c>
      <c r="BQ680">
        <v>0</v>
      </c>
      <c r="BR680">
        <v>0</v>
      </c>
      <c r="BS680">
        <v>0</v>
      </c>
      <c r="BT680">
        <v>0</v>
      </c>
      <c r="BU680">
        <v>0</v>
      </c>
      <c r="BV680">
        <v>0</v>
      </c>
      <c r="BW680">
        <v>0</v>
      </c>
      <c r="CV680">
        <v>0</v>
      </c>
      <c r="CW680">
        <v>0</v>
      </c>
      <c r="CX680">
        <f>ROUND(Y680*Source!I234,7)</f>
        <v>0</v>
      </c>
      <c r="CY680">
        <f>AA680</f>
        <v>0</v>
      </c>
      <c r="CZ680">
        <f>AE680</f>
        <v>0</v>
      </c>
      <c r="DA680">
        <f>AI680</f>
        <v>1</v>
      </c>
      <c r="DB680">
        <f>ROUND(ROUND(AT680*CZ680,2),6)</f>
        <v>0</v>
      </c>
      <c r="DC680">
        <f>ROUND(ROUND(AT680*AG680,2),6)</f>
        <v>0</v>
      </c>
      <c r="DD680" t="s">
        <v>236</v>
      </c>
      <c r="DE680" t="s">
        <v>236</v>
      </c>
      <c r="DF680">
        <f t="shared" ref="DF680:DF686" si="238">ROUND(ROUND(AE680,2)*CX680,2)</f>
        <v>0</v>
      </c>
      <c r="DG680">
        <f t="shared" si="229"/>
        <v>0</v>
      </c>
      <c r="DH680">
        <f t="shared" si="227"/>
        <v>0</v>
      </c>
      <c r="DI680">
        <f t="shared" si="228"/>
        <v>0</v>
      </c>
      <c r="DJ680">
        <f>DF680</f>
        <v>0</v>
      </c>
      <c r="DK680">
        <v>0</v>
      </c>
      <c r="DL680" t="s">
        <v>236</v>
      </c>
      <c r="DM680">
        <v>0</v>
      </c>
      <c r="DN680" t="s">
        <v>236</v>
      </c>
      <c r="DO680">
        <v>0</v>
      </c>
    </row>
    <row r="681" spans="1:119">
      <c r="A681">
        <f>ROW(Source!A234)</f>
        <v>234</v>
      </c>
      <c r="B681">
        <v>85244098</v>
      </c>
      <c r="C681">
        <v>85247220</v>
      </c>
      <c r="D681">
        <v>0</v>
      </c>
      <c r="E681">
        <v>1</v>
      </c>
      <c r="F681">
        <v>1</v>
      </c>
      <c r="G681">
        <v>1</v>
      </c>
      <c r="H681">
        <v>3</v>
      </c>
      <c r="I681" t="s">
        <v>534</v>
      </c>
      <c r="J681" t="s">
        <v>236</v>
      </c>
      <c r="K681" t="s">
        <v>535</v>
      </c>
      <c r="L681">
        <v>1301</v>
      </c>
      <c r="N681">
        <v>1003</v>
      </c>
      <c r="O681" t="s">
        <v>536</v>
      </c>
      <c r="P681" t="s">
        <v>536</v>
      </c>
      <c r="Q681">
        <v>1</v>
      </c>
      <c r="W681">
        <v>0</v>
      </c>
      <c r="X681">
        <v>-1234687318</v>
      </c>
      <c r="Y681">
        <f>AT681</f>
        <v>35</v>
      </c>
      <c r="AA681">
        <v>235.1</v>
      </c>
      <c r="AB681">
        <v>0</v>
      </c>
      <c r="AC681">
        <v>0</v>
      </c>
      <c r="AD681">
        <v>0</v>
      </c>
      <c r="AE681">
        <v>235.1</v>
      </c>
      <c r="AF681">
        <v>0</v>
      </c>
      <c r="AG681">
        <v>0</v>
      </c>
      <c r="AH681">
        <v>0</v>
      </c>
      <c r="AI681">
        <v>1</v>
      </c>
      <c r="AJ681">
        <v>1</v>
      </c>
      <c r="AK681">
        <v>1</v>
      </c>
      <c r="AL681">
        <v>1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  <c r="AS681" t="s">
        <v>236</v>
      </c>
      <c r="AT681">
        <v>35</v>
      </c>
      <c r="AU681" t="s">
        <v>236</v>
      </c>
      <c r="AV681">
        <v>0</v>
      </c>
      <c r="AW681">
        <v>1</v>
      </c>
      <c r="AX681">
        <v>-1</v>
      </c>
      <c r="AY681">
        <v>0</v>
      </c>
      <c r="AZ681">
        <v>0</v>
      </c>
      <c r="BA681" t="s">
        <v>236</v>
      </c>
      <c r="BB681">
        <v>0</v>
      </c>
      <c r="BC681">
        <v>0</v>
      </c>
      <c r="BD681">
        <v>0</v>
      </c>
      <c r="BE681">
        <v>0</v>
      </c>
      <c r="BF681">
        <v>0</v>
      </c>
      <c r="BG681">
        <v>0</v>
      </c>
      <c r="BH681">
        <v>0</v>
      </c>
      <c r="BI681">
        <v>0</v>
      </c>
      <c r="BJ681">
        <v>0</v>
      </c>
      <c r="BK681">
        <v>0</v>
      </c>
      <c r="BL681">
        <v>0</v>
      </c>
      <c r="BM681">
        <v>0</v>
      </c>
      <c r="BN681">
        <v>0</v>
      </c>
      <c r="BO681">
        <v>0</v>
      </c>
      <c r="BP681">
        <v>0</v>
      </c>
      <c r="BQ681">
        <v>0</v>
      </c>
      <c r="BR681">
        <v>0</v>
      </c>
      <c r="BS681">
        <v>0</v>
      </c>
      <c r="BT681">
        <v>0</v>
      </c>
      <c r="BU681">
        <v>0</v>
      </c>
      <c r="BV681">
        <v>0</v>
      </c>
      <c r="BW681">
        <v>0</v>
      </c>
      <c r="CV681">
        <v>0</v>
      </c>
      <c r="CW681">
        <v>0</v>
      </c>
      <c r="CX681">
        <f>ROUND(Y681*Source!I234,7)</f>
        <v>0</v>
      </c>
      <c r="CY681">
        <f>AA681</f>
        <v>235.1</v>
      </c>
      <c r="CZ681">
        <f>AE681</f>
        <v>235.1</v>
      </c>
      <c r="DA681">
        <f>AI681</f>
        <v>1</v>
      </c>
      <c r="DB681">
        <f>ROUND(ROUND(AT681*CZ681,2),6)</f>
        <v>8228.5</v>
      </c>
      <c r="DC681">
        <f>ROUND(ROUND(AT681*AG681,2),6)</f>
        <v>0</v>
      </c>
      <c r="DD681" t="s">
        <v>236</v>
      </c>
      <c r="DE681" t="s">
        <v>236</v>
      </c>
      <c r="DF681">
        <f t="shared" si="238"/>
        <v>0</v>
      </c>
      <c r="DG681">
        <f t="shared" si="229"/>
        <v>0</v>
      </c>
      <c r="DH681">
        <f t="shared" si="227"/>
        <v>0</v>
      </c>
      <c r="DI681">
        <f t="shared" si="228"/>
        <v>0</v>
      </c>
      <c r="DJ681">
        <f>DF681</f>
        <v>0</v>
      </c>
      <c r="DK681">
        <v>0</v>
      </c>
      <c r="DL681" t="s">
        <v>236</v>
      </c>
      <c r="DM681">
        <v>0</v>
      </c>
      <c r="DN681" t="s">
        <v>236</v>
      </c>
      <c r="DO681">
        <v>0</v>
      </c>
    </row>
    <row r="682" spans="1:119">
      <c r="A682">
        <f>ROW(Source!A235)</f>
        <v>235</v>
      </c>
      <c r="B682">
        <v>85244033</v>
      </c>
      <c r="C682">
        <v>85247220</v>
      </c>
      <c r="D682">
        <v>82925840</v>
      </c>
      <c r="E682">
        <v>117</v>
      </c>
      <c r="F682">
        <v>1</v>
      </c>
      <c r="G682">
        <v>1</v>
      </c>
      <c r="H682">
        <v>1</v>
      </c>
      <c r="I682" t="s">
        <v>841</v>
      </c>
      <c r="J682" t="s">
        <v>236</v>
      </c>
      <c r="K682" t="s">
        <v>842</v>
      </c>
      <c r="L682">
        <v>1191</v>
      </c>
      <c r="N682">
        <v>1013</v>
      </c>
      <c r="O682" t="s">
        <v>28</v>
      </c>
      <c r="P682" t="s">
        <v>28</v>
      </c>
      <c r="Q682">
        <v>1</v>
      </c>
      <c r="W682">
        <v>0</v>
      </c>
      <c r="X682">
        <v>44848675</v>
      </c>
      <c r="Y682">
        <f>(AT682*ROUND((0.15+1),7))</f>
        <v>8.2915</v>
      </c>
      <c r="AA682">
        <v>0</v>
      </c>
      <c r="AB682">
        <v>0</v>
      </c>
      <c r="AC682">
        <v>0</v>
      </c>
      <c r="AD682">
        <v>793.61</v>
      </c>
      <c r="AE682">
        <v>0</v>
      </c>
      <c r="AF682">
        <v>0</v>
      </c>
      <c r="AG682">
        <v>0</v>
      </c>
      <c r="AH682">
        <v>793.61</v>
      </c>
      <c r="AI682">
        <v>1</v>
      </c>
      <c r="AJ682">
        <v>1</v>
      </c>
      <c r="AK682">
        <v>1</v>
      </c>
      <c r="AL682">
        <v>1</v>
      </c>
      <c r="AM682">
        <v>-2</v>
      </c>
      <c r="AN682">
        <v>0</v>
      </c>
      <c r="AO682">
        <v>0</v>
      </c>
      <c r="AP682">
        <v>1</v>
      </c>
      <c r="AQ682">
        <v>1</v>
      </c>
      <c r="AR682">
        <v>0</v>
      </c>
      <c r="AS682" t="s">
        <v>236</v>
      </c>
      <c r="AT682">
        <v>7.21</v>
      </c>
      <c r="AU682" t="s">
        <v>422</v>
      </c>
      <c r="AV682">
        <v>1</v>
      </c>
      <c r="AW682">
        <v>2</v>
      </c>
      <c r="AX682">
        <v>85247230</v>
      </c>
      <c r="AY682">
        <v>1</v>
      </c>
      <c r="AZ682">
        <v>0</v>
      </c>
      <c r="BA682">
        <v>911</v>
      </c>
      <c r="BB682">
        <v>1</v>
      </c>
      <c r="BC682">
        <v>0</v>
      </c>
      <c r="BD682">
        <v>0</v>
      </c>
      <c r="BE682">
        <v>0</v>
      </c>
      <c r="BF682">
        <v>0</v>
      </c>
      <c r="BG682">
        <v>0</v>
      </c>
      <c r="BH682">
        <v>0</v>
      </c>
      <c r="BI682">
        <v>0</v>
      </c>
      <c r="BJ682">
        <v>0</v>
      </c>
      <c r="BK682">
        <v>0</v>
      </c>
      <c r="BL682">
        <v>0</v>
      </c>
      <c r="BM682">
        <v>5721.9281</v>
      </c>
      <c r="BN682">
        <v>7.21</v>
      </c>
      <c r="BO682">
        <v>0</v>
      </c>
      <c r="BP682">
        <v>1</v>
      </c>
      <c r="BQ682">
        <v>0</v>
      </c>
      <c r="BR682">
        <v>0</v>
      </c>
      <c r="BS682">
        <v>0</v>
      </c>
      <c r="BT682">
        <v>6580.217315</v>
      </c>
      <c r="BU682">
        <v>8.2915</v>
      </c>
      <c r="BV682">
        <v>0</v>
      </c>
      <c r="BW682">
        <v>1</v>
      </c>
      <c r="CU682">
        <f>ROUND(AT682*Source!I235*AH682*AL682,2)</f>
        <v>0</v>
      </c>
      <c r="CV682">
        <f>ROUND(Y682*Source!I235,7)</f>
        <v>0</v>
      </c>
      <c r="CW682">
        <v>0</v>
      </c>
      <c r="CX682">
        <f>ROUND(Y682*Source!I235,7)</f>
        <v>0</v>
      </c>
      <c r="CY682">
        <f>AD682</f>
        <v>793.61</v>
      </c>
      <c r="CZ682">
        <f>AH682</f>
        <v>793.61</v>
      </c>
      <c r="DA682">
        <f>AL682</f>
        <v>1</v>
      </c>
      <c r="DB682">
        <f>ROUND((ROUND(AT682*CZ682,2)*ROUND((0.15+1),7)),6)</f>
        <v>6580.2195</v>
      </c>
      <c r="DC682">
        <f>ROUND((ROUND(AT682*AG682,2)*ROUND((0.15+1),7)),6)</f>
        <v>0</v>
      </c>
      <c r="DD682" t="s">
        <v>236</v>
      </c>
      <c r="DE682" t="s">
        <v>236</v>
      </c>
      <c r="DF682">
        <f t="shared" si="238"/>
        <v>0</v>
      </c>
      <c r="DG682">
        <f t="shared" si="229"/>
        <v>0</v>
      </c>
      <c r="DH682">
        <f t="shared" si="227"/>
        <v>0</v>
      </c>
      <c r="DI682">
        <f t="shared" si="228"/>
        <v>0</v>
      </c>
      <c r="DJ682">
        <f>DI682</f>
        <v>0</v>
      </c>
      <c r="DK682">
        <v>1</v>
      </c>
      <c r="DL682" t="s">
        <v>236</v>
      </c>
      <c r="DM682">
        <v>0</v>
      </c>
      <c r="DN682" t="s">
        <v>236</v>
      </c>
      <c r="DO682">
        <v>0</v>
      </c>
    </row>
    <row r="683" spans="1:119">
      <c r="A683">
        <f>ROW(Source!A235)</f>
        <v>235</v>
      </c>
      <c r="B683">
        <v>85244033</v>
      </c>
      <c r="C683">
        <v>85247220</v>
      </c>
      <c r="D683">
        <v>82926016</v>
      </c>
      <c r="E683">
        <v>117</v>
      </c>
      <c r="F683">
        <v>1</v>
      </c>
      <c r="G683">
        <v>1</v>
      </c>
      <c r="H683">
        <v>1</v>
      </c>
      <c r="I683" t="s">
        <v>798</v>
      </c>
      <c r="J683" t="s">
        <v>236</v>
      </c>
      <c r="K683" t="s">
        <v>799</v>
      </c>
      <c r="L683">
        <v>1191</v>
      </c>
      <c r="N683">
        <v>1013</v>
      </c>
      <c r="O683" t="s">
        <v>28</v>
      </c>
      <c r="P683" t="s">
        <v>28</v>
      </c>
      <c r="Q683">
        <v>1</v>
      </c>
      <c r="W683">
        <v>0</v>
      </c>
      <c r="X683">
        <v>-1417349443</v>
      </c>
      <c r="Y683">
        <f>(AT683*ROUND((0.15+1),7))</f>
        <v>0.299</v>
      </c>
      <c r="AA683">
        <v>0</v>
      </c>
      <c r="AB683">
        <v>0</v>
      </c>
      <c r="AC683">
        <v>0</v>
      </c>
      <c r="AD683">
        <v>0</v>
      </c>
      <c r="AE683">
        <v>0</v>
      </c>
      <c r="AF683">
        <v>0</v>
      </c>
      <c r="AG683">
        <v>0</v>
      </c>
      <c r="AH683">
        <v>0</v>
      </c>
      <c r="AI683">
        <v>1</v>
      </c>
      <c r="AJ683">
        <v>1</v>
      </c>
      <c r="AK683">
        <v>1</v>
      </c>
      <c r="AL683">
        <v>1</v>
      </c>
      <c r="AM683">
        <v>-2</v>
      </c>
      <c r="AN683">
        <v>0</v>
      </c>
      <c r="AO683">
        <v>0</v>
      </c>
      <c r="AP683">
        <v>1</v>
      </c>
      <c r="AQ683">
        <v>1</v>
      </c>
      <c r="AR683">
        <v>0</v>
      </c>
      <c r="AS683" t="s">
        <v>236</v>
      </c>
      <c r="AT683">
        <v>0.26</v>
      </c>
      <c r="AU683" t="s">
        <v>422</v>
      </c>
      <c r="AV683">
        <v>2</v>
      </c>
      <c r="AW683">
        <v>2</v>
      </c>
      <c r="AX683">
        <v>85247231</v>
      </c>
      <c r="AY683">
        <v>1</v>
      </c>
      <c r="AZ683">
        <v>0</v>
      </c>
      <c r="BA683">
        <v>912</v>
      </c>
      <c r="BB683">
        <v>1</v>
      </c>
      <c r="BC683">
        <v>0</v>
      </c>
      <c r="BD683">
        <v>0</v>
      </c>
      <c r="BE683">
        <v>0</v>
      </c>
      <c r="BF683">
        <v>0</v>
      </c>
      <c r="BG683">
        <v>0</v>
      </c>
      <c r="BH683">
        <v>0</v>
      </c>
      <c r="BI683">
        <v>0</v>
      </c>
      <c r="BJ683">
        <v>0</v>
      </c>
      <c r="BK683">
        <v>0</v>
      </c>
      <c r="BL683">
        <v>0</v>
      </c>
      <c r="BM683">
        <v>0</v>
      </c>
      <c r="BN683">
        <v>0</v>
      </c>
      <c r="BO683">
        <v>0</v>
      </c>
      <c r="BP683">
        <v>0</v>
      </c>
      <c r="BQ683">
        <v>0</v>
      </c>
      <c r="BR683">
        <v>0</v>
      </c>
      <c r="BS683">
        <v>0</v>
      </c>
      <c r="BT683">
        <v>0</v>
      </c>
      <c r="BU683">
        <v>0</v>
      </c>
      <c r="BV683">
        <v>0</v>
      </c>
      <c r="BW683">
        <v>0</v>
      </c>
      <c r="CV683">
        <v>0</v>
      </c>
      <c r="CW683">
        <v>0</v>
      </c>
      <c r="CX683">
        <f>ROUND(Y683*Source!I235,7)</f>
        <v>0</v>
      </c>
      <c r="CY683">
        <f>AD683</f>
        <v>0</v>
      </c>
      <c r="CZ683">
        <f>AH683</f>
        <v>0</v>
      </c>
      <c r="DA683">
        <f>AL683</f>
        <v>1</v>
      </c>
      <c r="DB683">
        <f>ROUND((ROUND(AT683*CZ683,2)*ROUND((0.15+1),7)),6)</f>
        <v>0</v>
      </c>
      <c r="DC683">
        <f>ROUND((ROUND(AT683*AG683,2)*ROUND((0.15+1),7)),6)</f>
        <v>0</v>
      </c>
      <c r="DD683" t="s">
        <v>236</v>
      </c>
      <c r="DE683" t="s">
        <v>236</v>
      </c>
      <c r="DF683">
        <f t="shared" si="238"/>
        <v>0</v>
      </c>
      <c r="DG683">
        <f t="shared" si="229"/>
        <v>0</v>
      </c>
      <c r="DH683">
        <f t="shared" si="227"/>
        <v>0</v>
      </c>
      <c r="DI683">
        <f t="shared" si="228"/>
        <v>0</v>
      </c>
      <c r="DJ683">
        <f>DI683</f>
        <v>0</v>
      </c>
      <c r="DK683">
        <v>0</v>
      </c>
      <c r="DL683" t="s">
        <v>236</v>
      </c>
      <c r="DM683">
        <v>0</v>
      </c>
      <c r="DN683" t="s">
        <v>236</v>
      </c>
      <c r="DO683">
        <v>0</v>
      </c>
    </row>
    <row r="684" spans="1:119">
      <c r="A684">
        <f>ROW(Source!A235)</f>
        <v>235</v>
      </c>
      <c r="B684">
        <v>85244033</v>
      </c>
      <c r="C684">
        <v>85247220</v>
      </c>
      <c r="D684">
        <v>82932505</v>
      </c>
      <c r="E684">
        <v>1</v>
      </c>
      <c r="F684">
        <v>1</v>
      </c>
      <c r="G684">
        <v>1</v>
      </c>
      <c r="H684">
        <v>2</v>
      </c>
      <c r="I684" t="s">
        <v>73</v>
      </c>
      <c r="J684" t="s">
        <v>807</v>
      </c>
      <c r="K684" t="s">
        <v>74</v>
      </c>
      <c r="L684">
        <v>1368</v>
      </c>
      <c r="N684">
        <v>1011</v>
      </c>
      <c r="O684" t="s">
        <v>57</v>
      </c>
      <c r="P684" t="s">
        <v>57</v>
      </c>
      <c r="Q684">
        <v>1</v>
      </c>
      <c r="W684">
        <v>0</v>
      </c>
      <c r="X684">
        <v>639918019</v>
      </c>
      <c r="Y684">
        <f>(AT684*ROUND((0.15+1),7))</f>
        <v>0.1495</v>
      </c>
      <c r="AA684">
        <v>0</v>
      </c>
      <c r="AB684">
        <v>1626.29</v>
      </c>
      <c r="AC684">
        <v>1090.46</v>
      </c>
      <c r="AD684">
        <v>0</v>
      </c>
      <c r="AE684">
        <v>0</v>
      </c>
      <c r="AF684">
        <v>1626.29</v>
      </c>
      <c r="AG684">
        <v>1090.46</v>
      </c>
      <c r="AH684">
        <v>0</v>
      </c>
      <c r="AI684">
        <v>1</v>
      </c>
      <c r="AJ684">
        <v>1</v>
      </c>
      <c r="AK684">
        <v>1</v>
      </c>
      <c r="AL684">
        <v>1</v>
      </c>
      <c r="AM684">
        <v>-2</v>
      </c>
      <c r="AN684">
        <v>0</v>
      </c>
      <c r="AO684">
        <v>0</v>
      </c>
      <c r="AP684">
        <v>1</v>
      </c>
      <c r="AQ684">
        <v>1</v>
      </c>
      <c r="AR684">
        <v>0</v>
      </c>
      <c r="AS684" t="s">
        <v>236</v>
      </c>
      <c r="AT684">
        <v>0.13</v>
      </c>
      <c r="AU684" t="s">
        <v>422</v>
      </c>
      <c r="AV684">
        <v>1</v>
      </c>
      <c r="AW684">
        <v>2</v>
      </c>
      <c r="AX684">
        <v>85247232</v>
      </c>
      <c r="AY684">
        <v>1</v>
      </c>
      <c r="AZ684">
        <v>0</v>
      </c>
      <c r="BA684">
        <v>913</v>
      </c>
      <c r="BB684">
        <v>1</v>
      </c>
      <c r="BC684">
        <v>0</v>
      </c>
      <c r="BD684">
        <v>0</v>
      </c>
      <c r="BE684">
        <v>0</v>
      </c>
      <c r="BF684">
        <v>0</v>
      </c>
      <c r="BG684">
        <v>0</v>
      </c>
      <c r="BH684">
        <v>0</v>
      </c>
      <c r="BI684">
        <v>0</v>
      </c>
      <c r="BJ684">
        <v>0</v>
      </c>
      <c r="BK684">
        <v>211.4177</v>
      </c>
      <c r="BL684">
        <v>141.7598</v>
      </c>
      <c r="BM684">
        <v>0</v>
      </c>
      <c r="BN684">
        <v>0</v>
      </c>
      <c r="BO684">
        <v>0.13</v>
      </c>
      <c r="BP684">
        <v>1</v>
      </c>
      <c r="BQ684">
        <v>0</v>
      </c>
      <c r="BR684">
        <v>243.130355</v>
      </c>
      <c r="BS684">
        <v>163.02377</v>
      </c>
      <c r="BT684">
        <v>0</v>
      </c>
      <c r="BU684">
        <v>0</v>
      </c>
      <c r="BV684">
        <v>0.1495</v>
      </c>
      <c r="BW684">
        <v>1</v>
      </c>
      <c r="CV684">
        <v>0</v>
      </c>
      <c r="CW684">
        <f>ROUND(Y684*Source!I235*DO684,7)</f>
        <v>0</v>
      </c>
      <c r="CX684">
        <f>ROUND(Y684*Source!I235,7)</f>
        <v>0</v>
      </c>
      <c r="CY684">
        <f>AB684</f>
        <v>1626.29</v>
      </c>
      <c r="CZ684">
        <f>AF684</f>
        <v>1626.29</v>
      </c>
      <c r="DA684">
        <f>AJ684</f>
        <v>1</v>
      </c>
      <c r="DB684">
        <f>ROUND((ROUND(AT684*CZ684,2)*ROUND((0.15+1),7)),6)</f>
        <v>243.133</v>
      </c>
      <c r="DC684">
        <f>ROUND((ROUND(AT684*AG684,2)*ROUND((0.15+1),7)),6)</f>
        <v>163.024</v>
      </c>
      <c r="DD684" t="s">
        <v>236</v>
      </c>
      <c r="DE684" t="s">
        <v>236</v>
      </c>
      <c r="DF684">
        <f t="shared" si="238"/>
        <v>0</v>
      </c>
      <c r="DG684">
        <f t="shared" si="229"/>
        <v>0</v>
      </c>
      <c r="DH684">
        <f t="shared" si="227"/>
        <v>0</v>
      </c>
      <c r="DI684">
        <f t="shared" si="228"/>
        <v>0</v>
      </c>
      <c r="DJ684">
        <f>DG684+DH684</f>
        <v>0</v>
      </c>
      <c r="DK684">
        <v>1</v>
      </c>
      <c r="DL684" t="s">
        <v>75</v>
      </c>
      <c r="DM684">
        <v>6</v>
      </c>
      <c r="DN684" t="s">
        <v>28</v>
      </c>
      <c r="DO684">
        <v>1</v>
      </c>
    </row>
    <row r="685" spans="1:119">
      <c r="A685">
        <f>ROW(Source!A235)</f>
        <v>235</v>
      </c>
      <c r="B685">
        <v>85244033</v>
      </c>
      <c r="C685">
        <v>85247220</v>
      </c>
      <c r="D685">
        <v>82933400</v>
      </c>
      <c r="E685">
        <v>1</v>
      </c>
      <c r="F685">
        <v>1</v>
      </c>
      <c r="G685">
        <v>1</v>
      </c>
      <c r="H685">
        <v>2</v>
      </c>
      <c r="I685" t="s">
        <v>97</v>
      </c>
      <c r="J685" t="s">
        <v>801</v>
      </c>
      <c r="K685" t="s">
        <v>98</v>
      </c>
      <c r="L685">
        <v>1368</v>
      </c>
      <c r="N685">
        <v>1011</v>
      </c>
      <c r="O685" t="s">
        <v>57</v>
      </c>
      <c r="P685" t="s">
        <v>57</v>
      </c>
      <c r="Q685">
        <v>1</v>
      </c>
      <c r="W685">
        <v>0</v>
      </c>
      <c r="X685">
        <v>-849950259</v>
      </c>
      <c r="Y685">
        <f>(AT685*ROUND((0.15+1),7))</f>
        <v>0.1495</v>
      </c>
      <c r="AA685">
        <v>0</v>
      </c>
      <c r="AB685">
        <v>641.7</v>
      </c>
      <c r="AC685">
        <v>811.79</v>
      </c>
      <c r="AD685">
        <v>0</v>
      </c>
      <c r="AE685">
        <v>0</v>
      </c>
      <c r="AF685">
        <v>641.7</v>
      </c>
      <c r="AG685">
        <v>811.79</v>
      </c>
      <c r="AH685">
        <v>0</v>
      </c>
      <c r="AI685">
        <v>1</v>
      </c>
      <c r="AJ685">
        <v>1</v>
      </c>
      <c r="AK685">
        <v>1</v>
      </c>
      <c r="AL685">
        <v>1</v>
      </c>
      <c r="AM685">
        <v>-2</v>
      </c>
      <c r="AN685">
        <v>0</v>
      </c>
      <c r="AO685">
        <v>0</v>
      </c>
      <c r="AP685">
        <v>1</v>
      </c>
      <c r="AQ685">
        <v>1</v>
      </c>
      <c r="AR685">
        <v>0</v>
      </c>
      <c r="AS685" t="s">
        <v>236</v>
      </c>
      <c r="AT685">
        <v>0.13</v>
      </c>
      <c r="AU685" t="s">
        <v>422</v>
      </c>
      <c r="AV685">
        <v>1</v>
      </c>
      <c r="AW685">
        <v>2</v>
      </c>
      <c r="AX685">
        <v>85247233</v>
      </c>
      <c r="AY685">
        <v>1</v>
      </c>
      <c r="AZ685">
        <v>0</v>
      </c>
      <c r="BA685">
        <v>914</v>
      </c>
      <c r="BB685">
        <v>1</v>
      </c>
      <c r="BC685">
        <v>0</v>
      </c>
      <c r="BD685">
        <v>0</v>
      </c>
      <c r="BE685">
        <v>0</v>
      </c>
      <c r="BF685">
        <v>0</v>
      </c>
      <c r="BG685">
        <v>0</v>
      </c>
      <c r="BH685">
        <v>0</v>
      </c>
      <c r="BI685">
        <v>0</v>
      </c>
      <c r="BJ685">
        <v>0</v>
      </c>
      <c r="BK685">
        <v>83.421</v>
      </c>
      <c r="BL685">
        <v>105.5327</v>
      </c>
      <c r="BM685">
        <v>0</v>
      </c>
      <c r="BN685">
        <v>0</v>
      </c>
      <c r="BO685">
        <v>0.13</v>
      </c>
      <c r="BP685">
        <v>1</v>
      </c>
      <c r="BQ685">
        <v>0</v>
      </c>
      <c r="BR685">
        <v>95.93415</v>
      </c>
      <c r="BS685">
        <v>121.362605</v>
      </c>
      <c r="BT685">
        <v>0</v>
      </c>
      <c r="BU685">
        <v>0</v>
      </c>
      <c r="BV685">
        <v>0.1495</v>
      </c>
      <c r="BW685">
        <v>1</v>
      </c>
      <c r="CV685">
        <v>0</v>
      </c>
      <c r="CW685">
        <f>ROUND(Y685*Source!I235*DO685,7)</f>
        <v>0</v>
      </c>
      <c r="CX685">
        <f>ROUND(Y685*Source!I235,7)</f>
        <v>0</v>
      </c>
      <c r="CY685">
        <f>AB685</f>
        <v>641.7</v>
      </c>
      <c r="CZ685">
        <f>AF685</f>
        <v>641.7</v>
      </c>
      <c r="DA685">
        <f>AJ685</f>
        <v>1</v>
      </c>
      <c r="DB685">
        <f>ROUND((ROUND(AT685*CZ685,2)*ROUND((0.15+1),7)),6)</f>
        <v>95.933</v>
      </c>
      <c r="DC685">
        <f>ROUND((ROUND(AT685*AG685,2)*ROUND((0.15+1),7)),6)</f>
        <v>121.3595</v>
      </c>
      <c r="DD685" t="s">
        <v>236</v>
      </c>
      <c r="DE685" t="s">
        <v>236</v>
      </c>
      <c r="DF685">
        <f t="shared" si="238"/>
        <v>0</v>
      </c>
      <c r="DG685">
        <f t="shared" si="229"/>
        <v>0</v>
      </c>
      <c r="DH685">
        <f t="shared" si="227"/>
        <v>0</v>
      </c>
      <c r="DI685">
        <f t="shared" si="228"/>
        <v>0</v>
      </c>
      <c r="DJ685">
        <f>DG685+DH685</f>
        <v>0</v>
      </c>
      <c r="DK685">
        <v>1</v>
      </c>
      <c r="DL685" t="s">
        <v>81</v>
      </c>
      <c r="DM685">
        <v>4</v>
      </c>
      <c r="DN685" t="s">
        <v>28</v>
      </c>
      <c r="DO685">
        <v>1</v>
      </c>
    </row>
    <row r="686" spans="1:119">
      <c r="A686">
        <f>ROW(Source!A235)</f>
        <v>235</v>
      </c>
      <c r="B686">
        <v>85244033</v>
      </c>
      <c r="C686">
        <v>85247220</v>
      </c>
      <c r="D686">
        <v>82933596</v>
      </c>
      <c r="E686">
        <v>1</v>
      </c>
      <c r="F686">
        <v>1</v>
      </c>
      <c r="G686">
        <v>1</v>
      </c>
      <c r="H686">
        <v>2</v>
      </c>
      <c r="I686" t="s">
        <v>821</v>
      </c>
      <c r="J686" t="s">
        <v>822</v>
      </c>
      <c r="K686" t="s">
        <v>823</v>
      </c>
      <c r="L686">
        <v>1368</v>
      </c>
      <c r="N686">
        <v>1011</v>
      </c>
      <c r="O686" t="s">
        <v>57</v>
      </c>
      <c r="P686" t="s">
        <v>57</v>
      </c>
      <c r="Q686">
        <v>1</v>
      </c>
      <c r="W686">
        <v>0</v>
      </c>
      <c r="X686">
        <v>303316554</v>
      </c>
      <c r="Y686">
        <f>(AT686*ROUND((0.15+1),7))</f>
        <v>2.5185</v>
      </c>
      <c r="AA686">
        <v>0</v>
      </c>
      <c r="AB686">
        <v>34.61</v>
      </c>
      <c r="AC686">
        <v>0</v>
      </c>
      <c r="AD686">
        <v>0</v>
      </c>
      <c r="AE686">
        <v>0</v>
      </c>
      <c r="AF686">
        <v>34.61</v>
      </c>
      <c r="AG686">
        <v>0</v>
      </c>
      <c r="AH686">
        <v>0</v>
      </c>
      <c r="AI686">
        <v>1</v>
      </c>
      <c r="AJ686">
        <v>1</v>
      </c>
      <c r="AK686">
        <v>1</v>
      </c>
      <c r="AL686">
        <v>1</v>
      </c>
      <c r="AM686">
        <v>-2</v>
      </c>
      <c r="AN686">
        <v>0</v>
      </c>
      <c r="AO686">
        <v>0</v>
      </c>
      <c r="AP686">
        <v>1</v>
      </c>
      <c r="AQ686">
        <v>1</v>
      </c>
      <c r="AR686">
        <v>0</v>
      </c>
      <c r="AS686" t="s">
        <v>236</v>
      </c>
      <c r="AT686">
        <v>2.19</v>
      </c>
      <c r="AU686" t="s">
        <v>422</v>
      </c>
      <c r="AV686">
        <v>1</v>
      </c>
      <c r="AW686">
        <v>2</v>
      </c>
      <c r="AX686">
        <v>85247234</v>
      </c>
      <c r="AY686">
        <v>1</v>
      </c>
      <c r="AZ686">
        <v>0</v>
      </c>
      <c r="BA686">
        <v>915</v>
      </c>
      <c r="BB686">
        <v>1</v>
      </c>
      <c r="BC686">
        <v>0</v>
      </c>
      <c r="BD686">
        <v>0</v>
      </c>
      <c r="BE686">
        <v>0</v>
      </c>
      <c r="BF686">
        <v>0</v>
      </c>
      <c r="BG686">
        <v>0</v>
      </c>
      <c r="BH686">
        <v>0</v>
      </c>
      <c r="BI686">
        <v>0</v>
      </c>
      <c r="BJ686">
        <v>0</v>
      </c>
      <c r="BK686">
        <v>75.7959</v>
      </c>
      <c r="BL686">
        <v>0</v>
      </c>
      <c r="BM686">
        <v>0</v>
      </c>
      <c r="BN686">
        <v>0</v>
      </c>
      <c r="BO686">
        <v>0</v>
      </c>
      <c r="BP686">
        <v>1</v>
      </c>
      <c r="BQ686">
        <v>0</v>
      </c>
      <c r="BR686">
        <v>87.165285</v>
      </c>
      <c r="BS686">
        <v>0</v>
      </c>
      <c r="BT686">
        <v>0</v>
      </c>
      <c r="BU686">
        <v>0</v>
      </c>
      <c r="BV686">
        <v>0</v>
      </c>
      <c r="BW686">
        <v>1</v>
      </c>
      <c r="CV686">
        <v>0</v>
      </c>
      <c r="CW686">
        <f>ROUND(Y686*Source!I235*DO686,7)</f>
        <v>0</v>
      </c>
      <c r="CX686">
        <f>ROUND(Y686*Source!I235,7)</f>
        <v>0</v>
      </c>
      <c r="CY686">
        <f>AB686</f>
        <v>34.61</v>
      </c>
      <c r="CZ686">
        <f>AF686</f>
        <v>34.61</v>
      </c>
      <c r="DA686">
        <f>AJ686</f>
        <v>1</v>
      </c>
      <c r="DB686">
        <f>ROUND((ROUND(AT686*CZ686,2)*ROUND((0.15+1),7)),6)</f>
        <v>87.17</v>
      </c>
      <c r="DC686">
        <f>ROUND((ROUND(AT686*AG686,2)*ROUND((0.15+1),7)),6)</f>
        <v>0</v>
      </c>
      <c r="DD686" t="s">
        <v>236</v>
      </c>
      <c r="DE686" t="s">
        <v>236</v>
      </c>
      <c r="DF686">
        <f t="shared" si="238"/>
        <v>0</v>
      </c>
      <c r="DG686">
        <f t="shared" si="229"/>
        <v>0</v>
      </c>
      <c r="DH686">
        <f t="shared" si="227"/>
        <v>0</v>
      </c>
      <c r="DI686">
        <f t="shared" si="228"/>
        <v>0</v>
      </c>
      <c r="DJ686">
        <f>DG686+DH686</f>
        <v>0</v>
      </c>
      <c r="DK686">
        <v>1</v>
      </c>
      <c r="DL686" t="s">
        <v>236</v>
      </c>
      <c r="DM686">
        <v>0</v>
      </c>
      <c r="DN686" t="s">
        <v>236</v>
      </c>
      <c r="DO686">
        <v>0</v>
      </c>
    </row>
    <row r="687" spans="1:119">
      <c r="A687">
        <f>ROW(Source!A235)</f>
        <v>235</v>
      </c>
      <c r="B687">
        <v>85244033</v>
      </c>
      <c r="C687">
        <v>85247220</v>
      </c>
      <c r="D687">
        <v>83000909</v>
      </c>
      <c r="E687">
        <v>1</v>
      </c>
      <c r="F687">
        <v>1</v>
      </c>
      <c r="G687">
        <v>1</v>
      </c>
      <c r="H687">
        <v>3</v>
      </c>
      <c r="I687" t="s">
        <v>828</v>
      </c>
      <c r="J687" t="s">
        <v>829</v>
      </c>
      <c r="K687" t="s">
        <v>830</v>
      </c>
      <c r="L687">
        <v>1346</v>
      </c>
      <c r="N687">
        <v>1009</v>
      </c>
      <c r="O687" t="s">
        <v>102</v>
      </c>
      <c r="P687" t="s">
        <v>102</v>
      </c>
      <c r="Q687">
        <v>1</v>
      </c>
      <c r="W687">
        <v>0</v>
      </c>
      <c r="X687">
        <v>-163259778</v>
      </c>
      <c r="Y687">
        <f>AT687</f>
        <v>0.78</v>
      </c>
      <c r="AA687">
        <v>121.39</v>
      </c>
      <c r="AB687">
        <v>0</v>
      </c>
      <c r="AC687">
        <v>0</v>
      </c>
      <c r="AD687">
        <v>0</v>
      </c>
      <c r="AE687">
        <v>155.63</v>
      </c>
      <c r="AF687">
        <v>0</v>
      </c>
      <c r="AG687">
        <v>0</v>
      </c>
      <c r="AH687">
        <v>0</v>
      </c>
      <c r="AI687">
        <v>0.78</v>
      </c>
      <c r="AJ687">
        <v>1</v>
      </c>
      <c r="AK687">
        <v>1</v>
      </c>
      <c r="AL687">
        <v>1</v>
      </c>
      <c r="AM687">
        <v>2</v>
      </c>
      <c r="AN687">
        <v>0</v>
      </c>
      <c r="AO687">
        <v>0</v>
      </c>
      <c r="AP687">
        <v>1</v>
      </c>
      <c r="AQ687">
        <v>1</v>
      </c>
      <c r="AR687">
        <v>0</v>
      </c>
      <c r="AS687" t="s">
        <v>236</v>
      </c>
      <c r="AT687">
        <v>0.78</v>
      </c>
      <c r="AU687" t="s">
        <v>236</v>
      </c>
      <c r="AV687">
        <v>0</v>
      </c>
      <c r="AW687">
        <v>2</v>
      </c>
      <c r="AX687">
        <v>85247235</v>
      </c>
      <c r="AY687">
        <v>1</v>
      </c>
      <c r="AZ687">
        <v>0</v>
      </c>
      <c r="BA687">
        <v>916</v>
      </c>
      <c r="BB687">
        <v>1</v>
      </c>
      <c r="BC687">
        <v>0</v>
      </c>
      <c r="BD687">
        <v>0</v>
      </c>
      <c r="BE687">
        <v>0</v>
      </c>
      <c r="BF687">
        <v>0</v>
      </c>
      <c r="BG687">
        <v>0</v>
      </c>
      <c r="BH687">
        <v>0</v>
      </c>
      <c r="BI687">
        <v>0</v>
      </c>
      <c r="BJ687">
        <v>121.3914</v>
      </c>
      <c r="BK687">
        <v>0</v>
      </c>
      <c r="BL687">
        <v>0</v>
      </c>
      <c r="BM687">
        <v>0</v>
      </c>
      <c r="BN687">
        <v>0</v>
      </c>
      <c r="BO687">
        <v>0</v>
      </c>
      <c r="BP687">
        <v>1</v>
      </c>
      <c r="BQ687">
        <v>121.3914</v>
      </c>
      <c r="BR687">
        <v>0</v>
      </c>
      <c r="BS687">
        <v>0</v>
      </c>
      <c r="BT687">
        <v>0</v>
      </c>
      <c r="BU687">
        <v>0</v>
      </c>
      <c r="BV687">
        <v>0</v>
      </c>
      <c r="BW687">
        <v>1</v>
      </c>
      <c r="CV687">
        <v>0</v>
      </c>
      <c r="CW687">
        <v>0</v>
      </c>
      <c r="CX687">
        <f>ROUND(Y687*Source!I235,7)</f>
        <v>0</v>
      </c>
      <c r="CY687">
        <f>AA687</f>
        <v>121.39</v>
      </c>
      <c r="CZ687">
        <f>AE687</f>
        <v>155.63</v>
      </c>
      <c r="DA687">
        <f>AI687</f>
        <v>0.78</v>
      </c>
      <c r="DB687">
        <f>ROUND(ROUND(AT687*CZ687,2),6)</f>
        <v>121.39</v>
      </c>
      <c r="DC687">
        <f>ROUND(ROUND(AT687*AG687,2),6)</f>
        <v>0</v>
      </c>
      <c r="DD687" t="s">
        <v>236</v>
      </c>
      <c r="DE687" t="s">
        <v>236</v>
      </c>
      <c r="DF687">
        <f>ROUND(ROUND(AE687*AI687,2)*CX687,2)</f>
        <v>0</v>
      </c>
      <c r="DG687">
        <f t="shared" si="229"/>
        <v>0</v>
      </c>
      <c r="DH687">
        <f t="shared" si="227"/>
        <v>0</v>
      </c>
      <c r="DI687">
        <f t="shared" si="228"/>
        <v>0</v>
      </c>
      <c r="DJ687">
        <f>DF687</f>
        <v>0</v>
      </c>
      <c r="DK687">
        <v>0</v>
      </c>
      <c r="DL687" t="s">
        <v>236</v>
      </c>
      <c r="DM687">
        <v>0</v>
      </c>
      <c r="DN687" t="s">
        <v>236</v>
      </c>
      <c r="DO687">
        <v>0</v>
      </c>
    </row>
    <row r="688" spans="1:119">
      <c r="A688">
        <f>ROW(Source!A235)</f>
        <v>235</v>
      </c>
      <c r="B688">
        <v>85244033</v>
      </c>
      <c r="C688">
        <v>85247220</v>
      </c>
      <c r="D688">
        <v>83018799</v>
      </c>
      <c r="E688">
        <v>1</v>
      </c>
      <c r="F688">
        <v>1</v>
      </c>
      <c r="G688">
        <v>1</v>
      </c>
      <c r="H688">
        <v>3</v>
      </c>
      <c r="I688" t="s">
        <v>949</v>
      </c>
      <c r="J688" t="s">
        <v>950</v>
      </c>
      <c r="K688" t="s">
        <v>951</v>
      </c>
      <c r="L688">
        <v>1346</v>
      </c>
      <c r="N688">
        <v>1009</v>
      </c>
      <c r="O688" t="s">
        <v>102</v>
      </c>
      <c r="P688" t="s">
        <v>102</v>
      </c>
      <c r="Q688">
        <v>1</v>
      </c>
      <c r="W688">
        <v>0</v>
      </c>
      <c r="X688">
        <v>72056734</v>
      </c>
      <c r="Y688">
        <f>AT688</f>
        <v>2</v>
      </c>
      <c r="AA688">
        <v>1139.45</v>
      </c>
      <c r="AB688">
        <v>0</v>
      </c>
      <c r="AC688">
        <v>0</v>
      </c>
      <c r="AD688">
        <v>0</v>
      </c>
      <c r="AE688">
        <v>911.56</v>
      </c>
      <c r="AF688">
        <v>0</v>
      </c>
      <c r="AG688">
        <v>0</v>
      </c>
      <c r="AH688">
        <v>0</v>
      </c>
      <c r="AI688">
        <v>1.25</v>
      </c>
      <c r="AJ688">
        <v>1</v>
      </c>
      <c r="AK688">
        <v>1</v>
      </c>
      <c r="AL688">
        <v>1</v>
      </c>
      <c r="AM688">
        <v>2</v>
      </c>
      <c r="AN688">
        <v>0</v>
      </c>
      <c r="AO688">
        <v>0</v>
      </c>
      <c r="AP688">
        <v>1</v>
      </c>
      <c r="AQ688">
        <v>1</v>
      </c>
      <c r="AR688">
        <v>0</v>
      </c>
      <c r="AS688" t="s">
        <v>236</v>
      </c>
      <c r="AT688">
        <v>2</v>
      </c>
      <c r="AU688" t="s">
        <v>236</v>
      </c>
      <c r="AV688">
        <v>0</v>
      </c>
      <c r="AW688">
        <v>2</v>
      </c>
      <c r="AX688">
        <v>85247236</v>
      </c>
      <c r="AY688">
        <v>1</v>
      </c>
      <c r="AZ688">
        <v>0</v>
      </c>
      <c r="BA688">
        <v>917</v>
      </c>
      <c r="BB688">
        <v>1</v>
      </c>
      <c r="BC688">
        <v>0</v>
      </c>
      <c r="BD688">
        <v>0</v>
      </c>
      <c r="BE688">
        <v>0</v>
      </c>
      <c r="BF688">
        <v>0</v>
      </c>
      <c r="BG688">
        <v>0</v>
      </c>
      <c r="BH688">
        <v>0</v>
      </c>
      <c r="BI688">
        <v>0</v>
      </c>
      <c r="BJ688">
        <v>1823.12</v>
      </c>
      <c r="BK688">
        <v>0</v>
      </c>
      <c r="BL688">
        <v>0</v>
      </c>
      <c r="BM688">
        <v>0</v>
      </c>
      <c r="BN688">
        <v>0</v>
      </c>
      <c r="BO688">
        <v>0</v>
      </c>
      <c r="BP688">
        <v>1</v>
      </c>
      <c r="BQ688">
        <v>1823.12</v>
      </c>
      <c r="BR688">
        <v>0</v>
      </c>
      <c r="BS688">
        <v>0</v>
      </c>
      <c r="BT688">
        <v>0</v>
      </c>
      <c r="BU688">
        <v>0</v>
      </c>
      <c r="BV688">
        <v>0</v>
      </c>
      <c r="BW688">
        <v>1</v>
      </c>
      <c r="CV688">
        <v>0</v>
      </c>
      <c r="CW688">
        <v>0</v>
      </c>
      <c r="CX688">
        <f>ROUND(Y688*Source!I235,7)</f>
        <v>0</v>
      </c>
      <c r="CY688">
        <f>AA688</f>
        <v>1139.45</v>
      </c>
      <c r="CZ688">
        <f>AE688</f>
        <v>911.56</v>
      </c>
      <c r="DA688">
        <f>AI688</f>
        <v>1.25</v>
      </c>
      <c r="DB688">
        <f>ROUND(ROUND(AT688*CZ688,2),6)</f>
        <v>1823.12</v>
      </c>
      <c r="DC688">
        <f>ROUND(ROUND(AT688*AG688,2),6)</f>
        <v>0</v>
      </c>
      <c r="DD688" t="s">
        <v>236</v>
      </c>
      <c r="DE688" t="s">
        <v>236</v>
      </c>
      <c r="DF688">
        <f>ROUND(ROUND(AE688*AI688,2)*CX688,2)</f>
        <v>0</v>
      </c>
      <c r="DG688">
        <f t="shared" si="229"/>
        <v>0</v>
      </c>
      <c r="DH688">
        <f t="shared" si="227"/>
        <v>0</v>
      </c>
      <c r="DI688">
        <f t="shared" si="228"/>
        <v>0</v>
      </c>
      <c r="DJ688">
        <f>DF688</f>
        <v>0</v>
      </c>
      <c r="DK688">
        <v>0</v>
      </c>
      <c r="DL688" t="s">
        <v>236</v>
      </c>
      <c r="DM688">
        <v>0</v>
      </c>
      <c r="DN688" t="s">
        <v>236</v>
      </c>
      <c r="DO688">
        <v>0</v>
      </c>
    </row>
    <row r="689" spans="1:119">
      <c r="A689">
        <f>ROW(Source!A235)</f>
        <v>235</v>
      </c>
      <c r="B689">
        <v>85244033</v>
      </c>
      <c r="C689">
        <v>85247220</v>
      </c>
      <c r="D689">
        <v>82931850</v>
      </c>
      <c r="E689">
        <v>117</v>
      </c>
      <c r="F689">
        <v>1</v>
      </c>
      <c r="G689">
        <v>1</v>
      </c>
      <c r="H689">
        <v>3</v>
      </c>
      <c r="I689" t="s">
        <v>327</v>
      </c>
      <c r="J689" t="s">
        <v>236</v>
      </c>
      <c r="K689" t="s">
        <v>328</v>
      </c>
      <c r="L689">
        <v>3277935</v>
      </c>
      <c r="N689">
        <v>1013</v>
      </c>
      <c r="O689" t="s">
        <v>64</v>
      </c>
      <c r="P689" t="s">
        <v>64</v>
      </c>
      <c r="Q689">
        <v>1</v>
      </c>
      <c r="W689">
        <v>0</v>
      </c>
      <c r="X689">
        <v>274903907</v>
      </c>
      <c r="Y689">
        <f>AT689</f>
        <v>2</v>
      </c>
      <c r="AA689">
        <v>0</v>
      </c>
      <c r="AB689">
        <v>0</v>
      </c>
      <c r="AC689">
        <v>0</v>
      </c>
      <c r="AD689">
        <v>0</v>
      </c>
      <c r="AE689">
        <v>0</v>
      </c>
      <c r="AF689">
        <v>0</v>
      </c>
      <c r="AG689">
        <v>0</v>
      </c>
      <c r="AH689">
        <v>0</v>
      </c>
      <c r="AI689">
        <v>1</v>
      </c>
      <c r="AJ689">
        <v>1</v>
      </c>
      <c r="AK689">
        <v>1</v>
      </c>
      <c r="AL689">
        <v>1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  <c r="AS689" t="s">
        <v>236</v>
      </c>
      <c r="AT689">
        <v>2</v>
      </c>
      <c r="AU689" t="s">
        <v>236</v>
      </c>
      <c r="AV689">
        <v>0</v>
      </c>
      <c r="AW689">
        <v>2</v>
      </c>
      <c r="AX689">
        <v>85247237</v>
      </c>
      <c r="AY689">
        <v>1</v>
      </c>
      <c r="AZ689">
        <v>0</v>
      </c>
      <c r="BA689">
        <v>918</v>
      </c>
      <c r="BB689">
        <v>0</v>
      </c>
      <c r="BC689">
        <v>0</v>
      </c>
      <c r="BD689">
        <v>0</v>
      </c>
      <c r="BE689">
        <v>0</v>
      </c>
      <c r="BF689">
        <v>0</v>
      </c>
      <c r="BG689">
        <v>0</v>
      </c>
      <c r="BH689">
        <v>0</v>
      </c>
      <c r="BI689">
        <v>0</v>
      </c>
      <c r="BJ689">
        <v>0</v>
      </c>
      <c r="BK689">
        <v>0</v>
      </c>
      <c r="BL689">
        <v>0</v>
      </c>
      <c r="BM689">
        <v>0</v>
      </c>
      <c r="BN689">
        <v>0</v>
      </c>
      <c r="BO689">
        <v>0</v>
      </c>
      <c r="BP689">
        <v>0</v>
      </c>
      <c r="BQ689">
        <v>0</v>
      </c>
      <c r="BR689">
        <v>0</v>
      </c>
      <c r="BS689">
        <v>0</v>
      </c>
      <c r="BT689">
        <v>0</v>
      </c>
      <c r="BU689">
        <v>0</v>
      </c>
      <c r="BV689">
        <v>0</v>
      </c>
      <c r="BW689">
        <v>0</v>
      </c>
      <c r="CV689">
        <v>0</v>
      </c>
      <c r="CW689">
        <v>0</v>
      </c>
      <c r="CX689">
        <f>ROUND(Y689*Source!I235,7)</f>
        <v>0</v>
      </c>
      <c r="CY689">
        <f>AA689</f>
        <v>0</v>
      </c>
      <c r="CZ689">
        <f>AE689</f>
        <v>0</v>
      </c>
      <c r="DA689">
        <f>AI689</f>
        <v>1</v>
      </c>
      <c r="DB689">
        <f>ROUND(ROUND(AT689*CZ689,2),6)</f>
        <v>0</v>
      </c>
      <c r="DC689">
        <f>ROUND(ROUND(AT689*AG689,2),6)</f>
        <v>0</v>
      </c>
      <c r="DD689" t="s">
        <v>236</v>
      </c>
      <c r="DE689" t="s">
        <v>236</v>
      </c>
      <c r="DF689">
        <f t="shared" ref="DF689:DF695" si="239">ROUND(ROUND(AE689,2)*CX689,2)</f>
        <v>0</v>
      </c>
      <c r="DG689">
        <f t="shared" si="229"/>
        <v>0</v>
      </c>
      <c r="DH689">
        <f t="shared" si="227"/>
        <v>0</v>
      </c>
      <c r="DI689">
        <f t="shared" si="228"/>
        <v>0</v>
      </c>
      <c r="DJ689">
        <f>DF689</f>
        <v>0</v>
      </c>
      <c r="DK689">
        <v>0</v>
      </c>
      <c r="DL689" t="s">
        <v>236</v>
      </c>
      <c r="DM689">
        <v>0</v>
      </c>
      <c r="DN689" t="s">
        <v>236</v>
      </c>
      <c r="DO689">
        <v>0</v>
      </c>
    </row>
    <row r="690" spans="1:119">
      <c r="A690">
        <f>ROW(Source!A235)</f>
        <v>235</v>
      </c>
      <c r="B690">
        <v>85244033</v>
      </c>
      <c r="C690">
        <v>85247220</v>
      </c>
      <c r="D690">
        <v>0</v>
      </c>
      <c r="E690">
        <v>1</v>
      </c>
      <c r="F690">
        <v>1</v>
      </c>
      <c r="G690">
        <v>1</v>
      </c>
      <c r="H690">
        <v>3</v>
      </c>
      <c r="I690" t="s">
        <v>534</v>
      </c>
      <c r="J690" t="s">
        <v>236</v>
      </c>
      <c r="K690" t="s">
        <v>535</v>
      </c>
      <c r="L690">
        <v>1301</v>
      </c>
      <c r="N690">
        <v>1003</v>
      </c>
      <c r="O690" t="s">
        <v>536</v>
      </c>
      <c r="P690" t="s">
        <v>536</v>
      </c>
      <c r="Q690">
        <v>1</v>
      </c>
      <c r="W690">
        <v>0</v>
      </c>
      <c r="X690">
        <v>-1234687318</v>
      </c>
      <c r="Y690">
        <f>AT690</f>
        <v>35</v>
      </c>
      <c r="AA690">
        <v>235.1</v>
      </c>
      <c r="AB690">
        <v>0</v>
      </c>
      <c r="AC690">
        <v>0</v>
      </c>
      <c r="AD690">
        <v>0</v>
      </c>
      <c r="AE690">
        <v>235.1</v>
      </c>
      <c r="AF690">
        <v>0</v>
      </c>
      <c r="AG690">
        <v>0</v>
      </c>
      <c r="AH690">
        <v>0</v>
      </c>
      <c r="AI690">
        <v>1</v>
      </c>
      <c r="AJ690">
        <v>1</v>
      </c>
      <c r="AK690">
        <v>1</v>
      </c>
      <c r="AL690">
        <v>1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  <c r="AS690" t="s">
        <v>236</v>
      </c>
      <c r="AT690">
        <v>35</v>
      </c>
      <c r="AU690" t="s">
        <v>236</v>
      </c>
      <c r="AV690">
        <v>0</v>
      </c>
      <c r="AW690">
        <v>1</v>
      </c>
      <c r="AX690">
        <v>-1</v>
      </c>
      <c r="AY690">
        <v>0</v>
      </c>
      <c r="AZ690">
        <v>0</v>
      </c>
      <c r="BA690" t="s">
        <v>236</v>
      </c>
      <c r="BB690">
        <v>0</v>
      </c>
      <c r="BC690">
        <v>0</v>
      </c>
      <c r="BD690">
        <v>0</v>
      </c>
      <c r="BE690">
        <v>0</v>
      </c>
      <c r="BF690">
        <v>0</v>
      </c>
      <c r="BG690">
        <v>0</v>
      </c>
      <c r="BH690">
        <v>0</v>
      </c>
      <c r="BI690">
        <v>0</v>
      </c>
      <c r="BJ690">
        <v>0</v>
      </c>
      <c r="BK690">
        <v>0</v>
      </c>
      <c r="BL690">
        <v>0</v>
      </c>
      <c r="BM690">
        <v>0</v>
      </c>
      <c r="BN690">
        <v>0</v>
      </c>
      <c r="BO690">
        <v>0</v>
      </c>
      <c r="BP690">
        <v>0</v>
      </c>
      <c r="BQ690">
        <v>0</v>
      </c>
      <c r="BR690">
        <v>0</v>
      </c>
      <c r="BS690">
        <v>0</v>
      </c>
      <c r="BT690">
        <v>0</v>
      </c>
      <c r="BU690">
        <v>0</v>
      </c>
      <c r="BV690">
        <v>0</v>
      </c>
      <c r="BW690">
        <v>0</v>
      </c>
      <c r="CV690">
        <v>0</v>
      </c>
      <c r="CW690">
        <v>0</v>
      </c>
      <c r="CX690">
        <f>ROUND(Y690*Source!I235,7)</f>
        <v>0</v>
      </c>
      <c r="CY690">
        <f>AA690</f>
        <v>235.1</v>
      </c>
      <c r="CZ690">
        <f>AE690</f>
        <v>235.1</v>
      </c>
      <c r="DA690">
        <f>AI690</f>
        <v>1</v>
      </c>
      <c r="DB690">
        <f>ROUND(ROUND(AT690*CZ690,2),6)</f>
        <v>8228.5</v>
      </c>
      <c r="DC690">
        <f>ROUND(ROUND(AT690*AG690,2),6)</f>
        <v>0</v>
      </c>
      <c r="DD690" t="s">
        <v>236</v>
      </c>
      <c r="DE690" t="s">
        <v>236</v>
      </c>
      <c r="DF690">
        <f t="shared" si="239"/>
        <v>0</v>
      </c>
      <c r="DG690">
        <f t="shared" si="229"/>
        <v>0</v>
      </c>
      <c r="DH690">
        <f t="shared" si="227"/>
        <v>0</v>
      </c>
      <c r="DI690">
        <f t="shared" si="228"/>
        <v>0</v>
      </c>
      <c r="DJ690">
        <f>DF690</f>
        <v>0</v>
      </c>
      <c r="DK690">
        <v>0</v>
      </c>
      <c r="DL690" t="s">
        <v>236</v>
      </c>
      <c r="DM690">
        <v>0</v>
      </c>
      <c r="DN690" t="s">
        <v>236</v>
      </c>
      <c r="DO690">
        <v>0</v>
      </c>
    </row>
    <row r="691" spans="1:119">
      <c r="A691">
        <f>ROW(Source!A240)</f>
        <v>240</v>
      </c>
      <c r="B691">
        <v>85244098</v>
      </c>
      <c r="C691">
        <v>85247240</v>
      </c>
      <c r="D691">
        <v>82925840</v>
      </c>
      <c r="E691">
        <v>117</v>
      </c>
      <c r="F691">
        <v>1</v>
      </c>
      <c r="G691">
        <v>1</v>
      </c>
      <c r="H691">
        <v>1</v>
      </c>
      <c r="I691" t="s">
        <v>841</v>
      </c>
      <c r="J691" t="s">
        <v>236</v>
      </c>
      <c r="K691" t="s">
        <v>842</v>
      </c>
      <c r="L691">
        <v>1191</v>
      </c>
      <c r="N691">
        <v>1013</v>
      </c>
      <c r="O691" t="s">
        <v>28</v>
      </c>
      <c r="P691" t="s">
        <v>28</v>
      </c>
      <c r="Q691">
        <v>1</v>
      </c>
      <c r="W691">
        <v>0</v>
      </c>
      <c r="X691">
        <v>44848675</v>
      </c>
      <c r="Y691">
        <f>(AT691*ROUND((0.15+1),7))</f>
        <v>20.125</v>
      </c>
      <c r="AA691">
        <v>0</v>
      </c>
      <c r="AB691">
        <v>0</v>
      </c>
      <c r="AC691">
        <v>0</v>
      </c>
      <c r="AD691">
        <v>793.61</v>
      </c>
      <c r="AE691">
        <v>0</v>
      </c>
      <c r="AF691">
        <v>0</v>
      </c>
      <c r="AG691">
        <v>0</v>
      </c>
      <c r="AH691">
        <v>793.61</v>
      </c>
      <c r="AI691">
        <v>1</v>
      </c>
      <c r="AJ691">
        <v>1</v>
      </c>
      <c r="AK691">
        <v>1</v>
      </c>
      <c r="AL691">
        <v>1</v>
      </c>
      <c r="AM691">
        <v>-2</v>
      </c>
      <c r="AN691">
        <v>0</v>
      </c>
      <c r="AO691">
        <v>0</v>
      </c>
      <c r="AP691">
        <v>1</v>
      </c>
      <c r="AQ691">
        <v>1</v>
      </c>
      <c r="AR691">
        <v>0</v>
      </c>
      <c r="AS691" t="s">
        <v>236</v>
      </c>
      <c r="AT691">
        <v>17.5</v>
      </c>
      <c r="AU691" t="s">
        <v>422</v>
      </c>
      <c r="AV691">
        <v>1</v>
      </c>
      <c r="AW691">
        <v>2</v>
      </c>
      <c r="AX691">
        <v>85247250</v>
      </c>
      <c r="AY691">
        <v>1</v>
      </c>
      <c r="AZ691">
        <v>0</v>
      </c>
      <c r="BA691">
        <v>919</v>
      </c>
      <c r="BB691">
        <v>1</v>
      </c>
      <c r="BC691">
        <v>0</v>
      </c>
      <c r="BD691">
        <v>0</v>
      </c>
      <c r="BE691">
        <v>0</v>
      </c>
      <c r="BF691">
        <v>0</v>
      </c>
      <c r="BG691">
        <v>0</v>
      </c>
      <c r="BH691">
        <v>0</v>
      </c>
      <c r="BI691">
        <v>0</v>
      </c>
      <c r="BJ691">
        <v>0</v>
      </c>
      <c r="BK691">
        <v>0</v>
      </c>
      <c r="BL691">
        <v>0</v>
      </c>
      <c r="BM691">
        <v>13888.175</v>
      </c>
      <c r="BN691">
        <v>17.5</v>
      </c>
      <c r="BO691">
        <v>0</v>
      </c>
      <c r="BP691">
        <v>1</v>
      </c>
      <c r="BQ691">
        <v>0</v>
      </c>
      <c r="BR691">
        <v>0</v>
      </c>
      <c r="BS691">
        <v>0</v>
      </c>
      <c r="BT691">
        <v>15971.40125</v>
      </c>
      <c r="BU691">
        <v>20.125</v>
      </c>
      <c r="BV691">
        <v>0</v>
      </c>
      <c r="BW691">
        <v>1</v>
      </c>
      <c r="CU691">
        <f>ROUND(AT691*Source!I240*AH691*AL691,2)</f>
        <v>0</v>
      </c>
      <c r="CV691">
        <f>ROUND(Y691*Source!I240,7)</f>
        <v>0</v>
      </c>
      <c r="CW691">
        <v>0</v>
      </c>
      <c r="CX691">
        <f>ROUND(Y691*Source!I240,7)</f>
        <v>0</v>
      </c>
      <c r="CY691">
        <f>AD691</f>
        <v>793.61</v>
      </c>
      <c r="CZ691">
        <f>AH691</f>
        <v>793.61</v>
      </c>
      <c r="DA691">
        <f>AL691</f>
        <v>1</v>
      </c>
      <c r="DB691">
        <f>ROUND((ROUND(AT691*CZ691,2)*ROUND((0.15+1),7)),6)</f>
        <v>15971.407</v>
      </c>
      <c r="DC691">
        <f>ROUND((ROUND(AT691*AG691,2)*ROUND((0.15+1),7)),6)</f>
        <v>0</v>
      </c>
      <c r="DD691" t="s">
        <v>236</v>
      </c>
      <c r="DE691" t="s">
        <v>236</v>
      </c>
      <c r="DF691">
        <f t="shared" si="239"/>
        <v>0</v>
      </c>
      <c r="DG691">
        <f t="shared" si="229"/>
        <v>0</v>
      </c>
      <c r="DH691">
        <f t="shared" si="227"/>
        <v>0</v>
      </c>
      <c r="DI691">
        <f t="shared" si="228"/>
        <v>0</v>
      </c>
      <c r="DJ691">
        <f>DI691</f>
        <v>0</v>
      </c>
      <c r="DK691">
        <v>1</v>
      </c>
      <c r="DL691" t="s">
        <v>236</v>
      </c>
      <c r="DM691">
        <v>0</v>
      </c>
      <c r="DN691" t="s">
        <v>236</v>
      </c>
      <c r="DO691">
        <v>0</v>
      </c>
    </row>
    <row r="692" spans="1:119">
      <c r="A692">
        <f>ROW(Source!A240)</f>
        <v>240</v>
      </c>
      <c r="B692">
        <v>85244098</v>
      </c>
      <c r="C692">
        <v>85247240</v>
      </c>
      <c r="D692">
        <v>82926016</v>
      </c>
      <c r="E692">
        <v>117</v>
      </c>
      <c r="F692">
        <v>1</v>
      </c>
      <c r="G692">
        <v>1</v>
      </c>
      <c r="H692">
        <v>1</v>
      </c>
      <c r="I692" t="s">
        <v>798</v>
      </c>
      <c r="J692" t="s">
        <v>236</v>
      </c>
      <c r="K692" t="s">
        <v>799</v>
      </c>
      <c r="L692">
        <v>1191</v>
      </c>
      <c r="N692">
        <v>1013</v>
      </c>
      <c r="O692" t="s">
        <v>28</v>
      </c>
      <c r="P692" t="s">
        <v>28</v>
      </c>
      <c r="Q692">
        <v>1</v>
      </c>
      <c r="W692">
        <v>0</v>
      </c>
      <c r="X692">
        <v>-1417349443</v>
      </c>
      <c r="Y692">
        <f>(AT692*ROUND((0.15+1),7))</f>
        <v>0.23</v>
      </c>
      <c r="AA692">
        <v>0</v>
      </c>
      <c r="AB692">
        <v>0</v>
      </c>
      <c r="AC692">
        <v>0</v>
      </c>
      <c r="AD692">
        <v>0</v>
      </c>
      <c r="AE692">
        <v>0</v>
      </c>
      <c r="AF692">
        <v>0</v>
      </c>
      <c r="AG692">
        <v>0</v>
      </c>
      <c r="AH692">
        <v>0</v>
      </c>
      <c r="AI692">
        <v>1</v>
      </c>
      <c r="AJ692">
        <v>1</v>
      </c>
      <c r="AK692">
        <v>1</v>
      </c>
      <c r="AL692">
        <v>1</v>
      </c>
      <c r="AM692">
        <v>-2</v>
      </c>
      <c r="AN692">
        <v>0</v>
      </c>
      <c r="AO692">
        <v>0</v>
      </c>
      <c r="AP692">
        <v>1</v>
      </c>
      <c r="AQ692">
        <v>1</v>
      </c>
      <c r="AR692">
        <v>0</v>
      </c>
      <c r="AS692" t="s">
        <v>236</v>
      </c>
      <c r="AT692">
        <v>0.2</v>
      </c>
      <c r="AU692" t="s">
        <v>422</v>
      </c>
      <c r="AV692">
        <v>2</v>
      </c>
      <c r="AW692">
        <v>2</v>
      </c>
      <c r="AX692">
        <v>85247251</v>
      </c>
      <c r="AY692">
        <v>1</v>
      </c>
      <c r="AZ692">
        <v>0</v>
      </c>
      <c r="BA692">
        <v>920</v>
      </c>
      <c r="BB692">
        <v>1</v>
      </c>
      <c r="BC692">
        <v>0</v>
      </c>
      <c r="BD692">
        <v>0</v>
      </c>
      <c r="BE692">
        <v>0</v>
      </c>
      <c r="BF692">
        <v>0</v>
      </c>
      <c r="BG692">
        <v>0</v>
      </c>
      <c r="BH692">
        <v>0</v>
      </c>
      <c r="BI692">
        <v>0</v>
      </c>
      <c r="BJ692">
        <v>0</v>
      </c>
      <c r="BK692">
        <v>0</v>
      </c>
      <c r="BL692">
        <v>0</v>
      </c>
      <c r="BM692">
        <v>0</v>
      </c>
      <c r="BN692">
        <v>0</v>
      </c>
      <c r="BO692">
        <v>0</v>
      </c>
      <c r="BP692">
        <v>0</v>
      </c>
      <c r="BQ692">
        <v>0</v>
      </c>
      <c r="BR692">
        <v>0</v>
      </c>
      <c r="BS692">
        <v>0</v>
      </c>
      <c r="BT692">
        <v>0</v>
      </c>
      <c r="BU692">
        <v>0</v>
      </c>
      <c r="BV692">
        <v>0</v>
      </c>
      <c r="BW692">
        <v>0</v>
      </c>
      <c r="CV692">
        <v>0</v>
      </c>
      <c r="CW692">
        <v>0</v>
      </c>
      <c r="CX692">
        <f>ROUND(Y692*Source!I240,7)</f>
        <v>0</v>
      </c>
      <c r="CY692">
        <f>AD692</f>
        <v>0</v>
      </c>
      <c r="CZ692">
        <f>AH692</f>
        <v>0</v>
      </c>
      <c r="DA692">
        <f>AL692</f>
        <v>1</v>
      </c>
      <c r="DB692">
        <f>ROUND((ROUND(AT692*CZ692,2)*ROUND((0.15+1),7)),6)</f>
        <v>0</v>
      </c>
      <c r="DC692">
        <f>ROUND((ROUND(AT692*AG692,2)*ROUND((0.15+1),7)),6)</f>
        <v>0</v>
      </c>
      <c r="DD692" t="s">
        <v>236</v>
      </c>
      <c r="DE692" t="s">
        <v>236</v>
      </c>
      <c r="DF692">
        <f t="shared" si="239"/>
        <v>0</v>
      </c>
      <c r="DG692">
        <f t="shared" si="229"/>
        <v>0</v>
      </c>
      <c r="DH692">
        <f t="shared" si="227"/>
        <v>0</v>
      </c>
      <c r="DI692">
        <f t="shared" si="228"/>
        <v>0</v>
      </c>
      <c r="DJ692">
        <f>DI692</f>
        <v>0</v>
      </c>
      <c r="DK692">
        <v>0</v>
      </c>
      <c r="DL692" t="s">
        <v>236</v>
      </c>
      <c r="DM692">
        <v>0</v>
      </c>
      <c r="DN692" t="s">
        <v>236</v>
      </c>
      <c r="DO692">
        <v>0</v>
      </c>
    </row>
    <row r="693" spans="1:119">
      <c r="A693">
        <f>ROW(Source!A240)</f>
        <v>240</v>
      </c>
      <c r="B693">
        <v>85244098</v>
      </c>
      <c r="C693">
        <v>85247240</v>
      </c>
      <c r="D693">
        <v>82932505</v>
      </c>
      <c r="E693">
        <v>1</v>
      </c>
      <c r="F693">
        <v>1</v>
      </c>
      <c r="G693">
        <v>1</v>
      </c>
      <c r="H693">
        <v>2</v>
      </c>
      <c r="I693" t="s">
        <v>73</v>
      </c>
      <c r="J693" t="s">
        <v>807</v>
      </c>
      <c r="K693" t="s">
        <v>74</v>
      </c>
      <c r="L693">
        <v>1368</v>
      </c>
      <c r="N693">
        <v>1011</v>
      </c>
      <c r="O693" t="s">
        <v>57</v>
      </c>
      <c r="P693" t="s">
        <v>57</v>
      </c>
      <c r="Q693">
        <v>1</v>
      </c>
      <c r="W693">
        <v>0</v>
      </c>
      <c r="X693">
        <v>639918019</v>
      </c>
      <c r="Y693">
        <f>(AT693*ROUND((0.15+1),7))</f>
        <v>0.115</v>
      </c>
      <c r="AA693">
        <v>0</v>
      </c>
      <c r="AB693">
        <v>1626.29</v>
      </c>
      <c r="AC693">
        <v>1090.46</v>
      </c>
      <c r="AD693">
        <v>0</v>
      </c>
      <c r="AE693">
        <v>0</v>
      </c>
      <c r="AF693">
        <v>1626.29</v>
      </c>
      <c r="AG693">
        <v>1090.46</v>
      </c>
      <c r="AH693">
        <v>0</v>
      </c>
      <c r="AI693">
        <v>1</v>
      </c>
      <c r="AJ693">
        <v>1</v>
      </c>
      <c r="AK693">
        <v>1</v>
      </c>
      <c r="AL693">
        <v>1</v>
      </c>
      <c r="AM693">
        <v>-2</v>
      </c>
      <c r="AN693">
        <v>0</v>
      </c>
      <c r="AO693">
        <v>0</v>
      </c>
      <c r="AP693">
        <v>1</v>
      </c>
      <c r="AQ693">
        <v>1</v>
      </c>
      <c r="AR693">
        <v>0</v>
      </c>
      <c r="AS693" t="s">
        <v>236</v>
      </c>
      <c r="AT693">
        <v>0.1</v>
      </c>
      <c r="AU693" t="s">
        <v>422</v>
      </c>
      <c r="AV693">
        <v>1</v>
      </c>
      <c r="AW693">
        <v>2</v>
      </c>
      <c r="AX693">
        <v>85247252</v>
      </c>
      <c r="AY693">
        <v>1</v>
      </c>
      <c r="AZ693">
        <v>0</v>
      </c>
      <c r="BA693">
        <v>921</v>
      </c>
      <c r="BB693">
        <v>1</v>
      </c>
      <c r="BC693">
        <v>0</v>
      </c>
      <c r="BD693">
        <v>0</v>
      </c>
      <c r="BE693">
        <v>0</v>
      </c>
      <c r="BF693">
        <v>0</v>
      </c>
      <c r="BG693">
        <v>0</v>
      </c>
      <c r="BH693">
        <v>0</v>
      </c>
      <c r="BI693">
        <v>0</v>
      </c>
      <c r="BJ693">
        <v>0</v>
      </c>
      <c r="BK693">
        <v>162.629</v>
      </c>
      <c r="BL693">
        <v>109.046</v>
      </c>
      <c r="BM693">
        <v>0</v>
      </c>
      <c r="BN693">
        <v>0</v>
      </c>
      <c r="BO693">
        <v>0.1</v>
      </c>
      <c r="BP693">
        <v>1</v>
      </c>
      <c r="BQ693">
        <v>0</v>
      </c>
      <c r="BR693">
        <v>187.02335</v>
      </c>
      <c r="BS693">
        <v>125.4029</v>
      </c>
      <c r="BT693">
        <v>0</v>
      </c>
      <c r="BU693">
        <v>0</v>
      </c>
      <c r="BV693">
        <v>0.115</v>
      </c>
      <c r="BW693">
        <v>1</v>
      </c>
      <c r="CV693">
        <v>0</v>
      </c>
      <c r="CW693">
        <f>ROUND(Y693*Source!I240*DO693,7)</f>
        <v>0</v>
      </c>
      <c r="CX693">
        <f>ROUND(Y693*Source!I240,7)</f>
        <v>0</v>
      </c>
      <c r="CY693">
        <f>AB693</f>
        <v>1626.29</v>
      </c>
      <c r="CZ693">
        <f>AF693</f>
        <v>1626.29</v>
      </c>
      <c r="DA693">
        <f>AJ693</f>
        <v>1</v>
      </c>
      <c r="DB693">
        <f>ROUND((ROUND(AT693*CZ693,2)*ROUND((0.15+1),7)),6)</f>
        <v>187.0245</v>
      </c>
      <c r="DC693">
        <f>ROUND((ROUND(AT693*AG693,2)*ROUND((0.15+1),7)),6)</f>
        <v>125.4075</v>
      </c>
      <c r="DD693" t="s">
        <v>236</v>
      </c>
      <c r="DE693" t="s">
        <v>236</v>
      </c>
      <c r="DF693">
        <f t="shared" si="239"/>
        <v>0</v>
      </c>
      <c r="DG693">
        <f t="shared" si="229"/>
        <v>0</v>
      </c>
      <c r="DH693">
        <f t="shared" si="227"/>
        <v>0</v>
      </c>
      <c r="DI693">
        <f t="shared" si="228"/>
        <v>0</v>
      </c>
      <c r="DJ693">
        <f>DG693+DH693</f>
        <v>0</v>
      </c>
      <c r="DK693">
        <v>1</v>
      </c>
      <c r="DL693" t="s">
        <v>75</v>
      </c>
      <c r="DM693">
        <v>6</v>
      </c>
      <c r="DN693" t="s">
        <v>28</v>
      </c>
      <c r="DO693">
        <v>1</v>
      </c>
    </row>
    <row r="694" spans="1:119">
      <c r="A694">
        <f>ROW(Source!A240)</f>
        <v>240</v>
      </c>
      <c r="B694">
        <v>85244098</v>
      </c>
      <c r="C694">
        <v>85247240</v>
      </c>
      <c r="D694">
        <v>82933400</v>
      </c>
      <c r="E694">
        <v>1</v>
      </c>
      <c r="F694">
        <v>1</v>
      </c>
      <c r="G694">
        <v>1</v>
      </c>
      <c r="H694">
        <v>2</v>
      </c>
      <c r="I694" t="s">
        <v>97</v>
      </c>
      <c r="J694" t="s">
        <v>801</v>
      </c>
      <c r="K694" t="s">
        <v>98</v>
      </c>
      <c r="L694">
        <v>1368</v>
      </c>
      <c r="N694">
        <v>1011</v>
      </c>
      <c r="O694" t="s">
        <v>57</v>
      </c>
      <c r="P694" t="s">
        <v>57</v>
      </c>
      <c r="Q694">
        <v>1</v>
      </c>
      <c r="W694">
        <v>0</v>
      </c>
      <c r="X694">
        <v>-849950259</v>
      </c>
      <c r="Y694">
        <f>(AT694*ROUND((0.15+1),7))</f>
        <v>0.115</v>
      </c>
      <c r="AA694">
        <v>0</v>
      </c>
      <c r="AB694">
        <v>641.7</v>
      </c>
      <c r="AC694">
        <v>811.79</v>
      </c>
      <c r="AD694">
        <v>0</v>
      </c>
      <c r="AE694">
        <v>0</v>
      </c>
      <c r="AF694">
        <v>641.7</v>
      </c>
      <c r="AG694">
        <v>811.79</v>
      </c>
      <c r="AH694">
        <v>0</v>
      </c>
      <c r="AI694">
        <v>1</v>
      </c>
      <c r="AJ694">
        <v>1</v>
      </c>
      <c r="AK694">
        <v>1</v>
      </c>
      <c r="AL694">
        <v>1</v>
      </c>
      <c r="AM694">
        <v>-2</v>
      </c>
      <c r="AN694">
        <v>0</v>
      </c>
      <c r="AO694">
        <v>0</v>
      </c>
      <c r="AP694">
        <v>1</v>
      </c>
      <c r="AQ694">
        <v>1</v>
      </c>
      <c r="AR694">
        <v>0</v>
      </c>
      <c r="AS694" t="s">
        <v>236</v>
      </c>
      <c r="AT694">
        <v>0.1</v>
      </c>
      <c r="AU694" t="s">
        <v>422</v>
      </c>
      <c r="AV694">
        <v>1</v>
      </c>
      <c r="AW694">
        <v>2</v>
      </c>
      <c r="AX694">
        <v>85247253</v>
      </c>
      <c r="AY694">
        <v>1</v>
      </c>
      <c r="AZ694">
        <v>0</v>
      </c>
      <c r="BA694">
        <v>922</v>
      </c>
      <c r="BB694">
        <v>1</v>
      </c>
      <c r="BC694">
        <v>0</v>
      </c>
      <c r="BD694">
        <v>0</v>
      </c>
      <c r="BE694">
        <v>0</v>
      </c>
      <c r="BF694">
        <v>0</v>
      </c>
      <c r="BG694">
        <v>0</v>
      </c>
      <c r="BH694">
        <v>0</v>
      </c>
      <c r="BI694">
        <v>0</v>
      </c>
      <c r="BJ694">
        <v>0</v>
      </c>
      <c r="BK694">
        <v>64.17</v>
      </c>
      <c r="BL694">
        <v>81.179</v>
      </c>
      <c r="BM694">
        <v>0</v>
      </c>
      <c r="BN694">
        <v>0</v>
      </c>
      <c r="BO694">
        <v>0.1</v>
      </c>
      <c r="BP694">
        <v>1</v>
      </c>
      <c r="BQ694">
        <v>0</v>
      </c>
      <c r="BR694">
        <v>73.7955</v>
      </c>
      <c r="BS694">
        <v>93.35585</v>
      </c>
      <c r="BT694">
        <v>0</v>
      </c>
      <c r="BU694">
        <v>0</v>
      </c>
      <c r="BV694">
        <v>0.115</v>
      </c>
      <c r="BW694">
        <v>1</v>
      </c>
      <c r="CV694">
        <v>0</v>
      </c>
      <c r="CW694">
        <f>ROUND(Y694*Source!I240*DO694,7)</f>
        <v>0</v>
      </c>
      <c r="CX694">
        <f>ROUND(Y694*Source!I240,7)</f>
        <v>0</v>
      </c>
      <c r="CY694">
        <f>AB694</f>
        <v>641.7</v>
      </c>
      <c r="CZ694">
        <f>AF694</f>
        <v>641.7</v>
      </c>
      <c r="DA694">
        <f>AJ694</f>
        <v>1</v>
      </c>
      <c r="DB694">
        <f>ROUND((ROUND(AT694*CZ694,2)*ROUND((0.15+1),7)),6)</f>
        <v>73.7955</v>
      </c>
      <c r="DC694">
        <f>ROUND((ROUND(AT694*AG694,2)*ROUND((0.15+1),7)),6)</f>
        <v>93.357</v>
      </c>
      <c r="DD694" t="s">
        <v>236</v>
      </c>
      <c r="DE694" t="s">
        <v>236</v>
      </c>
      <c r="DF694">
        <f t="shared" si="239"/>
        <v>0</v>
      </c>
      <c r="DG694">
        <f t="shared" si="229"/>
        <v>0</v>
      </c>
      <c r="DH694">
        <f t="shared" si="227"/>
        <v>0</v>
      </c>
      <c r="DI694">
        <f t="shared" si="228"/>
        <v>0</v>
      </c>
      <c r="DJ694">
        <f>DG694+DH694</f>
        <v>0</v>
      </c>
      <c r="DK694">
        <v>1</v>
      </c>
      <c r="DL694" t="s">
        <v>81</v>
      </c>
      <c r="DM694">
        <v>4</v>
      </c>
      <c r="DN694" t="s">
        <v>28</v>
      </c>
      <c r="DO694">
        <v>1</v>
      </c>
    </row>
    <row r="695" spans="1:119">
      <c r="A695">
        <f>ROW(Source!A240)</f>
        <v>240</v>
      </c>
      <c r="B695">
        <v>85244098</v>
      </c>
      <c r="C695">
        <v>85247240</v>
      </c>
      <c r="D695">
        <v>82933596</v>
      </c>
      <c r="E695">
        <v>1</v>
      </c>
      <c r="F695">
        <v>1</v>
      </c>
      <c r="G695">
        <v>1</v>
      </c>
      <c r="H695">
        <v>2</v>
      </c>
      <c r="I695" t="s">
        <v>821</v>
      </c>
      <c r="J695" t="s">
        <v>822</v>
      </c>
      <c r="K695" t="s">
        <v>823</v>
      </c>
      <c r="L695">
        <v>1368</v>
      </c>
      <c r="N695">
        <v>1011</v>
      </c>
      <c r="O695" t="s">
        <v>57</v>
      </c>
      <c r="P695" t="s">
        <v>57</v>
      </c>
      <c r="Q695">
        <v>1</v>
      </c>
      <c r="W695">
        <v>0</v>
      </c>
      <c r="X695">
        <v>303316554</v>
      </c>
      <c r="Y695">
        <f>(AT695*ROUND((0.15+1),7))</f>
        <v>3.335</v>
      </c>
      <c r="AA695">
        <v>0</v>
      </c>
      <c r="AB695">
        <v>34.61</v>
      </c>
      <c r="AC695">
        <v>0</v>
      </c>
      <c r="AD695">
        <v>0</v>
      </c>
      <c r="AE695">
        <v>0</v>
      </c>
      <c r="AF695">
        <v>34.61</v>
      </c>
      <c r="AG695">
        <v>0</v>
      </c>
      <c r="AH695">
        <v>0</v>
      </c>
      <c r="AI695">
        <v>1</v>
      </c>
      <c r="AJ695">
        <v>1</v>
      </c>
      <c r="AK695">
        <v>1</v>
      </c>
      <c r="AL695">
        <v>1</v>
      </c>
      <c r="AM695">
        <v>-2</v>
      </c>
      <c r="AN695">
        <v>0</v>
      </c>
      <c r="AO695">
        <v>0</v>
      </c>
      <c r="AP695">
        <v>1</v>
      </c>
      <c r="AQ695">
        <v>1</v>
      </c>
      <c r="AR695">
        <v>0</v>
      </c>
      <c r="AS695" t="s">
        <v>236</v>
      </c>
      <c r="AT695">
        <v>2.9</v>
      </c>
      <c r="AU695" t="s">
        <v>422</v>
      </c>
      <c r="AV695">
        <v>1</v>
      </c>
      <c r="AW695">
        <v>2</v>
      </c>
      <c r="AX695">
        <v>85247254</v>
      </c>
      <c r="AY695">
        <v>1</v>
      </c>
      <c r="AZ695">
        <v>0</v>
      </c>
      <c r="BA695">
        <v>923</v>
      </c>
      <c r="BB695">
        <v>1</v>
      </c>
      <c r="BC695">
        <v>0</v>
      </c>
      <c r="BD695">
        <v>0</v>
      </c>
      <c r="BE695">
        <v>0</v>
      </c>
      <c r="BF695">
        <v>0</v>
      </c>
      <c r="BG695">
        <v>0</v>
      </c>
      <c r="BH695">
        <v>0</v>
      </c>
      <c r="BI695">
        <v>0</v>
      </c>
      <c r="BJ695">
        <v>0</v>
      </c>
      <c r="BK695">
        <v>100.369</v>
      </c>
      <c r="BL695">
        <v>0</v>
      </c>
      <c r="BM695">
        <v>0</v>
      </c>
      <c r="BN695">
        <v>0</v>
      </c>
      <c r="BO695">
        <v>0</v>
      </c>
      <c r="BP695">
        <v>1</v>
      </c>
      <c r="BQ695">
        <v>0</v>
      </c>
      <c r="BR695">
        <v>115.42435</v>
      </c>
      <c r="BS695">
        <v>0</v>
      </c>
      <c r="BT695">
        <v>0</v>
      </c>
      <c r="BU695">
        <v>0</v>
      </c>
      <c r="BV695">
        <v>0</v>
      </c>
      <c r="BW695">
        <v>1</v>
      </c>
      <c r="CV695">
        <v>0</v>
      </c>
      <c r="CW695">
        <f>ROUND(Y695*Source!I240*DO695,7)</f>
        <v>0</v>
      </c>
      <c r="CX695">
        <f>ROUND(Y695*Source!I240,7)</f>
        <v>0</v>
      </c>
      <c r="CY695">
        <f>AB695</f>
        <v>34.61</v>
      </c>
      <c r="CZ695">
        <f>AF695</f>
        <v>34.61</v>
      </c>
      <c r="DA695">
        <f>AJ695</f>
        <v>1</v>
      </c>
      <c r="DB695">
        <f>ROUND((ROUND(AT695*CZ695,2)*ROUND((0.15+1),7)),6)</f>
        <v>115.4255</v>
      </c>
      <c r="DC695">
        <f>ROUND((ROUND(AT695*AG695,2)*ROUND((0.15+1),7)),6)</f>
        <v>0</v>
      </c>
      <c r="DD695" t="s">
        <v>236</v>
      </c>
      <c r="DE695" t="s">
        <v>236</v>
      </c>
      <c r="DF695">
        <f t="shared" si="239"/>
        <v>0</v>
      </c>
      <c r="DG695">
        <f t="shared" si="229"/>
        <v>0</v>
      </c>
      <c r="DH695">
        <f t="shared" si="227"/>
        <v>0</v>
      </c>
      <c r="DI695">
        <f t="shared" si="228"/>
        <v>0</v>
      </c>
      <c r="DJ695">
        <f>DG695+DH695</f>
        <v>0</v>
      </c>
      <c r="DK695">
        <v>1</v>
      </c>
      <c r="DL695" t="s">
        <v>236</v>
      </c>
      <c r="DM695">
        <v>0</v>
      </c>
      <c r="DN695" t="s">
        <v>236</v>
      </c>
      <c r="DO695">
        <v>0</v>
      </c>
    </row>
    <row r="696" spans="1:119">
      <c r="A696">
        <f>ROW(Source!A240)</f>
        <v>240</v>
      </c>
      <c r="B696">
        <v>85244098</v>
      </c>
      <c r="C696">
        <v>85247240</v>
      </c>
      <c r="D696">
        <v>83000909</v>
      </c>
      <c r="E696">
        <v>1</v>
      </c>
      <c r="F696">
        <v>1</v>
      </c>
      <c r="G696">
        <v>1</v>
      </c>
      <c r="H696">
        <v>3</v>
      </c>
      <c r="I696" t="s">
        <v>828</v>
      </c>
      <c r="J696" t="s">
        <v>829</v>
      </c>
      <c r="K696" t="s">
        <v>830</v>
      </c>
      <c r="L696">
        <v>1346</v>
      </c>
      <c r="N696">
        <v>1009</v>
      </c>
      <c r="O696" t="s">
        <v>102</v>
      </c>
      <c r="P696" t="s">
        <v>102</v>
      </c>
      <c r="Q696">
        <v>1</v>
      </c>
      <c r="W696">
        <v>0</v>
      </c>
      <c r="X696">
        <v>-163259778</v>
      </c>
      <c r="Y696">
        <f>AT696</f>
        <v>0.9</v>
      </c>
      <c r="AA696">
        <v>121.39</v>
      </c>
      <c r="AB696">
        <v>0</v>
      </c>
      <c r="AC696">
        <v>0</v>
      </c>
      <c r="AD696">
        <v>0</v>
      </c>
      <c r="AE696">
        <v>155.63</v>
      </c>
      <c r="AF696">
        <v>0</v>
      </c>
      <c r="AG696">
        <v>0</v>
      </c>
      <c r="AH696">
        <v>0</v>
      </c>
      <c r="AI696">
        <v>0.78</v>
      </c>
      <c r="AJ696">
        <v>1</v>
      </c>
      <c r="AK696">
        <v>1</v>
      </c>
      <c r="AL696">
        <v>1</v>
      </c>
      <c r="AM696">
        <v>2</v>
      </c>
      <c r="AN696">
        <v>0</v>
      </c>
      <c r="AO696">
        <v>0</v>
      </c>
      <c r="AP696">
        <v>1</v>
      </c>
      <c r="AQ696">
        <v>1</v>
      </c>
      <c r="AR696">
        <v>0</v>
      </c>
      <c r="AS696" t="s">
        <v>236</v>
      </c>
      <c r="AT696">
        <v>0.9</v>
      </c>
      <c r="AU696" t="s">
        <v>236</v>
      </c>
      <c r="AV696">
        <v>0</v>
      </c>
      <c r="AW696">
        <v>2</v>
      </c>
      <c r="AX696">
        <v>85247255</v>
      </c>
      <c r="AY696">
        <v>1</v>
      </c>
      <c r="AZ696">
        <v>0</v>
      </c>
      <c r="BA696">
        <v>924</v>
      </c>
      <c r="BB696">
        <v>1</v>
      </c>
      <c r="BC696">
        <v>0</v>
      </c>
      <c r="BD696">
        <v>0</v>
      </c>
      <c r="BE696">
        <v>0</v>
      </c>
      <c r="BF696">
        <v>0</v>
      </c>
      <c r="BG696">
        <v>0</v>
      </c>
      <c r="BH696">
        <v>0</v>
      </c>
      <c r="BI696">
        <v>0</v>
      </c>
      <c r="BJ696">
        <v>140.067</v>
      </c>
      <c r="BK696">
        <v>0</v>
      </c>
      <c r="BL696">
        <v>0</v>
      </c>
      <c r="BM696">
        <v>0</v>
      </c>
      <c r="BN696">
        <v>0</v>
      </c>
      <c r="BO696">
        <v>0</v>
      </c>
      <c r="BP696">
        <v>1</v>
      </c>
      <c r="BQ696">
        <v>140.067</v>
      </c>
      <c r="BR696">
        <v>0</v>
      </c>
      <c r="BS696">
        <v>0</v>
      </c>
      <c r="BT696">
        <v>0</v>
      </c>
      <c r="BU696">
        <v>0</v>
      </c>
      <c r="BV696">
        <v>0</v>
      </c>
      <c r="BW696">
        <v>1</v>
      </c>
      <c r="CV696">
        <v>0</v>
      </c>
      <c r="CW696">
        <v>0</v>
      </c>
      <c r="CX696">
        <f>ROUND(Y696*Source!I240,7)</f>
        <v>0</v>
      </c>
      <c r="CY696">
        <f>AA696</f>
        <v>121.39</v>
      </c>
      <c r="CZ696">
        <f>AE696</f>
        <v>155.63</v>
      </c>
      <c r="DA696">
        <f>AI696</f>
        <v>0.78</v>
      </c>
      <c r="DB696">
        <f>ROUND(ROUND(AT696*CZ696,2),6)</f>
        <v>140.07</v>
      </c>
      <c r="DC696">
        <f>ROUND(ROUND(AT696*AG696,2),6)</f>
        <v>0</v>
      </c>
      <c r="DD696" t="s">
        <v>236</v>
      </c>
      <c r="DE696" t="s">
        <v>236</v>
      </c>
      <c r="DF696">
        <f>ROUND(ROUND(AE696*AI696,2)*CX696,2)</f>
        <v>0</v>
      </c>
      <c r="DG696">
        <f t="shared" si="229"/>
        <v>0</v>
      </c>
      <c r="DH696">
        <f t="shared" si="227"/>
        <v>0</v>
      </c>
      <c r="DI696">
        <f t="shared" si="228"/>
        <v>0</v>
      </c>
      <c r="DJ696">
        <f>DF696</f>
        <v>0</v>
      </c>
      <c r="DK696">
        <v>0</v>
      </c>
      <c r="DL696" t="s">
        <v>236</v>
      </c>
      <c r="DM696">
        <v>0</v>
      </c>
      <c r="DN696" t="s">
        <v>236</v>
      </c>
      <c r="DO696">
        <v>0</v>
      </c>
    </row>
    <row r="697" spans="1:119">
      <c r="A697">
        <f>ROW(Source!A240)</f>
        <v>240</v>
      </c>
      <c r="B697">
        <v>85244098</v>
      </c>
      <c r="C697">
        <v>85247240</v>
      </c>
      <c r="D697">
        <v>83018799</v>
      </c>
      <c r="E697">
        <v>1</v>
      </c>
      <c r="F697">
        <v>1</v>
      </c>
      <c r="G697">
        <v>1</v>
      </c>
      <c r="H697">
        <v>3</v>
      </c>
      <c r="I697" t="s">
        <v>949</v>
      </c>
      <c r="J697" t="s">
        <v>950</v>
      </c>
      <c r="K697" t="s">
        <v>951</v>
      </c>
      <c r="L697">
        <v>1346</v>
      </c>
      <c r="N697">
        <v>1009</v>
      </c>
      <c r="O697" t="s">
        <v>102</v>
      </c>
      <c r="P697" t="s">
        <v>102</v>
      </c>
      <c r="Q697">
        <v>1</v>
      </c>
      <c r="W697">
        <v>0</v>
      </c>
      <c r="X697">
        <v>72056734</v>
      </c>
      <c r="Y697">
        <f>AT697</f>
        <v>2</v>
      </c>
      <c r="AA697">
        <v>1139.45</v>
      </c>
      <c r="AB697">
        <v>0</v>
      </c>
      <c r="AC697">
        <v>0</v>
      </c>
      <c r="AD697">
        <v>0</v>
      </c>
      <c r="AE697">
        <v>911.56</v>
      </c>
      <c r="AF697">
        <v>0</v>
      </c>
      <c r="AG697">
        <v>0</v>
      </c>
      <c r="AH697">
        <v>0</v>
      </c>
      <c r="AI697">
        <v>1.25</v>
      </c>
      <c r="AJ697">
        <v>1</v>
      </c>
      <c r="AK697">
        <v>1</v>
      </c>
      <c r="AL697">
        <v>1</v>
      </c>
      <c r="AM697">
        <v>2</v>
      </c>
      <c r="AN697">
        <v>0</v>
      </c>
      <c r="AO697">
        <v>0</v>
      </c>
      <c r="AP697">
        <v>1</v>
      </c>
      <c r="AQ697">
        <v>1</v>
      </c>
      <c r="AR697">
        <v>0</v>
      </c>
      <c r="AS697" t="s">
        <v>236</v>
      </c>
      <c r="AT697">
        <v>2</v>
      </c>
      <c r="AU697" t="s">
        <v>236</v>
      </c>
      <c r="AV697">
        <v>0</v>
      </c>
      <c r="AW697">
        <v>2</v>
      </c>
      <c r="AX697">
        <v>85247257</v>
      </c>
      <c r="AY697">
        <v>1</v>
      </c>
      <c r="AZ697">
        <v>0</v>
      </c>
      <c r="BA697">
        <v>926</v>
      </c>
      <c r="BB697">
        <v>1</v>
      </c>
      <c r="BC697">
        <v>0</v>
      </c>
      <c r="BD697">
        <v>0</v>
      </c>
      <c r="BE697">
        <v>0</v>
      </c>
      <c r="BF697">
        <v>0</v>
      </c>
      <c r="BG697">
        <v>0</v>
      </c>
      <c r="BH697">
        <v>0</v>
      </c>
      <c r="BI697">
        <v>0</v>
      </c>
      <c r="BJ697">
        <v>1823.12</v>
      </c>
      <c r="BK697">
        <v>0</v>
      </c>
      <c r="BL697">
        <v>0</v>
      </c>
      <c r="BM697">
        <v>0</v>
      </c>
      <c r="BN697">
        <v>0</v>
      </c>
      <c r="BO697">
        <v>0</v>
      </c>
      <c r="BP697">
        <v>1</v>
      </c>
      <c r="BQ697">
        <v>1823.12</v>
      </c>
      <c r="BR697">
        <v>0</v>
      </c>
      <c r="BS697">
        <v>0</v>
      </c>
      <c r="BT697">
        <v>0</v>
      </c>
      <c r="BU697">
        <v>0</v>
      </c>
      <c r="BV697">
        <v>0</v>
      </c>
      <c r="BW697">
        <v>1</v>
      </c>
      <c r="CV697">
        <v>0</v>
      </c>
      <c r="CW697">
        <v>0</v>
      </c>
      <c r="CX697">
        <f>ROUND(Y697*Source!I240,7)</f>
        <v>0</v>
      </c>
      <c r="CY697">
        <f>AA697</f>
        <v>1139.45</v>
      </c>
      <c r="CZ697">
        <f>AE697</f>
        <v>911.56</v>
      </c>
      <c r="DA697">
        <f>AI697</f>
        <v>1.25</v>
      </c>
      <c r="DB697">
        <f>ROUND(ROUND(AT697*CZ697,2),6)</f>
        <v>1823.12</v>
      </c>
      <c r="DC697">
        <f>ROUND(ROUND(AT697*AG697,2),6)</f>
        <v>0</v>
      </c>
      <c r="DD697" t="s">
        <v>236</v>
      </c>
      <c r="DE697" t="s">
        <v>236</v>
      </c>
      <c r="DF697">
        <f>ROUND(ROUND(AE697*AI697,2)*CX697,2)</f>
        <v>0</v>
      </c>
      <c r="DG697">
        <f t="shared" si="229"/>
        <v>0</v>
      </c>
      <c r="DH697">
        <f t="shared" si="227"/>
        <v>0</v>
      </c>
      <c r="DI697">
        <f t="shared" si="228"/>
        <v>0</v>
      </c>
      <c r="DJ697">
        <f>DF697</f>
        <v>0</v>
      </c>
      <c r="DK697">
        <v>0</v>
      </c>
      <c r="DL697" t="s">
        <v>236</v>
      </c>
      <c r="DM697">
        <v>0</v>
      </c>
      <c r="DN697" t="s">
        <v>236</v>
      </c>
      <c r="DO697">
        <v>0</v>
      </c>
    </row>
    <row r="698" spans="1:119">
      <c r="A698">
        <f>ROW(Source!A240)</f>
        <v>240</v>
      </c>
      <c r="B698">
        <v>85244098</v>
      </c>
      <c r="C698">
        <v>85247240</v>
      </c>
      <c r="D698">
        <v>82931850</v>
      </c>
      <c r="E698">
        <v>117</v>
      </c>
      <c r="F698">
        <v>1</v>
      </c>
      <c r="G698">
        <v>1</v>
      </c>
      <c r="H698">
        <v>3</v>
      </c>
      <c r="I698" t="s">
        <v>327</v>
      </c>
      <c r="J698" t="s">
        <v>236</v>
      </c>
      <c r="K698" t="s">
        <v>328</v>
      </c>
      <c r="L698">
        <v>3277935</v>
      </c>
      <c r="N698">
        <v>1013</v>
      </c>
      <c r="O698" t="s">
        <v>64</v>
      </c>
      <c r="P698" t="s">
        <v>64</v>
      </c>
      <c r="Q698">
        <v>1</v>
      </c>
      <c r="W698">
        <v>0</v>
      </c>
      <c r="X698">
        <v>274903907</v>
      </c>
      <c r="Y698">
        <f>AT698</f>
        <v>2</v>
      </c>
      <c r="AA698">
        <v>0</v>
      </c>
      <c r="AB698">
        <v>0</v>
      </c>
      <c r="AC698">
        <v>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1</v>
      </c>
      <c r="AJ698">
        <v>1</v>
      </c>
      <c r="AK698">
        <v>1</v>
      </c>
      <c r="AL698">
        <v>1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  <c r="AS698" t="s">
        <v>236</v>
      </c>
      <c r="AT698">
        <v>2</v>
      </c>
      <c r="AU698" t="s">
        <v>236</v>
      </c>
      <c r="AV698">
        <v>0</v>
      </c>
      <c r="AW698">
        <v>2</v>
      </c>
      <c r="AX698">
        <v>85247258</v>
      </c>
      <c r="AY698">
        <v>1</v>
      </c>
      <c r="AZ698">
        <v>0</v>
      </c>
      <c r="BA698">
        <v>927</v>
      </c>
      <c r="BB698">
        <v>0</v>
      </c>
      <c r="BC698">
        <v>0</v>
      </c>
      <c r="BD698">
        <v>0</v>
      </c>
      <c r="BE698">
        <v>0</v>
      </c>
      <c r="BF698">
        <v>0</v>
      </c>
      <c r="BG698">
        <v>0</v>
      </c>
      <c r="BH698">
        <v>0</v>
      </c>
      <c r="BI698">
        <v>0</v>
      </c>
      <c r="BJ698">
        <v>0</v>
      </c>
      <c r="BK698">
        <v>0</v>
      </c>
      <c r="BL698">
        <v>0</v>
      </c>
      <c r="BM698">
        <v>0</v>
      </c>
      <c r="BN698">
        <v>0</v>
      </c>
      <c r="BO698">
        <v>0</v>
      </c>
      <c r="BP698">
        <v>0</v>
      </c>
      <c r="BQ698">
        <v>0</v>
      </c>
      <c r="BR698">
        <v>0</v>
      </c>
      <c r="BS698">
        <v>0</v>
      </c>
      <c r="BT698">
        <v>0</v>
      </c>
      <c r="BU698">
        <v>0</v>
      </c>
      <c r="BV698">
        <v>0</v>
      </c>
      <c r="BW698">
        <v>0</v>
      </c>
      <c r="CV698">
        <v>0</v>
      </c>
      <c r="CW698">
        <v>0</v>
      </c>
      <c r="CX698">
        <f>ROUND(Y698*Source!I240,7)</f>
        <v>0</v>
      </c>
      <c r="CY698">
        <f>AA698</f>
        <v>0</v>
      </c>
      <c r="CZ698">
        <f>AE698</f>
        <v>0</v>
      </c>
      <c r="DA698">
        <f>AI698</f>
        <v>1</v>
      </c>
      <c r="DB698">
        <f>ROUND(ROUND(AT698*CZ698,2),6)</f>
        <v>0</v>
      </c>
      <c r="DC698">
        <f>ROUND(ROUND(AT698*AG698,2),6)</f>
        <v>0</v>
      </c>
      <c r="DD698" t="s">
        <v>236</v>
      </c>
      <c r="DE698" t="s">
        <v>236</v>
      </c>
      <c r="DF698">
        <f t="shared" ref="DF698:DF704" si="240">ROUND(ROUND(AE698,2)*CX698,2)</f>
        <v>0</v>
      </c>
      <c r="DG698">
        <f t="shared" si="229"/>
        <v>0</v>
      </c>
      <c r="DH698">
        <f t="shared" si="227"/>
        <v>0</v>
      </c>
      <c r="DI698">
        <f t="shared" si="228"/>
        <v>0</v>
      </c>
      <c r="DJ698">
        <f>DF698</f>
        <v>0</v>
      </c>
      <c r="DK698">
        <v>0</v>
      </c>
      <c r="DL698" t="s">
        <v>236</v>
      </c>
      <c r="DM698">
        <v>0</v>
      </c>
      <c r="DN698" t="s">
        <v>236</v>
      </c>
      <c r="DO698">
        <v>0</v>
      </c>
    </row>
    <row r="699" spans="1:119">
      <c r="A699">
        <f>ROW(Source!A240)</f>
        <v>240</v>
      </c>
      <c r="B699">
        <v>85244098</v>
      </c>
      <c r="C699">
        <v>85247240</v>
      </c>
      <c r="D699">
        <v>0</v>
      </c>
      <c r="E699">
        <v>1</v>
      </c>
      <c r="F699">
        <v>1</v>
      </c>
      <c r="G699">
        <v>1</v>
      </c>
      <c r="H699">
        <v>3</v>
      </c>
      <c r="I699" t="s">
        <v>534</v>
      </c>
      <c r="J699" t="s">
        <v>236</v>
      </c>
      <c r="K699" t="s">
        <v>544</v>
      </c>
      <c r="L699">
        <v>0</v>
      </c>
      <c r="W699">
        <v>0</v>
      </c>
      <c r="X699">
        <v>1617180093</v>
      </c>
      <c r="Y699">
        <f>AT699</f>
        <v>100</v>
      </c>
      <c r="AA699">
        <v>78.37</v>
      </c>
      <c r="AB699">
        <v>0</v>
      </c>
      <c r="AC699">
        <v>0</v>
      </c>
      <c r="AD699">
        <v>0</v>
      </c>
      <c r="AE699">
        <v>78.37</v>
      </c>
      <c r="AF699">
        <v>0</v>
      </c>
      <c r="AG699">
        <v>0</v>
      </c>
      <c r="AH699">
        <v>0</v>
      </c>
      <c r="AI699">
        <v>1</v>
      </c>
      <c r="AJ699">
        <v>1</v>
      </c>
      <c r="AK699">
        <v>1</v>
      </c>
      <c r="AL699">
        <v>1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  <c r="AS699" t="s">
        <v>236</v>
      </c>
      <c r="AT699">
        <v>100</v>
      </c>
      <c r="AU699" t="s">
        <v>236</v>
      </c>
      <c r="AV699">
        <v>0</v>
      </c>
      <c r="AW699">
        <v>1</v>
      </c>
      <c r="AX699">
        <v>-1</v>
      </c>
      <c r="AY699">
        <v>0</v>
      </c>
      <c r="AZ699">
        <v>0</v>
      </c>
      <c r="BA699" t="s">
        <v>236</v>
      </c>
      <c r="BB699">
        <v>0</v>
      </c>
      <c r="BC699">
        <v>0</v>
      </c>
      <c r="BD699">
        <v>0</v>
      </c>
      <c r="BE699">
        <v>0</v>
      </c>
      <c r="BF699">
        <v>0</v>
      </c>
      <c r="BG699">
        <v>0</v>
      </c>
      <c r="BH699">
        <v>0</v>
      </c>
      <c r="BI699">
        <v>0</v>
      </c>
      <c r="BJ699">
        <v>0</v>
      </c>
      <c r="BK699">
        <v>0</v>
      </c>
      <c r="BL699">
        <v>0</v>
      </c>
      <c r="BM699">
        <v>0</v>
      </c>
      <c r="BN699">
        <v>0</v>
      </c>
      <c r="BO699">
        <v>0</v>
      </c>
      <c r="BP699">
        <v>0</v>
      </c>
      <c r="BQ699">
        <v>0</v>
      </c>
      <c r="BR699">
        <v>0</v>
      </c>
      <c r="BS699">
        <v>0</v>
      </c>
      <c r="BT699">
        <v>0</v>
      </c>
      <c r="BU699">
        <v>0</v>
      </c>
      <c r="BV699">
        <v>0</v>
      </c>
      <c r="BW699">
        <v>0</v>
      </c>
      <c r="CV699">
        <v>0</v>
      </c>
      <c r="CW699">
        <v>0</v>
      </c>
      <c r="CX699">
        <f>ROUND(Y699*Source!I240,7)</f>
        <v>0</v>
      </c>
      <c r="CY699">
        <f>AA699</f>
        <v>78.37</v>
      </c>
      <c r="CZ699">
        <f>AE699</f>
        <v>78.37</v>
      </c>
      <c r="DA699">
        <f>AI699</f>
        <v>1</v>
      </c>
      <c r="DB699">
        <f>ROUND(ROUND(AT699*CZ699,2),6)</f>
        <v>7837</v>
      </c>
      <c r="DC699">
        <f>ROUND(ROUND(AT699*AG699,2),6)</f>
        <v>0</v>
      </c>
      <c r="DD699" t="s">
        <v>236</v>
      </c>
      <c r="DE699" t="s">
        <v>236</v>
      </c>
      <c r="DF699">
        <f t="shared" si="240"/>
        <v>0</v>
      </c>
      <c r="DG699">
        <f t="shared" si="229"/>
        <v>0</v>
      </c>
      <c r="DH699">
        <f t="shared" si="227"/>
        <v>0</v>
      </c>
      <c r="DI699">
        <f t="shared" si="228"/>
        <v>0</v>
      </c>
      <c r="DJ699">
        <f>DF699</f>
        <v>0</v>
      </c>
      <c r="DK699">
        <v>0</v>
      </c>
      <c r="DL699" t="s">
        <v>236</v>
      </c>
      <c r="DM699">
        <v>0</v>
      </c>
      <c r="DN699" t="s">
        <v>236</v>
      </c>
      <c r="DO699">
        <v>0</v>
      </c>
    </row>
    <row r="700" spans="1:119">
      <c r="A700">
        <f>ROW(Source!A241)</f>
        <v>241</v>
      </c>
      <c r="B700">
        <v>85244033</v>
      </c>
      <c r="C700">
        <v>85247240</v>
      </c>
      <c r="D700">
        <v>82925840</v>
      </c>
      <c r="E700">
        <v>117</v>
      </c>
      <c r="F700">
        <v>1</v>
      </c>
      <c r="G700">
        <v>1</v>
      </c>
      <c r="H700">
        <v>1</v>
      </c>
      <c r="I700" t="s">
        <v>841</v>
      </c>
      <c r="J700" t="s">
        <v>236</v>
      </c>
      <c r="K700" t="s">
        <v>842</v>
      </c>
      <c r="L700">
        <v>1191</v>
      </c>
      <c r="N700">
        <v>1013</v>
      </c>
      <c r="O700" t="s">
        <v>28</v>
      </c>
      <c r="P700" t="s">
        <v>28</v>
      </c>
      <c r="Q700">
        <v>1</v>
      </c>
      <c r="W700">
        <v>0</v>
      </c>
      <c r="X700">
        <v>44848675</v>
      </c>
      <c r="Y700">
        <f>(AT700*ROUND((0.15+1),7))</f>
        <v>20.125</v>
      </c>
      <c r="AA700">
        <v>0</v>
      </c>
      <c r="AB700">
        <v>0</v>
      </c>
      <c r="AC700">
        <v>0</v>
      </c>
      <c r="AD700">
        <v>793.61</v>
      </c>
      <c r="AE700">
        <v>0</v>
      </c>
      <c r="AF700">
        <v>0</v>
      </c>
      <c r="AG700">
        <v>0</v>
      </c>
      <c r="AH700">
        <v>793.61</v>
      </c>
      <c r="AI700">
        <v>1</v>
      </c>
      <c r="AJ700">
        <v>1</v>
      </c>
      <c r="AK700">
        <v>1</v>
      </c>
      <c r="AL700">
        <v>1</v>
      </c>
      <c r="AM700">
        <v>-2</v>
      </c>
      <c r="AN700">
        <v>0</v>
      </c>
      <c r="AO700">
        <v>0</v>
      </c>
      <c r="AP700">
        <v>1</v>
      </c>
      <c r="AQ700">
        <v>1</v>
      </c>
      <c r="AR700">
        <v>0</v>
      </c>
      <c r="AS700" t="s">
        <v>236</v>
      </c>
      <c r="AT700">
        <v>17.5</v>
      </c>
      <c r="AU700" t="s">
        <v>422</v>
      </c>
      <c r="AV700">
        <v>1</v>
      </c>
      <c r="AW700">
        <v>2</v>
      </c>
      <c r="AX700">
        <v>85247250</v>
      </c>
      <c r="AY700">
        <v>1</v>
      </c>
      <c r="AZ700">
        <v>0</v>
      </c>
      <c r="BA700">
        <v>928</v>
      </c>
      <c r="BB700">
        <v>1</v>
      </c>
      <c r="BC700">
        <v>0</v>
      </c>
      <c r="BD700">
        <v>0</v>
      </c>
      <c r="BE700">
        <v>0</v>
      </c>
      <c r="BF700">
        <v>0</v>
      </c>
      <c r="BG700">
        <v>0</v>
      </c>
      <c r="BH700">
        <v>0</v>
      </c>
      <c r="BI700">
        <v>0</v>
      </c>
      <c r="BJ700">
        <v>0</v>
      </c>
      <c r="BK700">
        <v>0</v>
      </c>
      <c r="BL700">
        <v>0</v>
      </c>
      <c r="BM700">
        <v>13888.175</v>
      </c>
      <c r="BN700">
        <v>17.5</v>
      </c>
      <c r="BO700">
        <v>0</v>
      </c>
      <c r="BP700">
        <v>1</v>
      </c>
      <c r="BQ700">
        <v>0</v>
      </c>
      <c r="BR700">
        <v>0</v>
      </c>
      <c r="BS700">
        <v>0</v>
      </c>
      <c r="BT700">
        <v>15971.40125</v>
      </c>
      <c r="BU700">
        <v>20.125</v>
      </c>
      <c r="BV700">
        <v>0</v>
      </c>
      <c r="BW700">
        <v>1</v>
      </c>
      <c r="CU700">
        <f>ROUND(AT700*Source!I241*AH700*AL700,2)</f>
        <v>0</v>
      </c>
      <c r="CV700">
        <f>ROUND(Y700*Source!I241,7)</f>
        <v>0</v>
      </c>
      <c r="CW700">
        <v>0</v>
      </c>
      <c r="CX700">
        <f>ROUND(Y700*Source!I241,7)</f>
        <v>0</v>
      </c>
      <c r="CY700">
        <f>AD700</f>
        <v>793.61</v>
      </c>
      <c r="CZ700">
        <f>AH700</f>
        <v>793.61</v>
      </c>
      <c r="DA700">
        <f>AL700</f>
        <v>1</v>
      </c>
      <c r="DB700">
        <f>ROUND((ROUND(AT700*CZ700,2)*ROUND((0.15+1),7)),6)</f>
        <v>15971.407</v>
      </c>
      <c r="DC700">
        <f>ROUND((ROUND(AT700*AG700,2)*ROUND((0.15+1),7)),6)</f>
        <v>0</v>
      </c>
      <c r="DD700" t="s">
        <v>236</v>
      </c>
      <c r="DE700" t="s">
        <v>236</v>
      </c>
      <c r="DF700">
        <f t="shared" si="240"/>
        <v>0</v>
      </c>
      <c r="DG700">
        <f t="shared" si="229"/>
        <v>0</v>
      </c>
      <c r="DH700">
        <f t="shared" si="227"/>
        <v>0</v>
      </c>
      <c r="DI700">
        <f t="shared" si="228"/>
        <v>0</v>
      </c>
      <c r="DJ700">
        <f>DI700</f>
        <v>0</v>
      </c>
      <c r="DK700">
        <v>1</v>
      </c>
      <c r="DL700" t="s">
        <v>236</v>
      </c>
      <c r="DM700">
        <v>0</v>
      </c>
      <c r="DN700" t="s">
        <v>236</v>
      </c>
      <c r="DO700">
        <v>0</v>
      </c>
    </row>
    <row r="701" spans="1:119">
      <c r="A701">
        <f>ROW(Source!A241)</f>
        <v>241</v>
      </c>
      <c r="B701">
        <v>85244033</v>
      </c>
      <c r="C701">
        <v>85247240</v>
      </c>
      <c r="D701">
        <v>82926016</v>
      </c>
      <c r="E701">
        <v>117</v>
      </c>
      <c r="F701">
        <v>1</v>
      </c>
      <c r="G701">
        <v>1</v>
      </c>
      <c r="H701">
        <v>1</v>
      </c>
      <c r="I701" t="s">
        <v>798</v>
      </c>
      <c r="J701" t="s">
        <v>236</v>
      </c>
      <c r="K701" t="s">
        <v>799</v>
      </c>
      <c r="L701">
        <v>1191</v>
      </c>
      <c r="N701">
        <v>1013</v>
      </c>
      <c r="O701" t="s">
        <v>28</v>
      </c>
      <c r="P701" t="s">
        <v>28</v>
      </c>
      <c r="Q701">
        <v>1</v>
      </c>
      <c r="W701">
        <v>0</v>
      </c>
      <c r="X701">
        <v>-1417349443</v>
      </c>
      <c r="Y701">
        <f>(AT701*ROUND((0.15+1),7))</f>
        <v>0.23</v>
      </c>
      <c r="AA701">
        <v>0</v>
      </c>
      <c r="AB701">
        <v>0</v>
      </c>
      <c r="AC701">
        <v>0</v>
      </c>
      <c r="AD701">
        <v>0</v>
      </c>
      <c r="AE701">
        <v>0</v>
      </c>
      <c r="AF701">
        <v>0</v>
      </c>
      <c r="AG701">
        <v>0</v>
      </c>
      <c r="AH701">
        <v>0</v>
      </c>
      <c r="AI701">
        <v>1</v>
      </c>
      <c r="AJ701">
        <v>1</v>
      </c>
      <c r="AK701">
        <v>1</v>
      </c>
      <c r="AL701">
        <v>1</v>
      </c>
      <c r="AM701">
        <v>-2</v>
      </c>
      <c r="AN701">
        <v>0</v>
      </c>
      <c r="AO701">
        <v>0</v>
      </c>
      <c r="AP701">
        <v>1</v>
      </c>
      <c r="AQ701">
        <v>1</v>
      </c>
      <c r="AR701">
        <v>0</v>
      </c>
      <c r="AS701" t="s">
        <v>236</v>
      </c>
      <c r="AT701">
        <v>0.2</v>
      </c>
      <c r="AU701" t="s">
        <v>422</v>
      </c>
      <c r="AV701">
        <v>2</v>
      </c>
      <c r="AW701">
        <v>2</v>
      </c>
      <c r="AX701">
        <v>85247251</v>
      </c>
      <c r="AY701">
        <v>1</v>
      </c>
      <c r="AZ701">
        <v>0</v>
      </c>
      <c r="BA701">
        <v>929</v>
      </c>
      <c r="BB701">
        <v>1</v>
      </c>
      <c r="BC701">
        <v>0</v>
      </c>
      <c r="BD701">
        <v>0</v>
      </c>
      <c r="BE701">
        <v>0</v>
      </c>
      <c r="BF701">
        <v>0</v>
      </c>
      <c r="BG701">
        <v>0</v>
      </c>
      <c r="BH701">
        <v>0</v>
      </c>
      <c r="BI701">
        <v>0</v>
      </c>
      <c r="BJ701">
        <v>0</v>
      </c>
      <c r="BK701">
        <v>0</v>
      </c>
      <c r="BL701">
        <v>0</v>
      </c>
      <c r="BM701">
        <v>0</v>
      </c>
      <c r="BN701">
        <v>0</v>
      </c>
      <c r="BO701">
        <v>0</v>
      </c>
      <c r="BP701">
        <v>0</v>
      </c>
      <c r="BQ701">
        <v>0</v>
      </c>
      <c r="BR701">
        <v>0</v>
      </c>
      <c r="BS701">
        <v>0</v>
      </c>
      <c r="BT701">
        <v>0</v>
      </c>
      <c r="BU701">
        <v>0</v>
      </c>
      <c r="BV701">
        <v>0</v>
      </c>
      <c r="BW701">
        <v>0</v>
      </c>
      <c r="CV701">
        <v>0</v>
      </c>
      <c r="CW701">
        <v>0</v>
      </c>
      <c r="CX701">
        <f>ROUND(Y701*Source!I241,7)</f>
        <v>0</v>
      </c>
      <c r="CY701">
        <f>AD701</f>
        <v>0</v>
      </c>
      <c r="CZ701">
        <f>AH701</f>
        <v>0</v>
      </c>
      <c r="DA701">
        <f>AL701</f>
        <v>1</v>
      </c>
      <c r="DB701">
        <f>ROUND((ROUND(AT701*CZ701,2)*ROUND((0.15+1),7)),6)</f>
        <v>0</v>
      </c>
      <c r="DC701">
        <f>ROUND((ROUND(AT701*AG701,2)*ROUND((0.15+1),7)),6)</f>
        <v>0</v>
      </c>
      <c r="DD701" t="s">
        <v>236</v>
      </c>
      <c r="DE701" t="s">
        <v>236</v>
      </c>
      <c r="DF701">
        <f t="shared" si="240"/>
        <v>0</v>
      </c>
      <c r="DG701">
        <f t="shared" si="229"/>
        <v>0</v>
      </c>
      <c r="DH701">
        <f t="shared" si="227"/>
        <v>0</v>
      </c>
      <c r="DI701">
        <f t="shared" si="228"/>
        <v>0</v>
      </c>
      <c r="DJ701">
        <f>DI701</f>
        <v>0</v>
      </c>
      <c r="DK701">
        <v>0</v>
      </c>
      <c r="DL701" t="s">
        <v>236</v>
      </c>
      <c r="DM701">
        <v>0</v>
      </c>
      <c r="DN701" t="s">
        <v>236</v>
      </c>
      <c r="DO701">
        <v>0</v>
      </c>
    </row>
    <row r="702" spans="1:119">
      <c r="A702">
        <f>ROW(Source!A241)</f>
        <v>241</v>
      </c>
      <c r="B702">
        <v>85244033</v>
      </c>
      <c r="C702">
        <v>85247240</v>
      </c>
      <c r="D702">
        <v>82932505</v>
      </c>
      <c r="E702">
        <v>1</v>
      </c>
      <c r="F702">
        <v>1</v>
      </c>
      <c r="G702">
        <v>1</v>
      </c>
      <c r="H702">
        <v>2</v>
      </c>
      <c r="I702" t="s">
        <v>73</v>
      </c>
      <c r="J702" t="s">
        <v>807</v>
      </c>
      <c r="K702" t="s">
        <v>74</v>
      </c>
      <c r="L702">
        <v>1368</v>
      </c>
      <c r="N702">
        <v>1011</v>
      </c>
      <c r="O702" t="s">
        <v>57</v>
      </c>
      <c r="P702" t="s">
        <v>57</v>
      </c>
      <c r="Q702">
        <v>1</v>
      </c>
      <c r="W702">
        <v>0</v>
      </c>
      <c r="X702">
        <v>639918019</v>
      </c>
      <c r="Y702">
        <f>(AT702*ROUND((0.15+1),7))</f>
        <v>0.115</v>
      </c>
      <c r="AA702">
        <v>0</v>
      </c>
      <c r="AB702">
        <v>1626.29</v>
      </c>
      <c r="AC702">
        <v>1090.46</v>
      </c>
      <c r="AD702">
        <v>0</v>
      </c>
      <c r="AE702">
        <v>0</v>
      </c>
      <c r="AF702">
        <v>1626.29</v>
      </c>
      <c r="AG702">
        <v>1090.46</v>
      </c>
      <c r="AH702">
        <v>0</v>
      </c>
      <c r="AI702">
        <v>1</v>
      </c>
      <c r="AJ702">
        <v>1</v>
      </c>
      <c r="AK702">
        <v>1</v>
      </c>
      <c r="AL702">
        <v>1</v>
      </c>
      <c r="AM702">
        <v>-2</v>
      </c>
      <c r="AN702">
        <v>0</v>
      </c>
      <c r="AO702">
        <v>0</v>
      </c>
      <c r="AP702">
        <v>1</v>
      </c>
      <c r="AQ702">
        <v>1</v>
      </c>
      <c r="AR702">
        <v>0</v>
      </c>
      <c r="AS702" t="s">
        <v>236</v>
      </c>
      <c r="AT702">
        <v>0.1</v>
      </c>
      <c r="AU702" t="s">
        <v>422</v>
      </c>
      <c r="AV702">
        <v>1</v>
      </c>
      <c r="AW702">
        <v>2</v>
      </c>
      <c r="AX702">
        <v>85247252</v>
      </c>
      <c r="AY702">
        <v>1</v>
      </c>
      <c r="AZ702">
        <v>0</v>
      </c>
      <c r="BA702">
        <v>930</v>
      </c>
      <c r="BB702">
        <v>1</v>
      </c>
      <c r="BC702">
        <v>0</v>
      </c>
      <c r="BD702">
        <v>0</v>
      </c>
      <c r="BE702">
        <v>0</v>
      </c>
      <c r="BF702">
        <v>0</v>
      </c>
      <c r="BG702">
        <v>0</v>
      </c>
      <c r="BH702">
        <v>0</v>
      </c>
      <c r="BI702">
        <v>0</v>
      </c>
      <c r="BJ702">
        <v>0</v>
      </c>
      <c r="BK702">
        <v>162.629</v>
      </c>
      <c r="BL702">
        <v>109.046</v>
      </c>
      <c r="BM702">
        <v>0</v>
      </c>
      <c r="BN702">
        <v>0</v>
      </c>
      <c r="BO702">
        <v>0.1</v>
      </c>
      <c r="BP702">
        <v>1</v>
      </c>
      <c r="BQ702">
        <v>0</v>
      </c>
      <c r="BR702">
        <v>187.02335</v>
      </c>
      <c r="BS702">
        <v>125.4029</v>
      </c>
      <c r="BT702">
        <v>0</v>
      </c>
      <c r="BU702">
        <v>0</v>
      </c>
      <c r="BV702">
        <v>0.115</v>
      </c>
      <c r="BW702">
        <v>1</v>
      </c>
      <c r="CV702">
        <v>0</v>
      </c>
      <c r="CW702">
        <f>ROUND(Y702*Source!I241*DO702,7)</f>
        <v>0</v>
      </c>
      <c r="CX702">
        <f>ROUND(Y702*Source!I241,7)</f>
        <v>0</v>
      </c>
      <c r="CY702">
        <f>AB702</f>
        <v>1626.29</v>
      </c>
      <c r="CZ702">
        <f>AF702</f>
        <v>1626.29</v>
      </c>
      <c r="DA702">
        <f>AJ702</f>
        <v>1</v>
      </c>
      <c r="DB702">
        <f>ROUND((ROUND(AT702*CZ702,2)*ROUND((0.15+1),7)),6)</f>
        <v>187.0245</v>
      </c>
      <c r="DC702">
        <f>ROUND((ROUND(AT702*AG702,2)*ROUND((0.15+1),7)),6)</f>
        <v>125.4075</v>
      </c>
      <c r="DD702" t="s">
        <v>236</v>
      </c>
      <c r="DE702" t="s">
        <v>236</v>
      </c>
      <c r="DF702">
        <f t="shared" si="240"/>
        <v>0</v>
      </c>
      <c r="DG702">
        <f t="shared" si="229"/>
        <v>0</v>
      </c>
      <c r="DH702">
        <f t="shared" si="227"/>
        <v>0</v>
      </c>
      <c r="DI702">
        <f t="shared" si="228"/>
        <v>0</v>
      </c>
      <c r="DJ702">
        <f>DG702+DH702</f>
        <v>0</v>
      </c>
      <c r="DK702">
        <v>1</v>
      </c>
      <c r="DL702" t="s">
        <v>75</v>
      </c>
      <c r="DM702">
        <v>6</v>
      </c>
      <c r="DN702" t="s">
        <v>28</v>
      </c>
      <c r="DO702">
        <v>1</v>
      </c>
    </row>
    <row r="703" spans="1:119">
      <c r="A703">
        <f>ROW(Source!A241)</f>
        <v>241</v>
      </c>
      <c r="B703">
        <v>85244033</v>
      </c>
      <c r="C703">
        <v>85247240</v>
      </c>
      <c r="D703">
        <v>82933400</v>
      </c>
      <c r="E703">
        <v>1</v>
      </c>
      <c r="F703">
        <v>1</v>
      </c>
      <c r="G703">
        <v>1</v>
      </c>
      <c r="H703">
        <v>2</v>
      </c>
      <c r="I703" t="s">
        <v>97</v>
      </c>
      <c r="J703" t="s">
        <v>801</v>
      </c>
      <c r="K703" t="s">
        <v>98</v>
      </c>
      <c r="L703">
        <v>1368</v>
      </c>
      <c r="N703">
        <v>1011</v>
      </c>
      <c r="O703" t="s">
        <v>57</v>
      </c>
      <c r="P703" t="s">
        <v>57</v>
      </c>
      <c r="Q703">
        <v>1</v>
      </c>
      <c r="W703">
        <v>0</v>
      </c>
      <c r="X703">
        <v>-849950259</v>
      </c>
      <c r="Y703">
        <f>(AT703*ROUND((0.15+1),7))</f>
        <v>0.115</v>
      </c>
      <c r="AA703">
        <v>0</v>
      </c>
      <c r="AB703">
        <v>641.7</v>
      </c>
      <c r="AC703">
        <v>811.79</v>
      </c>
      <c r="AD703">
        <v>0</v>
      </c>
      <c r="AE703">
        <v>0</v>
      </c>
      <c r="AF703">
        <v>641.7</v>
      </c>
      <c r="AG703">
        <v>811.79</v>
      </c>
      <c r="AH703">
        <v>0</v>
      </c>
      <c r="AI703">
        <v>1</v>
      </c>
      <c r="AJ703">
        <v>1</v>
      </c>
      <c r="AK703">
        <v>1</v>
      </c>
      <c r="AL703">
        <v>1</v>
      </c>
      <c r="AM703">
        <v>-2</v>
      </c>
      <c r="AN703">
        <v>0</v>
      </c>
      <c r="AO703">
        <v>0</v>
      </c>
      <c r="AP703">
        <v>1</v>
      </c>
      <c r="AQ703">
        <v>1</v>
      </c>
      <c r="AR703">
        <v>0</v>
      </c>
      <c r="AS703" t="s">
        <v>236</v>
      </c>
      <c r="AT703">
        <v>0.1</v>
      </c>
      <c r="AU703" t="s">
        <v>422</v>
      </c>
      <c r="AV703">
        <v>1</v>
      </c>
      <c r="AW703">
        <v>2</v>
      </c>
      <c r="AX703">
        <v>85247253</v>
      </c>
      <c r="AY703">
        <v>1</v>
      </c>
      <c r="AZ703">
        <v>0</v>
      </c>
      <c r="BA703">
        <v>931</v>
      </c>
      <c r="BB703">
        <v>1</v>
      </c>
      <c r="BC703">
        <v>0</v>
      </c>
      <c r="BD703">
        <v>0</v>
      </c>
      <c r="BE703">
        <v>0</v>
      </c>
      <c r="BF703">
        <v>0</v>
      </c>
      <c r="BG703">
        <v>0</v>
      </c>
      <c r="BH703">
        <v>0</v>
      </c>
      <c r="BI703">
        <v>0</v>
      </c>
      <c r="BJ703">
        <v>0</v>
      </c>
      <c r="BK703">
        <v>64.17</v>
      </c>
      <c r="BL703">
        <v>81.179</v>
      </c>
      <c r="BM703">
        <v>0</v>
      </c>
      <c r="BN703">
        <v>0</v>
      </c>
      <c r="BO703">
        <v>0.1</v>
      </c>
      <c r="BP703">
        <v>1</v>
      </c>
      <c r="BQ703">
        <v>0</v>
      </c>
      <c r="BR703">
        <v>73.7955</v>
      </c>
      <c r="BS703">
        <v>93.35585</v>
      </c>
      <c r="BT703">
        <v>0</v>
      </c>
      <c r="BU703">
        <v>0</v>
      </c>
      <c r="BV703">
        <v>0.115</v>
      </c>
      <c r="BW703">
        <v>1</v>
      </c>
      <c r="CV703">
        <v>0</v>
      </c>
      <c r="CW703">
        <f>ROUND(Y703*Source!I241*DO703,7)</f>
        <v>0</v>
      </c>
      <c r="CX703">
        <f>ROUND(Y703*Source!I241,7)</f>
        <v>0</v>
      </c>
      <c r="CY703">
        <f>AB703</f>
        <v>641.7</v>
      </c>
      <c r="CZ703">
        <f>AF703</f>
        <v>641.7</v>
      </c>
      <c r="DA703">
        <f>AJ703</f>
        <v>1</v>
      </c>
      <c r="DB703">
        <f>ROUND((ROUND(AT703*CZ703,2)*ROUND((0.15+1),7)),6)</f>
        <v>73.7955</v>
      </c>
      <c r="DC703">
        <f>ROUND((ROUND(AT703*AG703,2)*ROUND((0.15+1),7)),6)</f>
        <v>93.357</v>
      </c>
      <c r="DD703" t="s">
        <v>236</v>
      </c>
      <c r="DE703" t="s">
        <v>236</v>
      </c>
      <c r="DF703">
        <f t="shared" si="240"/>
        <v>0</v>
      </c>
      <c r="DG703">
        <f t="shared" si="229"/>
        <v>0</v>
      </c>
      <c r="DH703">
        <f t="shared" si="227"/>
        <v>0</v>
      </c>
      <c r="DI703">
        <f t="shared" si="228"/>
        <v>0</v>
      </c>
      <c r="DJ703">
        <f>DG703+DH703</f>
        <v>0</v>
      </c>
      <c r="DK703">
        <v>1</v>
      </c>
      <c r="DL703" t="s">
        <v>81</v>
      </c>
      <c r="DM703">
        <v>4</v>
      </c>
      <c r="DN703" t="s">
        <v>28</v>
      </c>
      <c r="DO703">
        <v>1</v>
      </c>
    </row>
    <row r="704" spans="1:119">
      <c r="A704">
        <f>ROW(Source!A241)</f>
        <v>241</v>
      </c>
      <c r="B704">
        <v>85244033</v>
      </c>
      <c r="C704">
        <v>85247240</v>
      </c>
      <c r="D704">
        <v>82933596</v>
      </c>
      <c r="E704">
        <v>1</v>
      </c>
      <c r="F704">
        <v>1</v>
      </c>
      <c r="G704">
        <v>1</v>
      </c>
      <c r="H704">
        <v>2</v>
      </c>
      <c r="I704" t="s">
        <v>821</v>
      </c>
      <c r="J704" t="s">
        <v>822</v>
      </c>
      <c r="K704" t="s">
        <v>823</v>
      </c>
      <c r="L704">
        <v>1368</v>
      </c>
      <c r="N704">
        <v>1011</v>
      </c>
      <c r="O704" t="s">
        <v>57</v>
      </c>
      <c r="P704" t="s">
        <v>57</v>
      </c>
      <c r="Q704">
        <v>1</v>
      </c>
      <c r="W704">
        <v>0</v>
      </c>
      <c r="X704">
        <v>303316554</v>
      </c>
      <c r="Y704">
        <f>(AT704*ROUND((0.15+1),7))</f>
        <v>3.335</v>
      </c>
      <c r="AA704">
        <v>0</v>
      </c>
      <c r="AB704">
        <v>34.61</v>
      </c>
      <c r="AC704">
        <v>0</v>
      </c>
      <c r="AD704">
        <v>0</v>
      </c>
      <c r="AE704">
        <v>0</v>
      </c>
      <c r="AF704">
        <v>34.61</v>
      </c>
      <c r="AG704">
        <v>0</v>
      </c>
      <c r="AH704">
        <v>0</v>
      </c>
      <c r="AI704">
        <v>1</v>
      </c>
      <c r="AJ704">
        <v>1</v>
      </c>
      <c r="AK704">
        <v>1</v>
      </c>
      <c r="AL704">
        <v>1</v>
      </c>
      <c r="AM704">
        <v>-2</v>
      </c>
      <c r="AN704">
        <v>0</v>
      </c>
      <c r="AO704">
        <v>0</v>
      </c>
      <c r="AP704">
        <v>1</v>
      </c>
      <c r="AQ704">
        <v>1</v>
      </c>
      <c r="AR704">
        <v>0</v>
      </c>
      <c r="AS704" t="s">
        <v>236</v>
      </c>
      <c r="AT704">
        <v>2.9</v>
      </c>
      <c r="AU704" t="s">
        <v>422</v>
      </c>
      <c r="AV704">
        <v>1</v>
      </c>
      <c r="AW704">
        <v>2</v>
      </c>
      <c r="AX704">
        <v>85247254</v>
      </c>
      <c r="AY704">
        <v>1</v>
      </c>
      <c r="AZ704">
        <v>0</v>
      </c>
      <c r="BA704">
        <v>932</v>
      </c>
      <c r="BB704">
        <v>1</v>
      </c>
      <c r="BC704">
        <v>0</v>
      </c>
      <c r="BD704">
        <v>0</v>
      </c>
      <c r="BE704">
        <v>0</v>
      </c>
      <c r="BF704">
        <v>0</v>
      </c>
      <c r="BG704">
        <v>0</v>
      </c>
      <c r="BH704">
        <v>0</v>
      </c>
      <c r="BI704">
        <v>0</v>
      </c>
      <c r="BJ704">
        <v>0</v>
      </c>
      <c r="BK704">
        <v>100.369</v>
      </c>
      <c r="BL704">
        <v>0</v>
      </c>
      <c r="BM704">
        <v>0</v>
      </c>
      <c r="BN704">
        <v>0</v>
      </c>
      <c r="BO704">
        <v>0</v>
      </c>
      <c r="BP704">
        <v>1</v>
      </c>
      <c r="BQ704">
        <v>0</v>
      </c>
      <c r="BR704">
        <v>115.42435</v>
      </c>
      <c r="BS704">
        <v>0</v>
      </c>
      <c r="BT704">
        <v>0</v>
      </c>
      <c r="BU704">
        <v>0</v>
      </c>
      <c r="BV704">
        <v>0</v>
      </c>
      <c r="BW704">
        <v>1</v>
      </c>
      <c r="CV704">
        <v>0</v>
      </c>
      <c r="CW704">
        <f>ROUND(Y704*Source!I241*DO704,7)</f>
        <v>0</v>
      </c>
      <c r="CX704">
        <f>ROUND(Y704*Source!I241,7)</f>
        <v>0</v>
      </c>
      <c r="CY704">
        <f>AB704</f>
        <v>34.61</v>
      </c>
      <c r="CZ704">
        <f>AF704</f>
        <v>34.61</v>
      </c>
      <c r="DA704">
        <f>AJ704</f>
        <v>1</v>
      </c>
      <c r="DB704">
        <f>ROUND((ROUND(AT704*CZ704,2)*ROUND((0.15+1),7)),6)</f>
        <v>115.4255</v>
      </c>
      <c r="DC704">
        <f>ROUND((ROUND(AT704*AG704,2)*ROUND((0.15+1),7)),6)</f>
        <v>0</v>
      </c>
      <c r="DD704" t="s">
        <v>236</v>
      </c>
      <c r="DE704" t="s">
        <v>236</v>
      </c>
      <c r="DF704">
        <f t="shared" si="240"/>
        <v>0</v>
      </c>
      <c r="DG704">
        <f t="shared" si="229"/>
        <v>0</v>
      </c>
      <c r="DH704">
        <f t="shared" si="227"/>
        <v>0</v>
      </c>
      <c r="DI704">
        <f t="shared" si="228"/>
        <v>0</v>
      </c>
      <c r="DJ704">
        <f>DG704+DH704</f>
        <v>0</v>
      </c>
      <c r="DK704">
        <v>1</v>
      </c>
      <c r="DL704" t="s">
        <v>236</v>
      </c>
      <c r="DM704">
        <v>0</v>
      </c>
      <c r="DN704" t="s">
        <v>236</v>
      </c>
      <c r="DO704">
        <v>0</v>
      </c>
    </row>
    <row r="705" spans="1:119">
      <c r="A705">
        <f>ROW(Source!A241)</f>
        <v>241</v>
      </c>
      <c r="B705">
        <v>85244033</v>
      </c>
      <c r="C705">
        <v>85247240</v>
      </c>
      <c r="D705">
        <v>83000909</v>
      </c>
      <c r="E705">
        <v>1</v>
      </c>
      <c r="F705">
        <v>1</v>
      </c>
      <c r="G705">
        <v>1</v>
      </c>
      <c r="H705">
        <v>3</v>
      </c>
      <c r="I705" t="s">
        <v>828</v>
      </c>
      <c r="J705" t="s">
        <v>829</v>
      </c>
      <c r="K705" t="s">
        <v>830</v>
      </c>
      <c r="L705">
        <v>1346</v>
      </c>
      <c r="N705">
        <v>1009</v>
      </c>
      <c r="O705" t="s">
        <v>102</v>
      </c>
      <c r="P705" t="s">
        <v>102</v>
      </c>
      <c r="Q705">
        <v>1</v>
      </c>
      <c r="W705">
        <v>0</v>
      </c>
      <c r="X705">
        <v>-163259778</v>
      </c>
      <c r="Y705">
        <f>AT705</f>
        <v>0.9</v>
      </c>
      <c r="AA705">
        <v>121.39</v>
      </c>
      <c r="AB705">
        <v>0</v>
      </c>
      <c r="AC705">
        <v>0</v>
      </c>
      <c r="AD705">
        <v>0</v>
      </c>
      <c r="AE705">
        <v>155.63</v>
      </c>
      <c r="AF705">
        <v>0</v>
      </c>
      <c r="AG705">
        <v>0</v>
      </c>
      <c r="AH705">
        <v>0</v>
      </c>
      <c r="AI705">
        <v>0.78</v>
      </c>
      <c r="AJ705">
        <v>1</v>
      </c>
      <c r="AK705">
        <v>1</v>
      </c>
      <c r="AL705">
        <v>1</v>
      </c>
      <c r="AM705">
        <v>2</v>
      </c>
      <c r="AN705">
        <v>0</v>
      </c>
      <c r="AO705">
        <v>0</v>
      </c>
      <c r="AP705">
        <v>1</v>
      </c>
      <c r="AQ705">
        <v>1</v>
      </c>
      <c r="AR705">
        <v>0</v>
      </c>
      <c r="AS705" t="s">
        <v>236</v>
      </c>
      <c r="AT705">
        <v>0.9</v>
      </c>
      <c r="AU705" t="s">
        <v>236</v>
      </c>
      <c r="AV705">
        <v>0</v>
      </c>
      <c r="AW705">
        <v>2</v>
      </c>
      <c r="AX705">
        <v>85247255</v>
      </c>
      <c r="AY705">
        <v>1</v>
      </c>
      <c r="AZ705">
        <v>0</v>
      </c>
      <c r="BA705">
        <v>933</v>
      </c>
      <c r="BB705">
        <v>1</v>
      </c>
      <c r="BC705">
        <v>0</v>
      </c>
      <c r="BD705">
        <v>0</v>
      </c>
      <c r="BE705">
        <v>0</v>
      </c>
      <c r="BF705">
        <v>0</v>
      </c>
      <c r="BG705">
        <v>0</v>
      </c>
      <c r="BH705">
        <v>0</v>
      </c>
      <c r="BI705">
        <v>0</v>
      </c>
      <c r="BJ705">
        <v>140.067</v>
      </c>
      <c r="BK705">
        <v>0</v>
      </c>
      <c r="BL705">
        <v>0</v>
      </c>
      <c r="BM705">
        <v>0</v>
      </c>
      <c r="BN705">
        <v>0</v>
      </c>
      <c r="BO705">
        <v>0</v>
      </c>
      <c r="BP705">
        <v>1</v>
      </c>
      <c r="BQ705">
        <v>140.067</v>
      </c>
      <c r="BR705">
        <v>0</v>
      </c>
      <c r="BS705">
        <v>0</v>
      </c>
      <c r="BT705">
        <v>0</v>
      </c>
      <c r="BU705">
        <v>0</v>
      </c>
      <c r="BV705">
        <v>0</v>
      </c>
      <c r="BW705">
        <v>1</v>
      </c>
      <c r="CV705">
        <v>0</v>
      </c>
      <c r="CW705">
        <v>0</v>
      </c>
      <c r="CX705">
        <f>ROUND(Y705*Source!I241,7)</f>
        <v>0</v>
      </c>
      <c r="CY705">
        <f>AA705</f>
        <v>121.39</v>
      </c>
      <c r="CZ705">
        <f>AE705</f>
        <v>155.63</v>
      </c>
      <c r="DA705">
        <f>AI705</f>
        <v>0.78</v>
      </c>
      <c r="DB705">
        <f>ROUND(ROUND(AT705*CZ705,2),6)</f>
        <v>140.07</v>
      </c>
      <c r="DC705">
        <f>ROUND(ROUND(AT705*AG705,2),6)</f>
        <v>0</v>
      </c>
      <c r="DD705" t="s">
        <v>236</v>
      </c>
      <c r="DE705" t="s">
        <v>236</v>
      </c>
      <c r="DF705">
        <f>ROUND(ROUND(AE705*AI705,2)*CX705,2)</f>
        <v>0</v>
      </c>
      <c r="DG705">
        <f t="shared" si="229"/>
        <v>0</v>
      </c>
      <c r="DH705">
        <f t="shared" ref="DH705:DH764" si="241">ROUND(ROUND(AG705,2)*CX705,2)</f>
        <v>0</v>
      </c>
      <c r="DI705">
        <f t="shared" ref="DI705:DI764" si="242">ROUND(ROUND(AH705,2)*CX705,2)</f>
        <v>0</v>
      </c>
      <c r="DJ705">
        <f>DF705</f>
        <v>0</v>
      </c>
      <c r="DK705">
        <v>0</v>
      </c>
      <c r="DL705" t="s">
        <v>236</v>
      </c>
      <c r="DM705">
        <v>0</v>
      </c>
      <c r="DN705" t="s">
        <v>236</v>
      </c>
      <c r="DO705">
        <v>0</v>
      </c>
    </row>
    <row r="706" spans="1:119">
      <c r="A706">
        <f>ROW(Source!A241)</f>
        <v>241</v>
      </c>
      <c r="B706">
        <v>85244033</v>
      </c>
      <c r="C706">
        <v>85247240</v>
      </c>
      <c r="D706">
        <v>83018799</v>
      </c>
      <c r="E706">
        <v>1</v>
      </c>
      <c r="F706">
        <v>1</v>
      </c>
      <c r="G706">
        <v>1</v>
      </c>
      <c r="H706">
        <v>3</v>
      </c>
      <c r="I706" t="s">
        <v>949</v>
      </c>
      <c r="J706" t="s">
        <v>950</v>
      </c>
      <c r="K706" t="s">
        <v>951</v>
      </c>
      <c r="L706">
        <v>1346</v>
      </c>
      <c r="N706">
        <v>1009</v>
      </c>
      <c r="O706" t="s">
        <v>102</v>
      </c>
      <c r="P706" t="s">
        <v>102</v>
      </c>
      <c r="Q706">
        <v>1</v>
      </c>
      <c r="W706">
        <v>0</v>
      </c>
      <c r="X706">
        <v>72056734</v>
      </c>
      <c r="Y706">
        <f>AT706</f>
        <v>2</v>
      </c>
      <c r="AA706">
        <v>1139.45</v>
      </c>
      <c r="AB706">
        <v>0</v>
      </c>
      <c r="AC706">
        <v>0</v>
      </c>
      <c r="AD706">
        <v>0</v>
      </c>
      <c r="AE706">
        <v>911.56</v>
      </c>
      <c r="AF706">
        <v>0</v>
      </c>
      <c r="AG706">
        <v>0</v>
      </c>
      <c r="AH706">
        <v>0</v>
      </c>
      <c r="AI706">
        <v>1.25</v>
      </c>
      <c r="AJ706">
        <v>1</v>
      </c>
      <c r="AK706">
        <v>1</v>
      </c>
      <c r="AL706">
        <v>1</v>
      </c>
      <c r="AM706">
        <v>2</v>
      </c>
      <c r="AN706">
        <v>0</v>
      </c>
      <c r="AO706">
        <v>0</v>
      </c>
      <c r="AP706">
        <v>1</v>
      </c>
      <c r="AQ706">
        <v>1</v>
      </c>
      <c r="AR706">
        <v>0</v>
      </c>
      <c r="AS706" t="s">
        <v>236</v>
      </c>
      <c r="AT706">
        <v>2</v>
      </c>
      <c r="AU706" t="s">
        <v>236</v>
      </c>
      <c r="AV706">
        <v>0</v>
      </c>
      <c r="AW706">
        <v>2</v>
      </c>
      <c r="AX706">
        <v>85247257</v>
      </c>
      <c r="AY706">
        <v>1</v>
      </c>
      <c r="AZ706">
        <v>0</v>
      </c>
      <c r="BA706">
        <v>935</v>
      </c>
      <c r="BB706">
        <v>1</v>
      </c>
      <c r="BC706">
        <v>0</v>
      </c>
      <c r="BD706">
        <v>0</v>
      </c>
      <c r="BE706">
        <v>0</v>
      </c>
      <c r="BF706">
        <v>0</v>
      </c>
      <c r="BG706">
        <v>0</v>
      </c>
      <c r="BH706">
        <v>0</v>
      </c>
      <c r="BI706">
        <v>0</v>
      </c>
      <c r="BJ706">
        <v>1823.12</v>
      </c>
      <c r="BK706">
        <v>0</v>
      </c>
      <c r="BL706">
        <v>0</v>
      </c>
      <c r="BM706">
        <v>0</v>
      </c>
      <c r="BN706">
        <v>0</v>
      </c>
      <c r="BO706">
        <v>0</v>
      </c>
      <c r="BP706">
        <v>1</v>
      </c>
      <c r="BQ706">
        <v>1823.12</v>
      </c>
      <c r="BR706">
        <v>0</v>
      </c>
      <c r="BS706">
        <v>0</v>
      </c>
      <c r="BT706">
        <v>0</v>
      </c>
      <c r="BU706">
        <v>0</v>
      </c>
      <c r="BV706">
        <v>0</v>
      </c>
      <c r="BW706">
        <v>1</v>
      </c>
      <c r="CV706">
        <v>0</v>
      </c>
      <c r="CW706">
        <v>0</v>
      </c>
      <c r="CX706">
        <f>ROUND(Y706*Source!I241,7)</f>
        <v>0</v>
      </c>
      <c r="CY706">
        <f>AA706</f>
        <v>1139.45</v>
      </c>
      <c r="CZ706">
        <f>AE706</f>
        <v>911.56</v>
      </c>
      <c r="DA706">
        <f>AI706</f>
        <v>1.25</v>
      </c>
      <c r="DB706">
        <f>ROUND(ROUND(AT706*CZ706,2),6)</f>
        <v>1823.12</v>
      </c>
      <c r="DC706">
        <f>ROUND(ROUND(AT706*AG706,2),6)</f>
        <v>0</v>
      </c>
      <c r="DD706" t="s">
        <v>236</v>
      </c>
      <c r="DE706" t="s">
        <v>236</v>
      </c>
      <c r="DF706">
        <f>ROUND(ROUND(AE706*AI706,2)*CX706,2)</f>
        <v>0</v>
      </c>
      <c r="DG706">
        <f t="shared" si="229"/>
        <v>0</v>
      </c>
      <c r="DH706">
        <f t="shared" si="241"/>
        <v>0</v>
      </c>
      <c r="DI706">
        <f t="shared" si="242"/>
        <v>0</v>
      </c>
      <c r="DJ706">
        <f>DF706</f>
        <v>0</v>
      </c>
      <c r="DK706">
        <v>0</v>
      </c>
      <c r="DL706" t="s">
        <v>236</v>
      </c>
      <c r="DM706">
        <v>0</v>
      </c>
      <c r="DN706" t="s">
        <v>236</v>
      </c>
      <c r="DO706">
        <v>0</v>
      </c>
    </row>
    <row r="707" spans="1:119">
      <c r="A707">
        <f>ROW(Source!A241)</f>
        <v>241</v>
      </c>
      <c r="B707">
        <v>85244033</v>
      </c>
      <c r="C707">
        <v>85247240</v>
      </c>
      <c r="D707">
        <v>82931850</v>
      </c>
      <c r="E707">
        <v>117</v>
      </c>
      <c r="F707">
        <v>1</v>
      </c>
      <c r="G707">
        <v>1</v>
      </c>
      <c r="H707">
        <v>3</v>
      </c>
      <c r="I707" t="s">
        <v>327</v>
      </c>
      <c r="J707" t="s">
        <v>236</v>
      </c>
      <c r="K707" t="s">
        <v>328</v>
      </c>
      <c r="L707">
        <v>3277935</v>
      </c>
      <c r="N707">
        <v>1013</v>
      </c>
      <c r="O707" t="s">
        <v>64</v>
      </c>
      <c r="P707" t="s">
        <v>64</v>
      </c>
      <c r="Q707">
        <v>1</v>
      </c>
      <c r="W707">
        <v>0</v>
      </c>
      <c r="X707">
        <v>274903907</v>
      </c>
      <c r="Y707">
        <f>AT707</f>
        <v>2</v>
      </c>
      <c r="AA707">
        <v>0</v>
      </c>
      <c r="AB707">
        <v>0</v>
      </c>
      <c r="AC707">
        <v>0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1</v>
      </c>
      <c r="AJ707">
        <v>1</v>
      </c>
      <c r="AK707">
        <v>1</v>
      </c>
      <c r="AL707">
        <v>1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  <c r="AS707" t="s">
        <v>236</v>
      </c>
      <c r="AT707">
        <v>2</v>
      </c>
      <c r="AU707" t="s">
        <v>236</v>
      </c>
      <c r="AV707">
        <v>0</v>
      </c>
      <c r="AW707">
        <v>2</v>
      </c>
      <c r="AX707">
        <v>85247258</v>
      </c>
      <c r="AY707">
        <v>1</v>
      </c>
      <c r="AZ707">
        <v>0</v>
      </c>
      <c r="BA707">
        <v>936</v>
      </c>
      <c r="BB707">
        <v>0</v>
      </c>
      <c r="BC707">
        <v>0</v>
      </c>
      <c r="BD707">
        <v>0</v>
      </c>
      <c r="BE707">
        <v>0</v>
      </c>
      <c r="BF707">
        <v>0</v>
      </c>
      <c r="BG707">
        <v>0</v>
      </c>
      <c r="BH707">
        <v>0</v>
      </c>
      <c r="BI707">
        <v>0</v>
      </c>
      <c r="BJ707">
        <v>0</v>
      </c>
      <c r="BK707">
        <v>0</v>
      </c>
      <c r="BL707">
        <v>0</v>
      </c>
      <c r="BM707">
        <v>0</v>
      </c>
      <c r="BN707">
        <v>0</v>
      </c>
      <c r="BO707">
        <v>0</v>
      </c>
      <c r="BP707">
        <v>0</v>
      </c>
      <c r="BQ707">
        <v>0</v>
      </c>
      <c r="BR707">
        <v>0</v>
      </c>
      <c r="BS707">
        <v>0</v>
      </c>
      <c r="BT707">
        <v>0</v>
      </c>
      <c r="BU707">
        <v>0</v>
      </c>
      <c r="BV707">
        <v>0</v>
      </c>
      <c r="BW707">
        <v>0</v>
      </c>
      <c r="CV707">
        <v>0</v>
      </c>
      <c r="CW707">
        <v>0</v>
      </c>
      <c r="CX707">
        <f>ROUND(Y707*Source!I241,7)</f>
        <v>0</v>
      </c>
      <c r="CY707">
        <f>AA707</f>
        <v>0</v>
      </c>
      <c r="CZ707">
        <f>AE707</f>
        <v>0</v>
      </c>
      <c r="DA707">
        <f>AI707</f>
        <v>1</v>
      </c>
      <c r="DB707">
        <f>ROUND(ROUND(AT707*CZ707,2),6)</f>
        <v>0</v>
      </c>
      <c r="DC707">
        <f>ROUND(ROUND(AT707*AG707,2),6)</f>
        <v>0</v>
      </c>
      <c r="DD707" t="s">
        <v>236</v>
      </c>
      <c r="DE707" t="s">
        <v>236</v>
      </c>
      <c r="DF707">
        <f t="shared" ref="DF707:DF713" si="243">ROUND(ROUND(AE707,2)*CX707,2)</f>
        <v>0</v>
      </c>
      <c r="DG707">
        <f t="shared" si="229"/>
        <v>0</v>
      </c>
      <c r="DH707">
        <f t="shared" si="241"/>
        <v>0</v>
      </c>
      <c r="DI707">
        <f t="shared" si="242"/>
        <v>0</v>
      </c>
      <c r="DJ707">
        <f>DF707</f>
        <v>0</v>
      </c>
      <c r="DK707">
        <v>0</v>
      </c>
      <c r="DL707" t="s">
        <v>236</v>
      </c>
      <c r="DM707">
        <v>0</v>
      </c>
      <c r="DN707" t="s">
        <v>236</v>
      </c>
      <c r="DO707">
        <v>0</v>
      </c>
    </row>
    <row r="708" spans="1:119">
      <c r="A708">
        <f>ROW(Source!A241)</f>
        <v>241</v>
      </c>
      <c r="B708">
        <v>85244033</v>
      </c>
      <c r="C708">
        <v>85247240</v>
      </c>
      <c r="D708">
        <v>0</v>
      </c>
      <c r="E708">
        <v>1</v>
      </c>
      <c r="F708">
        <v>1</v>
      </c>
      <c r="G708">
        <v>1</v>
      </c>
      <c r="H708">
        <v>3</v>
      </c>
      <c r="I708" t="s">
        <v>534</v>
      </c>
      <c r="J708" t="s">
        <v>236</v>
      </c>
      <c r="K708" t="s">
        <v>544</v>
      </c>
      <c r="L708">
        <v>0</v>
      </c>
      <c r="W708">
        <v>0</v>
      </c>
      <c r="X708">
        <v>1617180093</v>
      </c>
      <c r="Y708">
        <f>AT708</f>
        <v>100</v>
      </c>
      <c r="AA708">
        <v>78.37</v>
      </c>
      <c r="AB708">
        <v>0</v>
      </c>
      <c r="AC708">
        <v>0</v>
      </c>
      <c r="AD708">
        <v>0</v>
      </c>
      <c r="AE708">
        <v>78.37</v>
      </c>
      <c r="AF708">
        <v>0</v>
      </c>
      <c r="AG708">
        <v>0</v>
      </c>
      <c r="AH708">
        <v>0</v>
      </c>
      <c r="AI708">
        <v>1</v>
      </c>
      <c r="AJ708">
        <v>1</v>
      </c>
      <c r="AK708">
        <v>1</v>
      </c>
      <c r="AL708">
        <v>1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  <c r="AS708" t="s">
        <v>236</v>
      </c>
      <c r="AT708">
        <v>100</v>
      </c>
      <c r="AU708" t="s">
        <v>236</v>
      </c>
      <c r="AV708">
        <v>0</v>
      </c>
      <c r="AW708">
        <v>1</v>
      </c>
      <c r="AX708">
        <v>-1</v>
      </c>
      <c r="AY708">
        <v>0</v>
      </c>
      <c r="AZ708">
        <v>0</v>
      </c>
      <c r="BA708" t="s">
        <v>236</v>
      </c>
      <c r="BB708">
        <v>0</v>
      </c>
      <c r="BC708">
        <v>0</v>
      </c>
      <c r="BD708">
        <v>0</v>
      </c>
      <c r="BE708">
        <v>0</v>
      </c>
      <c r="BF708">
        <v>0</v>
      </c>
      <c r="BG708">
        <v>0</v>
      </c>
      <c r="BH708">
        <v>0</v>
      </c>
      <c r="BI708">
        <v>0</v>
      </c>
      <c r="BJ708">
        <v>0</v>
      </c>
      <c r="BK708">
        <v>0</v>
      </c>
      <c r="BL708">
        <v>0</v>
      </c>
      <c r="BM708">
        <v>0</v>
      </c>
      <c r="BN708">
        <v>0</v>
      </c>
      <c r="BO708">
        <v>0</v>
      </c>
      <c r="BP708">
        <v>0</v>
      </c>
      <c r="BQ708">
        <v>0</v>
      </c>
      <c r="BR708">
        <v>0</v>
      </c>
      <c r="BS708">
        <v>0</v>
      </c>
      <c r="BT708">
        <v>0</v>
      </c>
      <c r="BU708">
        <v>0</v>
      </c>
      <c r="BV708">
        <v>0</v>
      </c>
      <c r="BW708">
        <v>0</v>
      </c>
      <c r="CV708">
        <v>0</v>
      </c>
      <c r="CW708">
        <v>0</v>
      </c>
      <c r="CX708">
        <f>ROUND(Y708*Source!I241,7)</f>
        <v>0</v>
      </c>
      <c r="CY708">
        <f>AA708</f>
        <v>78.37</v>
      </c>
      <c r="CZ708">
        <f>AE708</f>
        <v>78.37</v>
      </c>
      <c r="DA708">
        <f>AI708</f>
        <v>1</v>
      </c>
      <c r="DB708">
        <f>ROUND(ROUND(AT708*CZ708,2),6)</f>
        <v>7837</v>
      </c>
      <c r="DC708">
        <f>ROUND(ROUND(AT708*AG708,2),6)</f>
        <v>0</v>
      </c>
      <c r="DD708" t="s">
        <v>236</v>
      </c>
      <c r="DE708" t="s">
        <v>236</v>
      </c>
      <c r="DF708">
        <f t="shared" si="243"/>
        <v>0</v>
      </c>
      <c r="DG708">
        <f t="shared" ref="DG708:DG728" si="244">ROUND(ROUND(AF708,2)*CX708,2)</f>
        <v>0</v>
      </c>
      <c r="DH708">
        <f t="shared" si="241"/>
        <v>0</v>
      </c>
      <c r="DI708">
        <f t="shared" si="242"/>
        <v>0</v>
      </c>
      <c r="DJ708">
        <f>DF708</f>
        <v>0</v>
      </c>
      <c r="DK708">
        <v>0</v>
      </c>
      <c r="DL708" t="s">
        <v>236</v>
      </c>
      <c r="DM708">
        <v>0</v>
      </c>
      <c r="DN708" t="s">
        <v>236</v>
      </c>
      <c r="DO708">
        <v>0</v>
      </c>
    </row>
    <row r="709" spans="1:119">
      <c r="A709">
        <f>ROW(Source!A246)</f>
        <v>246</v>
      </c>
      <c r="B709">
        <v>85244098</v>
      </c>
      <c r="C709">
        <v>85247261</v>
      </c>
      <c r="D709">
        <v>82925840</v>
      </c>
      <c r="E709">
        <v>117</v>
      </c>
      <c r="F709">
        <v>1</v>
      </c>
      <c r="G709">
        <v>1</v>
      </c>
      <c r="H709">
        <v>1</v>
      </c>
      <c r="I709" t="s">
        <v>841</v>
      </c>
      <c r="J709" t="s">
        <v>236</v>
      </c>
      <c r="K709" t="s">
        <v>842</v>
      </c>
      <c r="L709">
        <v>1191</v>
      </c>
      <c r="N709">
        <v>1013</v>
      </c>
      <c r="O709" t="s">
        <v>28</v>
      </c>
      <c r="P709" t="s">
        <v>28</v>
      </c>
      <c r="Q709">
        <v>1</v>
      </c>
      <c r="W709">
        <v>0</v>
      </c>
      <c r="X709">
        <v>44848675</v>
      </c>
      <c r="Y709">
        <f>(AT709*ROUND((0.15+1),7))</f>
        <v>18.975</v>
      </c>
      <c r="AA709">
        <v>0</v>
      </c>
      <c r="AB709">
        <v>0</v>
      </c>
      <c r="AC709">
        <v>0</v>
      </c>
      <c r="AD709">
        <v>793.61</v>
      </c>
      <c r="AE709">
        <v>0</v>
      </c>
      <c r="AF709">
        <v>0</v>
      </c>
      <c r="AG709">
        <v>0</v>
      </c>
      <c r="AH709">
        <v>793.61</v>
      </c>
      <c r="AI709">
        <v>1</v>
      </c>
      <c r="AJ709">
        <v>1</v>
      </c>
      <c r="AK709">
        <v>1</v>
      </c>
      <c r="AL709">
        <v>1</v>
      </c>
      <c r="AM709">
        <v>-2</v>
      </c>
      <c r="AN709">
        <v>0</v>
      </c>
      <c r="AO709">
        <v>0</v>
      </c>
      <c r="AP709">
        <v>1</v>
      </c>
      <c r="AQ709">
        <v>1</v>
      </c>
      <c r="AR709">
        <v>0</v>
      </c>
      <c r="AS709" t="s">
        <v>236</v>
      </c>
      <c r="AT709">
        <v>16.5</v>
      </c>
      <c r="AU709" t="s">
        <v>422</v>
      </c>
      <c r="AV709">
        <v>1</v>
      </c>
      <c r="AW709">
        <v>2</v>
      </c>
      <c r="AX709">
        <v>85247271</v>
      </c>
      <c r="AY709">
        <v>1</v>
      </c>
      <c r="AZ709">
        <v>0</v>
      </c>
      <c r="BA709">
        <v>937</v>
      </c>
      <c r="BB709">
        <v>1</v>
      </c>
      <c r="BC709">
        <v>0</v>
      </c>
      <c r="BD709">
        <v>0</v>
      </c>
      <c r="BE709">
        <v>0</v>
      </c>
      <c r="BF709">
        <v>0</v>
      </c>
      <c r="BG709">
        <v>0</v>
      </c>
      <c r="BH709">
        <v>0</v>
      </c>
      <c r="BI709">
        <v>0</v>
      </c>
      <c r="BJ709">
        <v>0</v>
      </c>
      <c r="BK709">
        <v>0</v>
      </c>
      <c r="BL709">
        <v>0</v>
      </c>
      <c r="BM709">
        <v>13094.565</v>
      </c>
      <c r="BN709">
        <v>16.5</v>
      </c>
      <c r="BO709">
        <v>0</v>
      </c>
      <c r="BP709">
        <v>1</v>
      </c>
      <c r="BQ709">
        <v>0</v>
      </c>
      <c r="BR709">
        <v>0</v>
      </c>
      <c r="BS709">
        <v>0</v>
      </c>
      <c r="BT709">
        <v>15058.74975</v>
      </c>
      <c r="BU709">
        <v>18.975</v>
      </c>
      <c r="BV709">
        <v>0</v>
      </c>
      <c r="BW709">
        <v>1</v>
      </c>
      <c r="CU709">
        <f>ROUND(AT709*Source!I246*AH709*AL709,2)</f>
        <v>0</v>
      </c>
      <c r="CV709">
        <f>ROUND(Y709*Source!I246,7)</f>
        <v>0</v>
      </c>
      <c r="CW709">
        <v>0</v>
      </c>
      <c r="CX709">
        <f>ROUND(Y709*Source!I246,7)</f>
        <v>0</v>
      </c>
      <c r="CY709">
        <f>AD709</f>
        <v>793.61</v>
      </c>
      <c r="CZ709">
        <f>AH709</f>
        <v>793.61</v>
      </c>
      <c r="DA709">
        <f>AL709</f>
        <v>1</v>
      </c>
      <c r="DB709">
        <f>ROUND((ROUND(AT709*CZ709,2)*ROUND((0.15+1),7)),6)</f>
        <v>15058.7555</v>
      </c>
      <c r="DC709">
        <f>ROUND((ROUND(AT709*AG709,2)*ROUND((0.15+1),7)),6)</f>
        <v>0</v>
      </c>
      <c r="DD709" t="s">
        <v>236</v>
      </c>
      <c r="DE709" t="s">
        <v>236</v>
      </c>
      <c r="DF709">
        <f t="shared" si="243"/>
        <v>0</v>
      </c>
      <c r="DG709">
        <f t="shared" si="244"/>
        <v>0</v>
      </c>
      <c r="DH709">
        <f t="shared" si="241"/>
        <v>0</v>
      </c>
      <c r="DI709">
        <f t="shared" si="242"/>
        <v>0</v>
      </c>
      <c r="DJ709">
        <f>DI709</f>
        <v>0</v>
      </c>
      <c r="DK709">
        <v>1</v>
      </c>
      <c r="DL709" t="s">
        <v>236</v>
      </c>
      <c r="DM709">
        <v>0</v>
      </c>
      <c r="DN709" t="s">
        <v>236</v>
      </c>
      <c r="DO709">
        <v>0</v>
      </c>
    </row>
    <row r="710" spans="1:119">
      <c r="A710">
        <f>ROW(Source!A246)</f>
        <v>246</v>
      </c>
      <c r="B710">
        <v>85244098</v>
      </c>
      <c r="C710">
        <v>85247261</v>
      </c>
      <c r="D710">
        <v>82926016</v>
      </c>
      <c r="E710">
        <v>117</v>
      </c>
      <c r="F710">
        <v>1</v>
      </c>
      <c r="G710">
        <v>1</v>
      </c>
      <c r="H710">
        <v>1</v>
      </c>
      <c r="I710" t="s">
        <v>798</v>
      </c>
      <c r="J710" t="s">
        <v>236</v>
      </c>
      <c r="K710" t="s">
        <v>799</v>
      </c>
      <c r="L710">
        <v>1191</v>
      </c>
      <c r="N710">
        <v>1013</v>
      </c>
      <c r="O710" t="s">
        <v>28</v>
      </c>
      <c r="P710" t="s">
        <v>28</v>
      </c>
      <c r="Q710">
        <v>1</v>
      </c>
      <c r="W710">
        <v>0</v>
      </c>
      <c r="X710">
        <v>-1417349443</v>
      </c>
      <c r="Y710">
        <f>(AT710*ROUND((0.15+1),7))</f>
        <v>0.299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0</v>
      </c>
      <c r="AG710">
        <v>0</v>
      </c>
      <c r="AH710">
        <v>0</v>
      </c>
      <c r="AI710">
        <v>1</v>
      </c>
      <c r="AJ710">
        <v>1</v>
      </c>
      <c r="AK710">
        <v>1</v>
      </c>
      <c r="AL710">
        <v>1</v>
      </c>
      <c r="AM710">
        <v>-2</v>
      </c>
      <c r="AN710">
        <v>0</v>
      </c>
      <c r="AO710">
        <v>0</v>
      </c>
      <c r="AP710">
        <v>1</v>
      </c>
      <c r="AQ710">
        <v>1</v>
      </c>
      <c r="AR710">
        <v>0</v>
      </c>
      <c r="AS710" t="s">
        <v>236</v>
      </c>
      <c r="AT710">
        <v>0.26</v>
      </c>
      <c r="AU710" t="s">
        <v>422</v>
      </c>
      <c r="AV710">
        <v>2</v>
      </c>
      <c r="AW710">
        <v>2</v>
      </c>
      <c r="AX710">
        <v>85247272</v>
      </c>
      <c r="AY710">
        <v>1</v>
      </c>
      <c r="AZ710">
        <v>0</v>
      </c>
      <c r="BA710">
        <v>938</v>
      </c>
      <c r="BB710">
        <v>1</v>
      </c>
      <c r="BC710">
        <v>0</v>
      </c>
      <c r="BD710">
        <v>0</v>
      </c>
      <c r="BE710">
        <v>0</v>
      </c>
      <c r="BF710">
        <v>0</v>
      </c>
      <c r="BG710">
        <v>0</v>
      </c>
      <c r="BH710">
        <v>0</v>
      </c>
      <c r="BI710">
        <v>0</v>
      </c>
      <c r="BJ710">
        <v>0</v>
      </c>
      <c r="BK710">
        <v>0</v>
      </c>
      <c r="BL710">
        <v>0</v>
      </c>
      <c r="BM710">
        <v>0</v>
      </c>
      <c r="BN710">
        <v>0</v>
      </c>
      <c r="BO710">
        <v>0</v>
      </c>
      <c r="BP710">
        <v>0</v>
      </c>
      <c r="BQ710">
        <v>0</v>
      </c>
      <c r="BR710">
        <v>0</v>
      </c>
      <c r="BS710">
        <v>0</v>
      </c>
      <c r="BT710">
        <v>0</v>
      </c>
      <c r="BU710">
        <v>0</v>
      </c>
      <c r="BV710">
        <v>0</v>
      </c>
      <c r="BW710">
        <v>0</v>
      </c>
      <c r="CV710">
        <v>0</v>
      </c>
      <c r="CW710">
        <v>0</v>
      </c>
      <c r="CX710">
        <f>ROUND(Y710*Source!I246,7)</f>
        <v>0</v>
      </c>
      <c r="CY710">
        <f>AD710</f>
        <v>0</v>
      </c>
      <c r="CZ710">
        <f>AH710</f>
        <v>0</v>
      </c>
      <c r="DA710">
        <f>AL710</f>
        <v>1</v>
      </c>
      <c r="DB710">
        <f>ROUND((ROUND(AT710*CZ710,2)*ROUND((0.15+1),7)),6)</f>
        <v>0</v>
      </c>
      <c r="DC710">
        <f>ROUND((ROUND(AT710*AG710,2)*ROUND((0.15+1),7)),6)</f>
        <v>0</v>
      </c>
      <c r="DD710" t="s">
        <v>236</v>
      </c>
      <c r="DE710" t="s">
        <v>236</v>
      </c>
      <c r="DF710">
        <f t="shared" si="243"/>
        <v>0</v>
      </c>
      <c r="DG710">
        <f t="shared" si="244"/>
        <v>0</v>
      </c>
      <c r="DH710">
        <f t="shared" si="241"/>
        <v>0</v>
      </c>
      <c r="DI710">
        <f t="shared" si="242"/>
        <v>0</v>
      </c>
      <c r="DJ710">
        <f>DI710</f>
        <v>0</v>
      </c>
      <c r="DK710">
        <v>0</v>
      </c>
      <c r="DL710" t="s">
        <v>236</v>
      </c>
      <c r="DM710">
        <v>0</v>
      </c>
      <c r="DN710" t="s">
        <v>236</v>
      </c>
      <c r="DO710">
        <v>0</v>
      </c>
    </row>
    <row r="711" spans="1:119">
      <c r="A711">
        <f>ROW(Source!A246)</f>
        <v>246</v>
      </c>
      <c r="B711">
        <v>85244098</v>
      </c>
      <c r="C711">
        <v>85247261</v>
      </c>
      <c r="D711">
        <v>82932505</v>
      </c>
      <c r="E711">
        <v>1</v>
      </c>
      <c r="F711">
        <v>1</v>
      </c>
      <c r="G711">
        <v>1</v>
      </c>
      <c r="H711">
        <v>2</v>
      </c>
      <c r="I711" t="s">
        <v>73</v>
      </c>
      <c r="J711" t="s">
        <v>807</v>
      </c>
      <c r="K711" t="s">
        <v>74</v>
      </c>
      <c r="L711">
        <v>1368</v>
      </c>
      <c r="N711">
        <v>1011</v>
      </c>
      <c r="O711" t="s">
        <v>57</v>
      </c>
      <c r="P711" t="s">
        <v>57</v>
      </c>
      <c r="Q711">
        <v>1</v>
      </c>
      <c r="W711">
        <v>0</v>
      </c>
      <c r="X711">
        <v>639918019</v>
      </c>
      <c r="Y711">
        <f>(AT711*ROUND((0.15+1),7))</f>
        <v>0.1495</v>
      </c>
      <c r="AA711">
        <v>0</v>
      </c>
      <c r="AB711">
        <v>1626.29</v>
      </c>
      <c r="AC711">
        <v>1090.46</v>
      </c>
      <c r="AD711">
        <v>0</v>
      </c>
      <c r="AE711">
        <v>0</v>
      </c>
      <c r="AF711">
        <v>1626.29</v>
      </c>
      <c r="AG711">
        <v>1090.46</v>
      </c>
      <c r="AH711">
        <v>0</v>
      </c>
      <c r="AI711">
        <v>1</v>
      </c>
      <c r="AJ711">
        <v>1</v>
      </c>
      <c r="AK711">
        <v>1</v>
      </c>
      <c r="AL711">
        <v>1</v>
      </c>
      <c r="AM711">
        <v>-2</v>
      </c>
      <c r="AN711">
        <v>0</v>
      </c>
      <c r="AO711">
        <v>0</v>
      </c>
      <c r="AP711">
        <v>1</v>
      </c>
      <c r="AQ711">
        <v>1</v>
      </c>
      <c r="AR711">
        <v>0</v>
      </c>
      <c r="AS711" t="s">
        <v>236</v>
      </c>
      <c r="AT711">
        <v>0.13</v>
      </c>
      <c r="AU711" t="s">
        <v>422</v>
      </c>
      <c r="AV711">
        <v>1</v>
      </c>
      <c r="AW711">
        <v>2</v>
      </c>
      <c r="AX711">
        <v>85247273</v>
      </c>
      <c r="AY711">
        <v>1</v>
      </c>
      <c r="AZ711">
        <v>0</v>
      </c>
      <c r="BA711">
        <v>939</v>
      </c>
      <c r="BB711">
        <v>1</v>
      </c>
      <c r="BC711">
        <v>0</v>
      </c>
      <c r="BD711">
        <v>0</v>
      </c>
      <c r="BE711">
        <v>0</v>
      </c>
      <c r="BF711">
        <v>0</v>
      </c>
      <c r="BG711">
        <v>0</v>
      </c>
      <c r="BH711">
        <v>0</v>
      </c>
      <c r="BI711">
        <v>0</v>
      </c>
      <c r="BJ711">
        <v>0</v>
      </c>
      <c r="BK711">
        <v>211.4177</v>
      </c>
      <c r="BL711">
        <v>141.7598</v>
      </c>
      <c r="BM711">
        <v>0</v>
      </c>
      <c r="BN711">
        <v>0</v>
      </c>
      <c r="BO711">
        <v>0.13</v>
      </c>
      <c r="BP711">
        <v>1</v>
      </c>
      <c r="BQ711">
        <v>0</v>
      </c>
      <c r="BR711">
        <v>243.130355</v>
      </c>
      <c r="BS711">
        <v>163.02377</v>
      </c>
      <c r="BT711">
        <v>0</v>
      </c>
      <c r="BU711">
        <v>0</v>
      </c>
      <c r="BV711">
        <v>0.1495</v>
      </c>
      <c r="BW711">
        <v>1</v>
      </c>
      <c r="CV711">
        <v>0</v>
      </c>
      <c r="CW711">
        <f>ROUND(Y711*Source!I246*DO711,7)</f>
        <v>0</v>
      </c>
      <c r="CX711">
        <f>ROUND(Y711*Source!I246,7)</f>
        <v>0</v>
      </c>
      <c r="CY711">
        <f>AB711</f>
        <v>1626.29</v>
      </c>
      <c r="CZ711">
        <f>AF711</f>
        <v>1626.29</v>
      </c>
      <c r="DA711">
        <f>AJ711</f>
        <v>1</v>
      </c>
      <c r="DB711">
        <f>ROUND((ROUND(AT711*CZ711,2)*ROUND((0.15+1),7)),6)</f>
        <v>243.133</v>
      </c>
      <c r="DC711">
        <f>ROUND((ROUND(AT711*AG711,2)*ROUND((0.15+1),7)),6)</f>
        <v>163.024</v>
      </c>
      <c r="DD711" t="s">
        <v>236</v>
      </c>
      <c r="DE711" t="s">
        <v>236</v>
      </c>
      <c r="DF711">
        <f t="shared" si="243"/>
        <v>0</v>
      </c>
      <c r="DG711">
        <f t="shared" si="244"/>
        <v>0</v>
      </c>
      <c r="DH711">
        <f t="shared" si="241"/>
        <v>0</v>
      </c>
      <c r="DI711">
        <f t="shared" si="242"/>
        <v>0</v>
      </c>
      <c r="DJ711">
        <f>DG711+DH711</f>
        <v>0</v>
      </c>
      <c r="DK711">
        <v>1</v>
      </c>
      <c r="DL711" t="s">
        <v>75</v>
      </c>
      <c r="DM711">
        <v>6</v>
      </c>
      <c r="DN711" t="s">
        <v>28</v>
      </c>
      <c r="DO711">
        <v>1</v>
      </c>
    </row>
    <row r="712" spans="1:119">
      <c r="A712">
        <f>ROW(Source!A246)</f>
        <v>246</v>
      </c>
      <c r="B712">
        <v>85244098</v>
      </c>
      <c r="C712">
        <v>85247261</v>
      </c>
      <c r="D712">
        <v>82933400</v>
      </c>
      <c r="E712">
        <v>1</v>
      </c>
      <c r="F712">
        <v>1</v>
      </c>
      <c r="G712">
        <v>1</v>
      </c>
      <c r="H712">
        <v>2</v>
      </c>
      <c r="I712" t="s">
        <v>97</v>
      </c>
      <c r="J712" t="s">
        <v>801</v>
      </c>
      <c r="K712" t="s">
        <v>98</v>
      </c>
      <c r="L712">
        <v>1368</v>
      </c>
      <c r="N712">
        <v>1011</v>
      </c>
      <c r="O712" t="s">
        <v>57</v>
      </c>
      <c r="P712" t="s">
        <v>57</v>
      </c>
      <c r="Q712">
        <v>1</v>
      </c>
      <c r="W712">
        <v>0</v>
      </c>
      <c r="X712">
        <v>-849950259</v>
      </c>
      <c r="Y712">
        <f>(AT712*ROUND((0.15+1),7))</f>
        <v>0.1495</v>
      </c>
      <c r="AA712">
        <v>0</v>
      </c>
      <c r="AB712">
        <v>641.7</v>
      </c>
      <c r="AC712">
        <v>811.79</v>
      </c>
      <c r="AD712">
        <v>0</v>
      </c>
      <c r="AE712">
        <v>0</v>
      </c>
      <c r="AF712">
        <v>641.7</v>
      </c>
      <c r="AG712">
        <v>811.79</v>
      </c>
      <c r="AH712">
        <v>0</v>
      </c>
      <c r="AI712">
        <v>1</v>
      </c>
      <c r="AJ712">
        <v>1</v>
      </c>
      <c r="AK712">
        <v>1</v>
      </c>
      <c r="AL712">
        <v>1</v>
      </c>
      <c r="AM712">
        <v>-2</v>
      </c>
      <c r="AN712">
        <v>0</v>
      </c>
      <c r="AO712">
        <v>0</v>
      </c>
      <c r="AP712">
        <v>1</v>
      </c>
      <c r="AQ712">
        <v>1</v>
      </c>
      <c r="AR712">
        <v>0</v>
      </c>
      <c r="AS712" t="s">
        <v>236</v>
      </c>
      <c r="AT712">
        <v>0.13</v>
      </c>
      <c r="AU712" t="s">
        <v>422</v>
      </c>
      <c r="AV712">
        <v>1</v>
      </c>
      <c r="AW712">
        <v>2</v>
      </c>
      <c r="AX712">
        <v>85247274</v>
      </c>
      <c r="AY712">
        <v>1</v>
      </c>
      <c r="AZ712">
        <v>0</v>
      </c>
      <c r="BA712">
        <v>940</v>
      </c>
      <c r="BB712">
        <v>1</v>
      </c>
      <c r="BC712">
        <v>0</v>
      </c>
      <c r="BD712">
        <v>0</v>
      </c>
      <c r="BE712">
        <v>0</v>
      </c>
      <c r="BF712">
        <v>0</v>
      </c>
      <c r="BG712">
        <v>0</v>
      </c>
      <c r="BH712">
        <v>0</v>
      </c>
      <c r="BI712">
        <v>0</v>
      </c>
      <c r="BJ712">
        <v>0</v>
      </c>
      <c r="BK712">
        <v>83.421</v>
      </c>
      <c r="BL712">
        <v>105.5327</v>
      </c>
      <c r="BM712">
        <v>0</v>
      </c>
      <c r="BN712">
        <v>0</v>
      </c>
      <c r="BO712">
        <v>0.13</v>
      </c>
      <c r="BP712">
        <v>1</v>
      </c>
      <c r="BQ712">
        <v>0</v>
      </c>
      <c r="BR712">
        <v>95.93415</v>
      </c>
      <c r="BS712">
        <v>121.362605</v>
      </c>
      <c r="BT712">
        <v>0</v>
      </c>
      <c r="BU712">
        <v>0</v>
      </c>
      <c r="BV712">
        <v>0.1495</v>
      </c>
      <c r="BW712">
        <v>1</v>
      </c>
      <c r="CV712">
        <v>0</v>
      </c>
      <c r="CW712">
        <f>ROUND(Y712*Source!I246*DO712,7)</f>
        <v>0</v>
      </c>
      <c r="CX712">
        <f>ROUND(Y712*Source!I246,7)</f>
        <v>0</v>
      </c>
      <c r="CY712">
        <f>AB712</f>
        <v>641.7</v>
      </c>
      <c r="CZ712">
        <f>AF712</f>
        <v>641.7</v>
      </c>
      <c r="DA712">
        <f>AJ712</f>
        <v>1</v>
      </c>
      <c r="DB712">
        <f>ROUND((ROUND(AT712*CZ712,2)*ROUND((0.15+1),7)),6)</f>
        <v>95.933</v>
      </c>
      <c r="DC712">
        <f>ROUND((ROUND(AT712*AG712,2)*ROUND((0.15+1),7)),6)</f>
        <v>121.3595</v>
      </c>
      <c r="DD712" t="s">
        <v>236</v>
      </c>
      <c r="DE712" t="s">
        <v>236</v>
      </c>
      <c r="DF712">
        <f t="shared" si="243"/>
        <v>0</v>
      </c>
      <c r="DG712">
        <f t="shared" si="244"/>
        <v>0</v>
      </c>
      <c r="DH712">
        <f t="shared" si="241"/>
        <v>0</v>
      </c>
      <c r="DI712">
        <f t="shared" si="242"/>
        <v>0</v>
      </c>
      <c r="DJ712">
        <f>DG712+DH712</f>
        <v>0</v>
      </c>
      <c r="DK712">
        <v>1</v>
      </c>
      <c r="DL712" t="s">
        <v>81</v>
      </c>
      <c r="DM712">
        <v>4</v>
      </c>
      <c r="DN712" t="s">
        <v>28</v>
      </c>
      <c r="DO712">
        <v>1</v>
      </c>
    </row>
    <row r="713" spans="1:119">
      <c r="A713">
        <f>ROW(Source!A246)</f>
        <v>246</v>
      </c>
      <c r="B713">
        <v>85244098</v>
      </c>
      <c r="C713">
        <v>85247261</v>
      </c>
      <c r="D713">
        <v>82933596</v>
      </c>
      <c r="E713">
        <v>1</v>
      </c>
      <c r="F713">
        <v>1</v>
      </c>
      <c r="G713">
        <v>1</v>
      </c>
      <c r="H713">
        <v>2</v>
      </c>
      <c r="I713" t="s">
        <v>821</v>
      </c>
      <c r="J713" t="s">
        <v>822</v>
      </c>
      <c r="K713" t="s">
        <v>823</v>
      </c>
      <c r="L713">
        <v>1368</v>
      </c>
      <c r="N713">
        <v>1011</v>
      </c>
      <c r="O713" t="s">
        <v>57</v>
      </c>
      <c r="P713" t="s">
        <v>57</v>
      </c>
      <c r="Q713">
        <v>1</v>
      </c>
      <c r="W713">
        <v>0</v>
      </c>
      <c r="X713">
        <v>303316554</v>
      </c>
      <c r="Y713">
        <f>(AT713*ROUND((0.15+1),7))</f>
        <v>3.105</v>
      </c>
      <c r="AA713">
        <v>0</v>
      </c>
      <c r="AB713">
        <v>34.61</v>
      </c>
      <c r="AC713">
        <v>0</v>
      </c>
      <c r="AD713">
        <v>0</v>
      </c>
      <c r="AE713">
        <v>0</v>
      </c>
      <c r="AF713">
        <v>34.61</v>
      </c>
      <c r="AG713">
        <v>0</v>
      </c>
      <c r="AH713">
        <v>0</v>
      </c>
      <c r="AI713">
        <v>1</v>
      </c>
      <c r="AJ713">
        <v>1</v>
      </c>
      <c r="AK713">
        <v>1</v>
      </c>
      <c r="AL713">
        <v>1</v>
      </c>
      <c r="AM713">
        <v>-2</v>
      </c>
      <c r="AN713">
        <v>0</v>
      </c>
      <c r="AO713">
        <v>0</v>
      </c>
      <c r="AP713">
        <v>1</v>
      </c>
      <c r="AQ713">
        <v>1</v>
      </c>
      <c r="AR713">
        <v>0</v>
      </c>
      <c r="AS713" t="s">
        <v>236</v>
      </c>
      <c r="AT713">
        <v>2.7</v>
      </c>
      <c r="AU713" t="s">
        <v>422</v>
      </c>
      <c r="AV713">
        <v>1</v>
      </c>
      <c r="AW713">
        <v>2</v>
      </c>
      <c r="AX713">
        <v>85247275</v>
      </c>
      <c r="AY713">
        <v>1</v>
      </c>
      <c r="AZ713">
        <v>0</v>
      </c>
      <c r="BA713">
        <v>941</v>
      </c>
      <c r="BB713">
        <v>1</v>
      </c>
      <c r="BC713">
        <v>0</v>
      </c>
      <c r="BD713">
        <v>0</v>
      </c>
      <c r="BE713">
        <v>0</v>
      </c>
      <c r="BF713">
        <v>0</v>
      </c>
      <c r="BG713">
        <v>0</v>
      </c>
      <c r="BH713">
        <v>0</v>
      </c>
      <c r="BI713">
        <v>0</v>
      </c>
      <c r="BJ713">
        <v>0</v>
      </c>
      <c r="BK713">
        <v>93.447</v>
      </c>
      <c r="BL713">
        <v>0</v>
      </c>
      <c r="BM713">
        <v>0</v>
      </c>
      <c r="BN713">
        <v>0</v>
      </c>
      <c r="BO713">
        <v>0</v>
      </c>
      <c r="BP713">
        <v>1</v>
      </c>
      <c r="BQ713">
        <v>0</v>
      </c>
      <c r="BR713">
        <v>107.46405</v>
      </c>
      <c r="BS713">
        <v>0</v>
      </c>
      <c r="BT713">
        <v>0</v>
      </c>
      <c r="BU713">
        <v>0</v>
      </c>
      <c r="BV713">
        <v>0</v>
      </c>
      <c r="BW713">
        <v>1</v>
      </c>
      <c r="CV713">
        <v>0</v>
      </c>
      <c r="CW713">
        <f>ROUND(Y713*Source!I246*DO713,7)</f>
        <v>0</v>
      </c>
      <c r="CX713">
        <f>ROUND(Y713*Source!I246,7)</f>
        <v>0</v>
      </c>
      <c r="CY713">
        <f>AB713</f>
        <v>34.61</v>
      </c>
      <c r="CZ713">
        <f>AF713</f>
        <v>34.61</v>
      </c>
      <c r="DA713">
        <f>AJ713</f>
        <v>1</v>
      </c>
      <c r="DB713">
        <f>ROUND((ROUND(AT713*CZ713,2)*ROUND((0.15+1),7)),6)</f>
        <v>107.4675</v>
      </c>
      <c r="DC713">
        <f>ROUND((ROUND(AT713*AG713,2)*ROUND((0.15+1),7)),6)</f>
        <v>0</v>
      </c>
      <c r="DD713" t="s">
        <v>236</v>
      </c>
      <c r="DE713" t="s">
        <v>236</v>
      </c>
      <c r="DF713">
        <f t="shared" si="243"/>
        <v>0</v>
      </c>
      <c r="DG713">
        <f t="shared" si="244"/>
        <v>0</v>
      </c>
      <c r="DH713">
        <f t="shared" si="241"/>
        <v>0</v>
      </c>
      <c r="DI713">
        <f t="shared" si="242"/>
        <v>0</v>
      </c>
      <c r="DJ713">
        <f>DG713+DH713</f>
        <v>0</v>
      </c>
      <c r="DK713">
        <v>1</v>
      </c>
      <c r="DL713" t="s">
        <v>236</v>
      </c>
      <c r="DM713">
        <v>0</v>
      </c>
      <c r="DN713" t="s">
        <v>236</v>
      </c>
      <c r="DO713">
        <v>0</v>
      </c>
    </row>
    <row r="714" spans="1:119">
      <c r="A714">
        <f>ROW(Source!A246)</f>
        <v>246</v>
      </c>
      <c r="B714">
        <v>85244098</v>
      </c>
      <c r="C714">
        <v>85247261</v>
      </c>
      <c r="D714">
        <v>83000909</v>
      </c>
      <c r="E714">
        <v>1</v>
      </c>
      <c r="F714">
        <v>1</v>
      </c>
      <c r="G714">
        <v>1</v>
      </c>
      <c r="H714">
        <v>3</v>
      </c>
      <c r="I714" t="s">
        <v>828</v>
      </c>
      <c r="J714" t="s">
        <v>829</v>
      </c>
      <c r="K714" t="s">
        <v>830</v>
      </c>
      <c r="L714">
        <v>1346</v>
      </c>
      <c r="N714">
        <v>1009</v>
      </c>
      <c r="O714" t="s">
        <v>102</v>
      </c>
      <c r="P714" t="s">
        <v>102</v>
      </c>
      <c r="Q714">
        <v>1</v>
      </c>
      <c r="W714">
        <v>0</v>
      </c>
      <c r="X714">
        <v>-163259778</v>
      </c>
      <c r="Y714">
        <f>AT714</f>
        <v>0.6</v>
      </c>
      <c r="AA714">
        <v>121.39</v>
      </c>
      <c r="AB714">
        <v>0</v>
      </c>
      <c r="AC714">
        <v>0</v>
      </c>
      <c r="AD714">
        <v>0</v>
      </c>
      <c r="AE714">
        <v>155.63</v>
      </c>
      <c r="AF714">
        <v>0</v>
      </c>
      <c r="AG714">
        <v>0</v>
      </c>
      <c r="AH714">
        <v>0</v>
      </c>
      <c r="AI714">
        <v>0.78</v>
      </c>
      <c r="AJ714">
        <v>1</v>
      </c>
      <c r="AK714">
        <v>1</v>
      </c>
      <c r="AL714">
        <v>1</v>
      </c>
      <c r="AM714">
        <v>2</v>
      </c>
      <c r="AN714">
        <v>0</v>
      </c>
      <c r="AO714">
        <v>0</v>
      </c>
      <c r="AP714">
        <v>1</v>
      </c>
      <c r="AQ714">
        <v>1</v>
      </c>
      <c r="AR714">
        <v>0</v>
      </c>
      <c r="AS714" t="s">
        <v>236</v>
      </c>
      <c r="AT714">
        <v>0.6</v>
      </c>
      <c r="AU714" t="s">
        <v>236</v>
      </c>
      <c r="AV714">
        <v>0</v>
      </c>
      <c r="AW714">
        <v>2</v>
      </c>
      <c r="AX714">
        <v>85247276</v>
      </c>
      <c r="AY714">
        <v>1</v>
      </c>
      <c r="AZ714">
        <v>0</v>
      </c>
      <c r="BA714">
        <v>942</v>
      </c>
      <c r="BB714">
        <v>1</v>
      </c>
      <c r="BC714">
        <v>0</v>
      </c>
      <c r="BD714">
        <v>0</v>
      </c>
      <c r="BE714">
        <v>0</v>
      </c>
      <c r="BF714">
        <v>0</v>
      </c>
      <c r="BG714">
        <v>0</v>
      </c>
      <c r="BH714">
        <v>0</v>
      </c>
      <c r="BI714">
        <v>0</v>
      </c>
      <c r="BJ714">
        <v>93.378</v>
      </c>
      <c r="BK714">
        <v>0</v>
      </c>
      <c r="BL714">
        <v>0</v>
      </c>
      <c r="BM714">
        <v>0</v>
      </c>
      <c r="BN714">
        <v>0</v>
      </c>
      <c r="BO714">
        <v>0</v>
      </c>
      <c r="BP714">
        <v>1</v>
      </c>
      <c r="BQ714">
        <v>93.378</v>
      </c>
      <c r="BR714">
        <v>0</v>
      </c>
      <c r="BS714">
        <v>0</v>
      </c>
      <c r="BT714">
        <v>0</v>
      </c>
      <c r="BU714">
        <v>0</v>
      </c>
      <c r="BV714">
        <v>0</v>
      </c>
      <c r="BW714">
        <v>1</v>
      </c>
      <c r="CV714">
        <v>0</v>
      </c>
      <c r="CW714">
        <v>0</v>
      </c>
      <c r="CX714">
        <f>ROUND(Y714*Source!I246,7)</f>
        <v>0</v>
      </c>
      <c r="CY714">
        <f>AA714</f>
        <v>121.39</v>
      </c>
      <c r="CZ714">
        <f>AE714</f>
        <v>155.63</v>
      </c>
      <c r="DA714">
        <f>AI714</f>
        <v>0.78</v>
      </c>
      <c r="DB714">
        <f>ROUND(ROUND(AT714*CZ714,2),6)</f>
        <v>93.38</v>
      </c>
      <c r="DC714">
        <f>ROUND(ROUND(AT714*AG714,2),6)</f>
        <v>0</v>
      </c>
      <c r="DD714" t="s">
        <v>236</v>
      </c>
      <c r="DE714" t="s">
        <v>236</v>
      </c>
      <c r="DF714">
        <f>ROUND(ROUND(AE714*AI714,2)*CX714,2)</f>
        <v>0</v>
      </c>
      <c r="DG714">
        <f t="shared" si="244"/>
        <v>0</v>
      </c>
      <c r="DH714">
        <f t="shared" si="241"/>
        <v>0</v>
      </c>
      <c r="DI714">
        <f t="shared" si="242"/>
        <v>0</v>
      </c>
      <c r="DJ714">
        <f>DF714</f>
        <v>0</v>
      </c>
      <c r="DK714">
        <v>0</v>
      </c>
      <c r="DL714" t="s">
        <v>236</v>
      </c>
      <c r="DM714">
        <v>0</v>
      </c>
      <c r="DN714" t="s">
        <v>236</v>
      </c>
      <c r="DO714">
        <v>0</v>
      </c>
    </row>
    <row r="715" spans="1:119">
      <c r="A715">
        <f>ROW(Source!A246)</f>
        <v>246</v>
      </c>
      <c r="B715">
        <v>85244098</v>
      </c>
      <c r="C715">
        <v>85247261</v>
      </c>
      <c r="D715">
        <v>83018799</v>
      </c>
      <c r="E715">
        <v>1</v>
      </c>
      <c r="F715">
        <v>1</v>
      </c>
      <c r="G715">
        <v>1</v>
      </c>
      <c r="H715">
        <v>3</v>
      </c>
      <c r="I715" t="s">
        <v>949</v>
      </c>
      <c r="J715" t="s">
        <v>950</v>
      </c>
      <c r="K715" t="s">
        <v>951</v>
      </c>
      <c r="L715">
        <v>1346</v>
      </c>
      <c r="N715">
        <v>1009</v>
      </c>
      <c r="O715" t="s">
        <v>102</v>
      </c>
      <c r="P715" t="s">
        <v>102</v>
      </c>
      <c r="Q715">
        <v>1</v>
      </c>
      <c r="W715">
        <v>0</v>
      </c>
      <c r="X715">
        <v>72056734</v>
      </c>
      <c r="Y715">
        <f>AT715</f>
        <v>2</v>
      </c>
      <c r="AA715">
        <v>1139.45</v>
      </c>
      <c r="AB715">
        <v>0</v>
      </c>
      <c r="AC715">
        <v>0</v>
      </c>
      <c r="AD715">
        <v>0</v>
      </c>
      <c r="AE715">
        <v>911.56</v>
      </c>
      <c r="AF715">
        <v>0</v>
      </c>
      <c r="AG715">
        <v>0</v>
      </c>
      <c r="AH715">
        <v>0</v>
      </c>
      <c r="AI715">
        <v>1.25</v>
      </c>
      <c r="AJ715">
        <v>1</v>
      </c>
      <c r="AK715">
        <v>1</v>
      </c>
      <c r="AL715">
        <v>1</v>
      </c>
      <c r="AM715">
        <v>2</v>
      </c>
      <c r="AN715">
        <v>0</v>
      </c>
      <c r="AO715">
        <v>0</v>
      </c>
      <c r="AP715">
        <v>1</v>
      </c>
      <c r="AQ715">
        <v>1</v>
      </c>
      <c r="AR715">
        <v>0</v>
      </c>
      <c r="AS715" t="s">
        <v>236</v>
      </c>
      <c r="AT715">
        <v>2</v>
      </c>
      <c r="AU715" t="s">
        <v>236</v>
      </c>
      <c r="AV715">
        <v>0</v>
      </c>
      <c r="AW715">
        <v>2</v>
      </c>
      <c r="AX715">
        <v>85247277</v>
      </c>
      <c r="AY715">
        <v>1</v>
      </c>
      <c r="AZ715">
        <v>0</v>
      </c>
      <c r="BA715">
        <v>943</v>
      </c>
      <c r="BB715">
        <v>1</v>
      </c>
      <c r="BC715">
        <v>0</v>
      </c>
      <c r="BD715">
        <v>0</v>
      </c>
      <c r="BE715">
        <v>0</v>
      </c>
      <c r="BF715">
        <v>0</v>
      </c>
      <c r="BG715">
        <v>0</v>
      </c>
      <c r="BH715">
        <v>0</v>
      </c>
      <c r="BI715">
        <v>0</v>
      </c>
      <c r="BJ715">
        <v>1823.12</v>
      </c>
      <c r="BK715">
        <v>0</v>
      </c>
      <c r="BL715">
        <v>0</v>
      </c>
      <c r="BM715">
        <v>0</v>
      </c>
      <c r="BN715">
        <v>0</v>
      </c>
      <c r="BO715">
        <v>0</v>
      </c>
      <c r="BP715">
        <v>1</v>
      </c>
      <c r="BQ715">
        <v>1823.12</v>
      </c>
      <c r="BR715">
        <v>0</v>
      </c>
      <c r="BS715">
        <v>0</v>
      </c>
      <c r="BT715">
        <v>0</v>
      </c>
      <c r="BU715">
        <v>0</v>
      </c>
      <c r="BV715">
        <v>0</v>
      </c>
      <c r="BW715">
        <v>1</v>
      </c>
      <c r="CV715">
        <v>0</v>
      </c>
      <c r="CW715">
        <v>0</v>
      </c>
      <c r="CX715">
        <f>ROUND(Y715*Source!I246,7)</f>
        <v>0</v>
      </c>
      <c r="CY715">
        <f>AA715</f>
        <v>1139.45</v>
      </c>
      <c r="CZ715">
        <f>AE715</f>
        <v>911.56</v>
      </c>
      <c r="DA715">
        <f>AI715</f>
        <v>1.25</v>
      </c>
      <c r="DB715">
        <f>ROUND(ROUND(AT715*CZ715,2),6)</f>
        <v>1823.12</v>
      </c>
      <c r="DC715">
        <f>ROUND(ROUND(AT715*AG715,2),6)</f>
        <v>0</v>
      </c>
      <c r="DD715" t="s">
        <v>236</v>
      </c>
      <c r="DE715" t="s">
        <v>236</v>
      </c>
      <c r="DF715">
        <f>ROUND(ROUND(AE715*AI715,2)*CX715,2)</f>
        <v>0</v>
      </c>
      <c r="DG715">
        <f t="shared" si="244"/>
        <v>0</v>
      </c>
      <c r="DH715">
        <f t="shared" si="241"/>
        <v>0</v>
      </c>
      <c r="DI715">
        <f t="shared" si="242"/>
        <v>0</v>
      </c>
      <c r="DJ715">
        <f>DF715</f>
        <v>0</v>
      </c>
      <c r="DK715">
        <v>0</v>
      </c>
      <c r="DL715" t="s">
        <v>236</v>
      </c>
      <c r="DM715">
        <v>0</v>
      </c>
      <c r="DN715" t="s">
        <v>236</v>
      </c>
      <c r="DO715">
        <v>0</v>
      </c>
    </row>
    <row r="716" spans="1:119">
      <c r="A716">
        <f>ROW(Source!A246)</f>
        <v>246</v>
      </c>
      <c r="B716">
        <v>85244098</v>
      </c>
      <c r="C716">
        <v>85247261</v>
      </c>
      <c r="D716">
        <v>82931850</v>
      </c>
      <c r="E716">
        <v>117</v>
      </c>
      <c r="F716">
        <v>1</v>
      </c>
      <c r="G716">
        <v>1</v>
      </c>
      <c r="H716">
        <v>3</v>
      </c>
      <c r="I716" t="s">
        <v>327</v>
      </c>
      <c r="J716" t="s">
        <v>236</v>
      </c>
      <c r="K716" t="s">
        <v>328</v>
      </c>
      <c r="L716">
        <v>3277935</v>
      </c>
      <c r="N716">
        <v>1013</v>
      </c>
      <c r="O716" t="s">
        <v>64</v>
      </c>
      <c r="P716" t="s">
        <v>64</v>
      </c>
      <c r="Q716">
        <v>1</v>
      </c>
      <c r="W716">
        <v>0</v>
      </c>
      <c r="X716">
        <v>274903907</v>
      </c>
      <c r="Y716">
        <f>AT716</f>
        <v>2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0</v>
      </c>
      <c r="AG716">
        <v>0</v>
      </c>
      <c r="AH716">
        <v>0</v>
      </c>
      <c r="AI716">
        <v>1</v>
      </c>
      <c r="AJ716">
        <v>1</v>
      </c>
      <c r="AK716">
        <v>1</v>
      </c>
      <c r="AL716">
        <v>1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  <c r="AS716" t="s">
        <v>236</v>
      </c>
      <c r="AT716">
        <v>2</v>
      </c>
      <c r="AU716" t="s">
        <v>236</v>
      </c>
      <c r="AV716">
        <v>0</v>
      </c>
      <c r="AW716">
        <v>2</v>
      </c>
      <c r="AX716">
        <v>85247278</v>
      </c>
      <c r="AY716">
        <v>1</v>
      </c>
      <c r="AZ716">
        <v>0</v>
      </c>
      <c r="BA716">
        <v>944</v>
      </c>
      <c r="BB716">
        <v>0</v>
      </c>
      <c r="BC716">
        <v>0</v>
      </c>
      <c r="BD716">
        <v>0</v>
      </c>
      <c r="BE716">
        <v>0</v>
      </c>
      <c r="BF716">
        <v>0</v>
      </c>
      <c r="BG716">
        <v>0</v>
      </c>
      <c r="BH716">
        <v>0</v>
      </c>
      <c r="BI716">
        <v>0</v>
      </c>
      <c r="BJ716">
        <v>0</v>
      </c>
      <c r="BK716">
        <v>0</v>
      </c>
      <c r="BL716">
        <v>0</v>
      </c>
      <c r="BM716">
        <v>0</v>
      </c>
      <c r="BN716">
        <v>0</v>
      </c>
      <c r="BO716">
        <v>0</v>
      </c>
      <c r="BP716">
        <v>0</v>
      </c>
      <c r="BQ716">
        <v>0</v>
      </c>
      <c r="BR716">
        <v>0</v>
      </c>
      <c r="BS716">
        <v>0</v>
      </c>
      <c r="BT716">
        <v>0</v>
      </c>
      <c r="BU716">
        <v>0</v>
      </c>
      <c r="BV716">
        <v>0</v>
      </c>
      <c r="BW716">
        <v>0</v>
      </c>
      <c r="CV716">
        <v>0</v>
      </c>
      <c r="CW716">
        <v>0</v>
      </c>
      <c r="CX716">
        <f>ROUND(Y716*Source!I246,7)</f>
        <v>0</v>
      </c>
      <c r="CY716">
        <f>AA716</f>
        <v>0</v>
      </c>
      <c r="CZ716">
        <f>AE716</f>
        <v>0</v>
      </c>
      <c r="DA716">
        <f>AI716</f>
        <v>1</v>
      </c>
      <c r="DB716">
        <f>ROUND(ROUND(AT716*CZ716,2),6)</f>
        <v>0</v>
      </c>
      <c r="DC716">
        <f>ROUND(ROUND(AT716*AG716,2),6)</f>
        <v>0</v>
      </c>
      <c r="DD716" t="s">
        <v>236</v>
      </c>
      <c r="DE716" t="s">
        <v>236</v>
      </c>
      <c r="DF716">
        <f t="shared" ref="DF716:DF722" si="245">ROUND(ROUND(AE716,2)*CX716,2)</f>
        <v>0</v>
      </c>
      <c r="DG716">
        <f t="shared" si="244"/>
        <v>0</v>
      </c>
      <c r="DH716">
        <f t="shared" si="241"/>
        <v>0</v>
      </c>
      <c r="DI716">
        <f t="shared" si="242"/>
        <v>0</v>
      </c>
      <c r="DJ716">
        <f>DF716</f>
        <v>0</v>
      </c>
      <c r="DK716">
        <v>0</v>
      </c>
      <c r="DL716" t="s">
        <v>236</v>
      </c>
      <c r="DM716">
        <v>0</v>
      </c>
      <c r="DN716" t="s">
        <v>236</v>
      </c>
      <c r="DO716">
        <v>0</v>
      </c>
    </row>
    <row r="717" spans="1:119">
      <c r="A717">
        <f>ROW(Source!A246)</f>
        <v>246</v>
      </c>
      <c r="B717">
        <v>85244098</v>
      </c>
      <c r="C717">
        <v>85247261</v>
      </c>
      <c r="D717">
        <v>0</v>
      </c>
      <c r="E717">
        <v>1</v>
      </c>
      <c r="F717">
        <v>1</v>
      </c>
      <c r="G717">
        <v>1</v>
      </c>
      <c r="H717">
        <v>3</v>
      </c>
      <c r="I717" t="s">
        <v>534</v>
      </c>
      <c r="J717" t="s">
        <v>236</v>
      </c>
      <c r="K717" t="s">
        <v>552</v>
      </c>
      <c r="L717">
        <v>1301</v>
      </c>
      <c r="N717">
        <v>1003</v>
      </c>
      <c r="O717" t="s">
        <v>536</v>
      </c>
      <c r="P717" t="s">
        <v>536</v>
      </c>
      <c r="Q717">
        <v>1</v>
      </c>
      <c r="W717">
        <v>0</v>
      </c>
      <c r="X717">
        <v>470591167</v>
      </c>
      <c r="Y717">
        <f>AT717</f>
        <v>100</v>
      </c>
      <c r="AA717">
        <v>130.61</v>
      </c>
      <c r="AB717">
        <v>0</v>
      </c>
      <c r="AC717">
        <v>0</v>
      </c>
      <c r="AD717">
        <v>0</v>
      </c>
      <c r="AE717">
        <v>130.61</v>
      </c>
      <c r="AF717">
        <v>0</v>
      </c>
      <c r="AG717">
        <v>0</v>
      </c>
      <c r="AH717">
        <v>0</v>
      </c>
      <c r="AI717">
        <v>1</v>
      </c>
      <c r="AJ717">
        <v>1</v>
      </c>
      <c r="AK717">
        <v>1</v>
      </c>
      <c r="AL717">
        <v>1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  <c r="AS717" t="s">
        <v>236</v>
      </c>
      <c r="AT717">
        <v>100</v>
      </c>
      <c r="AU717" t="s">
        <v>236</v>
      </c>
      <c r="AV717">
        <v>0</v>
      </c>
      <c r="AW717">
        <v>1</v>
      </c>
      <c r="AX717">
        <v>-1</v>
      </c>
      <c r="AY717">
        <v>0</v>
      </c>
      <c r="AZ717">
        <v>0</v>
      </c>
      <c r="BA717" t="s">
        <v>236</v>
      </c>
      <c r="BB717">
        <v>0</v>
      </c>
      <c r="BC717">
        <v>0</v>
      </c>
      <c r="BD717">
        <v>0</v>
      </c>
      <c r="BE717">
        <v>0</v>
      </c>
      <c r="BF717">
        <v>0</v>
      </c>
      <c r="BG717">
        <v>0</v>
      </c>
      <c r="BH717">
        <v>0</v>
      </c>
      <c r="BI717">
        <v>0</v>
      </c>
      <c r="BJ717">
        <v>0</v>
      </c>
      <c r="BK717">
        <v>0</v>
      </c>
      <c r="BL717">
        <v>0</v>
      </c>
      <c r="BM717">
        <v>0</v>
      </c>
      <c r="BN717">
        <v>0</v>
      </c>
      <c r="BO717">
        <v>0</v>
      </c>
      <c r="BP717">
        <v>0</v>
      </c>
      <c r="BQ717">
        <v>0</v>
      </c>
      <c r="BR717">
        <v>0</v>
      </c>
      <c r="BS717">
        <v>0</v>
      </c>
      <c r="BT717">
        <v>0</v>
      </c>
      <c r="BU717">
        <v>0</v>
      </c>
      <c r="BV717">
        <v>0</v>
      </c>
      <c r="BW717">
        <v>0</v>
      </c>
      <c r="CV717">
        <v>0</v>
      </c>
      <c r="CW717">
        <v>0</v>
      </c>
      <c r="CX717">
        <f>ROUND(Y717*Source!I246,7)</f>
        <v>0</v>
      </c>
      <c r="CY717">
        <f>AA717</f>
        <v>130.61</v>
      </c>
      <c r="CZ717">
        <f>AE717</f>
        <v>130.61</v>
      </c>
      <c r="DA717">
        <f>AI717</f>
        <v>1</v>
      </c>
      <c r="DB717">
        <f>ROUND(ROUND(AT717*CZ717,2),6)</f>
        <v>13061</v>
      </c>
      <c r="DC717">
        <f>ROUND(ROUND(AT717*AG717,2),6)</f>
        <v>0</v>
      </c>
      <c r="DD717" t="s">
        <v>236</v>
      </c>
      <c r="DE717" t="s">
        <v>236</v>
      </c>
      <c r="DF717">
        <f t="shared" si="245"/>
        <v>0</v>
      </c>
      <c r="DG717">
        <f t="shared" si="244"/>
        <v>0</v>
      </c>
      <c r="DH717">
        <f t="shared" si="241"/>
        <v>0</v>
      </c>
      <c r="DI717">
        <f t="shared" si="242"/>
        <v>0</v>
      </c>
      <c r="DJ717">
        <f>DF717</f>
        <v>0</v>
      </c>
      <c r="DK717">
        <v>0</v>
      </c>
      <c r="DL717" t="s">
        <v>236</v>
      </c>
      <c r="DM717">
        <v>0</v>
      </c>
      <c r="DN717" t="s">
        <v>236</v>
      </c>
      <c r="DO717">
        <v>0</v>
      </c>
    </row>
    <row r="718" spans="1:119">
      <c r="A718">
        <f>ROW(Source!A247)</f>
        <v>247</v>
      </c>
      <c r="B718">
        <v>85244033</v>
      </c>
      <c r="C718">
        <v>85247261</v>
      </c>
      <c r="D718">
        <v>82925840</v>
      </c>
      <c r="E718">
        <v>117</v>
      </c>
      <c r="F718">
        <v>1</v>
      </c>
      <c r="G718">
        <v>1</v>
      </c>
      <c r="H718">
        <v>1</v>
      </c>
      <c r="I718" t="s">
        <v>841</v>
      </c>
      <c r="J718" t="s">
        <v>236</v>
      </c>
      <c r="K718" t="s">
        <v>842</v>
      </c>
      <c r="L718">
        <v>1191</v>
      </c>
      <c r="N718">
        <v>1013</v>
      </c>
      <c r="O718" t="s">
        <v>28</v>
      </c>
      <c r="P718" t="s">
        <v>28</v>
      </c>
      <c r="Q718">
        <v>1</v>
      </c>
      <c r="W718">
        <v>0</v>
      </c>
      <c r="X718">
        <v>44848675</v>
      </c>
      <c r="Y718">
        <f>(AT718*ROUND((0.15+1),7))</f>
        <v>18.975</v>
      </c>
      <c r="AA718">
        <v>0</v>
      </c>
      <c r="AB718">
        <v>0</v>
      </c>
      <c r="AC718">
        <v>0</v>
      </c>
      <c r="AD718">
        <v>793.61</v>
      </c>
      <c r="AE718">
        <v>0</v>
      </c>
      <c r="AF718">
        <v>0</v>
      </c>
      <c r="AG718">
        <v>0</v>
      </c>
      <c r="AH718">
        <v>793.61</v>
      </c>
      <c r="AI718">
        <v>1</v>
      </c>
      <c r="AJ718">
        <v>1</v>
      </c>
      <c r="AK718">
        <v>1</v>
      </c>
      <c r="AL718">
        <v>1</v>
      </c>
      <c r="AM718">
        <v>-2</v>
      </c>
      <c r="AN718">
        <v>0</v>
      </c>
      <c r="AO718">
        <v>0</v>
      </c>
      <c r="AP718">
        <v>1</v>
      </c>
      <c r="AQ718">
        <v>1</v>
      </c>
      <c r="AR718">
        <v>0</v>
      </c>
      <c r="AS718" t="s">
        <v>236</v>
      </c>
      <c r="AT718">
        <v>16.5</v>
      </c>
      <c r="AU718" t="s">
        <v>422</v>
      </c>
      <c r="AV718">
        <v>1</v>
      </c>
      <c r="AW718">
        <v>2</v>
      </c>
      <c r="AX718">
        <v>85247271</v>
      </c>
      <c r="AY718">
        <v>1</v>
      </c>
      <c r="AZ718">
        <v>0</v>
      </c>
      <c r="BA718">
        <v>945</v>
      </c>
      <c r="BB718">
        <v>1</v>
      </c>
      <c r="BC718">
        <v>0</v>
      </c>
      <c r="BD718">
        <v>0</v>
      </c>
      <c r="BE718">
        <v>0</v>
      </c>
      <c r="BF718">
        <v>0</v>
      </c>
      <c r="BG718">
        <v>0</v>
      </c>
      <c r="BH718">
        <v>0</v>
      </c>
      <c r="BI718">
        <v>0</v>
      </c>
      <c r="BJ718">
        <v>0</v>
      </c>
      <c r="BK718">
        <v>0</v>
      </c>
      <c r="BL718">
        <v>0</v>
      </c>
      <c r="BM718">
        <v>13094.565</v>
      </c>
      <c r="BN718">
        <v>16.5</v>
      </c>
      <c r="BO718">
        <v>0</v>
      </c>
      <c r="BP718">
        <v>1</v>
      </c>
      <c r="BQ718">
        <v>0</v>
      </c>
      <c r="BR718">
        <v>0</v>
      </c>
      <c r="BS718">
        <v>0</v>
      </c>
      <c r="BT718">
        <v>15058.74975</v>
      </c>
      <c r="BU718">
        <v>18.975</v>
      </c>
      <c r="BV718">
        <v>0</v>
      </c>
      <c r="BW718">
        <v>1</v>
      </c>
      <c r="CU718">
        <f>ROUND(AT718*Source!I247*AH718*AL718,2)</f>
        <v>0</v>
      </c>
      <c r="CV718">
        <f>ROUND(Y718*Source!I247,7)</f>
        <v>0</v>
      </c>
      <c r="CW718">
        <v>0</v>
      </c>
      <c r="CX718">
        <f>ROUND(Y718*Source!I247,7)</f>
        <v>0</v>
      </c>
      <c r="CY718">
        <f>AD718</f>
        <v>793.61</v>
      </c>
      <c r="CZ718">
        <f>AH718</f>
        <v>793.61</v>
      </c>
      <c r="DA718">
        <f>AL718</f>
        <v>1</v>
      </c>
      <c r="DB718">
        <f>ROUND((ROUND(AT718*CZ718,2)*ROUND((0.15+1),7)),6)</f>
        <v>15058.7555</v>
      </c>
      <c r="DC718">
        <f>ROUND((ROUND(AT718*AG718,2)*ROUND((0.15+1),7)),6)</f>
        <v>0</v>
      </c>
      <c r="DD718" t="s">
        <v>236</v>
      </c>
      <c r="DE718" t="s">
        <v>236</v>
      </c>
      <c r="DF718">
        <f t="shared" si="245"/>
        <v>0</v>
      </c>
      <c r="DG718">
        <f t="shared" si="244"/>
        <v>0</v>
      </c>
      <c r="DH718">
        <f t="shared" si="241"/>
        <v>0</v>
      </c>
      <c r="DI718">
        <f t="shared" si="242"/>
        <v>0</v>
      </c>
      <c r="DJ718">
        <f>DI718</f>
        <v>0</v>
      </c>
      <c r="DK718">
        <v>1</v>
      </c>
      <c r="DL718" t="s">
        <v>236</v>
      </c>
      <c r="DM718">
        <v>0</v>
      </c>
      <c r="DN718" t="s">
        <v>236</v>
      </c>
      <c r="DO718">
        <v>0</v>
      </c>
    </row>
    <row r="719" spans="1:119">
      <c r="A719">
        <f>ROW(Source!A247)</f>
        <v>247</v>
      </c>
      <c r="B719">
        <v>85244033</v>
      </c>
      <c r="C719">
        <v>85247261</v>
      </c>
      <c r="D719">
        <v>82926016</v>
      </c>
      <c r="E719">
        <v>117</v>
      </c>
      <c r="F719">
        <v>1</v>
      </c>
      <c r="G719">
        <v>1</v>
      </c>
      <c r="H719">
        <v>1</v>
      </c>
      <c r="I719" t="s">
        <v>798</v>
      </c>
      <c r="J719" t="s">
        <v>236</v>
      </c>
      <c r="K719" t="s">
        <v>799</v>
      </c>
      <c r="L719">
        <v>1191</v>
      </c>
      <c r="N719">
        <v>1013</v>
      </c>
      <c r="O719" t="s">
        <v>28</v>
      </c>
      <c r="P719" t="s">
        <v>28</v>
      </c>
      <c r="Q719">
        <v>1</v>
      </c>
      <c r="W719">
        <v>0</v>
      </c>
      <c r="X719">
        <v>-1417349443</v>
      </c>
      <c r="Y719">
        <f>(AT719*ROUND((0.15+1),7))</f>
        <v>0.299</v>
      </c>
      <c r="AA719">
        <v>0</v>
      </c>
      <c r="AB719">
        <v>0</v>
      </c>
      <c r="AC719">
        <v>0</v>
      </c>
      <c r="AD719">
        <v>0</v>
      </c>
      <c r="AE719">
        <v>0</v>
      </c>
      <c r="AF719">
        <v>0</v>
      </c>
      <c r="AG719">
        <v>0</v>
      </c>
      <c r="AH719">
        <v>0</v>
      </c>
      <c r="AI719">
        <v>1</v>
      </c>
      <c r="AJ719">
        <v>1</v>
      </c>
      <c r="AK719">
        <v>1</v>
      </c>
      <c r="AL719">
        <v>1</v>
      </c>
      <c r="AM719">
        <v>-2</v>
      </c>
      <c r="AN719">
        <v>0</v>
      </c>
      <c r="AO719">
        <v>0</v>
      </c>
      <c r="AP719">
        <v>1</v>
      </c>
      <c r="AQ719">
        <v>1</v>
      </c>
      <c r="AR719">
        <v>0</v>
      </c>
      <c r="AS719" t="s">
        <v>236</v>
      </c>
      <c r="AT719">
        <v>0.26</v>
      </c>
      <c r="AU719" t="s">
        <v>422</v>
      </c>
      <c r="AV719">
        <v>2</v>
      </c>
      <c r="AW719">
        <v>2</v>
      </c>
      <c r="AX719">
        <v>85247272</v>
      </c>
      <c r="AY719">
        <v>1</v>
      </c>
      <c r="AZ719">
        <v>0</v>
      </c>
      <c r="BA719">
        <v>946</v>
      </c>
      <c r="BB719">
        <v>1</v>
      </c>
      <c r="BC719">
        <v>0</v>
      </c>
      <c r="BD719">
        <v>0</v>
      </c>
      <c r="BE719">
        <v>0</v>
      </c>
      <c r="BF719">
        <v>0</v>
      </c>
      <c r="BG719">
        <v>0</v>
      </c>
      <c r="BH719">
        <v>0</v>
      </c>
      <c r="BI719">
        <v>0</v>
      </c>
      <c r="BJ719">
        <v>0</v>
      </c>
      <c r="BK719">
        <v>0</v>
      </c>
      <c r="BL719">
        <v>0</v>
      </c>
      <c r="BM719">
        <v>0</v>
      </c>
      <c r="BN719">
        <v>0</v>
      </c>
      <c r="BO719">
        <v>0</v>
      </c>
      <c r="BP719">
        <v>0</v>
      </c>
      <c r="BQ719">
        <v>0</v>
      </c>
      <c r="BR719">
        <v>0</v>
      </c>
      <c r="BS719">
        <v>0</v>
      </c>
      <c r="BT719">
        <v>0</v>
      </c>
      <c r="BU719">
        <v>0</v>
      </c>
      <c r="BV719">
        <v>0</v>
      </c>
      <c r="BW719">
        <v>0</v>
      </c>
      <c r="CV719">
        <v>0</v>
      </c>
      <c r="CW719">
        <v>0</v>
      </c>
      <c r="CX719">
        <f>ROUND(Y719*Source!I247,7)</f>
        <v>0</v>
      </c>
      <c r="CY719">
        <f>AD719</f>
        <v>0</v>
      </c>
      <c r="CZ719">
        <f>AH719</f>
        <v>0</v>
      </c>
      <c r="DA719">
        <f>AL719</f>
        <v>1</v>
      </c>
      <c r="DB719">
        <f>ROUND((ROUND(AT719*CZ719,2)*ROUND((0.15+1),7)),6)</f>
        <v>0</v>
      </c>
      <c r="DC719">
        <f>ROUND((ROUND(AT719*AG719,2)*ROUND((0.15+1),7)),6)</f>
        <v>0</v>
      </c>
      <c r="DD719" t="s">
        <v>236</v>
      </c>
      <c r="DE719" t="s">
        <v>236</v>
      </c>
      <c r="DF719">
        <f t="shared" si="245"/>
        <v>0</v>
      </c>
      <c r="DG719">
        <f t="shared" si="244"/>
        <v>0</v>
      </c>
      <c r="DH719">
        <f t="shared" si="241"/>
        <v>0</v>
      </c>
      <c r="DI719">
        <f t="shared" si="242"/>
        <v>0</v>
      </c>
      <c r="DJ719">
        <f>DI719</f>
        <v>0</v>
      </c>
      <c r="DK719">
        <v>0</v>
      </c>
      <c r="DL719" t="s">
        <v>236</v>
      </c>
      <c r="DM719">
        <v>0</v>
      </c>
      <c r="DN719" t="s">
        <v>236</v>
      </c>
      <c r="DO719">
        <v>0</v>
      </c>
    </row>
    <row r="720" spans="1:119">
      <c r="A720">
        <f>ROW(Source!A247)</f>
        <v>247</v>
      </c>
      <c r="B720">
        <v>85244033</v>
      </c>
      <c r="C720">
        <v>85247261</v>
      </c>
      <c r="D720">
        <v>82932505</v>
      </c>
      <c r="E720">
        <v>1</v>
      </c>
      <c r="F720">
        <v>1</v>
      </c>
      <c r="G720">
        <v>1</v>
      </c>
      <c r="H720">
        <v>2</v>
      </c>
      <c r="I720" t="s">
        <v>73</v>
      </c>
      <c r="J720" t="s">
        <v>807</v>
      </c>
      <c r="K720" t="s">
        <v>74</v>
      </c>
      <c r="L720">
        <v>1368</v>
      </c>
      <c r="N720">
        <v>1011</v>
      </c>
      <c r="O720" t="s">
        <v>57</v>
      </c>
      <c r="P720" t="s">
        <v>57</v>
      </c>
      <c r="Q720">
        <v>1</v>
      </c>
      <c r="W720">
        <v>0</v>
      </c>
      <c r="X720">
        <v>639918019</v>
      </c>
      <c r="Y720">
        <f>(AT720*ROUND((0.15+1),7))</f>
        <v>0.1495</v>
      </c>
      <c r="AA720">
        <v>0</v>
      </c>
      <c r="AB720">
        <v>1626.29</v>
      </c>
      <c r="AC720">
        <v>1090.46</v>
      </c>
      <c r="AD720">
        <v>0</v>
      </c>
      <c r="AE720">
        <v>0</v>
      </c>
      <c r="AF720">
        <v>1626.29</v>
      </c>
      <c r="AG720">
        <v>1090.46</v>
      </c>
      <c r="AH720">
        <v>0</v>
      </c>
      <c r="AI720">
        <v>1</v>
      </c>
      <c r="AJ720">
        <v>1</v>
      </c>
      <c r="AK720">
        <v>1</v>
      </c>
      <c r="AL720">
        <v>1</v>
      </c>
      <c r="AM720">
        <v>-2</v>
      </c>
      <c r="AN720">
        <v>0</v>
      </c>
      <c r="AO720">
        <v>0</v>
      </c>
      <c r="AP720">
        <v>1</v>
      </c>
      <c r="AQ720">
        <v>1</v>
      </c>
      <c r="AR720">
        <v>0</v>
      </c>
      <c r="AS720" t="s">
        <v>236</v>
      </c>
      <c r="AT720">
        <v>0.13</v>
      </c>
      <c r="AU720" t="s">
        <v>422</v>
      </c>
      <c r="AV720">
        <v>1</v>
      </c>
      <c r="AW720">
        <v>2</v>
      </c>
      <c r="AX720">
        <v>85247273</v>
      </c>
      <c r="AY720">
        <v>1</v>
      </c>
      <c r="AZ720">
        <v>0</v>
      </c>
      <c r="BA720">
        <v>947</v>
      </c>
      <c r="BB720">
        <v>1</v>
      </c>
      <c r="BC720">
        <v>0</v>
      </c>
      <c r="BD720">
        <v>0</v>
      </c>
      <c r="BE720">
        <v>0</v>
      </c>
      <c r="BF720">
        <v>0</v>
      </c>
      <c r="BG720">
        <v>0</v>
      </c>
      <c r="BH720">
        <v>0</v>
      </c>
      <c r="BI720">
        <v>0</v>
      </c>
      <c r="BJ720">
        <v>0</v>
      </c>
      <c r="BK720">
        <v>211.4177</v>
      </c>
      <c r="BL720">
        <v>141.7598</v>
      </c>
      <c r="BM720">
        <v>0</v>
      </c>
      <c r="BN720">
        <v>0</v>
      </c>
      <c r="BO720">
        <v>0.13</v>
      </c>
      <c r="BP720">
        <v>1</v>
      </c>
      <c r="BQ720">
        <v>0</v>
      </c>
      <c r="BR720">
        <v>243.130355</v>
      </c>
      <c r="BS720">
        <v>163.02377</v>
      </c>
      <c r="BT720">
        <v>0</v>
      </c>
      <c r="BU720">
        <v>0</v>
      </c>
      <c r="BV720">
        <v>0.1495</v>
      </c>
      <c r="BW720">
        <v>1</v>
      </c>
      <c r="CV720">
        <v>0</v>
      </c>
      <c r="CW720">
        <f>ROUND(Y720*Source!I247*DO720,7)</f>
        <v>0</v>
      </c>
      <c r="CX720">
        <f>ROUND(Y720*Source!I247,7)</f>
        <v>0</v>
      </c>
      <c r="CY720">
        <f>AB720</f>
        <v>1626.29</v>
      </c>
      <c r="CZ720">
        <f>AF720</f>
        <v>1626.29</v>
      </c>
      <c r="DA720">
        <f>AJ720</f>
        <v>1</v>
      </c>
      <c r="DB720">
        <f>ROUND((ROUND(AT720*CZ720,2)*ROUND((0.15+1),7)),6)</f>
        <v>243.133</v>
      </c>
      <c r="DC720">
        <f>ROUND((ROUND(AT720*AG720,2)*ROUND((0.15+1),7)),6)</f>
        <v>163.024</v>
      </c>
      <c r="DD720" t="s">
        <v>236</v>
      </c>
      <c r="DE720" t="s">
        <v>236</v>
      </c>
      <c r="DF720">
        <f t="shared" si="245"/>
        <v>0</v>
      </c>
      <c r="DG720">
        <f t="shared" si="244"/>
        <v>0</v>
      </c>
      <c r="DH720">
        <f t="shared" si="241"/>
        <v>0</v>
      </c>
      <c r="DI720">
        <f t="shared" si="242"/>
        <v>0</v>
      </c>
      <c r="DJ720">
        <f>DG720+DH720</f>
        <v>0</v>
      </c>
      <c r="DK720">
        <v>1</v>
      </c>
      <c r="DL720" t="s">
        <v>75</v>
      </c>
      <c r="DM720">
        <v>6</v>
      </c>
      <c r="DN720" t="s">
        <v>28</v>
      </c>
      <c r="DO720">
        <v>1</v>
      </c>
    </row>
    <row r="721" spans="1:119">
      <c r="A721">
        <f>ROW(Source!A247)</f>
        <v>247</v>
      </c>
      <c r="B721">
        <v>85244033</v>
      </c>
      <c r="C721">
        <v>85247261</v>
      </c>
      <c r="D721">
        <v>82933400</v>
      </c>
      <c r="E721">
        <v>1</v>
      </c>
      <c r="F721">
        <v>1</v>
      </c>
      <c r="G721">
        <v>1</v>
      </c>
      <c r="H721">
        <v>2</v>
      </c>
      <c r="I721" t="s">
        <v>97</v>
      </c>
      <c r="J721" t="s">
        <v>801</v>
      </c>
      <c r="K721" t="s">
        <v>98</v>
      </c>
      <c r="L721">
        <v>1368</v>
      </c>
      <c r="N721">
        <v>1011</v>
      </c>
      <c r="O721" t="s">
        <v>57</v>
      </c>
      <c r="P721" t="s">
        <v>57</v>
      </c>
      <c r="Q721">
        <v>1</v>
      </c>
      <c r="W721">
        <v>0</v>
      </c>
      <c r="X721">
        <v>-849950259</v>
      </c>
      <c r="Y721">
        <f>(AT721*ROUND((0.15+1),7))</f>
        <v>0.1495</v>
      </c>
      <c r="AA721">
        <v>0</v>
      </c>
      <c r="AB721">
        <v>641.7</v>
      </c>
      <c r="AC721">
        <v>811.79</v>
      </c>
      <c r="AD721">
        <v>0</v>
      </c>
      <c r="AE721">
        <v>0</v>
      </c>
      <c r="AF721">
        <v>641.7</v>
      </c>
      <c r="AG721">
        <v>811.79</v>
      </c>
      <c r="AH721">
        <v>0</v>
      </c>
      <c r="AI721">
        <v>1</v>
      </c>
      <c r="AJ721">
        <v>1</v>
      </c>
      <c r="AK721">
        <v>1</v>
      </c>
      <c r="AL721">
        <v>1</v>
      </c>
      <c r="AM721">
        <v>-2</v>
      </c>
      <c r="AN721">
        <v>0</v>
      </c>
      <c r="AO721">
        <v>0</v>
      </c>
      <c r="AP721">
        <v>1</v>
      </c>
      <c r="AQ721">
        <v>1</v>
      </c>
      <c r="AR721">
        <v>0</v>
      </c>
      <c r="AS721" t="s">
        <v>236</v>
      </c>
      <c r="AT721">
        <v>0.13</v>
      </c>
      <c r="AU721" t="s">
        <v>422</v>
      </c>
      <c r="AV721">
        <v>1</v>
      </c>
      <c r="AW721">
        <v>2</v>
      </c>
      <c r="AX721">
        <v>85247274</v>
      </c>
      <c r="AY721">
        <v>1</v>
      </c>
      <c r="AZ721">
        <v>0</v>
      </c>
      <c r="BA721">
        <v>948</v>
      </c>
      <c r="BB721">
        <v>1</v>
      </c>
      <c r="BC721">
        <v>0</v>
      </c>
      <c r="BD721">
        <v>0</v>
      </c>
      <c r="BE721">
        <v>0</v>
      </c>
      <c r="BF721">
        <v>0</v>
      </c>
      <c r="BG721">
        <v>0</v>
      </c>
      <c r="BH721">
        <v>0</v>
      </c>
      <c r="BI721">
        <v>0</v>
      </c>
      <c r="BJ721">
        <v>0</v>
      </c>
      <c r="BK721">
        <v>83.421</v>
      </c>
      <c r="BL721">
        <v>105.5327</v>
      </c>
      <c r="BM721">
        <v>0</v>
      </c>
      <c r="BN721">
        <v>0</v>
      </c>
      <c r="BO721">
        <v>0.13</v>
      </c>
      <c r="BP721">
        <v>1</v>
      </c>
      <c r="BQ721">
        <v>0</v>
      </c>
      <c r="BR721">
        <v>95.93415</v>
      </c>
      <c r="BS721">
        <v>121.362605</v>
      </c>
      <c r="BT721">
        <v>0</v>
      </c>
      <c r="BU721">
        <v>0</v>
      </c>
      <c r="BV721">
        <v>0.1495</v>
      </c>
      <c r="BW721">
        <v>1</v>
      </c>
      <c r="CV721">
        <v>0</v>
      </c>
      <c r="CW721">
        <f>ROUND(Y721*Source!I247*DO721,7)</f>
        <v>0</v>
      </c>
      <c r="CX721">
        <f>ROUND(Y721*Source!I247,7)</f>
        <v>0</v>
      </c>
      <c r="CY721">
        <f>AB721</f>
        <v>641.7</v>
      </c>
      <c r="CZ721">
        <f>AF721</f>
        <v>641.7</v>
      </c>
      <c r="DA721">
        <f>AJ721</f>
        <v>1</v>
      </c>
      <c r="DB721">
        <f>ROUND((ROUND(AT721*CZ721,2)*ROUND((0.15+1),7)),6)</f>
        <v>95.933</v>
      </c>
      <c r="DC721">
        <f>ROUND((ROUND(AT721*AG721,2)*ROUND((0.15+1),7)),6)</f>
        <v>121.3595</v>
      </c>
      <c r="DD721" t="s">
        <v>236</v>
      </c>
      <c r="DE721" t="s">
        <v>236</v>
      </c>
      <c r="DF721">
        <f t="shared" si="245"/>
        <v>0</v>
      </c>
      <c r="DG721">
        <f t="shared" si="244"/>
        <v>0</v>
      </c>
      <c r="DH721">
        <f t="shared" si="241"/>
        <v>0</v>
      </c>
      <c r="DI721">
        <f t="shared" si="242"/>
        <v>0</v>
      </c>
      <c r="DJ721">
        <f>DG721+DH721</f>
        <v>0</v>
      </c>
      <c r="DK721">
        <v>1</v>
      </c>
      <c r="DL721" t="s">
        <v>81</v>
      </c>
      <c r="DM721">
        <v>4</v>
      </c>
      <c r="DN721" t="s">
        <v>28</v>
      </c>
      <c r="DO721">
        <v>1</v>
      </c>
    </row>
    <row r="722" spans="1:119">
      <c r="A722">
        <f>ROW(Source!A247)</f>
        <v>247</v>
      </c>
      <c r="B722">
        <v>85244033</v>
      </c>
      <c r="C722">
        <v>85247261</v>
      </c>
      <c r="D722">
        <v>82933596</v>
      </c>
      <c r="E722">
        <v>1</v>
      </c>
      <c r="F722">
        <v>1</v>
      </c>
      <c r="G722">
        <v>1</v>
      </c>
      <c r="H722">
        <v>2</v>
      </c>
      <c r="I722" t="s">
        <v>821</v>
      </c>
      <c r="J722" t="s">
        <v>822</v>
      </c>
      <c r="K722" t="s">
        <v>823</v>
      </c>
      <c r="L722">
        <v>1368</v>
      </c>
      <c r="N722">
        <v>1011</v>
      </c>
      <c r="O722" t="s">
        <v>57</v>
      </c>
      <c r="P722" t="s">
        <v>57</v>
      </c>
      <c r="Q722">
        <v>1</v>
      </c>
      <c r="W722">
        <v>0</v>
      </c>
      <c r="X722">
        <v>303316554</v>
      </c>
      <c r="Y722">
        <f>(AT722*ROUND((0.15+1),7))</f>
        <v>3.105</v>
      </c>
      <c r="AA722">
        <v>0</v>
      </c>
      <c r="AB722">
        <v>34.61</v>
      </c>
      <c r="AC722">
        <v>0</v>
      </c>
      <c r="AD722">
        <v>0</v>
      </c>
      <c r="AE722">
        <v>0</v>
      </c>
      <c r="AF722">
        <v>34.61</v>
      </c>
      <c r="AG722">
        <v>0</v>
      </c>
      <c r="AH722">
        <v>0</v>
      </c>
      <c r="AI722">
        <v>1</v>
      </c>
      <c r="AJ722">
        <v>1</v>
      </c>
      <c r="AK722">
        <v>1</v>
      </c>
      <c r="AL722">
        <v>1</v>
      </c>
      <c r="AM722">
        <v>-2</v>
      </c>
      <c r="AN722">
        <v>0</v>
      </c>
      <c r="AO722">
        <v>0</v>
      </c>
      <c r="AP722">
        <v>1</v>
      </c>
      <c r="AQ722">
        <v>1</v>
      </c>
      <c r="AR722">
        <v>0</v>
      </c>
      <c r="AS722" t="s">
        <v>236</v>
      </c>
      <c r="AT722">
        <v>2.7</v>
      </c>
      <c r="AU722" t="s">
        <v>422</v>
      </c>
      <c r="AV722">
        <v>1</v>
      </c>
      <c r="AW722">
        <v>2</v>
      </c>
      <c r="AX722">
        <v>85247275</v>
      </c>
      <c r="AY722">
        <v>1</v>
      </c>
      <c r="AZ722">
        <v>0</v>
      </c>
      <c r="BA722">
        <v>949</v>
      </c>
      <c r="BB722">
        <v>1</v>
      </c>
      <c r="BC722">
        <v>0</v>
      </c>
      <c r="BD722">
        <v>0</v>
      </c>
      <c r="BE722">
        <v>0</v>
      </c>
      <c r="BF722">
        <v>0</v>
      </c>
      <c r="BG722">
        <v>0</v>
      </c>
      <c r="BH722">
        <v>0</v>
      </c>
      <c r="BI722">
        <v>0</v>
      </c>
      <c r="BJ722">
        <v>0</v>
      </c>
      <c r="BK722">
        <v>93.447</v>
      </c>
      <c r="BL722">
        <v>0</v>
      </c>
      <c r="BM722">
        <v>0</v>
      </c>
      <c r="BN722">
        <v>0</v>
      </c>
      <c r="BO722">
        <v>0</v>
      </c>
      <c r="BP722">
        <v>1</v>
      </c>
      <c r="BQ722">
        <v>0</v>
      </c>
      <c r="BR722">
        <v>107.46405</v>
      </c>
      <c r="BS722">
        <v>0</v>
      </c>
      <c r="BT722">
        <v>0</v>
      </c>
      <c r="BU722">
        <v>0</v>
      </c>
      <c r="BV722">
        <v>0</v>
      </c>
      <c r="BW722">
        <v>1</v>
      </c>
      <c r="CV722">
        <v>0</v>
      </c>
      <c r="CW722">
        <f>ROUND(Y722*Source!I247*DO722,7)</f>
        <v>0</v>
      </c>
      <c r="CX722">
        <f>ROUND(Y722*Source!I247,7)</f>
        <v>0</v>
      </c>
      <c r="CY722">
        <f>AB722</f>
        <v>34.61</v>
      </c>
      <c r="CZ722">
        <f>AF722</f>
        <v>34.61</v>
      </c>
      <c r="DA722">
        <f>AJ722</f>
        <v>1</v>
      </c>
      <c r="DB722">
        <f>ROUND((ROUND(AT722*CZ722,2)*ROUND((0.15+1),7)),6)</f>
        <v>107.4675</v>
      </c>
      <c r="DC722">
        <f>ROUND((ROUND(AT722*AG722,2)*ROUND((0.15+1),7)),6)</f>
        <v>0</v>
      </c>
      <c r="DD722" t="s">
        <v>236</v>
      </c>
      <c r="DE722" t="s">
        <v>236</v>
      </c>
      <c r="DF722">
        <f t="shared" si="245"/>
        <v>0</v>
      </c>
      <c r="DG722">
        <f t="shared" si="244"/>
        <v>0</v>
      </c>
      <c r="DH722">
        <f t="shared" si="241"/>
        <v>0</v>
      </c>
      <c r="DI722">
        <f t="shared" si="242"/>
        <v>0</v>
      </c>
      <c r="DJ722">
        <f>DG722+DH722</f>
        <v>0</v>
      </c>
      <c r="DK722">
        <v>1</v>
      </c>
      <c r="DL722" t="s">
        <v>236</v>
      </c>
      <c r="DM722">
        <v>0</v>
      </c>
      <c r="DN722" t="s">
        <v>236</v>
      </c>
      <c r="DO722">
        <v>0</v>
      </c>
    </row>
    <row r="723" spans="1:119">
      <c r="A723">
        <f>ROW(Source!A247)</f>
        <v>247</v>
      </c>
      <c r="B723">
        <v>85244033</v>
      </c>
      <c r="C723">
        <v>85247261</v>
      </c>
      <c r="D723">
        <v>83000909</v>
      </c>
      <c r="E723">
        <v>1</v>
      </c>
      <c r="F723">
        <v>1</v>
      </c>
      <c r="G723">
        <v>1</v>
      </c>
      <c r="H723">
        <v>3</v>
      </c>
      <c r="I723" t="s">
        <v>828</v>
      </c>
      <c r="J723" t="s">
        <v>829</v>
      </c>
      <c r="K723" t="s">
        <v>830</v>
      </c>
      <c r="L723">
        <v>1346</v>
      </c>
      <c r="N723">
        <v>1009</v>
      </c>
      <c r="O723" t="s">
        <v>102</v>
      </c>
      <c r="P723" t="s">
        <v>102</v>
      </c>
      <c r="Q723">
        <v>1</v>
      </c>
      <c r="W723">
        <v>0</v>
      </c>
      <c r="X723">
        <v>-163259778</v>
      </c>
      <c r="Y723">
        <f>AT723</f>
        <v>0.6</v>
      </c>
      <c r="AA723">
        <v>121.39</v>
      </c>
      <c r="AB723">
        <v>0</v>
      </c>
      <c r="AC723">
        <v>0</v>
      </c>
      <c r="AD723">
        <v>0</v>
      </c>
      <c r="AE723">
        <v>155.63</v>
      </c>
      <c r="AF723">
        <v>0</v>
      </c>
      <c r="AG723">
        <v>0</v>
      </c>
      <c r="AH723">
        <v>0</v>
      </c>
      <c r="AI723">
        <v>0.78</v>
      </c>
      <c r="AJ723">
        <v>1</v>
      </c>
      <c r="AK723">
        <v>1</v>
      </c>
      <c r="AL723">
        <v>1</v>
      </c>
      <c r="AM723">
        <v>2</v>
      </c>
      <c r="AN723">
        <v>0</v>
      </c>
      <c r="AO723">
        <v>0</v>
      </c>
      <c r="AP723">
        <v>1</v>
      </c>
      <c r="AQ723">
        <v>1</v>
      </c>
      <c r="AR723">
        <v>0</v>
      </c>
      <c r="AS723" t="s">
        <v>236</v>
      </c>
      <c r="AT723">
        <v>0.6</v>
      </c>
      <c r="AU723" t="s">
        <v>236</v>
      </c>
      <c r="AV723">
        <v>0</v>
      </c>
      <c r="AW723">
        <v>2</v>
      </c>
      <c r="AX723">
        <v>85247276</v>
      </c>
      <c r="AY723">
        <v>1</v>
      </c>
      <c r="AZ723">
        <v>0</v>
      </c>
      <c r="BA723">
        <v>950</v>
      </c>
      <c r="BB723">
        <v>1</v>
      </c>
      <c r="BC723">
        <v>0</v>
      </c>
      <c r="BD723">
        <v>0</v>
      </c>
      <c r="BE723">
        <v>0</v>
      </c>
      <c r="BF723">
        <v>0</v>
      </c>
      <c r="BG723">
        <v>0</v>
      </c>
      <c r="BH723">
        <v>0</v>
      </c>
      <c r="BI723">
        <v>0</v>
      </c>
      <c r="BJ723">
        <v>93.378</v>
      </c>
      <c r="BK723">
        <v>0</v>
      </c>
      <c r="BL723">
        <v>0</v>
      </c>
      <c r="BM723">
        <v>0</v>
      </c>
      <c r="BN723">
        <v>0</v>
      </c>
      <c r="BO723">
        <v>0</v>
      </c>
      <c r="BP723">
        <v>1</v>
      </c>
      <c r="BQ723">
        <v>93.378</v>
      </c>
      <c r="BR723">
        <v>0</v>
      </c>
      <c r="BS723">
        <v>0</v>
      </c>
      <c r="BT723">
        <v>0</v>
      </c>
      <c r="BU723">
        <v>0</v>
      </c>
      <c r="BV723">
        <v>0</v>
      </c>
      <c r="BW723">
        <v>1</v>
      </c>
      <c r="CV723">
        <v>0</v>
      </c>
      <c r="CW723">
        <v>0</v>
      </c>
      <c r="CX723">
        <f>ROUND(Y723*Source!I247,7)</f>
        <v>0</v>
      </c>
      <c r="CY723">
        <f>AA723</f>
        <v>121.39</v>
      </c>
      <c r="CZ723">
        <f>AE723</f>
        <v>155.63</v>
      </c>
      <c r="DA723">
        <f>AI723</f>
        <v>0.78</v>
      </c>
      <c r="DB723">
        <f>ROUND(ROUND(AT723*CZ723,2),6)</f>
        <v>93.38</v>
      </c>
      <c r="DC723">
        <f>ROUND(ROUND(AT723*AG723,2),6)</f>
        <v>0</v>
      </c>
      <c r="DD723" t="s">
        <v>236</v>
      </c>
      <c r="DE723" t="s">
        <v>236</v>
      </c>
      <c r="DF723">
        <f>ROUND(ROUND(AE723*AI723,2)*CX723,2)</f>
        <v>0</v>
      </c>
      <c r="DG723">
        <f t="shared" si="244"/>
        <v>0</v>
      </c>
      <c r="DH723">
        <f t="shared" si="241"/>
        <v>0</v>
      </c>
      <c r="DI723">
        <f t="shared" si="242"/>
        <v>0</v>
      </c>
      <c r="DJ723">
        <f>DF723</f>
        <v>0</v>
      </c>
      <c r="DK723">
        <v>0</v>
      </c>
      <c r="DL723" t="s">
        <v>236</v>
      </c>
      <c r="DM723">
        <v>0</v>
      </c>
      <c r="DN723" t="s">
        <v>236</v>
      </c>
      <c r="DO723">
        <v>0</v>
      </c>
    </row>
    <row r="724" spans="1:119">
      <c r="A724">
        <f>ROW(Source!A247)</f>
        <v>247</v>
      </c>
      <c r="B724">
        <v>85244033</v>
      </c>
      <c r="C724">
        <v>85247261</v>
      </c>
      <c r="D724">
        <v>83018799</v>
      </c>
      <c r="E724">
        <v>1</v>
      </c>
      <c r="F724">
        <v>1</v>
      </c>
      <c r="G724">
        <v>1</v>
      </c>
      <c r="H724">
        <v>3</v>
      </c>
      <c r="I724" t="s">
        <v>949</v>
      </c>
      <c r="J724" t="s">
        <v>950</v>
      </c>
      <c r="K724" t="s">
        <v>951</v>
      </c>
      <c r="L724">
        <v>1346</v>
      </c>
      <c r="N724">
        <v>1009</v>
      </c>
      <c r="O724" t="s">
        <v>102</v>
      </c>
      <c r="P724" t="s">
        <v>102</v>
      </c>
      <c r="Q724">
        <v>1</v>
      </c>
      <c r="W724">
        <v>0</v>
      </c>
      <c r="X724">
        <v>72056734</v>
      </c>
      <c r="Y724">
        <f>AT724</f>
        <v>2</v>
      </c>
      <c r="AA724">
        <v>1139.45</v>
      </c>
      <c r="AB724">
        <v>0</v>
      </c>
      <c r="AC724">
        <v>0</v>
      </c>
      <c r="AD724">
        <v>0</v>
      </c>
      <c r="AE724">
        <v>911.56</v>
      </c>
      <c r="AF724">
        <v>0</v>
      </c>
      <c r="AG724">
        <v>0</v>
      </c>
      <c r="AH724">
        <v>0</v>
      </c>
      <c r="AI724">
        <v>1.25</v>
      </c>
      <c r="AJ724">
        <v>1</v>
      </c>
      <c r="AK724">
        <v>1</v>
      </c>
      <c r="AL724">
        <v>1</v>
      </c>
      <c r="AM724">
        <v>2</v>
      </c>
      <c r="AN724">
        <v>0</v>
      </c>
      <c r="AO724">
        <v>0</v>
      </c>
      <c r="AP724">
        <v>1</v>
      </c>
      <c r="AQ724">
        <v>1</v>
      </c>
      <c r="AR724">
        <v>0</v>
      </c>
      <c r="AS724" t="s">
        <v>236</v>
      </c>
      <c r="AT724">
        <v>2</v>
      </c>
      <c r="AU724" t="s">
        <v>236</v>
      </c>
      <c r="AV724">
        <v>0</v>
      </c>
      <c r="AW724">
        <v>2</v>
      </c>
      <c r="AX724">
        <v>85247277</v>
      </c>
      <c r="AY724">
        <v>1</v>
      </c>
      <c r="AZ724">
        <v>0</v>
      </c>
      <c r="BA724">
        <v>951</v>
      </c>
      <c r="BB724">
        <v>1</v>
      </c>
      <c r="BC724">
        <v>0</v>
      </c>
      <c r="BD724">
        <v>0</v>
      </c>
      <c r="BE724">
        <v>0</v>
      </c>
      <c r="BF724">
        <v>0</v>
      </c>
      <c r="BG724">
        <v>0</v>
      </c>
      <c r="BH724">
        <v>0</v>
      </c>
      <c r="BI724">
        <v>0</v>
      </c>
      <c r="BJ724">
        <v>1823.12</v>
      </c>
      <c r="BK724">
        <v>0</v>
      </c>
      <c r="BL724">
        <v>0</v>
      </c>
      <c r="BM724">
        <v>0</v>
      </c>
      <c r="BN724">
        <v>0</v>
      </c>
      <c r="BO724">
        <v>0</v>
      </c>
      <c r="BP724">
        <v>1</v>
      </c>
      <c r="BQ724">
        <v>1823.12</v>
      </c>
      <c r="BR724">
        <v>0</v>
      </c>
      <c r="BS724">
        <v>0</v>
      </c>
      <c r="BT724">
        <v>0</v>
      </c>
      <c r="BU724">
        <v>0</v>
      </c>
      <c r="BV724">
        <v>0</v>
      </c>
      <c r="BW724">
        <v>1</v>
      </c>
      <c r="CV724">
        <v>0</v>
      </c>
      <c r="CW724">
        <v>0</v>
      </c>
      <c r="CX724">
        <f>ROUND(Y724*Source!I247,7)</f>
        <v>0</v>
      </c>
      <c r="CY724">
        <f>AA724</f>
        <v>1139.45</v>
      </c>
      <c r="CZ724">
        <f>AE724</f>
        <v>911.56</v>
      </c>
      <c r="DA724">
        <f>AI724</f>
        <v>1.25</v>
      </c>
      <c r="DB724">
        <f>ROUND(ROUND(AT724*CZ724,2),6)</f>
        <v>1823.12</v>
      </c>
      <c r="DC724">
        <f>ROUND(ROUND(AT724*AG724,2),6)</f>
        <v>0</v>
      </c>
      <c r="DD724" t="s">
        <v>236</v>
      </c>
      <c r="DE724" t="s">
        <v>236</v>
      </c>
      <c r="DF724">
        <f>ROUND(ROUND(AE724*AI724,2)*CX724,2)</f>
        <v>0</v>
      </c>
      <c r="DG724">
        <f t="shared" si="244"/>
        <v>0</v>
      </c>
      <c r="DH724">
        <f t="shared" si="241"/>
        <v>0</v>
      </c>
      <c r="DI724">
        <f t="shared" si="242"/>
        <v>0</v>
      </c>
      <c r="DJ724">
        <f>DF724</f>
        <v>0</v>
      </c>
      <c r="DK724">
        <v>0</v>
      </c>
      <c r="DL724" t="s">
        <v>236</v>
      </c>
      <c r="DM724">
        <v>0</v>
      </c>
      <c r="DN724" t="s">
        <v>236</v>
      </c>
      <c r="DO724">
        <v>0</v>
      </c>
    </row>
    <row r="725" spans="1:119">
      <c r="A725">
        <f>ROW(Source!A247)</f>
        <v>247</v>
      </c>
      <c r="B725">
        <v>85244033</v>
      </c>
      <c r="C725">
        <v>85247261</v>
      </c>
      <c r="D725">
        <v>82931850</v>
      </c>
      <c r="E725">
        <v>117</v>
      </c>
      <c r="F725">
        <v>1</v>
      </c>
      <c r="G725">
        <v>1</v>
      </c>
      <c r="H725">
        <v>3</v>
      </c>
      <c r="I725" t="s">
        <v>327</v>
      </c>
      <c r="J725" t="s">
        <v>236</v>
      </c>
      <c r="K725" t="s">
        <v>328</v>
      </c>
      <c r="L725">
        <v>3277935</v>
      </c>
      <c r="N725">
        <v>1013</v>
      </c>
      <c r="O725" t="s">
        <v>64</v>
      </c>
      <c r="P725" t="s">
        <v>64</v>
      </c>
      <c r="Q725">
        <v>1</v>
      </c>
      <c r="W725">
        <v>0</v>
      </c>
      <c r="X725">
        <v>274903907</v>
      </c>
      <c r="Y725">
        <f>AT725</f>
        <v>2</v>
      </c>
      <c r="AA725">
        <v>0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1</v>
      </c>
      <c r="AJ725">
        <v>1</v>
      </c>
      <c r="AK725">
        <v>1</v>
      </c>
      <c r="AL725">
        <v>1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  <c r="AS725" t="s">
        <v>236</v>
      </c>
      <c r="AT725">
        <v>2</v>
      </c>
      <c r="AU725" t="s">
        <v>236</v>
      </c>
      <c r="AV725">
        <v>0</v>
      </c>
      <c r="AW725">
        <v>2</v>
      </c>
      <c r="AX725">
        <v>85247278</v>
      </c>
      <c r="AY725">
        <v>1</v>
      </c>
      <c r="AZ725">
        <v>0</v>
      </c>
      <c r="BA725">
        <v>952</v>
      </c>
      <c r="BB725">
        <v>0</v>
      </c>
      <c r="BC725">
        <v>0</v>
      </c>
      <c r="BD725">
        <v>0</v>
      </c>
      <c r="BE725">
        <v>0</v>
      </c>
      <c r="BF725">
        <v>0</v>
      </c>
      <c r="BG725">
        <v>0</v>
      </c>
      <c r="BH725">
        <v>0</v>
      </c>
      <c r="BI725">
        <v>0</v>
      </c>
      <c r="BJ725">
        <v>0</v>
      </c>
      <c r="BK725">
        <v>0</v>
      </c>
      <c r="BL725">
        <v>0</v>
      </c>
      <c r="BM725">
        <v>0</v>
      </c>
      <c r="BN725">
        <v>0</v>
      </c>
      <c r="BO725">
        <v>0</v>
      </c>
      <c r="BP725">
        <v>0</v>
      </c>
      <c r="BQ725">
        <v>0</v>
      </c>
      <c r="BR725">
        <v>0</v>
      </c>
      <c r="BS725">
        <v>0</v>
      </c>
      <c r="BT725">
        <v>0</v>
      </c>
      <c r="BU725">
        <v>0</v>
      </c>
      <c r="BV725">
        <v>0</v>
      </c>
      <c r="BW725">
        <v>0</v>
      </c>
      <c r="CV725">
        <v>0</v>
      </c>
      <c r="CW725">
        <v>0</v>
      </c>
      <c r="CX725">
        <f>ROUND(Y725*Source!I247,7)</f>
        <v>0</v>
      </c>
      <c r="CY725">
        <f>AA725</f>
        <v>0</v>
      </c>
      <c r="CZ725">
        <f>AE725</f>
        <v>0</v>
      </c>
      <c r="DA725">
        <f>AI725</f>
        <v>1</v>
      </c>
      <c r="DB725">
        <f>ROUND(ROUND(AT725*CZ725,2),6)</f>
        <v>0</v>
      </c>
      <c r="DC725">
        <f>ROUND(ROUND(AT725*AG725,2),6)</f>
        <v>0</v>
      </c>
      <c r="DD725" t="s">
        <v>236</v>
      </c>
      <c r="DE725" t="s">
        <v>236</v>
      </c>
      <c r="DF725">
        <f t="shared" ref="DF725:DF732" si="246">ROUND(ROUND(AE725,2)*CX725,2)</f>
        <v>0</v>
      </c>
      <c r="DG725">
        <f t="shared" si="244"/>
        <v>0</v>
      </c>
      <c r="DH725">
        <f t="shared" si="241"/>
        <v>0</v>
      </c>
      <c r="DI725">
        <f t="shared" si="242"/>
        <v>0</v>
      </c>
      <c r="DJ725">
        <f>DF725</f>
        <v>0</v>
      </c>
      <c r="DK725">
        <v>0</v>
      </c>
      <c r="DL725" t="s">
        <v>236</v>
      </c>
      <c r="DM725">
        <v>0</v>
      </c>
      <c r="DN725" t="s">
        <v>236</v>
      </c>
      <c r="DO725">
        <v>0</v>
      </c>
    </row>
    <row r="726" spans="1:119">
      <c r="A726">
        <f>ROW(Source!A247)</f>
        <v>247</v>
      </c>
      <c r="B726">
        <v>85244033</v>
      </c>
      <c r="C726">
        <v>85247261</v>
      </c>
      <c r="D726">
        <v>0</v>
      </c>
      <c r="E726">
        <v>1</v>
      </c>
      <c r="F726">
        <v>1</v>
      </c>
      <c r="G726">
        <v>1</v>
      </c>
      <c r="H726">
        <v>3</v>
      </c>
      <c r="I726" t="s">
        <v>534</v>
      </c>
      <c r="J726" t="s">
        <v>236</v>
      </c>
      <c r="K726" t="s">
        <v>552</v>
      </c>
      <c r="L726">
        <v>1301</v>
      </c>
      <c r="N726">
        <v>1003</v>
      </c>
      <c r="O726" t="s">
        <v>536</v>
      </c>
      <c r="P726" t="s">
        <v>536</v>
      </c>
      <c r="Q726">
        <v>1</v>
      </c>
      <c r="W726">
        <v>0</v>
      </c>
      <c r="X726">
        <v>470591167</v>
      </c>
      <c r="Y726">
        <f>AT726</f>
        <v>100</v>
      </c>
      <c r="AA726">
        <v>130.61</v>
      </c>
      <c r="AB726">
        <v>0</v>
      </c>
      <c r="AC726">
        <v>0</v>
      </c>
      <c r="AD726">
        <v>0</v>
      </c>
      <c r="AE726">
        <v>130.61</v>
      </c>
      <c r="AF726">
        <v>0</v>
      </c>
      <c r="AG726">
        <v>0</v>
      </c>
      <c r="AH726">
        <v>0</v>
      </c>
      <c r="AI726">
        <v>1</v>
      </c>
      <c r="AJ726">
        <v>1</v>
      </c>
      <c r="AK726">
        <v>1</v>
      </c>
      <c r="AL726">
        <v>1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  <c r="AS726" t="s">
        <v>236</v>
      </c>
      <c r="AT726">
        <v>100</v>
      </c>
      <c r="AU726" t="s">
        <v>236</v>
      </c>
      <c r="AV726">
        <v>0</v>
      </c>
      <c r="AW726">
        <v>1</v>
      </c>
      <c r="AX726">
        <v>-1</v>
      </c>
      <c r="AY726">
        <v>0</v>
      </c>
      <c r="AZ726">
        <v>0</v>
      </c>
      <c r="BA726" t="s">
        <v>236</v>
      </c>
      <c r="BB726">
        <v>0</v>
      </c>
      <c r="BC726">
        <v>0</v>
      </c>
      <c r="BD726">
        <v>0</v>
      </c>
      <c r="BE726">
        <v>0</v>
      </c>
      <c r="BF726">
        <v>0</v>
      </c>
      <c r="BG726">
        <v>0</v>
      </c>
      <c r="BH726">
        <v>0</v>
      </c>
      <c r="BI726">
        <v>0</v>
      </c>
      <c r="BJ726">
        <v>0</v>
      </c>
      <c r="BK726">
        <v>0</v>
      </c>
      <c r="BL726">
        <v>0</v>
      </c>
      <c r="BM726">
        <v>0</v>
      </c>
      <c r="BN726">
        <v>0</v>
      </c>
      <c r="BO726">
        <v>0</v>
      </c>
      <c r="BP726">
        <v>0</v>
      </c>
      <c r="BQ726">
        <v>0</v>
      </c>
      <c r="BR726">
        <v>0</v>
      </c>
      <c r="BS726">
        <v>0</v>
      </c>
      <c r="BT726">
        <v>0</v>
      </c>
      <c r="BU726">
        <v>0</v>
      </c>
      <c r="BV726">
        <v>0</v>
      </c>
      <c r="BW726">
        <v>0</v>
      </c>
      <c r="CV726">
        <v>0</v>
      </c>
      <c r="CW726">
        <v>0</v>
      </c>
      <c r="CX726">
        <f>ROUND(Y726*Source!I247,7)</f>
        <v>0</v>
      </c>
      <c r="CY726">
        <f>AA726</f>
        <v>130.61</v>
      </c>
      <c r="CZ726">
        <f>AE726</f>
        <v>130.61</v>
      </c>
      <c r="DA726">
        <f>AI726</f>
        <v>1</v>
      </c>
      <c r="DB726">
        <f>ROUND(ROUND(AT726*CZ726,2),6)</f>
        <v>13061</v>
      </c>
      <c r="DC726">
        <f>ROUND(ROUND(AT726*AG726,2),6)</f>
        <v>0</v>
      </c>
      <c r="DD726" t="s">
        <v>236</v>
      </c>
      <c r="DE726" t="s">
        <v>236</v>
      </c>
      <c r="DF726">
        <f t="shared" si="246"/>
        <v>0</v>
      </c>
      <c r="DG726">
        <f t="shared" si="244"/>
        <v>0</v>
      </c>
      <c r="DH726">
        <f t="shared" si="241"/>
        <v>0</v>
      </c>
      <c r="DI726">
        <f t="shared" si="242"/>
        <v>0</v>
      </c>
      <c r="DJ726">
        <f>DF726</f>
        <v>0</v>
      </c>
      <c r="DK726">
        <v>0</v>
      </c>
      <c r="DL726" t="s">
        <v>236</v>
      </c>
      <c r="DM726">
        <v>0</v>
      </c>
      <c r="DN726" t="s">
        <v>236</v>
      </c>
      <c r="DO726">
        <v>0</v>
      </c>
    </row>
    <row r="727" spans="1:119">
      <c r="A727">
        <f>ROW(Source!A252)</f>
        <v>252</v>
      </c>
      <c r="B727">
        <v>85244098</v>
      </c>
      <c r="C727">
        <v>85247281</v>
      </c>
      <c r="D727">
        <v>82925874</v>
      </c>
      <c r="E727">
        <v>117</v>
      </c>
      <c r="F727">
        <v>1</v>
      </c>
      <c r="G727">
        <v>1</v>
      </c>
      <c r="H727">
        <v>1</v>
      </c>
      <c r="I727" t="s">
        <v>952</v>
      </c>
      <c r="J727" t="s">
        <v>236</v>
      </c>
      <c r="K727" t="s">
        <v>953</v>
      </c>
      <c r="L727">
        <v>1191</v>
      </c>
      <c r="N727">
        <v>1013</v>
      </c>
      <c r="O727" t="s">
        <v>28</v>
      </c>
      <c r="P727" t="s">
        <v>28</v>
      </c>
      <c r="Q727">
        <v>1</v>
      </c>
      <c r="W727">
        <v>0</v>
      </c>
      <c r="X727">
        <v>303490689</v>
      </c>
      <c r="Y727">
        <f t="shared" ref="Y727:Y732" si="247">(AT727*ROUND((0.15+1),7))</f>
        <v>4.4965</v>
      </c>
      <c r="AA727">
        <v>0</v>
      </c>
      <c r="AB727">
        <v>0</v>
      </c>
      <c r="AC727">
        <v>0</v>
      </c>
      <c r="AD727">
        <v>920.83</v>
      </c>
      <c r="AE727">
        <v>0</v>
      </c>
      <c r="AF727">
        <v>0</v>
      </c>
      <c r="AG727">
        <v>0</v>
      </c>
      <c r="AH727">
        <v>920.83</v>
      </c>
      <c r="AI727">
        <v>1</v>
      </c>
      <c r="AJ727">
        <v>1</v>
      </c>
      <c r="AK727">
        <v>1</v>
      </c>
      <c r="AL727">
        <v>1</v>
      </c>
      <c r="AM727">
        <v>-2</v>
      </c>
      <c r="AN727">
        <v>0</v>
      </c>
      <c r="AO727">
        <v>0</v>
      </c>
      <c r="AP727">
        <v>1</v>
      </c>
      <c r="AQ727">
        <v>1</v>
      </c>
      <c r="AR727">
        <v>0</v>
      </c>
      <c r="AS727" t="s">
        <v>236</v>
      </c>
      <c r="AT727">
        <v>3.91</v>
      </c>
      <c r="AU727" t="s">
        <v>422</v>
      </c>
      <c r="AV727">
        <v>1</v>
      </c>
      <c r="AW727">
        <v>2</v>
      </c>
      <c r="AX727">
        <v>85247289</v>
      </c>
      <c r="AY727">
        <v>1</v>
      </c>
      <c r="AZ727">
        <v>0</v>
      </c>
      <c r="BA727">
        <v>953</v>
      </c>
      <c r="BB727">
        <v>1</v>
      </c>
      <c r="BC727">
        <v>0</v>
      </c>
      <c r="BD727">
        <v>0</v>
      </c>
      <c r="BE727">
        <v>0</v>
      </c>
      <c r="BF727">
        <v>0</v>
      </c>
      <c r="BG727">
        <v>0</v>
      </c>
      <c r="BH727">
        <v>0</v>
      </c>
      <c r="BI727">
        <v>0</v>
      </c>
      <c r="BJ727">
        <v>0</v>
      </c>
      <c r="BK727">
        <v>0</v>
      </c>
      <c r="BL727">
        <v>0</v>
      </c>
      <c r="BM727">
        <v>3600.4453</v>
      </c>
      <c r="BN727">
        <v>3.91</v>
      </c>
      <c r="BO727">
        <v>0</v>
      </c>
      <c r="BP727">
        <v>1</v>
      </c>
      <c r="BQ727">
        <v>0</v>
      </c>
      <c r="BR727">
        <v>0</v>
      </c>
      <c r="BS727">
        <v>0</v>
      </c>
      <c r="BT727">
        <v>4140.512095</v>
      </c>
      <c r="BU727">
        <v>4.4965</v>
      </c>
      <c r="BV727">
        <v>0</v>
      </c>
      <c r="BW727">
        <v>1</v>
      </c>
      <c r="CU727">
        <f>ROUND(AT727*Source!I252*AH727*AL727,2)</f>
        <v>0</v>
      </c>
      <c r="CV727">
        <f>ROUND(Y727*Source!I252,7)</f>
        <v>0</v>
      </c>
      <c r="CW727">
        <v>0</v>
      </c>
      <c r="CX727">
        <f>ROUND(Y727*Source!I252,7)</f>
        <v>0</v>
      </c>
      <c r="CY727">
        <f>AD727</f>
        <v>920.83</v>
      </c>
      <c r="CZ727">
        <f>AH727</f>
        <v>920.83</v>
      </c>
      <c r="DA727">
        <f>AL727</f>
        <v>1</v>
      </c>
      <c r="DB727">
        <f t="shared" ref="DB727:DB732" si="248">ROUND((ROUND(AT727*CZ727,2)*ROUND((0.15+1),7)),6)</f>
        <v>4140.5175</v>
      </c>
      <c r="DC727">
        <f t="shared" ref="DC727:DC732" si="249">ROUND((ROUND(AT727*AG727,2)*ROUND((0.15+1),7)),6)</f>
        <v>0</v>
      </c>
      <c r="DD727" t="s">
        <v>236</v>
      </c>
      <c r="DE727" t="s">
        <v>236</v>
      </c>
      <c r="DF727">
        <f t="shared" si="246"/>
        <v>0</v>
      </c>
      <c r="DG727">
        <f t="shared" si="244"/>
        <v>0</v>
      </c>
      <c r="DH727">
        <f t="shared" si="241"/>
        <v>0</v>
      </c>
      <c r="DI727">
        <f t="shared" si="242"/>
        <v>0</v>
      </c>
      <c r="DJ727">
        <f>DI727</f>
        <v>0</v>
      </c>
      <c r="DK727">
        <v>1</v>
      </c>
      <c r="DL727" t="s">
        <v>236</v>
      </c>
      <c r="DM727">
        <v>0</v>
      </c>
      <c r="DN727" t="s">
        <v>236</v>
      </c>
      <c r="DO727">
        <v>0</v>
      </c>
    </row>
    <row r="728" spans="1:119">
      <c r="A728">
        <f>ROW(Source!A252)</f>
        <v>252</v>
      </c>
      <c r="B728">
        <v>85244098</v>
      </c>
      <c r="C728">
        <v>85247281</v>
      </c>
      <c r="D728">
        <v>82926016</v>
      </c>
      <c r="E728">
        <v>117</v>
      </c>
      <c r="F728">
        <v>1</v>
      </c>
      <c r="G728">
        <v>1</v>
      </c>
      <c r="H728">
        <v>1</v>
      </c>
      <c r="I728" t="s">
        <v>798</v>
      </c>
      <c r="J728" t="s">
        <v>236</v>
      </c>
      <c r="K728" t="s">
        <v>799</v>
      </c>
      <c r="L728">
        <v>1191</v>
      </c>
      <c r="N728">
        <v>1013</v>
      </c>
      <c r="O728" t="s">
        <v>28</v>
      </c>
      <c r="P728" t="s">
        <v>28</v>
      </c>
      <c r="Q728">
        <v>1</v>
      </c>
      <c r="W728">
        <v>0</v>
      </c>
      <c r="X728">
        <v>-1417349443</v>
      </c>
      <c r="Y728">
        <f t="shared" si="247"/>
        <v>0.046</v>
      </c>
      <c r="AA728">
        <v>0</v>
      </c>
      <c r="AB728">
        <v>0</v>
      </c>
      <c r="AC728">
        <v>0</v>
      </c>
      <c r="AD728">
        <v>0</v>
      </c>
      <c r="AE728">
        <v>0</v>
      </c>
      <c r="AF728">
        <v>0</v>
      </c>
      <c r="AG728">
        <v>0</v>
      </c>
      <c r="AH728">
        <v>0</v>
      </c>
      <c r="AI728">
        <v>1</v>
      </c>
      <c r="AJ728">
        <v>1</v>
      </c>
      <c r="AK728">
        <v>1</v>
      </c>
      <c r="AL728">
        <v>1</v>
      </c>
      <c r="AM728">
        <v>-2</v>
      </c>
      <c r="AN728">
        <v>0</v>
      </c>
      <c r="AO728">
        <v>0</v>
      </c>
      <c r="AP728">
        <v>1</v>
      </c>
      <c r="AQ728">
        <v>1</v>
      </c>
      <c r="AR728">
        <v>0</v>
      </c>
      <c r="AS728" t="s">
        <v>236</v>
      </c>
      <c r="AT728">
        <v>0.04</v>
      </c>
      <c r="AU728" t="s">
        <v>422</v>
      </c>
      <c r="AV728">
        <v>2</v>
      </c>
      <c r="AW728">
        <v>2</v>
      </c>
      <c r="AX728">
        <v>85247290</v>
      </c>
      <c r="AY728">
        <v>1</v>
      </c>
      <c r="AZ728">
        <v>0</v>
      </c>
      <c r="BA728">
        <v>954</v>
      </c>
      <c r="BB728">
        <v>1</v>
      </c>
      <c r="BC728">
        <v>0</v>
      </c>
      <c r="BD728">
        <v>0</v>
      </c>
      <c r="BE728">
        <v>0</v>
      </c>
      <c r="BF728">
        <v>0</v>
      </c>
      <c r="BG728">
        <v>0</v>
      </c>
      <c r="BH728">
        <v>0</v>
      </c>
      <c r="BI728">
        <v>0</v>
      </c>
      <c r="BJ728">
        <v>0</v>
      </c>
      <c r="BK728">
        <v>0</v>
      </c>
      <c r="BL728">
        <v>0</v>
      </c>
      <c r="BM728">
        <v>0</v>
      </c>
      <c r="BN728">
        <v>0</v>
      </c>
      <c r="BO728">
        <v>0</v>
      </c>
      <c r="BP728">
        <v>0</v>
      </c>
      <c r="BQ728">
        <v>0</v>
      </c>
      <c r="BR728">
        <v>0</v>
      </c>
      <c r="BS728">
        <v>0</v>
      </c>
      <c r="BT728">
        <v>0</v>
      </c>
      <c r="BU728">
        <v>0</v>
      </c>
      <c r="BV728">
        <v>0</v>
      </c>
      <c r="BW728">
        <v>0</v>
      </c>
      <c r="CV728">
        <v>0</v>
      </c>
      <c r="CW728">
        <v>0</v>
      </c>
      <c r="CX728">
        <f>ROUND(Y728*Source!I252,7)</f>
        <v>0</v>
      </c>
      <c r="CY728">
        <f>AD728</f>
        <v>0</v>
      </c>
      <c r="CZ728">
        <f>AH728</f>
        <v>0</v>
      </c>
      <c r="DA728">
        <f>AL728</f>
        <v>1</v>
      </c>
      <c r="DB728">
        <f t="shared" si="248"/>
        <v>0</v>
      </c>
      <c r="DC728">
        <f t="shared" si="249"/>
        <v>0</v>
      </c>
      <c r="DD728" t="s">
        <v>236</v>
      </c>
      <c r="DE728" t="s">
        <v>236</v>
      </c>
      <c r="DF728">
        <f t="shared" si="246"/>
        <v>0</v>
      </c>
      <c r="DG728">
        <f t="shared" si="244"/>
        <v>0</v>
      </c>
      <c r="DH728">
        <f t="shared" si="241"/>
        <v>0</v>
      </c>
      <c r="DI728">
        <f t="shared" si="242"/>
        <v>0</v>
      </c>
      <c r="DJ728">
        <f>DI728</f>
        <v>0</v>
      </c>
      <c r="DK728">
        <v>0</v>
      </c>
      <c r="DL728" t="s">
        <v>236</v>
      </c>
      <c r="DM728">
        <v>0</v>
      </c>
      <c r="DN728" t="s">
        <v>236</v>
      </c>
      <c r="DO728">
        <v>0</v>
      </c>
    </row>
    <row r="729" spans="1:119">
      <c r="A729">
        <f>ROW(Source!A252)</f>
        <v>252</v>
      </c>
      <c r="B729">
        <v>85244098</v>
      </c>
      <c r="C729">
        <v>85247281</v>
      </c>
      <c r="D729">
        <v>82932644</v>
      </c>
      <c r="E729">
        <v>1</v>
      </c>
      <c r="F729">
        <v>1</v>
      </c>
      <c r="G729">
        <v>1</v>
      </c>
      <c r="H729">
        <v>2</v>
      </c>
      <c r="I729" t="s">
        <v>954</v>
      </c>
      <c r="J729" t="s">
        <v>955</v>
      </c>
      <c r="K729" t="s">
        <v>956</v>
      </c>
      <c r="L729">
        <v>1368</v>
      </c>
      <c r="N729">
        <v>1011</v>
      </c>
      <c r="O729" t="s">
        <v>57</v>
      </c>
      <c r="P729" t="s">
        <v>57</v>
      </c>
      <c r="Q729">
        <v>1</v>
      </c>
      <c r="W729">
        <v>0</v>
      </c>
      <c r="X729">
        <v>453228636</v>
      </c>
      <c r="Y729">
        <f t="shared" si="247"/>
        <v>0.0115</v>
      </c>
      <c r="AA729">
        <v>0</v>
      </c>
      <c r="AB729">
        <v>9.8</v>
      </c>
      <c r="AC729">
        <v>0</v>
      </c>
      <c r="AD729">
        <v>0</v>
      </c>
      <c r="AE729">
        <v>0</v>
      </c>
      <c r="AF729">
        <v>6.62</v>
      </c>
      <c r="AG729">
        <v>0</v>
      </c>
      <c r="AH729">
        <v>0</v>
      </c>
      <c r="AI729">
        <v>1</v>
      </c>
      <c r="AJ729">
        <v>1.48</v>
      </c>
      <c r="AK729">
        <v>1</v>
      </c>
      <c r="AL729">
        <v>1</v>
      </c>
      <c r="AM729">
        <v>2</v>
      </c>
      <c r="AN729">
        <v>0</v>
      </c>
      <c r="AO729">
        <v>0</v>
      </c>
      <c r="AP729">
        <v>1</v>
      </c>
      <c r="AQ729">
        <v>1</v>
      </c>
      <c r="AR729">
        <v>0</v>
      </c>
      <c r="AS729" t="s">
        <v>236</v>
      </c>
      <c r="AT729">
        <v>0.01</v>
      </c>
      <c r="AU729" t="s">
        <v>422</v>
      </c>
      <c r="AV729">
        <v>1</v>
      </c>
      <c r="AW729">
        <v>2</v>
      </c>
      <c r="AX729">
        <v>85247291</v>
      </c>
      <c r="AY729">
        <v>1</v>
      </c>
      <c r="AZ729">
        <v>0</v>
      </c>
      <c r="BA729">
        <v>955</v>
      </c>
      <c r="BB729">
        <v>1</v>
      </c>
      <c r="BC729">
        <v>0</v>
      </c>
      <c r="BD729">
        <v>0</v>
      </c>
      <c r="BE729">
        <v>0</v>
      </c>
      <c r="BF729">
        <v>0</v>
      </c>
      <c r="BG729">
        <v>0</v>
      </c>
      <c r="BH729">
        <v>0</v>
      </c>
      <c r="BI729">
        <v>0</v>
      </c>
      <c r="BJ729">
        <v>0</v>
      </c>
      <c r="BK729">
        <v>0.0662</v>
      </c>
      <c r="BL729">
        <v>0</v>
      </c>
      <c r="BM729">
        <v>0</v>
      </c>
      <c r="BN729">
        <v>0</v>
      </c>
      <c r="BO729">
        <v>0</v>
      </c>
      <c r="BP729">
        <v>1</v>
      </c>
      <c r="BQ729">
        <v>0</v>
      </c>
      <c r="BR729">
        <v>0.07613</v>
      </c>
      <c r="BS729">
        <v>0</v>
      </c>
      <c r="BT729">
        <v>0</v>
      </c>
      <c r="BU729">
        <v>0</v>
      </c>
      <c r="BV729">
        <v>0</v>
      </c>
      <c r="BW729">
        <v>1</v>
      </c>
      <c r="CV729">
        <v>0</v>
      </c>
      <c r="CW729">
        <f>ROUND(Y729*Source!I252*DO729,7)</f>
        <v>0</v>
      </c>
      <c r="CX729">
        <f>ROUND(Y729*Source!I252,7)</f>
        <v>0</v>
      </c>
      <c r="CY729">
        <f>AB729</f>
        <v>9.8</v>
      </c>
      <c r="CZ729">
        <f>AF729</f>
        <v>6.62</v>
      </c>
      <c r="DA729">
        <f>AJ729</f>
        <v>1.48</v>
      </c>
      <c r="DB729">
        <f t="shared" si="248"/>
        <v>0.0805</v>
      </c>
      <c r="DC729">
        <f t="shared" si="249"/>
        <v>0</v>
      </c>
      <c r="DD729" t="s">
        <v>236</v>
      </c>
      <c r="DE729" t="s">
        <v>236</v>
      </c>
      <c r="DF729">
        <f t="shared" si="246"/>
        <v>0</v>
      </c>
      <c r="DG729">
        <f>ROUND(ROUND(AF729*AJ729,2)*CX729,2)</f>
        <v>0</v>
      </c>
      <c r="DH729">
        <f t="shared" si="241"/>
        <v>0</v>
      </c>
      <c r="DI729">
        <f t="shared" si="242"/>
        <v>0</v>
      </c>
      <c r="DJ729">
        <f>DG729+DH729</f>
        <v>0</v>
      </c>
      <c r="DK729">
        <v>0</v>
      </c>
      <c r="DL729" t="s">
        <v>236</v>
      </c>
      <c r="DM729">
        <v>0</v>
      </c>
      <c r="DN729" t="s">
        <v>236</v>
      </c>
      <c r="DO729">
        <v>0</v>
      </c>
    </row>
    <row r="730" spans="1:119">
      <c r="A730">
        <f>ROW(Source!A252)</f>
        <v>252</v>
      </c>
      <c r="B730">
        <v>85244098</v>
      </c>
      <c r="C730">
        <v>85247281</v>
      </c>
      <c r="D730">
        <v>82932662</v>
      </c>
      <c r="E730">
        <v>1</v>
      </c>
      <c r="F730">
        <v>1</v>
      </c>
      <c r="G730">
        <v>1</v>
      </c>
      <c r="H730">
        <v>2</v>
      </c>
      <c r="I730" t="s">
        <v>957</v>
      </c>
      <c r="J730" t="s">
        <v>958</v>
      </c>
      <c r="K730" t="s">
        <v>959</v>
      </c>
      <c r="L730">
        <v>1368</v>
      </c>
      <c r="N730">
        <v>1011</v>
      </c>
      <c r="O730" t="s">
        <v>57</v>
      </c>
      <c r="P730" t="s">
        <v>57</v>
      </c>
      <c r="Q730">
        <v>1</v>
      </c>
      <c r="W730">
        <v>0</v>
      </c>
      <c r="X730">
        <v>-664744344</v>
      </c>
      <c r="Y730">
        <f t="shared" si="247"/>
        <v>0.0115</v>
      </c>
      <c r="AA730">
        <v>0</v>
      </c>
      <c r="AB730">
        <v>1587.88</v>
      </c>
      <c r="AC730">
        <v>932.95</v>
      </c>
      <c r="AD730">
        <v>0</v>
      </c>
      <c r="AE730">
        <v>0</v>
      </c>
      <c r="AF730">
        <v>1587.88</v>
      </c>
      <c r="AG730">
        <v>932.95</v>
      </c>
      <c r="AH730">
        <v>0</v>
      </c>
      <c r="AI730">
        <v>1</v>
      </c>
      <c r="AJ730">
        <v>1</v>
      </c>
      <c r="AK730">
        <v>1</v>
      </c>
      <c r="AL730">
        <v>1</v>
      </c>
      <c r="AM730">
        <v>-2</v>
      </c>
      <c r="AN730">
        <v>0</v>
      </c>
      <c r="AO730">
        <v>0</v>
      </c>
      <c r="AP730">
        <v>1</v>
      </c>
      <c r="AQ730">
        <v>1</v>
      </c>
      <c r="AR730">
        <v>0</v>
      </c>
      <c r="AS730" t="s">
        <v>236</v>
      </c>
      <c r="AT730">
        <v>0.01</v>
      </c>
      <c r="AU730" t="s">
        <v>422</v>
      </c>
      <c r="AV730">
        <v>1</v>
      </c>
      <c r="AW730">
        <v>2</v>
      </c>
      <c r="AX730">
        <v>85247292</v>
      </c>
      <c r="AY730">
        <v>1</v>
      </c>
      <c r="AZ730">
        <v>0</v>
      </c>
      <c r="BA730">
        <v>956</v>
      </c>
      <c r="BB730">
        <v>1</v>
      </c>
      <c r="BC730">
        <v>0</v>
      </c>
      <c r="BD730">
        <v>0</v>
      </c>
      <c r="BE730">
        <v>0</v>
      </c>
      <c r="BF730">
        <v>0</v>
      </c>
      <c r="BG730">
        <v>0</v>
      </c>
      <c r="BH730">
        <v>0</v>
      </c>
      <c r="BI730">
        <v>0</v>
      </c>
      <c r="BJ730">
        <v>0</v>
      </c>
      <c r="BK730">
        <v>15.8788</v>
      </c>
      <c r="BL730">
        <v>9.3295</v>
      </c>
      <c r="BM730">
        <v>0</v>
      </c>
      <c r="BN730">
        <v>0</v>
      </c>
      <c r="BO730">
        <v>0.01</v>
      </c>
      <c r="BP730">
        <v>1</v>
      </c>
      <c r="BQ730">
        <v>0</v>
      </c>
      <c r="BR730">
        <v>18.26062</v>
      </c>
      <c r="BS730">
        <v>10.728925</v>
      </c>
      <c r="BT730">
        <v>0</v>
      </c>
      <c r="BU730">
        <v>0</v>
      </c>
      <c r="BV730">
        <v>0.0115</v>
      </c>
      <c r="BW730">
        <v>1</v>
      </c>
      <c r="CV730">
        <v>0</v>
      </c>
      <c r="CW730">
        <f>ROUND(Y730*Source!I252*DO730,7)</f>
        <v>0</v>
      </c>
      <c r="CX730">
        <f>ROUND(Y730*Source!I252,7)</f>
        <v>0</v>
      </c>
      <c r="CY730">
        <f>AB730</f>
        <v>1587.88</v>
      </c>
      <c r="CZ730">
        <f>AF730</f>
        <v>1587.88</v>
      </c>
      <c r="DA730">
        <f>AJ730</f>
        <v>1</v>
      </c>
      <c r="DB730">
        <f t="shared" si="248"/>
        <v>18.262</v>
      </c>
      <c r="DC730">
        <f t="shared" si="249"/>
        <v>10.7295</v>
      </c>
      <c r="DD730" t="s">
        <v>236</v>
      </c>
      <c r="DE730" t="s">
        <v>236</v>
      </c>
      <c r="DF730">
        <f t="shared" si="246"/>
        <v>0</v>
      </c>
      <c r="DG730">
        <f>ROUND(ROUND(AF730,2)*CX730,2)</f>
        <v>0</v>
      </c>
      <c r="DH730">
        <f t="shared" si="241"/>
        <v>0</v>
      </c>
      <c r="DI730">
        <f t="shared" si="242"/>
        <v>0</v>
      </c>
      <c r="DJ730">
        <f>DG730+DH730</f>
        <v>0</v>
      </c>
      <c r="DK730">
        <v>1</v>
      </c>
      <c r="DL730" t="s">
        <v>58</v>
      </c>
      <c r="DM730">
        <v>5</v>
      </c>
      <c r="DN730" t="s">
        <v>28</v>
      </c>
      <c r="DO730">
        <v>1</v>
      </c>
    </row>
    <row r="731" spans="1:119">
      <c r="A731">
        <f>ROW(Source!A252)</f>
        <v>252</v>
      </c>
      <c r="B731">
        <v>85244098</v>
      </c>
      <c r="C731">
        <v>85247281</v>
      </c>
      <c r="D731">
        <v>82933400</v>
      </c>
      <c r="E731">
        <v>1</v>
      </c>
      <c r="F731">
        <v>1</v>
      </c>
      <c r="G731">
        <v>1</v>
      </c>
      <c r="H731">
        <v>2</v>
      </c>
      <c r="I731" t="s">
        <v>97</v>
      </c>
      <c r="J731" t="s">
        <v>801</v>
      </c>
      <c r="K731" t="s">
        <v>98</v>
      </c>
      <c r="L731">
        <v>1368</v>
      </c>
      <c r="N731">
        <v>1011</v>
      </c>
      <c r="O731" t="s">
        <v>57</v>
      </c>
      <c r="P731" t="s">
        <v>57</v>
      </c>
      <c r="Q731">
        <v>1</v>
      </c>
      <c r="W731">
        <v>0</v>
      </c>
      <c r="X731">
        <v>-849950259</v>
      </c>
      <c r="Y731">
        <f t="shared" si="247"/>
        <v>0.0345</v>
      </c>
      <c r="AA731">
        <v>0</v>
      </c>
      <c r="AB731">
        <v>641.7</v>
      </c>
      <c r="AC731">
        <v>811.79</v>
      </c>
      <c r="AD731">
        <v>0</v>
      </c>
      <c r="AE731">
        <v>0</v>
      </c>
      <c r="AF731">
        <v>641.7</v>
      </c>
      <c r="AG731">
        <v>811.79</v>
      </c>
      <c r="AH731">
        <v>0</v>
      </c>
      <c r="AI731">
        <v>1</v>
      </c>
      <c r="AJ731">
        <v>1</v>
      </c>
      <c r="AK731">
        <v>1</v>
      </c>
      <c r="AL731">
        <v>1</v>
      </c>
      <c r="AM731">
        <v>-2</v>
      </c>
      <c r="AN731">
        <v>0</v>
      </c>
      <c r="AO731">
        <v>0</v>
      </c>
      <c r="AP731">
        <v>1</v>
      </c>
      <c r="AQ731">
        <v>1</v>
      </c>
      <c r="AR731">
        <v>0</v>
      </c>
      <c r="AS731" t="s">
        <v>236</v>
      </c>
      <c r="AT731">
        <v>0.03</v>
      </c>
      <c r="AU731" t="s">
        <v>422</v>
      </c>
      <c r="AV731">
        <v>1</v>
      </c>
      <c r="AW731">
        <v>2</v>
      </c>
      <c r="AX731">
        <v>85247293</v>
      </c>
      <c r="AY731">
        <v>1</v>
      </c>
      <c r="AZ731">
        <v>0</v>
      </c>
      <c r="BA731">
        <v>957</v>
      </c>
      <c r="BB731">
        <v>1</v>
      </c>
      <c r="BC731">
        <v>0</v>
      </c>
      <c r="BD731">
        <v>0</v>
      </c>
      <c r="BE731">
        <v>0</v>
      </c>
      <c r="BF731">
        <v>0</v>
      </c>
      <c r="BG731">
        <v>0</v>
      </c>
      <c r="BH731">
        <v>0</v>
      </c>
      <c r="BI731">
        <v>0</v>
      </c>
      <c r="BJ731">
        <v>0</v>
      </c>
      <c r="BK731">
        <v>19.251</v>
      </c>
      <c r="BL731">
        <v>24.3537</v>
      </c>
      <c r="BM731">
        <v>0</v>
      </c>
      <c r="BN731">
        <v>0</v>
      </c>
      <c r="BO731">
        <v>0.03</v>
      </c>
      <c r="BP731">
        <v>1</v>
      </c>
      <c r="BQ731">
        <v>0</v>
      </c>
      <c r="BR731">
        <v>22.13865</v>
      </c>
      <c r="BS731">
        <v>28.006755</v>
      </c>
      <c r="BT731">
        <v>0</v>
      </c>
      <c r="BU731">
        <v>0</v>
      </c>
      <c r="BV731">
        <v>0.0345</v>
      </c>
      <c r="BW731">
        <v>1</v>
      </c>
      <c r="CV731">
        <v>0</v>
      </c>
      <c r="CW731">
        <f>ROUND(Y731*Source!I252*DO731,7)</f>
        <v>0</v>
      </c>
      <c r="CX731">
        <f>ROUND(Y731*Source!I252,7)</f>
        <v>0</v>
      </c>
      <c r="CY731">
        <f>AB731</f>
        <v>641.7</v>
      </c>
      <c r="CZ731">
        <f>AF731</f>
        <v>641.7</v>
      </c>
      <c r="DA731">
        <f>AJ731</f>
        <v>1</v>
      </c>
      <c r="DB731">
        <f t="shared" si="248"/>
        <v>22.1375</v>
      </c>
      <c r="DC731">
        <f t="shared" si="249"/>
        <v>28.0025</v>
      </c>
      <c r="DD731" t="s">
        <v>236</v>
      </c>
      <c r="DE731" t="s">
        <v>236</v>
      </c>
      <c r="DF731">
        <f t="shared" si="246"/>
        <v>0</v>
      </c>
      <c r="DG731">
        <f>ROUND(ROUND(AF731,2)*CX731,2)</f>
        <v>0</v>
      </c>
      <c r="DH731">
        <f t="shared" si="241"/>
        <v>0</v>
      </c>
      <c r="DI731">
        <f t="shared" si="242"/>
        <v>0</v>
      </c>
      <c r="DJ731">
        <f>DG731+DH731</f>
        <v>0</v>
      </c>
      <c r="DK731">
        <v>1</v>
      </c>
      <c r="DL731" t="s">
        <v>81</v>
      </c>
      <c r="DM731">
        <v>4</v>
      </c>
      <c r="DN731" t="s">
        <v>28</v>
      </c>
      <c r="DO731">
        <v>1</v>
      </c>
    </row>
    <row r="732" spans="1:119">
      <c r="A732">
        <f>ROW(Source!A252)</f>
        <v>252</v>
      </c>
      <c r="B732">
        <v>85244098</v>
      </c>
      <c r="C732">
        <v>85247281</v>
      </c>
      <c r="D732">
        <v>82933957</v>
      </c>
      <c r="E732">
        <v>1</v>
      </c>
      <c r="F732">
        <v>1</v>
      </c>
      <c r="G732">
        <v>1</v>
      </c>
      <c r="H732">
        <v>2</v>
      </c>
      <c r="I732" t="s">
        <v>960</v>
      </c>
      <c r="J732" t="s">
        <v>961</v>
      </c>
      <c r="K732" t="s">
        <v>962</v>
      </c>
      <c r="L732">
        <v>1368</v>
      </c>
      <c r="N732">
        <v>1011</v>
      </c>
      <c r="O732" t="s">
        <v>57</v>
      </c>
      <c r="P732" t="s">
        <v>57</v>
      </c>
      <c r="Q732">
        <v>1</v>
      </c>
      <c r="W732">
        <v>0</v>
      </c>
      <c r="X732">
        <v>-132886196</v>
      </c>
      <c r="Y732">
        <f t="shared" si="247"/>
        <v>1.288</v>
      </c>
      <c r="AA732">
        <v>0</v>
      </c>
      <c r="AB732">
        <v>5.97</v>
      </c>
      <c r="AC732">
        <v>0</v>
      </c>
      <c r="AD732">
        <v>0</v>
      </c>
      <c r="AE732">
        <v>0</v>
      </c>
      <c r="AF732">
        <v>4.52</v>
      </c>
      <c r="AG732">
        <v>0</v>
      </c>
      <c r="AH732">
        <v>0</v>
      </c>
      <c r="AI732">
        <v>1</v>
      </c>
      <c r="AJ732">
        <v>1.32</v>
      </c>
      <c r="AK732">
        <v>1</v>
      </c>
      <c r="AL732">
        <v>1</v>
      </c>
      <c r="AM732">
        <v>2</v>
      </c>
      <c r="AN732">
        <v>0</v>
      </c>
      <c r="AO732">
        <v>0</v>
      </c>
      <c r="AP732">
        <v>1</v>
      </c>
      <c r="AQ732">
        <v>1</v>
      </c>
      <c r="AR732">
        <v>0</v>
      </c>
      <c r="AS732" t="s">
        <v>236</v>
      </c>
      <c r="AT732">
        <v>1.12</v>
      </c>
      <c r="AU732" t="s">
        <v>422</v>
      </c>
      <c r="AV732">
        <v>1</v>
      </c>
      <c r="AW732">
        <v>2</v>
      </c>
      <c r="AX732">
        <v>85247294</v>
      </c>
      <c r="AY732">
        <v>1</v>
      </c>
      <c r="AZ732">
        <v>0</v>
      </c>
      <c r="BA732">
        <v>958</v>
      </c>
      <c r="BB732">
        <v>1</v>
      </c>
      <c r="BC732">
        <v>0</v>
      </c>
      <c r="BD732">
        <v>0</v>
      </c>
      <c r="BE732">
        <v>0</v>
      </c>
      <c r="BF732">
        <v>0</v>
      </c>
      <c r="BG732">
        <v>0</v>
      </c>
      <c r="BH732">
        <v>0</v>
      </c>
      <c r="BI732">
        <v>0</v>
      </c>
      <c r="BJ732">
        <v>0</v>
      </c>
      <c r="BK732">
        <v>5.0624</v>
      </c>
      <c r="BL732">
        <v>0</v>
      </c>
      <c r="BM732">
        <v>0</v>
      </c>
      <c r="BN732">
        <v>0</v>
      </c>
      <c r="BO732">
        <v>0</v>
      </c>
      <c r="BP732">
        <v>1</v>
      </c>
      <c r="BQ732">
        <v>0</v>
      </c>
      <c r="BR732">
        <v>5.82176</v>
      </c>
      <c r="BS732">
        <v>0</v>
      </c>
      <c r="BT732">
        <v>0</v>
      </c>
      <c r="BU732">
        <v>0</v>
      </c>
      <c r="BV732">
        <v>0</v>
      </c>
      <c r="BW732">
        <v>1</v>
      </c>
      <c r="CV732">
        <v>0</v>
      </c>
      <c r="CW732">
        <f>ROUND(Y732*Source!I252*DO732,7)</f>
        <v>0</v>
      </c>
      <c r="CX732">
        <f>ROUND(Y732*Source!I252,7)</f>
        <v>0</v>
      </c>
      <c r="CY732">
        <f>AB732</f>
        <v>5.97</v>
      </c>
      <c r="CZ732">
        <f>AF732</f>
        <v>4.52</v>
      </c>
      <c r="DA732">
        <f>AJ732</f>
        <v>1.32</v>
      </c>
      <c r="DB732">
        <f t="shared" si="248"/>
        <v>5.819</v>
      </c>
      <c r="DC732">
        <f t="shared" si="249"/>
        <v>0</v>
      </c>
      <c r="DD732" t="s">
        <v>236</v>
      </c>
      <c r="DE732" t="s">
        <v>236</v>
      </c>
      <c r="DF732">
        <f t="shared" si="246"/>
        <v>0</v>
      </c>
      <c r="DG732">
        <f>ROUND(ROUND(AF732*AJ732,2)*CX732,2)</f>
        <v>0</v>
      </c>
      <c r="DH732">
        <f t="shared" si="241"/>
        <v>0</v>
      </c>
      <c r="DI732">
        <f t="shared" si="242"/>
        <v>0</v>
      </c>
      <c r="DJ732">
        <f>DG732+DH732</f>
        <v>0</v>
      </c>
      <c r="DK732">
        <v>0</v>
      </c>
      <c r="DL732" t="s">
        <v>236</v>
      </c>
      <c r="DM732">
        <v>0</v>
      </c>
      <c r="DN732" t="s">
        <v>236</v>
      </c>
      <c r="DO732">
        <v>0</v>
      </c>
    </row>
    <row r="733" spans="1:119">
      <c r="A733">
        <f>ROW(Source!A252)</f>
        <v>252</v>
      </c>
      <c r="B733">
        <v>85244098</v>
      </c>
      <c r="C733">
        <v>85247281</v>
      </c>
      <c r="D733">
        <v>83019282</v>
      </c>
      <c r="E733">
        <v>1</v>
      </c>
      <c r="F733">
        <v>1</v>
      </c>
      <c r="G733">
        <v>1</v>
      </c>
      <c r="H733">
        <v>3</v>
      </c>
      <c r="I733" t="s">
        <v>963</v>
      </c>
      <c r="J733" t="s">
        <v>964</v>
      </c>
      <c r="K733" t="s">
        <v>965</v>
      </c>
      <c r="L733">
        <v>1346</v>
      </c>
      <c r="N733">
        <v>1009</v>
      </c>
      <c r="O733" t="s">
        <v>102</v>
      </c>
      <c r="P733" t="s">
        <v>102</v>
      </c>
      <c r="Q733">
        <v>1</v>
      </c>
      <c r="W733">
        <v>0</v>
      </c>
      <c r="X733">
        <v>-939965935</v>
      </c>
      <c r="Y733">
        <f>AT733</f>
        <v>1.3</v>
      </c>
      <c r="AA733">
        <v>86.66</v>
      </c>
      <c r="AB733">
        <v>0</v>
      </c>
      <c r="AC733">
        <v>0</v>
      </c>
      <c r="AD733">
        <v>0</v>
      </c>
      <c r="AE733">
        <v>60.6</v>
      </c>
      <c r="AF733">
        <v>0</v>
      </c>
      <c r="AG733">
        <v>0</v>
      </c>
      <c r="AH733">
        <v>0</v>
      </c>
      <c r="AI733">
        <v>1.43</v>
      </c>
      <c r="AJ733">
        <v>1</v>
      </c>
      <c r="AK733">
        <v>1</v>
      </c>
      <c r="AL733">
        <v>1</v>
      </c>
      <c r="AM733">
        <v>2</v>
      </c>
      <c r="AN733">
        <v>0</v>
      </c>
      <c r="AO733">
        <v>0</v>
      </c>
      <c r="AP733">
        <v>1</v>
      </c>
      <c r="AQ733">
        <v>1</v>
      </c>
      <c r="AR733">
        <v>0</v>
      </c>
      <c r="AS733" t="s">
        <v>236</v>
      </c>
      <c r="AT733">
        <v>1.3</v>
      </c>
      <c r="AU733" t="s">
        <v>236</v>
      </c>
      <c r="AV733">
        <v>0</v>
      </c>
      <c r="AW733">
        <v>2</v>
      </c>
      <c r="AX733">
        <v>85247296</v>
      </c>
      <c r="AY733">
        <v>1</v>
      </c>
      <c r="AZ733">
        <v>0</v>
      </c>
      <c r="BA733">
        <v>960</v>
      </c>
      <c r="BB733">
        <v>1</v>
      </c>
      <c r="BC733">
        <v>0</v>
      </c>
      <c r="BD733">
        <v>0</v>
      </c>
      <c r="BE733">
        <v>0</v>
      </c>
      <c r="BF733">
        <v>0</v>
      </c>
      <c r="BG733">
        <v>0</v>
      </c>
      <c r="BH733">
        <v>0</v>
      </c>
      <c r="BI733">
        <v>0</v>
      </c>
      <c r="BJ733">
        <v>78.78</v>
      </c>
      <c r="BK733">
        <v>0</v>
      </c>
      <c r="BL733">
        <v>0</v>
      </c>
      <c r="BM733">
        <v>0</v>
      </c>
      <c r="BN733">
        <v>0</v>
      </c>
      <c r="BO733">
        <v>0</v>
      </c>
      <c r="BP733">
        <v>1</v>
      </c>
      <c r="BQ733">
        <v>78.78</v>
      </c>
      <c r="BR733">
        <v>0</v>
      </c>
      <c r="BS733">
        <v>0</v>
      </c>
      <c r="BT733">
        <v>0</v>
      </c>
      <c r="BU733">
        <v>0</v>
      </c>
      <c r="BV733">
        <v>0</v>
      </c>
      <c r="BW733">
        <v>1</v>
      </c>
      <c r="CV733">
        <v>0</v>
      </c>
      <c r="CW733">
        <v>0</v>
      </c>
      <c r="CX733">
        <f>ROUND(Y733*Source!I252,7)</f>
        <v>0</v>
      </c>
      <c r="CY733">
        <f>AA733</f>
        <v>86.66</v>
      </c>
      <c r="CZ733">
        <f>AE733</f>
        <v>60.6</v>
      </c>
      <c r="DA733">
        <f>AI733</f>
        <v>1.43</v>
      </c>
      <c r="DB733">
        <f>ROUND(ROUND(AT733*CZ733,2),6)</f>
        <v>78.78</v>
      </c>
      <c r="DC733">
        <f>ROUND(ROUND(AT733*AG733,2),6)</f>
        <v>0</v>
      </c>
      <c r="DD733" t="s">
        <v>236</v>
      </c>
      <c r="DE733" t="s">
        <v>236</v>
      </c>
      <c r="DF733">
        <f>ROUND(ROUND(AE733*AI733,2)*CX733,2)</f>
        <v>0</v>
      </c>
      <c r="DG733">
        <f>ROUND(ROUND(AF733,2)*CX733,2)</f>
        <v>0</v>
      </c>
      <c r="DH733">
        <f t="shared" si="241"/>
        <v>0</v>
      </c>
      <c r="DI733">
        <f t="shared" si="242"/>
        <v>0</v>
      </c>
      <c r="DJ733">
        <f>DF733</f>
        <v>0</v>
      </c>
      <c r="DK733">
        <v>0</v>
      </c>
      <c r="DL733" t="s">
        <v>236</v>
      </c>
      <c r="DM733">
        <v>0</v>
      </c>
      <c r="DN733" t="s">
        <v>236</v>
      </c>
      <c r="DO733">
        <v>0</v>
      </c>
    </row>
    <row r="734" spans="1:119">
      <c r="A734">
        <f>ROW(Source!A253)</f>
        <v>253</v>
      </c>
      <c r="B734">
        <v>85244033</v>
      </c>
      <c r="C734">
        <v>85247281</v>
      </c>
      <c r="D734">
        <v>82925874</v>
      </c>
      <c r="E734">
        <v>117</v>
      </c>
      <c r="F734">
        <v>1</v>
      </c>
      <c r="G734">
        <v>1</v>
      </c>
      <c r="H734">
        <v>1</v>
      </c>
      <c r="I734" t="s">
        <v>952</v>
      </c>
      <c r="J734" t="s">
        <v>236</v>
      </c>
      <c r="K734" t="s">
        <v>953</v>
      </c>
      <c r="L734">
        <v>1191</v>
      </c>
      <c r="N734">
        <v>1013</v>
      </c>
      <c r="O734" t="s">
        <v>28</v>
      </c>
      <c r="P734" t="s">
        <v>28</v>
      </c>
      <c r="Q734">
        <v>1</v>
      </c>
      <c r="W734">
        <v>0</v>
      </c>
      <c r="X734">
        <v>303490689</v>
      </c>
      <c r="Y734">
        <f t="shared" ref="Y734:Y739" si="250">(AT734*ROUND((0.15+1),7))</f>
        <v>4.4965</v>
      </c>
      <c r="AA734">
        <v>0</v>
      </c>
      <c r="AB734">
        <v>0</v>
      </c>
      <c r="AC734">
        <v>0</v>
      </c>
      <c r="AD734">
        <v>920.83</v>
      </c>
      <c r="AE734">
        <v>0</v>
      </c>
      <c r="AF734">
        <v>0</v>
      </c>
      <c r="AG734">
        <v>0</v>
      </c>
      <c r="AH734">
        <v>920.83</v>
      </c>
      <c r="AI734">
        <v>1</v>
      </c>
      <c r="AJ734">
        <v>1</v>
      </c>
      <c r="AK734">
        <v>1</v>
      </c>
      <c r="AL734">
        <v>1</v>
      </c>
      <c r="AM734">
        <v>-2</v>
      </c>
      <c r="AN734">
        <v>0</v>
      </c>
      <c r="AO734">
        <v>0</v>
      </c>
      <c r="AP734">
        <v>1</v>
      </c>
      <c r="AQ734">
        <v>1</v>
      </c>
      <c r="AR734">
        <v>0</v>
      </c>
      <c r="AS734" t="s">
        <v>236</v>
      </c>
      <c r="AT734">
        <v>3.91</v>
      </c>
      <c r="AU734" t="s">
        <v>422</v>
      </c>
      <c r="AV734">
        <v>1</v>
      </c>
      <c r="AW734">
        <v>2</v>
      </c>
      <c r="AX734">
        <v>85247289</v>
      </c>
      <c r="AY734">
        <v>1</v>
      </c>
      <c r="AZ734">
        <v>0</v>
      </c>
      <c r="BA734">
        <v>961</v>
      </c>
      <c r="BB734">
        <v>1</v>
      </c>
      <c r="BC734">
        <v>0</v>
      </c>
      <c r="BD734">
        <v>0</v>
      </c>
      <c r="BE734">
        <v>0</v>
      </c>
      <c r="BF734">
        <v>0</v>
      </c>
      <c r="BG734">
        <v>0</v>
      </c>
      <c r="BH734">
        <v>0</v>
      </c>
      <c r="BI734">
        <v>0</v>
      </c>
      <c r="BJ734">
        <v>0</v>
      </c>
      <c r="BK734">
        <v>0</v>
      </c>
      <c r="BL734">
        <v>0</v>
      </c>
      <c r="BM734">
        <v>3600.4453</v>
      </c>
      <c r="BN734">
        <v>3.91</v>
      </c>
      <c r="BO734">
        <v>0</v>
      </c>
      <c r="BP734">
        <v>1</v>
      </c>
      <c r="BQ734">
        <v>0</v>
      </c>
      <c r="BR734">
        <v>0</v>
      </c>
      <c r="BS734">
        <v>0</v>
      </c>
      <c r="BT734">
        <v>4140.512095</v>
      </c>
      <c r="BU734">
        <v>4.4965</v>
      </c>
      <c r="BV734">
        <v>0</v>
      </c>
      <c r="BW734">
        <v>1</v>
      </c>
      <c r="CU734">
        <f>ROUND(AT734*Source!I253*AH734*AL734,2)</f>
        <v>0</v>
      </c>
      <c r="CV734">
        <f>ROUND(Y734*Source!I253,7)</f>
        <v>0</v>
      </c>
      <c r="CW734">
        <v>0</v>
      </c>
      <c r="CX734">
        <f>ROUND(Y734*Source!I253,7)</f>
        <v>0</v>
      </c>
      <c r="CY734">
        <f>AD734</f>
        <v>920.83</v>
      </c>
      <c r="CZ734">
        <f>AH734</f>
        <v>920.83</v>
      </c>
      <c r="DA734">
        <f>AL734</f>
        <v>1</v>
      </c>
      <c r="DB734">
        <f t="shared" ref="DB734:DB739" si="251">ROUND((ROUND(AT734*CZ734,2)*ROUND((0.15+1),7)),6)</f>
        <v>4140.5175</v>
      </c>
      <c r="DC734">
        <f t="shared" ref="DC734:DC739" si="252">ROUND((ROUND(AT734*AG734,2)*ROUND((0.15+1),7)),6)</f>
        <v>0</v>
      </c>
      <c r="DD734" t="s">
        <v>236</v>
      </c>
      <c r="DE734" t="s">
        <v>236</v>
      </c>
      <c r="DF734">
        <f t="shared" ref="DF734:DF739" si="253">ROUND(ROUND(AE734,2)*CX734,2)</f>
        <v>0</v>
      </c>
      <c r="DG734">
        <f>ROUND(ROUND(AF734,2)*CX734,2)</f>
        <v>0</v>
      </c>
      <c r="DH734">
        <f t="shared" si="241"/>
        <v>0</v>
      </c>
      <c r="DI734">
        <f t="shared" si="242"/>
        <v>0</v>
      </c>
      <c r="DJ734">
        <f>DI734</f>
        <v>0</v>
      </c>
      <c r="DK734">
        <v>1</v>
      </c>
      <c r="DL734" t="s">
        <v>236</v>
      </c>
      <c r="DM734">
        <v>0</v>
      </c>
      <c r="DN734" t="s">
        <v>236</v>
      </c>
      <c r="DO734">
        <v>0</v>
      </c>
    </row>
    <row r="735" spans="1:119">
      <c r="A735">
        <f>ROW(Source!A253)</f>
        <v>253</v>
      </c>
      <c r="B735">
        <v>85244033</v>
      </c>
      <c r="C735">
        <v>85247281</v>
      </c>
      <c r="D735">
        <v>82926016</v>
      </c>
      <c r="E735">
        <v>117</v>
      </c>
      <c r="F735">
        <v>1</v>
      </c>
      <c r="G735">
        <v>1</v>
      </c>
      <c r="H735">
        <v>1</v>
      </c>
      <c r="I735" t="s">
        <v>798</v>
      </c>
      <c r="J735" t="s">
        <v>236</v>
      </c>
      <c r="K735" t="s">
        <v>799</v>
      </c>
      <c r="L735">
        <v>1191</v>
      </c>
      <c r="N735">
        <v>1013</v>
      </c>
      <c r="O735" t="s">
        <v>28</v>
      </c>
      <c r="P735" t="s">
        <v>28</v>
      </c>
      <c r="Q735">
        <v>1</v>
      </c>
      <c r="W735">
        <v>0</v>
      </c>
      <c r="X735">
        <v>-1417349443</v>
      </c>
      <c r="Y735">
        <f t="shared" si="250"/>
        <v>0.046</v>
      </c>
      <c r="AA735">
        <v>0</v>
      </c>
      <c r="AB735">
        <v>0</v>
      </c>
      <c r="AC735">
        <v>0</v>
      </c>
      <c r="AD735">
        <v>0</v>
      </c>
      <c r="AE735">
        <v>0</v>
      </c>
      <c r="AF735">
        <v>0</v>
      </c>
      <c r="AG735">
        <v>0</v>
      </c>
      <c r="AH735">
        <v>0</v>
      </c>
      <c r="AI735">
        <v>1</v>
      </c>
      <c r="AJ735">
        <v>1</v>
      </c>
      <c r="AK735">
        <v>1</v>
      </c>
      <c r="AL735">
        <v>1</v>
      </c>
      <c r="AM735">
        <v>-2</v>
      </c>
      <c r="AN735">
        <v>0</v>
      </c>
      <c r="AO735">
        <v>0</v>
      </c>
      <c r="AP735">
        <v>1</v>
      </c>
      <c r="AQ735">
        <v>1</v>
      </c>
      <c r="AR735">
        <v>0</v>
      </c>
      <c r="AS735" t="s">
        <v>236</v>
      </c>
      <c r="AT735">
        <v>0.04</v>
      </c>
      <c r="AU735" t="s">
        <v>422</v>
      </c>
      <c r="AV735">
        <v>2</v>
      </c>
      <c r="AW735">
        <v>2</v>
      </c>
      <c r="AX735">
        <v>85247290</v>
      </c>
      <c r="AY735">
        <v>1</v>
      </c>
      <c r="AZ735">
        <v>0</v>
      </c>
      <c r="BA735">
        <v>962</v>
      </c>
      <c r="BB735">
        <v>1</v>
      </c>
      <c r="BC735">
        <v>0</v>
      </c>
      <c r="BD735">
        <v>0</v>
      </c>
      <c r="BE735">
        <v>0</v>
      </c>
      <c r="BF735">
        <v>0</v>
      </c>
      <c r="BG735">
        <v>0</v>
      </c>
      <c r="BH735">
        <v>0</v>
      </c>
      <c r="BI735">
        <v>0</v>
      </c>
      <c r="BJ735">
        <v>0</v>
      </c>
      <c r="BK735">
        <v>0</v>
      </c>
      <c r="BL735">
        <v>0</v>
      </c>
      <c r="BM735">
        <v>0</v>
      </c>
      <c r="BN735">
        <v>0</v>
      </c>
      <c r="BO735">
        <v>0</v>
      </c>
      <c r="BP735">
        <v>0</v>
      </c>
      <c r="BQ735">
        <v>0</v>
      </c>
      <c r="BR735">
        <v>0</v>
      </c>
      <c r="BS735">
        <v>0</v>
      </c>
      <c r="BT735">
        <v>0</v>
      </c>
      <c r="BU735">
        <v>0</v>
      </c>
      <c r="BV735">
        <v>0</v>
      </c>
      <c r="BW735">
        <v>0</v>
      </c>
      <c r="CV735">
        <v>0</v>
      </c>
      <c r="CW735">
        <v>0</v>
      </c>
      <c r="CX735">
        <f>ROUND(Y735*Source!I253,7)</f>
        <v>0</v>
      </c>
      <c r="CY735">
        <f>AD735</f>
        <v>0</v>
      </c>
      <c r="CZ735">
        <f>AH735</f>
        <v>0</v>
      </c>
      <c r="DA735">
        <f>AL735</f>
        <v>1</v>
      </c>
      <c r="DB735">
        <f t="shared" si="251"/>
        <v>0</v>
      </c>
      <c r="DC735">
        <f t="shared" si="252"/>
        <v>0</v>
      </c>
      <c r="DD735" t="s">
        <v>236</v>
      </c>
      <c r="DE735" t="s">
        <v>236</v>
      </c>
      <c r="DF735">
        <f t="shared" si="253"/>
        <v>0</v>
      </c>
      <c r="DG735">
        <f>ROUND(ROUND(AF735,2)*CX735,2)</f>
        <v>0</v>
      </c>
      <c r="DH735">
        <f t="shared" si="241"/>
        <v>0</v>
      </c>
      <c r="DI735">
        <f t="shared" si="242"/>
        <v>0</v>
      </c>
      <c r="DJ735">
        <f>DI735</f>
        <v>0</v>
      </c>
      <c r="DK735">
        <v>0</v>
      </c>
      <c r="DL735" t="s">
        <v>236</v>
      </c>
      <c r="DM735">
        <v>0</v>
      </c>
      <c r="DN735" t="s">
        <v>236</v>
      </c>
      <c r="DO735">
        <v>0</v>
      </c>
    </row>
    <row r="736" spans="1:119">
      <c r="A736">
        <f>ROW(Source!A253)</f>
        <v>253</v>
      </c>
      <c r="B736">
        <v>85244033</v>
      </c>
      <c r="C736">
        <v>85247281</v>
      </c>
      <c r="D736">
        <v>82932644</v>
      </c>
      <c r="E736">
        <v>1</v>
      </c>
      <c r="F736">
        <v>1</v>
      </c>
      <c r="G736">
        <v>1</v>
      </c>
      <c r="H736">
        <v>2</v>
      </c>
      <c r="I736" t="s">
        <v>954</v>
      </c>
      <c r="J736" t="s">
        <v>955</v>
      </c>
      <c r="K736" t="s">
        <v>956</v>
      </c>
      <c r="L736">
        <v>1368</v>
      </c>
      <c r="N736">
        <v>1011</v>
      </c>
      <c r="O736" t="s">
        <v>57</v>
      </c>
      <c r="P736" t="s">
        <v>57</v>
      </c>
      <c r="Q736">
        <v>1</v>
      </c>
      <c r="W736">
        <v>0</v>
      </c>
      <c r="X736">
        <v>453228636</v>
      </c>
      <c r="Y736">
        <f t="shared" si="250"/>
        <v>0.0115</v>
      </c>
      <c r="AA736">
        <v>0</v>
      </c>
      <c r="AB736">
        <v>9.8</v>
      </c>
      <c r="AC736">
        <v>0</v>
      </c>
      <c r="AD736">
        <v>0</v>
      </c>
      <c r="AE736">
        <v>0</v>
      </c>
      <c r="AF736">
        <v>6.62</v>
      </c>
      <c r="AG736">
        <v>0</v>
      </c>
      <c r="AH736">
        <v>0</v>
      </c>
      <c r="AI736">
        <v>1</v>
      </c>
      <c r="AJ736">
        <v>1.48</v>
      </c>
      <c r="AK736">
        <v>1</v>
      </c>
      <c r="AL736">
        <v>1</v>
      </c>
      <c r="AM736">
        <v>2</v>
      </c>
      <c r="AN736">
        <v>0</v>
      </c>
      <c r="AO736">
        <v>0</v>
      </c>
      <c r="AP736">
        <v>1</v>
      </c>
      <c r="AQ736">
        <v>1</v>
      </c>
      <c r="AR736">
        <v>0</v>
      </c>
      <c r="AS736" t="s">
        <v>236</v>
      </c>
      <c r="AT736">
        <v>0.01</v>
      </c>
      <c r="AU736" t="s">
        <v>422</v>
      </c>
      <c r="AV736">
        <v>1</v>
      </c>
      <c r="AW736">
        <v>2</v>
      </c>
      <c r="AX736">
        <v>85247291</v>
      </c>
      <c r="AY736">
        <v>1</v>
      </c>
      <c r="AZ736">
        <v>0</v>
      </c>
      <c r="BA736">
        <v>963</v>
      </c>
      <c r="BB736">
        <v>1</v>
      </c>
      <c r="BC736">
        <v>0</v>
      </c>
      <c r="BD736">
        <v>0</v>
      </c>
      <c r="BE736">
        <v>0</v>
      </c>
      <c r="BF736">
        <v>0</v>
      </c>
      <c r="BG736">
        <v>0</v>
      </c>
      <c r="BH736">
        <v>0</v>
      </c>
      <c r="BI736">
        <v>0</v>
      </c>
      <c r="BJ736">
        <v>0</v>
      </c>
      <c r="BK736">
        <v>0.0662</v>
      </c>
      <c r="BL736">
        <v>0</v>
      </c>
      <c r="BM736">
        <v>0</v>
      </c>
      <c r="BN736">
        <v>0</v>
      </c>
      <c r="BO736">
        <v>0</v>
      </c>
      <c r="BP736">
        <v>1</v>
      </c>
      <c r="BQ736">
        <v>0</v>
      </c>
      <c r="BR736">
        <v>0.07613</v>
      </c>
      <c r="BS736">
        <v>0</v>
      </c>
      <c r="BT736">
        <v>0</v>
      </c>
      <c r="BU736">
        <v>0</v>
      </c>
      <c r="BV736">
        <v>0</v>
      </c>
      <c r="BW736">
        <v>1</v>
      </c>
      <c r="CV736">
        <v>0</v>
      </c>
      <c r="CW736">
        <f>ROUND(Y736*Source!I253*DO736,7)</f>
        <v>0</v>
      </c>
      <c r="CX736">
        <f>ROUND(Y736*Source!I253,7)</f>
        <v>0</v>
      </c>
      <c r="CY736">
        <f>AB736</f>
        <v>9.8</v>
      </c>
      <c r="CZ736">
        <f>AF736</f>
        <v>6.62</v>
      </c>
      <c r="DA736">
        <f>AJ736</f>
        <v>1.48</v>
      </c>
      <c r="DB736">
        <f t="shared" si="251"/>
        <v>0.0805</v>
      </c>
      <c r="DC736">
        <f t="shared" si="252"/>
        <v>0</v>
      </c>
      <c r="DD736" t="s">
        <v>236</v>
      </c>
      <c r="DE736" t="s">
        <v>236</v>
      </c>
      <c r="DF736">
        <f t="shared" si="253"/>
        <v>0</v>
      </c>
      <c r="DG736">
        <f>ROUND(ROUND(AF736*AJ736,2)*CX736,2)</f>
        <v>0</v>
      </c>
      <c r="DH736">
        <f t="shared" si="241"/>
        <v>0</v>
      </c>
      <c r="DI736">
        <f t="shared" si="242"/>
        <v>0</v>
      </c>
      <c r="DJ736">
        <f>DG736+DH736</f>
        <v>0</v>
      </c>
      <c r="DK736">
        <v>0</v>
      </c>
      <c r="DL736" t="s">
        <v>236</v>
      </c>
      <c r="DM736">
        <v>0</v>
      </c>
      <c r="DN736" t="s">
        <v>236</v>
      </c>
      <c r="DO736">
        <v>0</v>
      </c>
    </row>
    <row r="737" spans="1:119">
      <c r="A737">
        <f>ROW(Source!A253)</f>
        <v>253</v>
      </c>
      <c r="B737">
        <v>85244033</v>
      </c>
      <c r="C737">
        <v>85247281</v>
      </c>
      <c r="D737">
        <v>82932662</v>
      </c>
      <c r="E737">
        <v>1</v>
      </c>
      <c r="F737">
        <v>1</v>
      </c>
      <c r="G737">
        <v>1</v>
      </c>
      <c r="H737">
        <v>2</v>
      </c>
      <c r="I737" t="s">
        <v>957</v>
      </c>
      <c r="J737" t="s">
        <v>958</v>
      </c>
      <c r="K737" t="s">
        <v>959</v>
      </c>
      <c r="L737">
        <v>1368</v>
      </c>
      <c r="N737">
        <v>1011</v>
      </c>
      <c r="O737" t="s">
        <v>57</v>
      </c>
      <c r="P737" t="s">
        <v>57</v>
      </c>
      <c r="Q737">
        <v>1</v>
      </c>
      <c r="W737">
        <v>0</v>
      </c>
      <c r="X737">
        <v>-664744344</v>
      </c>
      <c r="Y737">
        <f t="shared" si="250"/>
        <v>0.0115</v>
      </c>
      <c r="AA737">
        <v>0</v>
      </c>
      <c r="AB737">
        <v>1587.88</v>
      </c>
      <c r="AC737">
        <v>932.95</v>
      </c>
      <c r="AD737">
        <v>0</v>
      </c>
      <c r="AE737">
        <v>0</v>
      </c>
      <c r="AF737">
        <v>1587.88</v>
      </c>
      <c r="AG737">
        <v>932.95</v>
      </c>
      <c r="AH737">
        <v>0</v>
      </c>
      <c r="AI737">
        <v>1</v>
      </c>
      <c r="AJ737">
        <v>1</v>
      </c>
      <c r="AK737">
        <v>1</v>
      </c>
      <c r="AL737">
        <v>1</v>
      </c>
      <c r="AM737">
        <v>-2</v>
      </c>
      <c r="AN737">
        <v>0</v>
      </c>
      <c r="AO737">
        <v>0</v>
      </c>
      <c r="AP737">
        <v>1</v>
      </c>
      <c r="AQ737">
        <v>1</v>
      </c>
      <c r="AR737">
        <v>0</v>
      </c>
      <c r="AS737" t="s">
        <v>236</v>
      </c>
      <c r="AT737">
        <v>0.01</v>
      </c>
      <c r="AU737" t="s">
        <v>422</v>
      </c>
      <c r="AV737">
        <v>1</v>
      </c>
      <c r="AW737">
        <v>2</v>
      </c>
      <c r="AX737">
        <v>85247292</v>
      </c>
      <c r="AY737">
        <v>1</v>
      </c>
      <c r="AZ737">
        <v>0</v>
      </c>
      <c r="BA737">
        <v>964</v>
      </c>
      <c r="BB737">
        <v>1</v>
      </c>
      <c r="BC737">
        <v>0</v>
      </c>
      <c r="BD737">
        <v>0</v>
      </c>
      <c r="BE737">
        <v>0</v>
      </c>
      <c r="BF737">
        <v>0</v>
      </c>
      <c r="BG737">
        <v>0</v>
      </c>
      <c r="BH737">
        <v>0</v>
      </c>
      <c r="BI737">
        <v>0</v>
      </c>
      <c r="BJ737">
        <v>0</v>
      </c>
      <c r="BK737">
        <v>15.8788</v>
      </c>
      <c r="BL737">
        <v>9.3295</v>
      </c>
      <c r="BM737">
        <v>0</v>
      </c>
      <c r="BN737">
        <v>0</v>
      </c>
      <c r="BO737">
        <v>0.01</v>
      </c>
      <c r="BP737">
        <v>1</v>
      </c>
      <c r="BQ737">
        <v>0</v>
      </c>
      <c r="BR737">
        <v>18.26062</v>
      </c>
      <c r="BS737">
        <v>10.728925</v>
      </c>
      <c r="BT737">
        <v>0</v>
      </c>
      <c r="BU737">
        <v>0</v>
      </c>
      <c r="BV737">
        <v>0.0115</v>
      </c>
      <c r="BW737">
        <v>1</v>
      </c>
      <c r="CV737">
        <v>0</v>
      </c>
      <c r="CW737">
        <f>ROUND(Y737*Source!I253*DO737,7)</f>
        <v>0</v>
      </c>
      <c r="CX737">
        <f>ROUND(Y737*Source!I253,7)</f>
        <v>0</v>
      </c>
      <c r="CY737">
        <f>AB737</f>
        <v>1587.88</v>
      </c>
      <c r="CZ737">
        <f>AF737</f>
        <v>1587.88</v>
      </c>
      <c r="DA737">
        <f>AJ737</f>
        <v>1</v>
      </c>
      <c r="DB737">
        <f t="shared" si="251"/>
        <v>18.262</v>
      </c>
      <c r="DC737">
        <f t="shared" si="252"/>
        <v>10.7295</v>
      </c>
      <c r="DD737" t="s">
        <v>236</v>
      </c>
      <c r="DE737" t="s">
        <v>236</v>
      </c>
      <c r="DF737">
        <f t="shared" si="253"/>
        <v>0</v>
      </c>
      <c r="DG737">
        <f>ROUND(ROUND(AF737,2)*CX737,2)</f>
        <v>0</v>
      </c>
      <c r="DH737">
        <f t="shared" si="241"/>
        <v>0</v>
      </c>
      <c r="DI737">
        <f t="shared" si="242"/>
        <v>0</v>
      </c>
      <c r="DJ737">
        <f>DG737+DH737</f>
        <v>0</v>
      </c>
      <c r="DK737">
        <v>1</v>
      </c>
      <c r="DL737" t="s">
        <v>58</v>
      </c>
      <c r="DM737">
        <v>5</v>
      </c>
      <c r="DN737" t="s">
        <v>28</v>
      </c>
      <c r="DO737">
        <v>1</v>
      </c>
    </row>
    <row r="738" spans="1:119">
      <c r="A738">
        <f>ROW(Source!A253)</f>
        <v>253</v>
      </c>
      <c r="B738">
        <v>85244033</v>
      </c>
      <c r="C738">
        <v>85247281</v>
      </c>
      <c r="D738">
        <v>82933400</v>
      </c>
      <c r="E738">
        <v>1</v>
      </c>
      <c r="F738">
        <v>1</v>
      </c>
      <c r="G738">
        <v>1</v>
      </c>
      <c r="H738">
        <v>2</v>
      </c>
      <c r="I738" t="s">
        <v>97</v>
      </c>
      <c r="J738" t="s">
        <v>801</v>
      </c>
      <c r="K738" t="s">
        <v>98</v>
      </c>
      <c r="L738">
        <v>1368</v>
      </c>
      <c r="N738">
        <v>1011</v>
      </c>
      <c r="O738" t="s">
        <v>57</v>
      </c>
      <c r="P738" t="s">
        <v>57</v>
      </c>
      <c r="Q738">
        <v>1</v>
      </c>
      <c r="W738">
        <v>0</v>
      </c>
      <c r="X738">
        <v>-849950259</v>
      </c>
      <c r="Y738">
        <f t="shared" si="250"/>
        <v>0.0345</v>
      </c>
      <c r="AA738">
        <v>0</v>
      </c>
      <c r="AB738">
        <v>641.7</v>
      </c>
      <c r="AC738">
        <v>811.79</v>
      </c>
      <c r="AD738">
        <v>0</v>
      </c>
      <c r="AE738">
        <v>0</v>
      </c>
      <c r="AF738">
        <v>641.7</v>
      </c>
      <c r="AG738">
        <v>811.79</v>
      </c>
      <c r="AH738">
        <v>0</v>
      </c>
      <c r="AI738">
        <v>1</v>
      </c>
      <c r="AJ738">
        <v>1</v>
      </c>
      <c r="AK738">
        <v>1</v>
      </c>
      <c r="AL738">
        <v>1</v>
      </c>
      <c r="AM738">
        <v>-2</v>
      </c>
      <c r="AN738">
        <v>0</v>
      </c>
      <c r="AO738">
        <v>0</v>
      </c>
      <c r="AP738">
        <v>1</v>
      </c>
      <c r="AQ738">
        <v>1</v>
      </c>
      <c r="AR738">
        <v>0</v>
      </c>
      <c r="AS738" t="s">
        <v>236</v>
      </c>
      <c r="AT738">
        <v>0.03</v>
      </c>
      <c r="AU738" t="s">
        <v>422</v>
      </c>
      <c r="AV738">
        <v>1</v>
      </c>
      <c r="AW738">
        <v>2</v>
      </c>
      <c r="AX738">
        <v>85247293</v>
      </c>
      <c r="AY738">
        <v>1</v>
      </c>
      <c r="AZ738">
        <v>0</v>
      </c>
      <c r="BA738">
        <v>965</v>
      </c>
      <c r="BB738">
        <v>1</v>
      </c>
      <c r="BC738">
        <v>0</v>
      </c>
      <c r="BD738">
        <v>0</v>
      </c>
      <c r="BE738">
        <v>0</v>
      </c>
      <c r="BF738">
        <v>0</v>
      </c>
      <c r="BG738">
        <v>0</v>
      </c>
      <c r="BH738">
        <v>0</v>
      </c>
      <c r="BI738">
        <v>0</v>
      </c>
      <c r="BJ738">
        <v>0</v>
      </c>
      <c r="BK738">
        <v>19.251</v>
      </c>
      <c r="BL738">
        <v>24.3537</v>
      </c>
      <c r="BM738">
        <v>0</v>
      </c>
      <c r="BN738">
        <v>0</v>
      </c>
      <c r="BO738">
        <v>0.03</v>
      </c>
      <c r="BP738">
        <v>1</v>
      </c>
      <c r="BQ738">
        <v>0</v>
      </c>
      <c r="BR738">
        <v>22.13865</v>
      </c>
      <c r="BS738">
        <v>28.006755</v>
      </c>
      <c r="BT738">
        <v>0</v>
      </c>
      <c r="BU738">
        <v>0</v>
      </c>
      <c r="BV738">
        <v>0.0345</v>
      </c>
      <c r="BW738">
        <v>1</v>
      </c>
      <c r="CV738">
        <v>0</v>
      </c>
      <c r="CW738">
        <f>ROUND(Y738*Source!I253*DO738,7)</f>
        <v>0</v>
      </c>
      <c r="CX738">
        <f>ROUND(Y738*Source!I253,7)</f>
        <v>0</v>
      </c>
      <c r="CY738">
        <f>AB738</f>
        <v>641.7</v>
      </c>
      <c r="CZ738">
        <f>AF738</f>
        <v>641.7</v>
      </c>
      <c r="DA738">
        <f>AJ738</f>
        <v>1</v>
      </c>
      <c r="DB738">
        <f t="shared" si="251"/>
        <v>22.1375</v>
      </c>
      <c r="DC738">
        <f t="shared" si="252"/>
        <v>28.0025</v>
      </c>
      <c r="DD738" t="s">
        <v>236</v>
      </c>
      <c r="DE738" t="s">
        <v>236</v>
      </c>
      <c r="DF738">
        <f t="shared" si="253"/>
        <v>0</v>
      </c>
      <c r="DG738">
        <f>ROUND(ROUND(AF738,2)*CX738,2)</f>
        <v>0</v>
      </c>
      <c r="DH738">
        <f t="shared" si="241"/>
        <v>0</v>
      </c>
      <c r="DI738">
        <f t="shared" si="242"/>
        <v>0</v>
      </c>
      <c r="DJ738">
        <f>DG738+DH738</f>
        <v>0</v>
      </c>
      <c r="DK738">
        <v>1</v>
      </c>
      <c r="DL738" t="s">
        <v>81</v>
      </c>
      <c r="DM738">
        <v>4</v>
      </c>
      <c r="DN738" t="s">
        <v>28</v>
      </c>
      <c r="DO738">
        <v>1</v>
      </c>
    </row>
    <row r="739" spans="1:119">
      <c r="A739">
        <f>ROW(Source!A253)</f>
        <v>253</v>
      </c>
      <c r="B739">
        <v>85244033</v>
      </c>
      <c r="C739">
        <v>85247281</v>
      </c>
      <c r="D739">
        <v>82933957</v>
      </c>
      <c r="E739">
        <v>1</v>
      </c>
      <c r="F739">
        <v>1</v>
      </c>
      <c r="G739">
        <v>1</v>
      </c>
      <c r="H739">
        <v>2</v>
      </c>
      <c r="I739" t="s">
        <v>960</v>
      </c>
      <c r="J739" t="s">
        <v>961</v>
      </c>
      <c r="K739" t="s">
        <v>962</v>
      </c>
      <c r="L739">
        <v>1368</v>
      </c>
      <c r="N739">
        <v>1011</v>
      </c>
      <c r="O739" t="s">
        <v>57</v>
      </c>
      <c r="P739" t="s">
        <v>57</v>
      </c>
      <c r="Q739">
        <v>1</v>
      </c>
      <c r="W739">
        <v>0</v>
      </c>
      <c r="X739">
        <v>-132886196</v>
      </c>
      <c r="Y739">
        <f t="shared" si="250"/>
        <v>1.288</v>
      </c>
      <c r="AA739">
        <v>0</v>
      </c>
      <c r="AB739">
        <v>5.97</v>
      </c>
      <c r="AC739">
        <v>0</v>
      </c>
      <c r="AD739">
        <v>0</v>
      </c>
      <c r="AE739">
        <v>0</v>
      </c>
      <c r="AF739">
        <v>4.52</v>
      </c>
      <c r="AG739">
        <v>0</v>
      </c>
      <c r="AH739">
        <v>0</v>
      </c>
      <c r="AI739">
        <v>1</v>
      </c>
      <c r="AJ739">
        <v>1.32</v>
      </c>
      <c r="AK739">
        <v>1</v>
      </c>
      <c r="AL739">
        <v>1</v>
      </c>
      <c r="AM739">
        <v>2</v>
      </c>
      <c r="AN739">
        <v>0</v>
      </c>
      <c r="AO739">
        <v>0</v>
      </c>
      <c r="AP739">
        <v>1</v>
      </c>
      <c r="AQ739">
        <v>1</v>
      </c>
      <c r="AR739">
        <v>0</v>
      </c>
      <c r="AS739" t="s">
        <v>236</v>
      </c>
      <c r="AT739">
        <v>1.12</v>
      </c>
      <c r="AU739" t="s">
        <v>422</v>
      </c>
      <c r="AV739">
        <v>1</v>
      </c>
      <c r="AW739">
        <v>2</v>
      </c>
      <c r="AX739">
        <v>85247294</v>
      </c>
      <c r="AY739">
        <v>1</v>
      </c>
      <c r="AZ739">
        <v>0</v>
      </c>
      <c r="BA739">
        <v>966</v>
      </c>
      <c r="BB739">
        <v>1</v>
      </c>
      <c r="BC739">
        <v>0</v>
      </c>
      <c r="BD739">
        <v>0</v>
      </c>
      <c r="BE739">
        <v>0</v>
      </c>
      <c r="BF739">
        <v>0</v>
      </c>
      <c r="BG739">
        <v>0</v>
      </c>
      <c r="BH739">
        <v>0</v>
      </c>
      <c r="BI739">
        <v>0</v>
      </c>
      <c r="BJ739">
        <v>0</v>
      </c>
      <c r="BK739">
        <v>5.0624</v>
      </c>
      <c r="BL739">
        <v>0</v>
      </c>
      <c r="BM739">
        <v>0</v>
      </c>
      <c r="BN739">
        <v>0</v>
      </c>
      <c r="BO739">
        <v>0</v>
      </c>
      <c r="BP739">
        <v>1</v>
      </c>
      <c r="BQ739">
        <v>0</v>
      </c>
      <c r="BR739">
        <v>5.82176</v>
      </c>
      <c r="BS739">
        <v>0</v>
      </c>
      <c r="BT739">
        <v>0</v>
      </c>
      <c r="BU739">
        <v>0</v>
      </c>
      <c r="BV739">
        <v>0</v>
      </c>
      <c r="BW739">
        <v>1</v>
      </c>
      <c r="CV739">
        <v>0</v>
      </c>
      <c r="CW739">
        <f>ROUND(Y739*Source!I253*DO739,7)</f>
        <v>0</v>
      </c>
      <c r="CX739">
        <f>ROUND(Y739*Source!I253,7)</f>
        <v>0</v>
      </c>
      <c r="CY739">
        <f>AB739</f>
        <v>5.97</v>
      </c>
      <c r="CZ739">
        <f>AF739</f>
        <v>4.52</v>
      </c>
      <c r="DA739">
        <f>AJ739</f>
        <v>1.32</v>
      </c>
      <c r="DB739">
        <f t="shared" si="251"/>
        <v>5.819</v>
      </c>
      <c r="DC739">
        <f t="shared" si="252"/>
        <v>0</v>
      </c>
      <c r="DD739" t="s">
        <v>236</v>
      </c>
      <c r="DE739" t="s">
        <v>236</v>
      </c>
      <c r="DF739">
        <f t="shared" si="253"/>
        <v>0</v>
      </c>
      <c r="DG739">
        <f>ROUND(ROUND(AF739*AJ739,2)*CX739,2)</f>
        <v>0</v>
      </c>
      <c r="DH739">
        <f t="shared" si="241"/>
        <v>0</v>
      </c>
      <c r="DI739">
        <f t="shared" si="242"/>
        <v>0</v>
      </c>
      <c r="DJ739">
        <f>DG739+DH739</f>
        <v>0</v>
      </c>
      <c r="DK739">
        <v>0</v>
      </c>
      <c r="DL739" t="s">
        <v>236</v>
      </c>
      <c r="DM739">
        <v>0</v>
      </c>
      <c r="DN739" t="s">
        <v>236</v>
      </c>
      <c r="DO739">
        <v>0</v>
      </c>
    </row>
    <row r="740" spans="1:119">
      <c r="A740">
        <f>ROW(Source!A253)</f>
        <v>253</v>
      </c>
      <c r="B740">
        <v>85244033</v>
      </c>
      <c r="C740">
        <v>85247281</v>
      </c>
      <c r="D740">
        <v>83019282</v>
      </c>
      <c r="E740">
        <v>1</v>
      </c>
      <c r="F740">
        <v>1</v>
      </c>
      <c r="G740">
        <v>1</v>
      </c>
      <c r="H740">
        <v>3</v>
      </c>
      <c r="I740" t="s">
        <v>963</v>
      </c>
      <c r="J740" t="s">
        <v>964</v>
      </c>
      <c r="K740" t="s">
        <v>965</v>
      </c>
      <c r="L740">
        <v>1346</v>
      </c>
      <c r="N740">
        <v>1009</v>
      </c>
      <c r="O740" t="s">
        <v>102</v>
      </c>
      <c r="P740" t="s">
        <v>102</v>
      </c>
      <c r="Q740">
        <v>1</v>
      </c>
      <c r="W740">
        <v>0</v>
      </c>
      <c r="X740">
        <v>-939965935</v>
      </c>
      <c r="Y740">
        <f>AT740</f>
        <v>1.3</v>
      </c>
      <c r="AA740">
        <v>86.66</v>
      </c>
      <c r="AB740">
        <v>0</v>
      </c>
      <c r="AC740">
        <v>0</v>
      </c>
      <c r="AD740">
        <v>0</v>
      </c>
      <c r="AE740">
        <v>60.6</v>
      </c>
      <c r="AF740">
        <v>0</v>
      </c>
      <c r="AG740">
        <v>0</v>
      </c>
      <c r="AH740">
        <v>0</v>
      </c>
      <c r="AI740">
        <v>1.43</v>
      </c>
      <c r="AJ740">
        <v>1</v>
      </c>
      <c r="AK740">
        <v>1</v>
      </c>
      <c r="AL740">
        <v>1</v>
      </c>
      <c r="AM740">
        <v>2</v>
      </c>
      <c r="AN740">
        <v>0</v>
      </c>
      <c r="AO740">
        <v>0</v>
      </c>
      <c r="AP740">
        <v>1</v>
      </c>
      <c r="AQ740">
        <v>1</v>
      </c>
      <c r="AR740">
        <v>0</v>
      </c>
      <c r="AS740" t="s">
        <v>236</v>
      </c>
      <c r="AT740">
        <v>1.3</v>
      </c>
      <c r="AU740" t="s">
        <v>236</v>
      </c>
      <c r="AV740">
        <v>0</v>
      </c>
      <c r="AW740">
        <v>2</v>
      </c>
      <c r="AX740">
        <v>85247296</v>
      </c>
      <c r="AY740">
        <v>1</v>
      </c>
      <c r="AZ740">
        <v>0</v>
      </c>
      <c r="BA740">
        <v>968</v>
      </c>
      <c r="BB740">
        <v>1</v>
      </c>
      <c r="BC740">
        <v>0</v>
      </c>
      <c r="BD740">
        <v>0</v>
      </c>
      <c r="BE740">
        <v>0</v>
      </c>
      <c r="BF740">
        <v>0</v>
      </c>
      <c r="BG740">
        <v>0</v>
      </c>
      <c r="BH740">
        <v>0</v>
      </c>
      <c r="BI740">
        <v>0</v>
      </c>
      <c r="BJ740">
        <v>78.78</v>
      </c>
      <c r="BK740">
        <v>0</v>
      </c>
      <c r="BL740">
        <v>0</v>
      </c>
      <c r="BM740">
        <v>0</v>
      </c>
      <c r="BN740">
        <v>0</v>
      </c>
      <c r="BO740">
        <v>0</v>
      </c>
      <c r="BP740">
        <v>1</v>
      </c>
      <c r="BQ740">
        <v>78.78</v>
      </c>
      <c r="BR740">
        <v>0</v>
      </c>
      <c r="BS740">
        <v>0</v>
      </c>
      <c r="BT740">
        <v>0</v>
      </c>
      <c r="BU740">
        <v>0</v>
      </c>
      <c r="BV740">
        <v>0</v>
      </c>
      <c r="BW740">
        <v>1</v>
      </c>
      <c r="CV740">
        <v>0</v>
      </c>
      <c r="CW740">
        <v>0</v>
      </c>
      <c r="CX740">
        <f>ROUND(Y740*Source!I253,7)</f>
        <v>0</v>
      </c>
      <c r="CY740">
        <f>AA740</f>
        <v>86.66</v>
      </c>
      <c r="CZ740">
        <f>AE740</f>
        <v>60.6</v>
      </c>
      <c r="DA740">
        <f>AI740</f>
        <v>1.43</v>
      </c>
      <c r="DB740">
        <f>ROUND(ROUND(AT740*CZ740,2),6)</f>
        <v>78.78</v>
      </c>
      <c r="DC740">
        <f>ROUND(ROUND(AT740*AG740,2),6)</f>
        <v>0</v>
      </c>
      <c r="DD740" t="s">
        <v>236</v>
      </c>
      <c r="DE740" t="s">
        <v>236</v>
      </c>
      <c r="DF740">
        <f>ROUND(ROUND(AE740*AI740,2)*CX740,2)</f>
        <v>0</v>
      </c>
      <c r="DG740">
        <f t="shared" ref="DG740:DG764" si="254">ROUND(ROUND(AF740,2)*CX740,2)</f>
        <v>0</v>
      </c>
      <c r="DH740">
        <f t="shared" si="241"/>
        <v>0</v>
      </c>
      <c r="DI740">
        <f t="shared" si="242"/>
        <v>0</v>
      </c>
      <c r="DJ740">
        <f>DF740</f>
        <v>0</v>
      </c>
      <c r="DK740">
        <v>0</v>
      </c>
      <c r="DL740" t="s">
        <v>236</v>
      </c>
      <c r="DM740">
        <v>0</v>
      </c>
      <c r="DN740" t="s">
        <v>236</v>
      </c>
      <c r="DO740">
        <v>0</v>
      </c>
    </row>
    <row r="741" spans="1:119">
      <c r="A741">
        <f>ROW(Source!A485)</f>
        <v>485</v>
      </c>
      <c r="B741">
        <v>85244098</v>
      </c>
      <c r="C741">
        <v>85247338</v>
      </c>
      <c r="D741">
        <v>82925986</v>
      </c>
      <c r="E741">
        <v>117</v>
      </c>
      <c r="F741">
        <v>1</v>
      </c>
      <c r="G741">
        <v>1</v>
      </c>
      <c r="H741">
        <v>1</v>
      </c>
      <c r="I741" t="s">
        <v>966</v>
      </c>
      <c r="J741" t="s">
        <v>236</v>
      </c>
      <c r="K741" t="s">
        <v>967</v>
      </c>
      <c r="L741">
        <v>1369</v>
      </c>
      <c r="N741">
        <v>1013</v>
      </c>
      <c r="O741" t="s">
        <v>115</v>
      </c>
      <c r="P741" t="s">
        <v>115</v>
      </c>
      <c r="Q741">
        <v>1</v>
      </c>
      <c r="W741">
        <v>0</v>
      </c>
      <c r="X741">
        <v>286205319</v>
      </c>
      <c r="Y741">
        <f t="shared" ref="Y741:Y764" si="255">(AT741*ROUND(1.2,7))</f>
        <v>0.6</v>
      </c>
      <c r="AA741">
        <v>0</v>
      </c>
      <c r="AB741">
        <v>0</v>
      </c>
      <c r="AC741">
        <v>0</v>
      </c>
      <c r="AD741">
        <v>1090.46</v>
      </c>
      <c r="AE741">
        <v>0</v>
      </c>
      <c r="AF741">
        <v>0</v>
      </c>
      <c r="AG741">
        <v>0</v>
      </c>
      <c r="AH741">
        <v>1090.46</v>
      </c>
      <c r="AI741">
        <v>1</v>
      </c>
      <c r="AJ741">
        <v>1</v>
      </c>
      <c r="AK741">
        <v>1</v>
      </c>
      <c r="AL741">
        <v>1</v>
      </c>
      <c r="AM741">
        <v>-2</v>
      </c>
      <c r="AN741">
        <v>0</v>
      </c>
      <c r="AO741">
        <v>0</v>
      </c>
      <c r="AP741">
        <v>1</v>
      </c>
      <c r="AQ741">
        <v>1</v>
      </c>
      <c r="AR741">
        <v>0</v>
      </c>
      <c r="AS741" t="s">
        <v>236</v>
      </c>
      <c r="AT741">
        <v>0.5</v>
      </c>
      <c r="AU741" t="s">
        <v>695</v>
      </c>
      <c r="AV741">
        <v>1</v>
      </c>
      <c r="AW741">
        <v>2</v>
      </c>
      <c r="AX741">
        <v>85247341</v>
      </c>
      <c r="AY741">
        <v>1</v>
      </c>
      <c r="AZ741">
        <v>0</v>
      </c>
      <c r="BA741">
        <v>969</v>
      </c>
      <c r="BB741">
        <v>1</v>
      </c>
      <c r="BC741">
        <v>0</v>
      </c>
      <c r="BD741">
        <v>0</v>
      </c>
      <c r="BE741">
        <v>0</v>
      </c>
      <c r="BF741">
        <v>0</v>
      </c>
      <c r="BG741">
        <v>0</v>
      </c>
      <c r="BH741">
        <v>0</v>
      </c>
      <c r="BI741">
        <v>0</v>
      </c>
      <c r="BJ741">
        <v>0</v>
      </c>
      <c r="BK741">
        <v>0</v>
      </c>
      <c r="BL741">
        <v>0</v>
      </c>
      <c r="BM741">
        <v>545.23</v>
      </c>
      <c r="BN741">
        <v>0.5</v>
      </c>
      <c r="BO741">
        <v>0</v>
      </c>
      <c r="BP741">
        <v>1</v>
      </c>
      <c r="BQ741">
        <v>0</v>
      </c>
      <c r="BR741">
        <v>0</v>
      </c>
      <c r="BS741">
        <v>0</v>
      </c>
      <c r="BT741">
        <v>654.276</v>
      </c>
      <c r="BU741">
        <v>0.6</v>
      </c>
      <c r="BV741">
        <v>0</v>
      </c>
      <c r="BW741">
        <v>1</v>
      </c>
      <c r="CU741">
        <f>ROUND(AT741*Source!I485*AH741*AL741,2)</f>
        <v>0</v>
      </c>
      <c r="CV741">
        <f>ROUND(Y741*Source!I485,7)</f>
        <v>0</v>
      </c>
      <c r="CW741">
        <v>0</v>
      </c>
      <c r="CX741">
        <f>ROUND(Y741*Source!I485,7)</f>
        <v>0</v>
      </c>
      <c r="CY741">
        <f t="shared" ref="CY741:CY764" si="256">AD741</f>
        <v>1090.46</v>
      </c>
      <c r="CZ741">
        <f t="shared" ref="CZ741:CZ764" si="257">AH741</f>
        <v>1090.46</v>
      </c>
      <c r="DA741">
        <f t="shared" ref="DA741:DA764" si="258">AL741</f>
        <v>1</v>
      </c>
      <c r="DB741">
        <f t="shared" ref="DB741:DB764" si="259">ROUND((ROUND(AT741*CZ741,2)*ROUND(1.2,7)),6)</f>
        <v>654.276</v>
      </c>
      <c r="DC741">
        <f t="shared" ref="DC741:DC764" si="260">ROUND((ROUND(AT741*AG741,2)*ROUND(1.2,7)),6)</f>
        <v>0</v>
      </c>
      <c r="DD741" t="s">
        <v>236</v>
      </c>
      <c r="DE741" t="s">
        <v>236</v>
      </c>
      <c r="DF741">
        <f t="shared" ref="DF741:DF764" si="261">ROUND(ROUND(AE741,2)*CX741,2)</f>
        <v>0</v>
      </c>
      <c r="DG741">
        <f t="shared" si="254"/>
        <v>0</v>
      </c>
      <c r="DH741">
        <f t="shared" si="241"/>
        <v>0</v>
      </c>
      <c r="DI741">
        <f t="shared" si="242"/>
        <v>0</v>
      </c>
      <c r="DJ741">
        <f t="shared" ref="DJ741:DJ764" si="262">DI741</f>
        <v>0</v>
      </c>
      <c r="DK741">
        <v>1</v>
      </c>
      <c r="DL741" t="s">
        <v>236</v>
      </c>
      <c r="DM741">
        <v>0</v>
      </c>
      <c r="DN741" t="s">
        <v>236</v>
      </c>
      <c r="DO741">
        <v>0</v>
      </c>
    </row>
    <row r="742" spans="1:119">
      <c r="A742">
        <f>ROW(Source!A485)</f>
        <v>485</v>
      </c>
      <c r="B742">
        <v>85244098</v>
      </c>
      <c r="C742">
        <v>85247338</v>
      </c>
      <c r="D742">
        <v>82926010</v>
      </c>
      <c r="E742">
        <v>117</v>
      </c>
      <c r="F742">
        <v>1</v>
      </c>
      <c r="G742">
        <v>1</v>
      </c>
      <c r="H742">
        <v>1</v>
      </c>
      <c r="I742" t="s">
        <v>968</v>
      </c>
      <c r="J742" t="s">
        <v>236</v>
      </c>
      <c r="K742" t="s">
        <v>969</v>
      </c>
      <c r="L742">
        <v>1369</v>
      </c>
      <c r="N742">
        <v>1013</v>
      </c>
      <c r="O742" t="s">
        <v>115</v>
      </c>
      <c r="P742" t="s">
        <v>115</v>
      </c>
      <c r="Q742">
        <v>1</v>
      </c>
      <c r="W742">
        <v>0</v>
      </c>
      <c r="X742">
        <v>126826561</v>
      </c>
      <c r="Y742">
        <f t="shared" si="255"/>
        <v>0.6</v>
      </c>
      <c r="AA742">
        <v>0</v>
      </c>
      <c r="AB742">
        <v>0</v>
      </c>
      <c r="AC742">
        <v>0</v>
      </c>
      <c r="AD742">
        <v>1066.23</v>
      </c>
      <c r="AE742">
        <v>0</v>
      </c>
      <c r="AF742">
        <v>0</v>
      </c>
      <c r="AG742">
        <v>0</v>
      </c>
      <c r="AH742">
        <v>1066.23</v>
      </c>
      <c r="AI742">
        <v>1</v>
      </c>
      <c r="AJ742">
        <v>1</v>
      </c>
      <c r="AK742">
        <v>1</v>
      </c>
      <c r="AL742">
        <v>1</v>
      </c>
      <c r="AM742">
        <v>-2</v>
      </c>
      <c r="AN742">
        <v>0</v>
      </c>
      <c r="AO742">
        <v>0</v>
      </c>
      <c r="AP742">
        <v>1</v>
      </c>
      <c r="AQ742">
        <v>1</v>
      </c>
      <c r="AR742">
        <v>0</v>
      </c>
      <c r="AS742" t="s">
        <v>236</v>
      </c>
      <c r="AT742">
        <v>0.5</v>
      </c>
      <c r="AU742" t="s">
        <v>695</v>
      </c>
      <c r="AV742">
        <v>1</v>
      </c>
      <c r="AW742">
        <v>2</v>
      </c>
      <c r="AX742">
        <v>85247342</v>
      </c>
      <c r="AY742">
        <v>1</v>
      </c>
      <c r="AZ742">
        <v>0</v>
      </c>
      <c r="BA742">
        <v>970</v>
      </c>
      <c r="BB742">
        <v>1</v>
      </c>
      <c r="BC742">
        <v>0</v>
      </c>
      <c r="BD742">
        <v>0</v>
      </c>
      <c r="BE742">
        <v>0</v>
      </c>
      <c r="BF742">
        <v>0</v>
      </c>
      <c r="BG742">
        <v>0</v>
      </c>
      <c r="BH742">
        <v>0</v>
      </c>
      <c r="BI742">
        <v>0</v>
      </c>
      <c r="BJ742">
        <v>0</v>
      </c>
      <c r="BK742">
        <v>0</v>
      </c>
      <c r="BL742">
        <v>0</v>
      </c>
      <c r="BM742">
        <v>533.115</v>
      </c>
      <c r="BN742">
        <v>0.5</v>
      </c>
      <c r="BO742">
        <v>0</v>
      </c>
      <c r="BP742">
        <v>1</v>
      </c>
      <c r="BQ742">
        <v>0</v>
      </c>
      <c r="BR742">
        <v>0</v>
      </c>
      <c r="BS742">
        <v>0</v>
      </c>
      <c r="BT742">
        <v>639.738</v>
      </c>
      <c r="BU742">
        <v>0.6</v>
      </c>
      <c r="BV742">
        <v>0</v>
      </c>
      <c r="BW742">
        <v>1</v>
      </c>
      <c r="CU742">
        <f>ROUND(AT742*Source!I485*AH742*AL742,2)</f>
        <v>0</v>
      </c>
      <c r="CV742">
        <f>ROUND(Y742*Source!I485,7)</f>
        <v>0</v>
      </c>
      <c r="CW742">
        <v>0</v>
      </c>
      <c r="CX742">
        <f>ROUND(Y742*Source!I485,7)</f>
        <v>0</v>
      </c>
      <c r="CY742">
        <f t="shared" si="256"/>
        <v>1066.23</v>
      </c>
      <c r="CZ742">
        <f t="shared" si="257"/>
        <v>1066.23</v>
      </c>
      <c r="DA742">
        <f t="shared" si="258"/>
        <v>1</v>
      </c>
      <c r="DB742">
        <f t="shared" si="259"/>
        <v>639.744</v>
      </c>
      <c r="DC742">
        <f t="shared" si="260"/>
        <v>0</v>
      </c>
      <c r="DD742" t="s">
        <v>236</v>
      </c>
      <c r="DE742" t="s">
        <v>236</v>
      </c>
      <c r="DF742">
        <f t="shared" si="261"/>
        <v>0</v>
      </c>
      <c r="DG742">
        <f t="shared" si="254"/>
        <v>0</v>
      </c>
      <c r="DH742">
        <f t="shared" si="241"/>
        <v>0</v>
      </c>
      <c r="DI742">
        <f t="shared" si="242"/>
        <v>0</v>
      </c>
      <c r="DJ742">
        <f t="shared" si="262"/>
        <v>0</v>
      </c>
      <c r="DK742">
        <v>1</v>
      </c>
      <c r="DL742" t="s">
        <v>236</v>
      </c>
      <c r="DM742">
        <v>0</v>
      </c>
      <c r="DN742" t="s">
        <v>236</v>
      </c>
      <c r="DO742">
        <v>0</v>
      </c>
    </row>
    <row r="743" spans="1:119">
      <c r="A743">
        <f>ROW(Source!A486)</f>
        <v>486</v>
      </c>
      <c r="B743">
        <v>85244033</v>
      </c>
      <c r="C743">
        <v>85247338</v>
      </c>
      <c r="D743">
        <v>82925986</v>
      </c>
      <c r="E743">
        <v>117</v>
      </c>
      <c r="F743">
        <v>1</v>
      </c>
      <c r="G743">
        <v>1</v>
      </c>
      <c r="H743">
        <v>1</v>
      </c>
      <c r="I743" t="s">
        <v>966</v>
      </c>
      <c r="J743" t="s">
        <v>236</v>
      </c>
      <c r="K743" t="s">
        <v>967</v>
      </c>
      <c r="L743">
        <v>1369</v>
      </c>
      <c r="N743">
        <v>1013</v>
      </c>
      <c r="O743" t="s">
        <v>115</v>
      </c>
      <c r="P743" t="s">
        <v>115</v>
      </c>
      <c r="Q743">
        <v>1</v>
      </c>
      <c r="W743">
        <v>0</v>
      </c>
      <c r="X743">
        <v>286205319</v>
      </c>
      <c r="Y743">
        <f t="shared" si="255"/>
        <v>0.6</v>
      </c>
      <c r="AA743">
        <v>0</v>
      </c>
      <c r="AB743">
        <v>0</v>
      </c>
      <c r="AC743">
        <v>0</v>
      </c>
      <c r="AD743">
        <v>1090.46</v>
      </c>
      <c r="AE743">
        <v>0</v>
      </c>
      <c r="AF743">
        <v>0</v>
      </c>
      <c r="AG743">
        <v>0</v>
      </c>
      <c r="AH743">
        <v>1090.46</v>
      </c>
      <c r="AI743">
        <v>1</v>
      </c>
      <c r="AJ743">
        <v>1</v>
      </c>
      <c r="AK743">
        <v>1</v>
      </c>
      <c r="AL743">
        <v>1</v>
      </c>
      <c r="AM743">
        <v>-2</v>
      </c>
      <c r="AN743">
        <v>0</v>
      </c>
      <c r="AO743">
        <v>0</v>
      </c>
      <c r="AP743">
        <v>1</v>
      </c>
      <c r="AQ743">
        <v>1</v>
      </c>
      <c r="AR743">
        <v>0</v>
      </c>
      <c r="AS743" t="s">
        <v>236</v>
      </c>
      <c r="AT743">
        <v>0.5</v>
      </c>
      <c r="AU743" t="s">
        <v>695</v>
      </c>
      <c r="AV743">
        <v>1</v>
      </c>
      <c r="AW743">
        <v>2</v>
      </c>
      <c r="AX743">
        <v>85247341</v>
      </c>
      <c r="AY743">
        <v>1</v>
      </c>
      <c r="AZ743">
        <v>0</v>
      </c>
      <c r="BA743">
        <v>971</v>
      </c>
      <c r="BB743">
        <v>1</v>
      </c>
      <c r="BC743">
        <v>0</v>
      </c>
      <c r="BD743">
        <v>0</v>
      </c>
      <c r="BE743">
        <v>0</v>
      </c>
      <c r="BF743">
        <v>0</v>
      </c>
      <c r="BG743">
        <v>0</v>
      </c>
      <c r="BH743">
        <v>0</v>
      </c>
      <c r="BI743">
        <v>0</v>
      </c>
      <c r="BJ743">
        <v>0</v>
      </c>
      <c r="BK743">
        <v>0</v>
      </c>
      <c r="BL743">
        <v>0</v>
      </c>
      <c r="BM743">
        <v>545.23</v>
      </c>
      <c r="BN743">
        <v>0.5</v>
      </c>
      <c r="BO743">
        <v>0</v>
      </c>
      <c r="BP743">
        <v>1</v>
      </c>
      <c r="BQ743">
        <v>0</v>
      </c>
      <c r="BR743">
        <v>0</v>
      </c>
      <c r="BS743">
        <v>0</v>
      </c>
      <c r="BT743">
        <v>654.276</v>
      </c>
      <c r="BU743">
        <v>0.6</v>
      </c>
      <c r="BV743">
        <v>0</v>
      </c>
      <c r="BW743">
        <v>1</v>
      </c>
      <c r="CU743">
        <f>ROUND(AT743*Source!I486*AH743*AL743,2)</f>
        <v>0</v>
      </c>
      <c r="CV743">
        <f>ROUND(Y743*Source!I486,7)</f>
        <v>0</v>
      </c>
      <c r="CW743">
        <v>0</v>
      </c>
      <c r="CX743">
        <f>ROUND(Y743*Source!I486,7)</f>
        <v>0</v>
      </c>
      <c r="CY743">
        <f t="shared" si="256"/>
        <v>1090.46</v>
      </c>
      <c r="CZ743">
        <f t="shared" si="257"/>
        <v>1090.46</v>
      </c>
      <c r="DA743">
        <f t="shared" si="258"/>
        <v>1</v>
      </c>
      <c r="DB743">
        <f t="shared" si="259"/>
        <v>654.276</v>
      </c>
      <c r="DC743">
        <f t="shared" si="260"/>
        <v>0</v>
      </c>
      <c r="DD743" t="s">
        <v>236</v>
      </c>
      <c r="DE743" t="s">
        <v>236</v>
      </c>
      <c r="DF743">
        <f t="shared" si="261"/>
        <v>0</v>
      </c>
      <c r="DG743">
        <f t="shared" si="254"/>
        <v>0</v>
      </c>
      <c r="DH743">
        <f t="shared" si="241"/>
        <v>0</v>
      </c>
      <c r="DI743">
        <f t="shared" si="242"/>
        <v>0</v>
      </c>
      <c r="DJ743">
        <f t="shared" si="262"/>
        <v>0</v>
      </c>
      <c r="DK743">
        <v>1</v>
      </c>
      <c r="DL743" t="s">
        <v>236</v>
      </c>
      <c r="DM743">
        <v>0</v>
      </c>
      <c r="DN743" t="s">
        <v>236</v>
      </c>
      <c r="DO743">
        <v>0</v>
      </c>
    </row>
    <row r="744" spans="1:119">
      <c r="A744">
        <f>ROW(Source!A486)</f>
        <v>486</v>
      </c>
      <c r="B744">
        <v>85244033</v>
      </c>
      <c r="C744">
        <v>85247338</v>
      </c>
      <c r="D744">
        <v>82926010</v>
      </c>
      <c r="E744">
        <v>117</v>
      </c>
      <c r="F744">
        <v>1</v>
      </c>
      <c r="G744">
        <v>1</v>
      </c>
      <c r="H744">
        <v>1</v>
      </c>
      <c r="I744" t="s">
        <v>968</v>
      </c>
      <c r="J744" t="s">
        <v>236</v>
      </c>
      <c r="K744" t="s">
        <v>969</v>
      </c>
      <c r="L744">
        <v>1369</v>
      </c>
      <c r="N744">
        <v>1013</v>
      </c>
      <c r="O744" t="s">
        <v>115</v>
      </c>
      <c r="P744" t="s">
        <v>115</v>
      </c>
      <c r="Q744">
        <v>1</v>
      </c>
      <c r="W744">
        <v>0</v>
      </c>
      <c r="X744">
        <v>126826561</v>
      </c>
      <c r="Y744">
        <f t="shared" si="255"/>
        <v>0.6</v>
      </c>
      <c r="AA744">
        <v>0</v>
      </c>
      <c r="AB744">
        <v>0</v>
      </c>
      <c r="AC744">
        <v>0</v>
      </c>
      <c r="AD744">
        <v>1066.23</v>
      </c>
      <c r="AE744">
        <v>0</v>
      </c>
      <c r="AF744">
        <v>0</v>
      </c>
      <c r="AG744">
        <v>0</v>
      </c>
      <c r="AH744">
        <v>1066.23</v>
      </c>
      <c r="AI744">
        <v>1</v>
      </c>
      <c r="AJ744">
        <v>1</v>
      </c>
      <c r="AK744">
        <v>1</v>
      </c>
      <c r="AL744">
        <v>1</v>
      </c>
      <c r="AM744">
        <v>-2</v>
      </c>
      <c r="AN744">
        <v>0</v>
      </c>
      <c r="AO744">
        <v>0</v>
      </c>
      <c r="AP744">
        <v>1</v>
      </c>
      <c r="AQ744">
        <v>1</v>
      </c>
      <c r="AR744">
        <v>0</v>
      </c>
      <c r="AS744" t="s">
        <v>236</v>
      </c>
      <c r="AT744">
        <v>0.5</v>
      </c>
      <c r="AU744" t="s">
        <v>695</v>
      </c>
      <c r="AV744">
        <v>1</v>
      </c>
      <c r="AW744">
        <v>2</v>
      </c>
      <c r="AX744">
        <v>85247342</v>
      </c>
      <c r="AY744">
        <v>1</v>
      </c>
      <c r="AZ744">
        <v>0</v>
      </c>
      <c r="BA744">
        <v>972</v>
      </c>
      <c r="BB744">
        <v>1</v>
      </c>
      <c r="BC744">
        <v>0</v>
      </c>
      <c r="BD744">
        <v>0</v>
      </c>
      <c r="BE744">
        <v>0</v>
      </c>
      <c r="BF744">
        <v>0</v>
      </c>
      <c r="BG744">
        <v>0</v>
      </c>
      <c r="BH744">
        <v>0</v>
      </c>
      <c r="BI744">
        <v>0</v>
      </c>
      <c r="BJ744">
        <v>0</v>
      </c>
      <c r="BK744">
        <v>0</v>
      </c>
      <c r="BL744">
        <v>0</v>
      </c>
      <c r="BM744">
        <v>533.115</v>
      </c>
      <c r="BN744">
        <v>0.5</v>
      </c>
      <c r="BO744">
        <v>0</v>
      </c>
      <c r="BP744">
        <v>1</v>
      </c>
      <c r="BQ744">
        <v>0</v>
      </c>
      <c r="BR744">
        <v>0</v>
      </c>
      <c r="BS744">
        <v>0</v>
      </c>
      <c r="BT744">
        <v>639.738</v>
      </c>
      <c r="BU744">
        <v>0.6</v>
      </c>
      <c r="BV744">
        <v>0</v>
      </c>
      <c r="BW744">
        <v>1</v>
      </c>
      <c r="CU744">
        <f>ROUND(AT744*Source!I486*AH744*AL744,2)</f>
        <v>0</v>
      </c>
      <c r="CV744">
        <f>ROUND(Y744*Source!I486,7)</f>
        <v>0</v>
      </c>
      <c r="CW744">
        <v>0</v>
      </c>
      <c r="CX744">
        <f>ROUND(Y744*Source!I486,7)</f>
        <v>0</v>
      </c>
      <c r="CY744">
        <f t="shared" si="256"/>
        <v>1066.23</v>
      </c>
      <c r="CZ744">
        <f t="shared" si="257"/>
        <v>1066.23</v>
      </c>
      <c r="DA744">
        <f t="shared" si="258"/>
        <v>1</v>
      </c>
      <c r="DB744">
        <f t="shared" si="259"/>
        <v>639.744</v>
      </c>
      <c r="DC744">
        <f t="shared" si="260"/>
        <v>0</v>
      </c>
      <c r="DD744" t="s">
        <v>236</v>
      </c>
      <c r="DE744" t="s">
        <v>236</v>
      </c>
      <c r="DF744">
        <f t="shared" si="261"/>
        <v>0</v>
      </c>
      <c r="DG744">
        <f t="shared" si="254"/>
        <v>0</v>
      </c>
      <c r="DH744">
        <f t="shared" si="241"/>
        <v>0</v>
      </c>
      <c r="DI744">
        <f t="shared" si="242"/>
        <v>0</v>
      </c>
      <c r="DJ744">
        <f t="shared" si="262"/>
        <v>0</v>
      </c>
      <c r="DK744">
        <v>1</v>
      </c>
      <c r="DL744" t="s">
        <v>236</v>
      </c>
      <c r="DM744">
        <v>0</v>
      </c>
      <c r="DN744" t="s">
        <v>236</v>
      </c>
      <c r="DO744">
        <v>0</v>
      </c>
    </row>
    <row r="745" spans="1:119">
      <c r="A745">
        <f>ROW(Source!A487)</f>
        <v>487</v>
      </c>
      <c r="B745">
        <v>85244098</v>
      </c>
      <c r="C745">
        <v>85247343</v>
      </c>
      <c r="D745">
        <v>82925986</v>
      </c>
      <c r="E745">
        <v>117</v>
      </c>
      <c r="F745">
        <v>1</v>
      </c>
      <c r="G745">
        <v>1</v>
      </c>
      <c r="H745">
        <v>1</v>
      </c>
      <c r="I745" t="s">
        <v>966</v>
      </c>
      <c r="J745" t="s">
        <v>236</v>
      </c>
      <c r="K745" t="s">
        <v>967</v>
      </c>
      <c r="L745">
        <v>1369</v>
      </c>
      <c r="N745">
        <v>1013</v>
      </c>
      <c r="O745" t="s">
        <v>115</v>
      </c>
      <c r="P745" t="s">
        <v>115</v>
      </c>
      <c r="Q745">
        <v>1</v>
      </c>
      <c r="W745">
        <v>0</v>
      </c>
      <c r="X745">
        <v>286205319</v>
      </c>
      <c r="Y745">
        <f t="shared" si="255"/>
        <v>7.776</v>
      </c>
      <c r="AA745">
        <v>0</v>
      </c>
      <c r="AB745">
        <v>0</v>
      </c>
      <c r="AC745">
        <v>0</v>
      </c>
      <c r="AD745">
        <v>1090.46</v>
      </c>
      <c r="AE745">
        <v>0</v>
      </c>
      <c r="AF745">
        <v>0</v>
      </c>
      <c r="AG745">
        <v>0</v>
      </c>
      <c r="AH745">
        <v>1090.46</v>
      </c>
      <c r="AI745">
        <v>1</v>
      </c>
      <c r="AJ745">
        <v>1</v>
      </c>
      <c r="AK745">
        <v>1</v>
      </c>
      <c r="AL745">
        <v>1</v>
      </c>
      <c r="AM745">
        <v>-2</v>
      </c>
      <c r="AN745">
        <v>0</v>
      </c>
      <c r="AO745">
        <v>0</v>
      </c>
      <c r="AP745">
        <v>1</v>
      </c>
      <c r="AQ745">
        <v>1</v>
      </c>
      <c r="AR745">
        <v>0</v>
      </c>
      <c r="AS745" t="s">
        <v>236</v>
      </c>
      <c r="AT745">
        <v>6.48</v>
      </c>
      <c r="AU745" t="s">
        <v>695</v>
      </c>
      <c r="AV745">
        <v>1</v>
      </c>
      <c r="AW745">
        <v>2</v>
      </c>
      <c r="AX745">
        <v>85247346</v>
      </c>
      <c r="AY745">
        <v>1</v>
      </c>
      <c r="AZ745">
        <v>0</v>
      </c>
      <c r="BA745">
        <v>973</v>
      </c>
      <c r="BB745">
        <v>1</v>
      </c>
      <c r="BC745">
        <v>0</v>
      </c>
      <c r="BD745">
        <v>0</v>
      </c>
      <c r="BE745">
        <v>0</v>
      </c>
      <c r="BF745">
        <v>0</v>
      </c>
      <c r="BG745">
        <v>0</v>
      </c>
      <c r="BH745">
        <v>0</v>
      </c>
      <c r="BI745">
        <v>0</v>
      </c>
      <c r="BJ745">
        <v>0</v>
      </c>
      <c r="BK745">
        <v>0</v>
      </c>
      <c r="BL745">
        <v>0</v>
      </c>
      <c r="BM745">
        <v>7066.1808</v>
      </c>
      <c r="BN745">
        <v>6.48</v>
      </c>
      <c r="BO745">
        <v>0</v>
      </c>
      <c r="BP745">
        <v>1</v>
      </c>
      <c r="BQ745">
        <v>0</v>
      </c>
      <c r="BR745">
        <v>0</v>
      </c>
      <c r="BS745">
        <v>0</v>
      </c>
      <c r="BT745">
        <v>8479.41696</v>
      </c>
      <c r="BU745">
        <v>7.776</v>
      </c>
      <c r="BV745">
        <v>0</v>
      </c>
      <c r="BW745">
        <v>1</v>
      </c>
      <c r="CU745">
        <f>ROUND(AT745*Source!I487*AH745*AL745,2)</f>
        <v>0</v>
      </c>
      <c r="CV745">
        <f>ROUND(Y745*Source!I487,7)</f>
        <v>0</v>
      </c>
      <c r="CW745">
        <v>0</v>
      </c>
      <c r="CX745">
        <f>ROUND(Y745*Source!I487,7)</f>
        <v>0</v>
      </c>
      <c r="CY745">
        <f t="shared" si="256"/>
        <v>1090.46</v>
      </c>
      <c r="CZ745">
        <f t="shared" si="257"/>
        <v>1090.46</v>
      </c>
      <c r="DA745">
        <f t="shared" si="258"/>
        <v>1</v>
      </c>
      <c r="DB745">
        <f t="shared" si="259"/>
        <v>8479.416</v>
      </c>
      <c r="DC745">
        <f t="shared" si="260"/>
        <v>0</v>
      </c>
      <c r="DD745" t="s">
        <v>236</v>
      </c>
      <c r="DE745" t="s">
        <v>236</v>
      </c>
      <c r="DF745">
        <f t="shared" si="261"/>
        <v>0</v>
      </c>
      <c r="DG745">
        <f t="shared" si="254"/>
        <v>0</v>
      </c>
      <c r="DH745">
        <f t="shared" si="241"/>
        <v>0</v>
      </c>
      <c r="DI745">
        <f t="shared" si="242"/>
        <v>0</v>
      </c>
      <c r="DJ745">
        <f t="shared" si="262"/>
        <v>0</v>
      </c>
      <c r="DK745">
        <v>1</v>
      </c>
      <c r="DL745" t="s">
        <v>236</v>
      </c>
      <c r="DM745">
        <v>0</v>
      </c>
      <c r="DN745" t="s">
        <v>236</v>
      </c>
      <c r="DO745">
        <v>0</v>
      </c>
    </row>
    <row r="746" spans="1:119">
      <c r="A746">
        <f>ROW(Source!A487)</f>
        <v>487</v>
      </c>
      <c r="B746">
        <v>85244098</v>
      </c>
      <c r="C746">
        <v>85247343</v>
      </c>
      <c r="D746">
        <v>82926010</v>
      </c>
      <c r="E746">
        <v>117</v>
      </c>
      <c r="F746">
        <v>1</v>
      </c>
      <c r="G746">
        <v>1</v>
      </c>
      <c r="H746">
        <v>1</v>
      </c>
      <c r="I746" t="s">
        <v>968</v>
      </c>
      <c r="J746" t="s">
        <v>236</v>
      </c>
      <c r="K746" t="s">
        <v>969</v>
      </c>
      <c r="L746">
        <v>1369</v>
      </c>
      <c r="N746">
        <v>1013</v>
      </c>
      <c r="O746" t="s">
        <v>115</v>
      </c>
      <c r="P746" t="s">
        <v>115</v>
      </c>
      <c r="Q746">
        <v>1</v>
      </c>
      <c r="W746">
        <v>0</v>
      </c>
      <c r="X746">
        <v>126826561</v>
      </c>
      <c r="Y746">
        <f t="shared" si="255"/>
        <v>7.776</v>
      </c>
      <c r="AA746">
        <v>0</v>
      </c>
      <c r="AB746">
        <v>0</v>
      </c>
      <c r="AC746">
        <v>0</v>
      </c>
      <c r="AD746">
        <v>1066.23</v>
      </c>
      <c r="AE746">
        <v>0</v>
      </c>
      <c r="AF746">
        <v>0</v>
      </c>
      <c r="AG746">
        <v>0</v>
      </c>
      <c r="AH746">
        <v>1066.23</v>
      </c>
      <c r="AI746">
        <v>1</v>
      </c>
      <c r="AJ746">
        <v>1</v>
      </c>
      <c r="AK746">
        <v>1</v>
      </c>
      <c r="AL746">
        <v>1</v>
      </c>
      <c r="AM746">
        <v>-2</v>
      </c>
      <c r="AN746">
        <v>0</v>
      </c>
      <c r="AO746">
        <v>0</v>
      </c>
      <c r="AP746">
        <v>1</v>
      </c>
      <c r="AQ746">
        <v>1</v>
      </c>
      <c r="AR746">
        <v>0</v>
      </c>
      <c r="AS746" t="s">
        <v>236</v>
      </c>
      <c r="AT746">
        <v>6.48</v>
      </c>
      <c r="AU746" t="s">
        <v>695</v>
      </c>
      <c r="AV746">
        <v>1</v>
      </c>
      <c r="AW746">
        <v>2</v>
      </c>
      <c r="AX746">
        <v>85247347</v>
      </c>
      <c r="AY746">
        <v>1</v>
      </c>
      <c r="AZ746">
        <v>0</v>
      </c>
      <c r="BA746">
        <v>974</v>
      </c>
      <c r="BB746">
        <v>1</v>
      </c>
      <c r="BC746">
        <v>0</v>
      </c>
      <c r="BD746">
        <v>0</v>
      </c>
      <c r="BE746">
        <v>0</v>
      </c>
      <c r="BF746">
        <v>0</v>
      </c>
      <c r="BG746">
        <v>0</v>
      </c>
      <c r="BH746">
        <v>0</v>
      </c>
      <c r="BI746">
        <v>0</v>
      </c>
      <c r="BJ746">
        <v>0</v>
      </c>
      <c r="BK746">
        <v>0</v>
      </c>
      <c r="BL746">
        <v>0</v>
      </c>
      <c r="BM746">
        <v>6909.1704</v>
      </c>
      <c r="BN746">
        <v>6.48</v>
      </c>
      <c r="BO746">
        <v>0</v>
      </c>
      <c r="BP746">
        <v>1</v>
      </c>
      <c r="BQ746">
        <v>0</v>
      </c>
      <c r="BR746">
        <v>0</v>
      </c>
      <c r="BS746">
        <v>0</v>
      </c>
      <c r="BT746">
        <v>8291.00448</v>
      </c>
      <c r="BU746">
        <v>7.776</v>
      </c>
      <c r="BV746">
        <v>0</v>
      </c>
      <c r="BW746">
        <v>1</v>
      </c>
      <c r="CU746">
        <f>ROUND(AT746*Source!I487*AH746*AL746,2)</f>
        <v>0</v>
      </c>
      <c r="CV746">
        <f>ROUND(Y746*Source!I487,7)</f>
        <v>0</v>
      </c>
      <c r="CW746">
        <v>0</v>
      </c>
      <c r="CX746">
        <f>ROUND(Y746*Source!I487,7)</f>
        <v>0</v>
      </c>
      <c r="CY746">
        <f t="shared" si="256"/>
        <v>1066.23</v>
      </c>
      <c r="CZ746">
        <f t="shared" si="257"/>
        <v>1066.23</v>
      </c>
      <c r="DA746">
        <f t="shared" si="258"/>
        <v>1</v>
      </c>
      <c r="DB746">
        <f t="shared" si="259"/>
        <v>8291.004</v>
      </c>
      <c r="DC746">
        <f t="shared" si="260"/>
        <v>0</v>
      </c>
      <c r="DD746" t="s">
        <v>236</v>
      </c>
      <c r="DE746" t="s">
        <v>236</v>
      </c>
      <c r="DF746">
        <f t="shared" si="261"/>
        <v>0</v>
      </c>
      <c r="DG746">
        <f t="shared" si="254"/>
        <v>0</v>
      </c>
      <c r="DH746">
        <f t="shared" si="241"/>
        <v>0</v>
      </c>
      <c r="DI746">
        <f t="shared" si="242"/>
        <v>0</v>
      </c>
      <c r="DJ746">
        <f t="shared" si="262"/>
        <v>0</v>
      </c>
      <c r="DK746">
        <v>1</v>
      </c>
      <c r="DL746" t="s">
        <v>236</v>
      </c>
      <c r="DM746">
        <v>0</v>
      </c>
      <c r="DN746" t="s">
        <v>236</v>
      </c>
      <c r="DO746">
        <v>0</v>
      </c>
    </row>
    <row r="747" spans="1:119">
      <c r="A747">
        <f>ROW(Source!A488)</f>
        <v>488</v>
      </c>
      <c r="B747">
        <v>85244033</v>
      </c>
      <c r="C747">
        <v>85247343</v>
      </c>
      <c r="D747">
        <v>82925986</v>
      </c>
      <c r="E747">
        <v>117</v>
      </c>
      <c r="F747">
        <v>1</v>
      </c>
      <c r="G747">
        <v>1</v>
      </c>
      <c r="H747">
        <v>1</v>
      </c>
      <c r="I747" t="s">
        <v>966</v>
      </c>
      <c r="J747" t="s">
        <v>236</v>
      </c>
      <c r="K747" t="s">
        <v>967</v>
      </c>
      <c r="L747">
        <v>1369</v>
      </c>
      <c r="N747">
        <v>1013</v>
      </c>
      <c r="O747" t="s">
        <v>115</v>
      </c>
      <c r="P747" t="s">
        <v>115</v>
      </c>
      <c r="Q747">
        <v>1</v>
      </c>
      <c r="W747">
        <v>0</v>
      </c>
      <c r="X747">
        <v>286205319</v>
      </c>
      <c r="Y747">
        <f t="shared" si="255"/>
        <v>7.776</v>
      </c>
      <c r="AA747">
        <v>0</v>
      </c>
      <c r="AB747">
        <v>0</v>
      </c>
      <c r="AC747">
        <v>0</v>
      </c>
      <c r="AD747">
        <v>1090.46</v>
      </c>
      <c r="AE747">
        <v>0</v>
      </c>
      <c r="AF747">
        <v>0</v>
      </c>
      <c r="AG747">
        <v>0</v>
      </c>
      <c r="AH747">
        <v>1090.46</v>
      </c>
      <c r="AI747">
        <v>1</v>
      </c>
      <c r="AJ747">
        <v>1</v>
      </c>
      <c r="AK747">
        <v>1</v>
      </c>
      <c r="AL747">
        <v>1</v>
      </c>
      <c r="AM747">
        <v>-2</v>
      </c>
      <c r="AN747">
        <v>0</v>
      </c>
      <c r="AO747">
        <v>0</v>
      </c>
      <c r="AP747">
        <v>1</v>
      </c>
      <c r="AQ747">
        <v>1</v>
      </c>
      <c r="AR747">
        <v>0</v>
      </c>
      <c r="AS747" t="s">
        <v>236</v>
      </c>
      <c r="AT747">
        <v>6.48</v>
      </c>
      <c r="AU747" t="s">
        <v>695</v>
      </c>
      <c r="AV747">
        <v>1</v>
      </c>
      <c r="AW747">
        <v>2</v>
      </c>
      <c r="AX747">
        <v>85247346</v>
      </c>
      <c r="AY747">
        <v>1</v>
      </c>
      <c r="AZ747">
        <v>0</v>
      </c>
      <c r="BA747">
        <v>975</v>
      </c>
      <c r="BB747">
        <v>1</v>
      </c>
      <c r="BC747">
        <v>0</v>
      </c>
      <c r="BD747">
        <v>0</v>
      </c>
      <c r="BE747">
        <v>0</v>
      </c>
      <c r="BF747">
        <v>0</v>
      </c>
      <c r="BG747">
        <v>0</v>
      </c>
      <c r="BH747">
        <v>0</v>
      </c>
      <c r="BI747">
        <v>0</v>
      </c>
      <c r="BJ747">
        <v>0</v>
      </c>
      <c r="BK747">
        <v>0</v>
      </c>
      <c r="BL747">
        <v>0</v>
      </c>
      <c r="BM747">
        <v>7066.1808</v>
      </c>
      <c r="BN747">
        <v>6.48</v>
      </c>
      <c r="BO747">
        <v>0</v>
      </c>
      <c r="BP747">
        <v>1</v>
      </c>
      <c r="BQ747">
        <v>0</v>
      </c>
      <c r="BR747">
        <v>0</v>
      </c>
      <c r="BS747">
        <v>0</v>
      </c>
      <c r="BT747">
        <v>8479.41696</v>
      </c>
      <c r="BU747">
        <v>7.776</v>
      </c>
      <c r="BV747">
        <v>0</v>
      </c>
      <c r="BW747">
        <v>1</v>
      </c>
      <c r="CU747">
        <f>ROUND(AT747*Source!I488*AH747*AL747,2)</f>
        <v>0</v>
      </c>
      <c r="CV747">
        <f>ROUND(Y747*Source!I488,7)</f>
        <v>0</v>
      </c>
      <c r="CW747">
        <v>0</v>
      </c>
      <c r="CX747">
        <f>ROUND(Y747*Source!I488,7)</f>
        <v>0</v>
      </c>
      <c r="CY747">
        <f t="shared" si="256"/>
        <v>1090.46</v>
      </c>
      <c r="CZ747">
        <f t="shared" si="257"/>
        <v>1090.46</v>
      </c>
      <c r="DA747">
        <f t="shared" si="258"/>
        <v>1</v>
      </c>
      <c r="DB747">
        <f t="shared" si="259"/>
        <v>8479.416</v>
      </c>
      <c r="DC747">
        <f t="shared" si="260"/>
        <v>0</v>
      </c>
      <c r="DD747" t="s">
        <v>236</v>
      </c>
      <c r="DE747" t="s">
        <v>236</v>
      </c>
      <c r="DF747">
        <f t="shared" si="261"/>
        <v>0</v>
      </c>
      <c r="DG747">
        <f t="shared" si="254"/>
        <v>0</v>
      </c>
      <c r="DH747">
        <f t="shared" si="241"/>
        <v>0</v>
      </c>
      <c r="DI747">
        <f t="shared" si="242"/>
        <v>0</v>
      </c>
      <c r="DJ747">
        <f t="shared" si="262"/>
        <v>0</v>
      </c>
      <c r="DK747">
        <v>1</v>
      </c>
      <c r="DL747" t="s">
        <v>236</v>
      </c>
      <c r="DM747">
        <v>0</v>
      </c>
      <c r="DN747" t="s">
        <v>236</v>
      </c>
      <c r="DO747">
        <v>0</v>
      </c>
    </row>
    <row r="748" spans="1:119">
      <c r="A748">
        <f>ROW(Source!A488)</f>
        <v>488</v>
      </c>
      <c r="B748">
        <v>85244033</v>
      </c>
      <c r="C748">
        <v>85247343</v>
      </c>
      <c r="D748">
        <v>82926010</v>
      </c>
      <c r="E748">
        <v>117</v>
      </c>
      <c r="F748">
        <v>1</v>
      </c>
      <c r="G748">
        <v>1</v>
      </c>
      <c r="H748">
        <v>1</v>
      </c>
      <c r="I748" t="s">
        <v>968</v>
      </c>
      <c r="J748" t="s">
        <v>236</v>
      </c>
      <c r="K748" t="s">
        <v>969</v>
      </c>
      <c r="L748">
        <v>1369</v>
      </c>
      <c r="N748">
        <v>1013</v>
      </c>
      <c r="O748" t="s">
        <v>115</v>
      </c>
      <c r="P748" t="s">
        <v>115</v>
      </c>
      <c r="Q748">
        <v>1</v>
      </c>
      <c r="W748">
        <v>0</v>
      </c>
      <c r="X748">
        <v>126826561</v>
      </c>
      <c r="Y748">
        <f t="shared" si="255"/>
        <v>7.776</v>
      </c>
      <c r="AA748">
        <v>0</v>
      </c>
      <c r="AB748">
        <v>0</v>
      </c>
      <c r="AC748">
        <v>0</v>
      </c>
      <c r="AD748">
        <v>1066.23</v>
      </c>
      <c r="AE748">
        <v>0</v>
      </c>
      <c r="AF748">
        <v>0</v>
      </c>
      <c r="AG748">
        <v>0</v>
      </c>
      <c r="AH748">
        <v>1066.23</v>
      </c>
      <c r="AI748">
        <v>1</v>
      </c>
      <c r="AJ748">
        <v>1</v>
      </c>
      <c r="AK748">
        <v>1</v>
      </c>
      <c r="AL748">
        <v>1</v>
      </c>
      <c r="AM748">
        <v>-2</v>
      </c>
      <c r="AN748">
        <v>0</v>
      </c>
      <c r="AO748">
        <v>0</v>
      </c>
      <c r="AP748">
        <v>1</v>
      </c>
      <c r="AQ748">
        <v>1</v>
      </c>
      <c r="AR748">
        <v>0</v>
      </c>
      <c r="AS748" t="s">
        <v>236</v>
      </c>
      <c r="AT748">
        <v>6.48</v>
      </c>
      <c r="AU748" t="s">
        <v>695</v>
      </c>
      <c r="AV748">
        <v>1</v>
      </c>
      <c r="AW748">
        <v>2</v>
      </c>
      <c r="AX748">
        <v>85247347</v>
      </c>
      <c r="AY748">
        <v>1</v>
      </c>
      <c r="AZ748">
        <v>0</v>
      </c>
      <c r="BA748">
        <v>976</v>
      </c>
      <c r="BB748">
        <v>1</v>
      </c>
      <c r="BC748">
        <v>0</v>
      </c>
      <c r="BD748">
        <v>0</v>
      </c>
      <c r="BE748">
        <v>0</v>
      </c>
      <c r="BF748">
        <v>0</v>
      </c>
      <c r="BG748">
        <v>0</v>
      </c>
      <c r="BH748">
        <v>0</v>
      </c>
      <c r="BI748">
        <v>0</v>
      </c>
      <c r="BJ748">
        <v>0</v>
      </c>
      <c r="BK748">
        <v>0</v>
      </c>
      <c r="BL748">
        <v>0</v>
      </c>
      <c r="BM748">
        <v>6909.1704</v>
      </c>
      <c r="BN748">
        <v>6.48</v>
      </c>
      <c r="BO748">
        <v>0</v>
      </c>
      <c r="BP748">
        <v>1</v>
      </c>
      <c r="BQ748">
        <v>0</v>
      </c>
      <c r="BR748">
        <v>0</v>
      </c>
      <c r="BS748">
        <v>0</v>
      </c>
      <c r="BT748">
        <v>8291.00448</v>
      </c>
      <c r="BU748">
        <v>7.776</v>
      </c>
      <c r="BV748">
        <v>0</v>
      </c>
      <c r="BW748">
        <v>1</v>
      </c>
      <c r="CU748">
        <f>ROUND(AT748*Source!I488*AH748*AL748,2)</f>
        <v>0</v>
      </c>
      <c r="CV748">
        <f>ROUND(Y748*Source!I488,7)</f>
        <v>0</v>
      </c>
      <c r="CW748">
        <v>0</v>
      </c>
      <c r="CX748">
        <f>ROUND(Y748*Source!I488,7)</f>
        <v>0</v>
      </c>
      <c r="CY748">
        <f t="shared" si="256"/>
        <v>1066.23</v>
      </c>
      <c r="CZ748">
        <f t="shared" si="257"/>
        <v>1066.23</v>
      </c>
      <c r="DA748">
        <f t="shared" si="258"/>
        <v>1</v>
      </c>
      <c r="DB748">
        <f t="shared" si="259"/>
        <v>8291.004</v>
      </c>
      <c r="DC748">
        <f t="shared" si="260"/>
        <v>0</v>
      </c>
      <c r="DD748" t="s">
        <v>236</v>
      </c>
      <c r="DE748" t="s">
        <v>236</v>
      </c>
      <c r="DF748">
        <f t="shared" si="261"/>
        <v>0</v>
      </c>
      <c r="DG748">
        <f t="shared" si="254"/>
        <v>0</v>
      </c>
      <c r="DH748">
        <f t="shared" si="241"/>
        <v>0</v>
      </c>
      <c r="DI748">
        <f t="shared" si="242"/>
        <v>0</v>
      </c>
      <c r="DJ748">
        <f t="shared" si="262"/>
        <v>0</v>
      </c>
      <c r="DK748">
        <v>1</v>
      </c>
      <c r="DL748" t="s">
        <v>236</v>
      </c>
      <c r="DM748">
        <v>0</v>
      </c>
      <c r="DN748" t="s">
        <v>236</v>
      </c>
      <c r="DO748">
        <v>0</v>
      </c>
    </row>
    <row r="749" spans="1:119">
      <c r="A749">
        <f>ROW(Source!A489)</f>
        <v>489</v>
      </c>
      <c r="B749">
        <v>85244098</v>
      </c>
      <c r="C749">
        <v>85247348</v>
      </c>
      <c r="D749">
        <v>82925986</v>
      </c>
      <c r="E749">
        <v>117</v>
      </c>
      <c r="F749">
        <v>1</v>
      </c>
      <c r="G749">
        <v>1</v>
      </c>
      <c r="H749">
        <v>1</v>
      </c>
      <c r="I749" t="s">
        <v>966</v>
      </c>
      <c r="J749" t="s">
        <v>236</v>
      </c>
      <c r="K749" t="s">
        <v>967</v>
      </c>
      <c r="L749">
        <v>1369</v>
      </c>
      <c r="N749">
        <v>1013</v>
      </c>
      <c r="O749" t="s">
        <v>115</v>
      </c>
      <c r="P749" t="s">
        <v>115</v>
      </c>
      <c r="Q749">
        <v>1</v>
      </c>
      <c r="W749">
        <v>0</v>
      </c>
      <c r="X749">
        <v>286205319</v>
      </c>
      <c r="Y749">
        <f t="shared" si="255"/>
        <v>0.492</v>
      </c>
      <c r="AA749">
        <v>0</v>
      </c>
      <c r="AB749">
        <v>0</v>
      </c>
      <c r="AC749">
        <v>0</v>
      </c>
      <c r="AD749">
        <v>1090.46</v>
      </c>
      <c r="AE749">
        <v>0</v>
      </c>
      <c r="AF749">
        <v>0</v>
      </c>
      <c r="AG749">
        <v>0</v>
      </c>
      <c r="AH749">
        <v>1090.46</v>
      </c>
      <c r="AI749">
        <v>1</v>
      </c>
      <c r="AJ749">
        <v>1</v>
      </c>
      <c r="AK749">
        <v>1</v>
      </c>
      <c r="AL749">
        <v>1</v>
      </c>
      <c r="AM749">
        <v>-2</v>
      </c>
      <c r="AN749">
        <v>0</v>
      </c>
      <c r="AO749">
        <v>0</v>
      </c>
      <c r="AP749">
        <v>1</v>
      </c>
      <c r="AQ749">
        <v>1</v>
      </c>
      <c r="AR749">
        <v>0</v>
      </c>
      <c r="AS749" t="s">
        <v>236</v>
      </c>
      <c r="AT749">
        <v>0.41</v>
      </c>
      <c r="AU749" t="s">
        <v>695</v>
      </c>
      <c r="AV749">
        <v>1</v>
      </c>
      <c r="AW749">
        <v>2</v>
      </c>
      <c r="AX749">
        <v>85247351</v>
      </c>
      <c r="AY749">
        <v>1</v>
      </c>
      <c r="AZ749">
        <v>0</v>
      </c>
      <c r="BA749">
        <v>977</v>
      </c>
      <c r="BB749">
        <v>1</v>
      </c>
      <c r="BC749">
        <v>0</v>
      </c>
      <c r="BD749">
        <v>0</v>
      </c>
      <c r="BE749">
        <v>0</v>
      </c>
      <c r="BF749">
        <v>0</v>
      </c>
      <c r="BG749">
        <v>0</v>
      </c>
      <c r="BH749">
        <v>0</v>
      </c>
      <c r="BI749">
        <v>0</v>
      </c>
      <c r="BJ749">
        <v>0</v>
      </c>
      <c r="BK749">
        <v>0</v>
      </c>
      <c r="BL749">
        <v>0</v>
      </c>
      <c r="BM749">
        <v>447.0886</v>
      </c>
      <c r="BN749">
        <v>0.41</v>
      </c>
      <c r="BO749">
        <v>0</v>
      </c>
      <c r="BP749">
        <v>1</v>
      </c>
      <c r="BQ749">
        <v>0</v>
      </c>
      <c r="BR749">
        <v>0</v>
      </c>
      <c r="BS749">
        <v>0</v>
      </c>
      <c r="BT749">
        <v>536.50632</v>
      </c>
      <c r="BU749">
        <v>0.492</v>
      </c>
      <c r="BV749">
        <v>0</v>
      </c>
      <c r="BW749">
        <v>1</v>
      </c>
      <c r="CU749">
        <f>ROUND(AT749*Source!I489*AH749*AL749,2)</f>
        <v>0</v>
      </c>
      <c r="CV749">
        <f>ROUND(Y749*Source!I489,7)</f>
        <v>0</v>
      </c>
      <c r="CW749">
        <v>0</v>
      </c>
      <c r="CX749">
        <f>ROUND(Y749*Source!I489,7)</f>
        <v>0</v>
      </c>
      <c r="CY749">
        <f t="shared" si="256"/>
        <v>1090.46</v>
      </c>
      <c r="CZ749">
        <f t="shared" si="257"/>
        <v>1090.46</v>
      </c>
      <c r="DA749">
        <f t="shared" si="258"/>
        <v>1</v>
      </c>
      <c r="DB749">
        <f t="shared" si="259"/>
        <v>536.508</v>
      </c>
      <c r="DC749">
        <f t="shared" si="260"/>
        <v>0</v>
      </c>
      <c r="DD749" t="s">
        <v>236</v>
      </c>
      <c r="DE749" t="s">
        <v>236</v>
      </c>
      <c r="DF749">
        <f t="shared" si="261"/>
        <v>0</v>
      </c>
      <c r="DG749">
        <f t="shared" si="254"/>
        <v>0</v>
      </c>
      <c r="DH749">
        <f t="shared" si="241"/>
        <v>0</v>
      </c>
      <c r="DI749">
        <f t="shared" si="242"/>
        <v>0</v>
      </c>
      <c r="DJ749">
        <f t="shared" si="262"/>
        <v>0</v>
      </c>
      <c r="DK749">
        <v>1</v>
      </c>
      <c r="DL749" t="s">
        <v>236</v>
      </c>
      <c r="DM749">
        <v>0</v>
      </c>
      <c r="DN749" t="s">
        <v>236</v>
      </c>
      <c r="DO749">
        <v>0</v>
      </c>
    </row>
    <row r="750" spans="1:119">
      <c r="A750">
        <f>ROW(Source!A489)</f>
        <v>489</v>
      </c>
      <c r="B750">
        <v>85244098</v>
      </c>
      <c r="C750">
        <v>85247348</v>
      </c>
      <c r="D750">
        <v>82926010</v>
      </c>
      <c r="E750">
        <v>117</v>
      </c>
      <c r="F750">
        <v>1</v>
      </c>
      <c r="G750">
        <v>1</v>
      </c>
      <c r="H750">
        <v>1</v>
      </c>
      <c r="I750" t="s">
        <v>968</v>
      </c>
      <c r="J750" t="s">
        <v>236</v>
      </c>
      <c r="K750" t="s">
        <v>969</v>
      </c>
      <c r="L750">
        <v>1369</v>
      </c>
      <c r="N750">
        <v>1013</v>
      </c>
      <c r="O750" t="s">
        <v>115</v>
      </c>
      <c r="P750" t="s">
        <v>115</v>
      </c>
      <c r="Q750">
        <v>1</v>
      </c>
      <c r="W750">
        <v>0</v>
      </c>
      <c r="X750">
        <v>126826561</v>
      </c>
      <c r="Y750">
        <f t="shared" si="255"/>
        <v>0.492</v>
      </c>
      <c r="AA750">
        <v>0</v>
      </c>
      <c r="AB750">
        <v>0</v>
      </c>
      <c r="AC750">
        <v>0</v>
      </c>
      <c r="AD750">
        <v>1066.23</v>
      </c>
      <c r="AE750">
        <v>0</v>
      </c>
      <c r="AF750">
        <v>0</v>
      </c>
      <c r="AG750">
        <v>0</v>
      </c>
      <c r="AH750">
        <v>1066.23</v>
      </c>
      <c r="AI750">
        <v>1</v>
      </c>
      <c r="AJ750">
        <v>1</v>
      </c>
      <c r="AK750">
        <v>1</v>
      </c>
      <c r="AL750">
        <v>1</v>
      </c>
      <c r="AM750">
        <v>-2</v>
      </c>
      <c r="AN750">
        <v>0</v>
      </c>
      <c r="AO750">
        <v>0</v>
      </c>
      <c r="AP750">
        <v>1</v>
      </c>
      <c r="AQ750">
        <v>1</v>
      </c>
      <c r="AR750">
        <v>0</v>
      </c>
      <c r="AS750" t="s">
        <v>236</v>
      </c>
      <c r="AT750">
        <v>0.41</v>
      </c>
      <c r="AU750" t="s">
        <v>695</v>
      </c>
      <c r="AV750">
        <v>1</v>
      </c>
      <c r="AW750">
        <v>2</v>
      </c>
      <c r="AX750">
        <v>85247352</v>
      </c>
      <c r="AY750">
        <v>1</v>
      </c>
      <c r="AZ750">
        <v>0</v>
      </c>
      <c r="BA750">
        <v>978</v>
      </c>
      <c r="BB750">
        <v>1</v>
      </c>
      <c r="BC750">
        <v>0</v>
      </c>
      <c r="BD750">
        <v>0</v>
      </c>
      <c r="BE750">
        <v>0</v>
      </c>
      <c r="BF750">
        <v>0</v>
      </c>
      <c r="BG750">
        <v>0</v>
      </c>
      <c r="BH750">
        <v>0</v>
      </c>
      <c r="BI750">
        <v>0</v>
      </c>
      <c r="BJ750">
        <v>0</v>
      </c>
      <c r="BK750">
        <v>0</v>
      </c>
      <c r="BL750">
        <v>0</v>
      </c>
      <c r="BM750">
        <v>437.1543</v>
      </c>
      <c r="BN750">
        <v>0.41</v>
      </c>
      <c r="BO750">
        <v>0</v>
      </c>
      <c r="BP750">
        <v>1</v>
      </c>
      <c r="BQ750">
        <v>0</v>
      </c>
      <c r="BR750">
        <v>0</v>
      </c>
      <c r="BS750">
        <v>0</v>
      </c>
      <c r="BT750">
        <v>524.58516</v>
      </c>
      <c r="BU750">
        <v>0.492</v>
      </c>
      <c r="BV750">
        <v>0</v>
      </c>
      <c r="BW750">
        <v>1</v>
      </c>
      <c r="CU750">
        <f>ROUND(AT750*Source!I489*AH750*AL750,2)</f>
        <v>0</v>
      </c>
      <c r="CV750">
        <f>ROUND(Y750*Source!I489,7)</f>
        <v>0</v>
      </c>
      <c r="CW750">
        <v>0</v>
      </c>
      <c r="CX750">
        <f>ROUND(Y750*Source!I489,7)</f>
        <v>0</v>
      </c>
      <c r="CY750">
        <f t="shared" si="256"/>
        <v>1066.23</v>
      </c>
      <c r="CZ750">
        <f t="shared" si="257"/>
        <v>1066.23</v>
      </c>
      <c r="DA750">
        <f t="shared" si="258"/>
        <v>1</v>
      </c>
      <c r="DB750">
        <f t="shared" si="259"/>
        <v>524.58</v>
      </c>
      <c r="DC750">
        <f t="shared" si="260"/>
        <v>0</v>
      </c>
      <c r="DD750" t="s">
        <v>236</v>
      </c>
      <c r="DE750" t="s">
        <v>236</v>
      </c>
      <c r="DF750">
        <f t="shared" si="261"/>
        <v>0</v>
      </c>
      <c r="DG750">
        <f t="shared" si="254"/>
        <v>0</v>
      </c>
      <c r="DH750">
        <f t="shared" si="241"/>
        <v>0</v>
      </c>
      <c r="DI750">
        <f t="shared" si="242"/>
        <v>0</v>
      </c>
      <c r="DJ750">
        <f t="shared" si="262"/>
        <v>0</v>
      </c>
      <c r="DK750">
        <v>1</v>
      </c>
      <c r="DL750" t="s">
        <v>236</v>
      </c>
      <c r="DM750">
        <v>0</v>
      </c>
      <c r="DN750" t="s">
        <v>236</v>
      </c>
      <c r="DO750">
        <v>0</v>
      </c>
    </row>
    <row r="751" spans="1:119">
      <c r="A751">
        <f>ROW(Source!A490)</f>
        <v>490</v>
      </c>
      <c r="B751">
        <v>85244033</v>
      </c>
      <c r="C751">
        <v>85247348</v>
      </c>
      <c r="D751">
        <v>82925986</v>
      </c>
      <c r="E751">
        <v>117</v>
      </c>
      <c r="F751">
        <v>1</v>
      </c>
      <c r="G751">
        <v>1</v>
      </c>
      <c r="H751">
        <v>1</v>
      </c>
      <c r="I751" t="s">
        <v>966</v>
      </c>
      <c r="J751" t="s">
        <v>236</v>
      </c>
      <c r="K751" t="s">
        <v>967</v>
      </c>
      <c r="L751">
        <v>1369</v>
      </c>
      <c r="N751">
        <v>1013</v>
      </c>
      <c r="O751" t="s">
        <v>115</v>
      </c>
      <c r="P751" t="s">
        <v>115</v>
      </c>
      <c r="Q751">
        <v>1</v>
      </c>
      <c r="W751">
        <v>0</v>
      </c>
      <c r="X751">
        <v>286205319</v>
      </c>
      <c r="Y751">
        <f t="shared" si="255"/>
        <v>0.492</v>
      </c>
      <c r="AA751">
        <v>0</v>
      </c>
      <c r="AB751">
        <v>0</v>
      </c>
      <c r="AC751">
        <v>0</v>
      </c>
      <c r="AD751">
        <v>1090.46</v>
      </c>
      <c r="AE751">
        <v>0</v>
      </c>
      <c r="AF751">
        <v>0</v>
      </c>
      <c r="AG751">
        <v>0</v>
      </c>
      <c r="AH751">
        <v>1090.46</v>
      </c>
      <c r="AI751">
        <v>1</v>
      </c>
      <c r="AJ751">
        <v>1</v>
      </c>
      <c r="AK751">
        <v>1</v>
      </c>
      <c r="AL751">
        <v>1</v>
      </c>
      <c r="AM751">
        <v>-2</v>
      </c>
      <c r="AN751">
        <v>0</v>
      </c>
      <c r="AO751">
        <v>0</v>
      </c>
      <c r="AP751">
        <v>1</v>
      </c>
      <c r="AQ751">
        <v>1</v>
      </c>
      <c r="AR751">
        <v>0</v>
      </c>
      <c r="AS751" t="s">
        <v>236</v>
      </c>
      <c r="AT751">
        <v>0.41</v>
      </c>
      <c r="AU751" t="s">
        <v>695</v>
      </c>
      <c r="AV751">
        <v>1</v>
      </c>
      <c r="AW751">
        <v>2</v>
      </c>
      <c r="AX751">
        <v>85247351</v>
      </c>
      <c r="AY751">
        <v>1</v>
      </c>
      <c r="AZ751">
        <v>0</v>
      </c>
      <c r="BA751">
        <v>979</v>
      </c>
      <c r="BB751">
        <v>1</v>
      </c>
      <c r="BC751">
        <v>0</v>
      </c>
      <c r="BD751">
        <v>0</v>
      </c>
      <c r="BE751">
        <v>0</v>
      </c>
      <c r="BF751">
        <v>0</v>
      </c>
      <c r="BG751">
        <v>0</v>
      </c>
      <c r="BH751">
        <v>0</v>
      </c>
      <c r="BI751">
        <v>0</v>
      </c>
      <c r="BJ751">
        <v>0</v>
      </c>
      <c r="BK751">
        <v>0</v>
      </c>
      <c r="BL751">
        <v>0</v>
      </c>
      <c r="BM751">
        <v>447.0886</v>
      </c>
      <c r="BN751">
        <v>0.41</v>
      </c>
      <c r="BO751">
        <v>0</v>
      </c>
      <c r="BP751">
        <v>1</v>
      </c>
      <c r="BQ751">
        <v>0</v>
      </c>
      <c r="BR751">
        <v>0</v>
      </c>
      <c r="BS751">
        <v>0</v>
      </c>
      <c r="BT751">
        <v>536.50632</v>
      </c>
      <c r="BU751">
        <v>0.492</v>
      </c>
      <c r="BV751">
        <v>0</v>
      </c>
      <c r="BW751">
        <v>1</v>
      </c>
      <c r="CU751">
        <f>ROUND(AT751*Source!I490*AH751*AL751,2)</f>
        <v>0</v>
      </c>
      <c r="CV751">
        <f>ROUND(Y751*Source!I490,7)</f>
        <v>0</v>
      </c>
      <c r="CW751">
        <v>0</v>
      </c>
      <c r="CX751">
        <f>ROUND(Y751*Source!I490,7)</f>
        <v>0</v>
      </c>
      <c r="CY751">
        <f t="shared" si="256"/>
        <v>1090.46</v>
      </c>
      <c r="CZ751">
        <f t="shared" si="257"/>
        <v>1090.46</v>
      </c>
      <c r="DA751">
        <f t="shared" si="258"/>
        <v>1</v>
      </c>
      <c r="DB751">
        <f t="shared" si="259"/>
        <v>536.508</v>
      </c>
      <c r="DC751">
        <f t="shared" si="260"/>
        <v>0</v>
      </c>
      <c r="DD751" t="s">
        <v>236</v>
      </c>
      <c r="DE751" t="s">
        <v>236</v>
      </c>
      <c r="DF751">
        <f t="shared" si="261"/>
        <v>0</v>
      </c>
      <c r="DG751">
        <f t="shared" si="254"/>
        <v>0</v>
      </c>
      <c r="DH751">
        <f t="shared" si="241"/>
        <v>0</v>
      </c>
      <c r="DI751">
        <f t="shared" si="242"/>
        <v>0</v>
      </c>
      <c r="DJ751">
        <f t="shared" si="262"/>
        <v>0</v>
      </c>
      <c r="DK751">
        <v>1</v>
      </c>
      <c r="DL751" t="s">
        <v>236</v>
      </c>
      <c r="DM751">
        <v>0</v>
      </c>
      <c r="DN751" t="s">
        <v>236</v>
      </c>
      <c r="DO751">
        <v>0</v>
      </c>
    </row>
    <row r="752" spans="1:119">
      <c r="A752">
        <f>ROW(Source!A490)</f>
        <v>490</v>
      </c>
      <c r="B752">
        <v>85244033</v>
      </c>
      <c r="C752">
        <v>85247348</v>
      </c>
      <c r="D752">
        <v>82926010</v>
      </c>
      <c r="E752">
        <v>117</v>
      </c>
      <c r="F752">
        <v>1</v>
      </c>
      <c r="G752">
        <v>1</v>
      </c>
      <c r="H752">
        <v>1</v>
      </c>
      <c r="I752" t="s">
        <v>968</v>
      </c>
      <c r="J752" t="s">
        <v>236</v>
      </c>
      <c r="K752" t="s">
        <v>969</v>
      </c>
      <c r="L752">
        <v>1369</v>
      </c>
      <c r="N752">
        <v>1013</v>
      </c>
      <c r="O752" t="s">
        <v>115</v>
      </c>
      <c r="P752" t="s">
        <v>115</v>
      </c>
      <c r="Q752">
        <v>1</v>
      </c>
      <c r="W752">
        <v>0</v>
      </c>
      <c r="X752">
        <v>126826561</v>
      </c>
      <c r="Y752">
        <f t="shared" si="255"/>
        <v>0.492</v>
      </c>
      <c r="AA752">
        <v>0</v>
      </c>
      <c r="AB752">
        <v>0</v>
      </c>
      <c r="AC752">
        <v>0</v>
      </c>
      <c r="AD752">
        <v>1066.23</v>
      </c>
      <c r="AE752">
        <v>0</v>
      </c>
      <c r="AF752">
        <v>0</v>
      </c>
      <c r="AG752">
        <v>0</v>
      </c>
      <c r="AH752">
        <v>1066.23</v>
      </c>
      <c r="AI752">
        <v>1</v>
      </c>
      <c r="AJ752">
        <v>1</v>
      </c>
      <c r="AK752">
        <v>1</v>
      </c>
      <c r="AL752">
        <v>1</v>
      </c>
      <c r="AM752">
        <v>-2</v>
      </c>
      <c r="AN752">
        <v>0</v>
      </c>
      <c r="AO752">
        <v>0</v>
      </c>
      <c r="AP752">
        <v>1</v>
      </c>
      <c r="AQ752">
        <v>1</v>
      </c>
      <c r="AR752">
        <v>0</v>
      </c>
      <c r="AS752" t="s">
        <v>236</v>
      </c>
      <c r="AT752">
        <v>0.41</v>
      </c>
      <c r="AU752" t="s">
        <v>695</v>
      </c>
      <c r="AV752">
        <v>1</v>
      </c>
      <c r="AW752">
        <v>2</v>
      </c>
      <c r="AX752">
        <v>85247352</v>
      </c>
      <c r="AY752">
        <v>1</v>
      </c>
      <c r="AZ752">
        <v>0</v>
      </c>
      <c r="BA752">
        <v>980</v>
      </c>
      <c r="BB752">
        <v>1</v>
      </c>
      <c r="BC752">
        <v>0</v>
      </c>
      <c r="BD752">
        <v>0</v>
      </c>
      <c r="BE752">
        <v>0</v>
      </c>
      <c r="BF752">
        <v>0</v>
      </c>
      <c r="BG752">
        <v>0</v>
      </c>
      <c r="BH752">
        <v>0</v>
      </c>
      <c r="BI752">
        <v>0</v>
      </c>
      <c r="BJ752">
        <v>0</v>
      </c>
      <c r="BK752">
        <v>0</v>
      </c>
      <c r="BL752">
        <v>0</v>
      </c>
      <c r="BM752">
        <v>437.1543</v>
      </c>
      <c r="BN752">
        <v>0.41</v>
      </c>
      <c r="BO752">
        <v>0</v>
      </c>
      <c r="BP752">
        <v>1</v>
      </c>
      <c r="BQ752">
        <v>0</v>
      </c>
      <c r="BR752">
        <v>0</v>
      </c>
      <c r="BS752">
        <v>0</v>
      </c>
      <c r="BT752">
        <v>524.58516</v>
      </c>
      <c r="BU752">
        <v>0.492</v>
      </c>
      <c r="BV752">
        <v>0</v>
      </c>
      <c r="BW752">
        <v>1</v>
      </c>
      <c r="CU752">
        <f>ROUND(AT752*Source!I490*AH752*AL752,2)</f>
        <v>0</v>
      </c>
      <c r="CV752">
        <f>ROUND(Y752*Source!I490,7)</f>
        <v>0</v>
      </c>
      <c r="CW752">
        <v>0</v>
      </c>
      <c r="CX752">
        <f>ROUND(Y752*Source!I490,7)</f>
        <v>0</v>
      </c>
      <c r="CY752">
        <f t="shared" si="256"/>
        <v>1066.23</v>
      </c>
      <c r="CZ752">
        <f t="shared" si="257"/>
        <v>1066.23</v>
      </c>
      <c r="DA752">
        <f t="shared" si="258"/>
        <v>1</v>
      </c>
      <c r="DB752">
        <f t="shared" si="259"/>
        <v>524.58</v>
      </c>
      <c r="DC752">
        <f t="shared" si="260"/>
        <v>0</v>
      </c>
      <c r="DD752" t="s">
        <v>236</v>
      </c>
      <c r="DE752" t="s">
        <v>236</v>
      </c>
      <c r="DF752">
        <f t="shared" si="261"/>
        <v>0</v>
      </c>
      <c r="DG752">
        <f t="shared" si="254"/>
        <v>0</v>
      </c>
      <c r="DH752">
        <f t="shared" si="241"/>
        <v>0</v>
      </c>
      <c r="DI752">
        <f t="shared" si="242"/>
        <v>0</v>
      </c>
      <c r="DJ752">
        <f t="shared" si="262"/>
        <v>0</v>
      </c>
      <c r="DK752">
        <v>1</v>
      </c>
      <c r="DL752" t="s">
        <v>236</v>
      </c>
      <c r="DM752">
        <v>0</v>
      </c>
      <c r="DN752" t="s">
        <v>236</v>
      </c>
      <c r="DO752">
        <v>0</v>
      </c>
    </row>
    <row r="753" spans="1:119">
      <c r="A753">
        <f>ROW(Source!A491)</f>
        <v>491</v>
      </c>
      <c r="B753">
        <v>85244098</v>
      </c>
      <c r="C753">
        <v>85247353</v>
      </c>
      <c r="D753">
        <v>82925986</v>
      </c>
      <c r="E753">
        <v>117</v>
      </c>
      <c r="F753">
        <v>1</v>
      </c>
      <c r="G753">
        <v>1</v>
      </c>
      <c r="H753">
        <v>1</v>
      </c>
      <c r="I753" t="s">
        <v>966</v>
      </c>
      <c r="J753" t="s">
        <v>236</v>
      </c>
      <c r="K753" t="s">
        <v>967</v>
      </c>
      <c r="L753">
        <v>1369</v>
      </c>
      <c r="N753">
        <v>1013</v>
      </c>
      <c r="O753" t="s">
        <v>115</v>
      </c>
      <c r="P753" t="s">
        <v>115</v>
      </c>
      <c r="Q753">
        <v>1</v>
      </c>
      <c r="W753">
        <v>0</v>
      </c>
      <c r="X753">
        <v>286205319</v>
      </c>
      <c r="Y753">
        <f t="shared" si="255"/>
        <v>0.192</v>
      </c>
      <c r="AA753">
        <v>0</v>
      </c>
      <c r="AB753">
        <v>0</v>
      </c>
      <c r="AC753">
        <v>0</v>
      </c>
      <c r="AD753">
        <v>1090.46</v>
      </c>
      <c r="AE753">
        <v>0</v>
      </c>
      <c r="AF753">
        <v>0</v>
      </c>
      <c r="AG753">
        <v>0</v>
      </c>
      <c r="AH753">
        <v>1090.46</v>
      </c>
      <c r="AI753">
        <v>1</v>
      </c>
      <c r="AJ753">
        <v>1</v>
      </c>
      <c r="AK753">
        <v>1</v>
      </c>
      <c r="AL753">
        <v>1</v>
      </c>
      <c r="AM753">
        <v>-2</v>
      </c>
      <c r="AN753">
        <v>0</v>
      </c>
      <c r="AO753">
        <v>0</v>
      </c>
      <c r="AP753">
        <v>1</v>
      </c>
      <c r="AQ753">
        <v>1</v>
      </c>
      <c r="AR753">
        <v>0</v>
      </c>
      <c r="AS753" t="s">
        <v>236</v>
      </c>
      <c r="AT753">
        <v>0.16</v>
      </c>
      <c r="AU753" t="s">
        <v>695</v>
      </c>
      <c r="AV753">
        <v>1</v>
      </c>
      <c r="AW753">
        <v>2</v>
      </c>
      <c r="AX753">
        <v>85247356</v>
      </c>
      <c r="AY753">
        <v>1</v>
      </c>
      <c r="AZ753">
        <v>0</v>
      </c>
      <c r="BA753">
        <v>981</v>
      </c>
      <c r="BB753">
        <v>1</v>
      </c>
      <c r="BC753">
        <v>0</v>
      </c>
      <c r="BD753">
        <v>0</v>
      </c>
      <c r="BE753">
        <v>0</v>
      </c>
      <c r="BF753">
        <v>0</v>
      </c>
      <c r="BG753">
        <v>0</v>
      </c>
      <c r="BH753">
        <v>0</v>
      </c>
      <c r="BI753">
        <v>0</v>
      </c>
      <c r="BJ753">
        <v>0</v>
      </c>
      <c r="BK753">
        <v>0</v>
      </c>
      <c r="BL753">
        <v>0</v>
      </c>
      <c r="BM753">
        <v>174.4736</v>
      </c>
      <c r="BN753">
        <v>0.16</v>
      </c>
      <c r="BO753">
        <v>0</v>
      </c>
      <c r="BP753">
        <v>1</v>
      </c>
      <c r="BQ753">
        <v>0</v>
      </c>
      <c r="BR753">
        <v>0</v>
      </c>
      <c r="BS753">
        <v>0</v>
      </c>
      <c r="BT753">
        <v>209.36832</v>
      </c>
      <c r="BU753">
        <v>0.192</v>
      </c>
      <c r="BV753">
        <v>0</v>
      </c>
      <c r="BW753">
        <v>1</v>
      </c>
      <c r="CU753">
        <f>ROUND(AT753*Source!I491*AH753*AL753,2)</f>
        <v>0</v>
      </c>
      <c r="CV753">
        <f>ROUND(Y753*Source!I491,7)</f>
        <v>0</v>
      </c>
      <c r="CW753">
        <v>0</v>
      </c>
      <c r="CX753">
        <f>ROUND(Y753*Source!I491,7)</f>
        <v>0</v>
      </c>
      <c r="CY753">
        <f t="shared" si="256"/>
        <v>1090.46</v>
      </c>
      <c r="CZ753">
        <f t="shared" si="257"/>
        <v>1090.46</v>
      </c>
      <c r="DA753">
        <f t="shared" si="258"/>
        <v>1</v>
      </c>
      <c r="DB753">
        <f t="shared" si="259"/>
        <v>209.364</v>
      </c>
      <c r="DC753">
        <f t="shared" si="260"/>
        <v>0</v>
      </c>
      <c r="DD753" t="s">
        <v>236</v>
      </c>
      <c r="DE753" t="s">
        <v>236</v>
      </c>
      <c r="DF753">
        <f t="shared" si="261"/>
        <v>0</v>
      </c>
      <c r="DG753">
        <f t="shared" si="254"/>
        <v>0</v>
      </c>
      <c r="DH753">
        <f t="shared" si="241"/>
        <v>0</v>
      </c>
      <c r="DI753">
        <f t="shared" si="242"/>
        <v>0</v>
      </c>
      <c r="DJ753">
        <f t="shared" si="262"/>
        <v>0</v>
      </c>
      <c r="DK753">
        <v>1</v>
      </c>
      <c r="DL753" t="s">
        <v>236</v>
      </c>
      <c r="DM753">
        <v>0</v>
      </c>
      <c r="DN753" t="s">
        <v>236</v>
      </c>
      <c r="DO753">
        <v>0</v>
      </c>
    </row>
    <row r="754" spans="1:119">
      <c r="A754">
        <f>ROW(Source!A491)</f>
        <v>491</v>
      </c>
      <c r="B754">
        <v>85244098</v>
      </c>
      <c r="C754">
        <v>85247353</v>
      </c>
      <c r="D754">
        <v>82926010</v>
      </c>
      <c r="E754">
        <v>117</v>
      </c>
      <c r="F754">
        <v>1</v>
      </c>
      <c r="G754">
        <v>1</v>
      </c>
      <c r="H754">
        <v>1</v>
      </c>
      <c r="I754" t="s">
        <v>968</v>
      </c>
      <c r="J754" t="s">
        <v>236</v>
      </c>
      <c r="K754" t="s">
        <v>969</v>
      </c>
      <c r="L754">
        <v>1369</v>
      </c>
      <c r="N754">
        <v>1013</v>
      </c>
      <c r="O754" t="s">
        <v>115</v>
      </c>
      <c r="P754" t="s">
        <v>115</v>
      </c>
      <c r="Q754">
        <v>1</v>
      </c>
      <c r="W754">
        <v>0</v>
      </c>
      <c r="X754">
        <v>126826561</v>
      </c>
      <c r="Y754">
        <f t="shared" si="255"/>
        <v>0.192</v>
      </c>
      <c r="AA754">
        <v>0</v>
      </c>
      <c r="AB754">
        <v>0</v>
      </c>
      <c r="AC754">
        <v>0</v>
      </c>
      <c r="AD754">
        <v>1066.23</v>
      </c>
      <c r="AE754">
        <v>0</v>
      </c>
      <c r="AF754">
        <v>0</v>
      </c>
      <c r="AG754">
        <v>0</v>
      </c>
      <c r="AH754">
        <v>1066.23</v>
      </c>
      <c r="AI754">
        <v>1</v>
      </c>
      <c r="AJ754">
        <v>1</v>
      </c>
      <c r="AK754">
        <v>1</v>
      </c>
      <c r="AL754">
        <v>1</v>
      </c>
      <c r="AM754">
        <v>-2</v>
      </c>
      <c r="AN754">
        <v>0</v>
      </c>
      <c r="AO754">
        <v>0</v>
      </c>
      <c r="AP754">
        <v>1</v>
      </c>
      <c r="AQ754">
        <v>1</v>
      </c>
      <c r="AR754">
        <v>0</v>
      </c>
      <c r="AS754" t="s">
        <v>236</v>
      </c>
      <c r="AT754">
        <v>0.16</v>
      </c>
      <c r="AU754" t="s">
        <v>695</v>
      </c>
      <c r="AV754">
        <v>1</v>
      </c>
      <c r="AW754">
        <v>2</v>
      </c>
      <c r="AX754">
        <v>85247357</v>
      </c>
      <c r="AY754">
        <v>1</v>
      </c>
      <c r="AZ754">
        <v>0</v>
      </c>
      <c r="BA754">
        <v>982</v>
      </c>
      <c r="BB754">
        <v>1</v>
      </c>
      <c r="BC754">
        <v>0</v>
      </c>
      <c r="BD754">
        <v>0</v>
      </c>
      <c r="BE754">
        <v>0</v>
      </c>
      <c r="BF754">
        <v>0</v>
      </c>
      <c r="BG754">
        <v>0</v>
      </c>
      <c r="BH754">
        <v>0</v>
      </c>
      <c r="BI754">
        <v>0</v>
      </c>
      <c r="BJ754">
        <v>0</v>
      </c>
      <c r="BK754">
        <v>0</v>
      </c>
      <c r="BL754">
        <v>0</v>
      </c>
      <c r="BM754">
        <v>170.5968</v>
      </c>
      <c r="BN754">
        <v>0.16</v>
      </c>
      <c r="BO754">
        <v>0</v>
      </c>
      <c r="BP754">
        <v>1</v>
      </c>
      <c r="BQ754">
        <v>0</v>
      </c>
      <c r="BR754">
        <v>0</v>
      </c>
      <c r="BS754">
        <v>0</v>
      </c>
      <c r="BT754">
        <v>204.71616</v>
      </c>
      <c r="BU754">
        <v>0.192</v>
      </c>
      <c r="BV754">
        <v>0</v>
      </c>
      <c r="BW754">
        <v>1</v>
      </c>
      <c r="CU754">
        <f>ROUND(AT754*Source!I491*AH754*AL754,2)</f>
        <v>0</v>
      </c>
      <c r="CV754">
        <f>ROUND(Y754*Source!I491,7)</f>
        <v>0</v>
      </c>
      <c r="CW754">
        <v>0</v>
      </c>
      <c r="CX754">
        <f>ROUND(Y754*Source!I491,7)</f>
        <v>0</v>
      </c>
      <c r="CY754">
        <f t="shared" si="256"/>
        <v>1066.23</v>
      </c>
      <c r="CZ754">
        <f t="shared" si="257"/>
        <v>1066.23</v>
      </c>
      <c r="DA754">
        <f t="shared" si="258"/>
        <v>1</v>
      </c>
      <c r="DB754">
        <f t="shared" si="259"/>
        <v>204.72</v>
      </c>
      <c r="DC754">
        <f t="shared" si="260"/>
        <v>0</v>
      </c>
      <c r="DD754" t="s">
        <v>236</v>
      </c>
      <c r="DE754" t="s">
        <v>236</v>
      </c>
      <c r="DF754">
        <f t="shared" si="261"/>
        <v>0</v>
      </c>
      <c r="DG754">
        <f t="shared" si="254"/>
        <v>0</v>
      </c>
      <c r="DH754">
        <f t="shared" si="241"/>
        <v>0</v>
      </c>
      <c r="DI754">
        <f t="shared" si="242"/>
        <v>0</v>
      </c>
      <c r="DJ754">
        <f t="shared" si="262"/>
        <v>0</v>
      </c>
      <c r="DK754">
        <v>1</v>
      </c>
      <c r="DL754" t="s">
        <v>236</v>
      </c>
      <c r="DM754">
        <v>0</v>
      </c>
      <c r="DN754" t="s">
        <v>236</v>
      </c>
      <c r="DO754">
        <v>0</v>
      </c>
    </row>
    <row r="755" spans="1:119">
      <c r="A755">
        <f>ROW(Source!A492)</f>
        <v>492</v>
      </c>
      <c r="B755">
        <v>85244033</v>
      </c>
      <c r="C755">
        <v>85247353</v>
      </c>
      <c r="D755">
        <v>82925986</v>
      </c>
      <c r="E755">
        <v>117</v>
      </c>
      <c r="F755">
        <v>1</v>
      </c>
      <c r="G755">
        <v>1</v>
      </c>
      <c r="H755">
        <v>1</v>
      </c>
      <c r="I755" t="s">
        <v>966</v>
      </c>
      <c r="J755" t="s">
        <v>236</v>
      </c>
      <c r="K755" t="s">
        <v>967</v>
      </c>
      <c r="L755">
        <v>1369</v>
      </c>
      <c r="N755">
        <v>1013</v>
      </c>
      <c r="O755" t="s">
        <v>115</v>
      </c>
      <c r="P755" t="s">
        <v>115</v>
      </c>
      <c r="Q755">
        <v>1</v>
      </c>
      <c r="W755">
        <v>0</v>
      </c>
      <c r="X755">
        <v>286205319</v>
      </c>
      <c r="Y755">
        <f t="shared" si="255"/>
        <v>0.192</v>
      </c>
      <c r="AA755">
        <v>0</v>
      </c>
      <c r="AB755">
        <v>0</v>
      </c>
      <c r="AC755">
        <v>0</v>
      </c>
      <c r="AD755">
        <v>1090.46</v>
      </c>
      <c r="AE755">
        <v>0</v>
      </c>
      <c r="AF755">
        <v>0</v>
      </c>
      <c r="AG755">
        <v>0</v>
      </c>
      <c r="AH755">
        <v>1090.46</v>
      </c>
      <c r="AI755">
        <v>1</v>
      </c>
      <c r="AJ755">
        <v>1</v>
      </c>
      <c r="AK755">
        <v>1</v>
      </c>
      <c r="AL755">
        <v>1</v>
      </c>
      <c r="AM755">
        <v>-2</v>
      </c>
      <c r="AN755">
        <v>0</v>
      </c>
      <c r="AO755">
        <v>0</v>
      </c>
      <c r="AP755">
        <v>1</v>
      </c>
      <c r="AQ755">
        <v>1</v>
      </c>
      <c r="AR755">
        <v>0</v>
      </c>
      <c r="AS755" t="s">
        <v>236</v>
      </c>
      <c r="AT755">
        <v>0.16</v>
      </c>
      <c r="AU755" t="s">
        <v>695</v>
      </c>
      <c r="AV755">
        <v>1</v>
      </c>
      <c r="AW755">
        <v>2</v>
      </c>
      <c r="AX755">
        <v>85247356</v>
      </c>
      <c r="AY755">
        <v>1</v>
      </c>
      <c r="AZ755">
        <v>0</v>
      </c>
      <c r="BA755">
        <v>983</v>
      </c>
      <c r="BB755">
        <v>1</v>
      </c>
      <c r="BC755">
        <v>0</v>
      </c>
      <c r="BD755">
        <v>0</v>
      </c>
      <c r="BE755">
        <v>0</v>
      </c>
      <c r="BF755">
        <v>0</v>
      </c>
      <c r="BG755">
        <v>0</v>
      </c>
      <c r="BH755">
        <v>0</v>
      </c>
      <c r="BI755">
        <v>0</v>
      </c>
      <c r="BJ755">
        <v>0</v>
      </c>
      <c r="BK755">
        <v>0</v>
      </c>
      <c r="BL755">
        <v>0</v>
      </c>
      <c r="BM755">
        <v>174.4736</v>
      </c>
      <c r="BN755">
        <v>0.16</v>
      </c>
      <c r="BO755">
        <v>0</v>
      </c>
      <c r="BP755">
        <v>1</v>
      </c>
      <c r="BQ755">
        <v>0</v>
      </c>
      <c r="BR755">
        <v>0</v>
      </c>
      <c r="BS755">
        <v>0</v>
      </c>
      <c r="BT755">
        <v>209.36832</v>
      </c>
      <c r="BU755">
        <v>0.192</v>
      </c>
      <c r="BV755">
        <v>0</v>
      </c>
      <c r="BW755">
        <v>1</v>
      </c>
      <c r="CU755">
        <f>ROUND(AT755*Source!I492*AH755*AL755,2)</f>
        <v>0</v>
      </c>
      <c r="CV755">
        <f>ROUND(Y755*Source!I492,7)</f>
        <v>0</v>
      </c>
      <c r="CW755">
        <v>0</v>
      </c>
      <c r="CX755">
        <f>ROUND(Y755*Source!I492,7)</f>
        <v>0</v>
      </c>
      <c r="CY755">
        <f t="shared" si="256"/>
        <v>1090.46</v>
      </c>
      <c r="CZ755">
        <f t="shared" si="257"/>
        <v>1090.46</v>
      </c>
      <c r="DA755">
        <f t="shared" si="258"/>
        <v>1</v>
      </c>
      <c r="DB755">
        <f t="shared" si="259"/>
        <v>209.364</v>
      </c>
      <c r="DC755">
        <f t="shared" si="260"/>
        <v>0</v>
      </c>
      <c r="DD755" t="s">
        <v>236</v>
      </c>
      <c r="DE755" t="s">
        <v>236</v>
      </c>
      <c r="DF755">
        <f t="shared" si="261"/>
        <v>0</v>
      </c>
      <c r="DG755">
        <f t="shared" si="254"/>
        <v>0</v>
      </c>
      <c r="DH755">
        <f t="shared" si="241"/>
        <v>0</v>
      </c>
      <c r="DI755">
        <f t="shared" si="242"/>
        <v>0</v>
      </c>
      <c r="DJ755">
        <f t="shared" si="262"/>
        <v>0</v>
      </c>
      <c r="DK755">
        <v>1</v>
      </c>
      <c r="DL755" t="s">
        <v>236</v>
      </c>
      <c r="DM755">
        <v>0</v>
      </c>
      <c r="DN755" t="s">
        <v>236</v>
      </c>
      <c r="DO755">
        <v>0</v>
      </c>
    </row>
    <row r="756" spans="1:119">
      <c r="A756">
        <f>ROW(Source!A492)</f>
        <v>492</v>
      </c>
      <c r="B756">
        <v>85244033</v>
      </c>
      <c r="C756">
        <v>85247353</v>
      </c>
      <c r="D756">
        <v>82926010</v>
      </c>
      <c r="E756">
        <v>117</v>
      </c>
      <c r="F756">
        <v>1</v>
      </c>
      <c r="G756">
        <v>1</v>
      </c>
      <c r="H756">
        <v>1</v>
      </c>
      <c r="I756" t="s">
        <v>968</v>
      </c>
      <c r="J756" t="s">
        <v>236</v>
      </c>
      <c r="K756" t="s">
        <v>969</v>
      </c>
      <c r="L756">
        <v>1369</v>
      </c>
      <c r="N756">
        <v>1013</v>
      </c>
      <c r="O756" t="s">
        <v>115</v>
      </c>
      <c r="P756" t="s">
        <v>115</v>
      </c>
      <c r="Q756">
        <v>1</v>
      </c>
      <c r="W756">
        <v>0</v>
      </c>
      <c r="X756">
        <v>126826561</v>
      </c>
      <c r="Y756">
        <f t="shared" si="255"/>
        <v>0.192</v>
      </c>
      <c r="AA756">
        <v>0</v>
      </c>
      <c r="AB756">
        <v>0</v>
      </c>
      <c r="AC756">
        <v>0</v>
      </c>
      <c r="AD756">
        <v>1066.23</v>
      </c>
      <c r="AE756">
        <v>0</v>
      </c>
      <c r="AF756">
        <v>0</v>
      </c>
      <c r="AG756">
        <v>0</v>
      </c>
      <c r="AH756">
        <v>1066.23</v>
      </c>
      <c r="AI756">
        <v>1</v>
      </c>
      <c r="AJ756">
        <v>1</v>
      </c>
      <c r="AK756">
        <v>1</v>
      </c>
      <c r="AL756">
        <v>1</v>
      </c>
      <c r="AM756">
        <v>-2</v>
      </c>
      <c r="AN756">
        <v>0</v>
      </c>
      <c r="AO756">
        <v>0</v>
      </c>
      <c r="AP756">
        <v>1</v>
      </c>
      <c r="AQ756">
        <v>1</v>
      </c>
      <c r="AR756">
        <v>0</v>
      </c>
      <c r="AS756" t="s">
        <v>236</v>
      </c>
      <c r="AT756">
        <v>0.16</v>
      </c>
      <c r="AU756" t="s">
        <v>695</v>
      </c>
      <c r="AV756">
        <v>1</v>
      </c>
      <c r="AW756">
        <v>2</v>
      </c>
      <c r="AX756">
        <v>85247357</v>
      </c>
      <c r="AY756">
        <v>1</v>
      </c>
      <c r="AZ756">
        <v>0</v>
      </c>
      <c r="BA756">
        <v>984</v>
      </c>
      <c r="BB756">
        <v>1</v>
      </c>
      <c r="BC756">
        <v>0</v>
      </c>
      <c r="BD756">
        <v>0</v>
      </c>
      <c r="BE756">
        <v>0</v>
      </c>
      <c r="BF756">
        <v>0</v>
      </c>
      <c r="BG756">
        <v>0</v>
      </c>
      <c r="BH756">
        <v>0</v>
      </c>
      <c r="BI756">
        <v>0</v>
      </c>
      <c r="BJ756">
        <v>0</v>
      </c>
      <c r="BK756">
        <v>0</v>
      </c>
      <c r="BL756">
        <v>0</v>
      </c>
      <c r="BM756">
        <v>170.5968</v>
      </c>
      <c r="BN756">
        <v>0.16</v>
      </c>
      <c r="BO756">
        <v>0</v>
      </c>
      <c r="BP756">
        <v>1</v>
      </c>
      <c r="BQ756">
        <v>0</v>
      </c>
      <c r="BR756">
        <v>0</v>
      </c>
      <c r="BS756">
        <v>0</v>
      </c>
      <c r="BT756">
        <v>204.71616</v>
      </c>
      <c r="BU756">
        <v>0.192</v>
      </c>
      <c r="BV756">
        <v>0</v>
      </c>
      <c r="BW756">
        <v>1</v>
      </c>
      <c r="CU756">
        <f>ROUND(AT756*Source!I492*AH756*AL756,2)</f>
        <v>0</v>
      </c>
      <c r="CV756">
        <f>ROUND(Y756*Source!I492,7)</f>
        <v>0</v>
      </c>
      <c r="CW756">
        <v>0</v>
      </c>
      <c r="CX756">
        <f>ROUND(Y756*Source!I492,7)</f>
        <v>0</v>
      </c>
      <c r="CY756">
        <f t="shared" si="256"/>
        <v>1066.23</v>
      </c>
      <c r="CZ756">
        <f t="shared" si="257"/>
        <v>1066.23</v>
      </c>
      <c r="DA756">
        <f t="shared" si="258"/>
        <v>1</v>
      </c>
      <c r="DB756">
        <f t="shared" si="259"/>
        <v>204.72</v>
      </c>
      <c r="DC756">
        <f t="shared" si="260"/>
        <v>0</v>
      </c>
      <c r="DD756" t="s">
        <v>236</v>
      </c>
      <c r="DE756" t="s">
        <v>236</v>
      </c>
      <c r="DF756">
        <f t="shared" si="261"/>
        <v>0</v>
      </c>
      <c r="DG756">
        <f t="shared" si="254"/>
        <v>0</v>
      </c>
      <c r="DH756">
        <f t="shared" si="241"/>
        <v>0</v>
      </c>
      <c r="DI756">
        <f t="shared" si="242"/>
        <v>0</v>
      </c>
      <c r="DJ756">
        <f t="shared" si="262"/>
        <v>0</v>
      </c>
      <c r="DK756">
        <v>1</v>
      </c>
      <c r="DL756" t="s">
        <v>236</v>
      </c>
      <c r="DM756">
        <v>0</v>
      </c>
      <c r="DN756" t="s">
        <v>236</v>
      </c>
      <c r="DO756">
        <v>0</v>
      </c>
    </row>
    <row r="757" spans="1:119">
      <c r="A757">
        <f>ROW(Source!A493)</f>
        <v>493</v>
      </c>
      <c r="B757">
        <v>85244098</v>
      </c>
      <c r="C757">
        <v>85247358</v>
      </c>
      <c r="D757">
        <v>82925986</v>
      </c>
      <c r="E757">
        <v>117</v>
      </c>
      <c r="F757">
        <v>1</v>
      </c>
      <c r="G757">
        <v>1</v>
      </c>
      <c r="H757">
        <v>1</v>
      </c>
      <c r="I757" t="s">
        <v>966</v>
      </c>
      <c r="J757" t="s">
        <v>236</v>
      </c>
      <c r="K757" t="s">
        <v>967</v>
      </c>
      <c r="L757">
        <v>1369</v>
      </c>
      <c r="N757">
        <v>1013</v>
      </c>
      <c r="O757" t="s">
        <v>115</v>
      </c>
      <c r="P757" t="s">
        <v>115</v>
      </c>
      <c r="Q757">
        <v>1</v>
      </c>
      <c r="W757">
        <v>0</v>
      </c>
      <c r="X757">
        <v>286205319</v>
      </c>
      <c r="Y757">
        <f t="shared" si="255"/>
        <v>0.6</v>
      </c>
      <c r="AA757">
        <v>0</v>
      </c>
      <c r="AB757">
        <v>0</v>
      </c>
      <c r="AC757">
        <v>0</v>
      </c>
      <c r="AD757">
        <v>1090.46</v>
      </c>
      <c r="AE757">
        <v>0</v>
      </c>
      <c r="AF757">
        <v>0</v>
      </c>
      <c r="AG757">
        <v>0</v>
      </c>
      <c r="AH757">
        <v>1090.46</v>
      </c>
      <c r="AI757">
        <v>1</v>
      </c>
      <c r="AJ757">
        <v>1</v>
      </c>
      <c r="AK757">
        <v>1</v>
      </c>
      <c r="AL757">
        <v>1</v>
      </c>
      <c r="AM757">
        <v>-2</v>
      </c>
      <c r="AN757">
        <v>0</v>
      </c>
      <c r="AO757">
        <v>0</v>
      </c>
      <c r="AP757">
        <v>1</v>
      </c>
      <c r="AQ757">
        <v>1</v>
      </c>
      <c r="AR757">
        <v>0</v>
      </c>
      <c r="AS757" t="s">
        <v>236</v>
      </c>
      <c r="AT757">
        <v>0.5</v>
      </c>
      <c r="AU757" t="s">
        <v>695</v>
      </c>
      <c r="AV757">
        <v>1</v>
      </c>
      <c r="AW757">
        <v>2</v>
      </c>
      <c r="AX757">
        <v>85247361</v>
      </c>
      <c r="AY757">
        <v>1</v>
      </c>
      <c r="AZ757">
        <v>0</v>
      </c>
      <c r="BA757">
        <v>985</v>
      </c>
      <c r="BB757">
        <v>1</v>
      </c>
      <c r="BC757">
        <v>0</v>
      </c>
      <c r="BD757">
        <v>0</v>
      </c>
      <c r="BE757">
        <v>0</v>
      </c>
      <c r="BF757">
        <v>0</v>
      </c>
      <c r="BG757">
        <v>0</v>
      </c>
      <c r="BH757">
        <v>0</v>
      </c>
      <c r="BI757">
        <v>0</v>
      </c>
      <c r="BJ757">
        <v>0</v>
      </c>
      <c r="BK757">
        <v>0</v>
      </c>
      <c r="BL757">
        <v>0</v>
      </c>
      <c r="BM757">
        <v>545.23</v>
      </c>
      <c r="BN757">
        <v>0.5</v>
      </c>
      <c r="BO757">
        <v>0</v>
      </c>
      <c r="BP757">
        <v>1</v>
      </c>
      <c r="BQ757">
        <v>0</v>
      </c>
      <c r="BR757">
        <v>0</v>
      </c>
      <c r="BS757">
        <v>0</v>
      </c>
      <c r="BT757">
        <v>654.276</v>
      </c>
      <c r="BU757">
        <v>0.6</v>
      </c>
      <c r="BV757">
        <v>0</v>
      </c>
      <c r="BW757">
        <v>1</v>
      </c>
      <c r="CU757">
        <f>ROUND(AT757*Source!I493*AH757*AL757,2)</f>
        <v>0</v>
      </c>
      <c r="CV757">
        <f>ROUND(Y757*Source!I493,7)</f>
        <v>0</v>
      </c>
      <c r="CW757">
        <v>0</v>
      </c>
      <c r="CX757">
        <f>ROUND(Y757*Source!I493,7)</f>
        <v>0</v>
      </c>
      <c r="CY757">
        <f t="shared" si="256"/>
        <v>1090.46</v>
      </c>
      <c r="CZ757">
        <f t="shared" si="257"/>
        <v>1090.46</v>
      </c>
      <c r="DA757">
        <f t="shared" si="258"/>
        <v>1</v>
      </c>
      <c r="DB757">
        <f t="shared" si="259"/>
        <v>654.276</v>
      </c>
      <c r="DC757">
        <f t="shared" si="260"/>
        <v>0</v>
      </c>
      <c r="DD757" t="s">
        <v>236</v>
      </c>
      <c r="DE757" t="s">
        <v>236</v>
      </c>
      <c r="DF757">
        <f t="shared" si="261"/>
        <v>0</v>
      </c>
      <c r="DG757">
        <f t="shared" si="254"/>
        <v>0</v>
      </c>
      <c r="DH757">
        <f t="shared" si="241"/>
        <v>0</v>
      </c>
      <c r="DI757">
        <f t="shared" si="242"/>
        <v>0</v>
      </c>
      <c r="DJ757">
        <f t="shared" si="262"/>
        <v>0</v>
      </c>
      <c r="DK757">
        <v>1</v>
      </c>
      <c r="DL757" t="s">
        <v>236</v>
      </c>
      <c r="DM757">
        <v>0</v>
      </c>
      <c r="DN757" t="s">
        <v>236</v>
      </c>
      <c r="DO757">
        <v>0</v>
      </c>
    </row>
    <row r="758" spans="1:119">
      <c r="A758">
        <f>ROW(Source!A493)</f>
        <v>493</v>
      </c>
      <c r="B758">
        <v>85244098</v>
      </c>
      <c r="C758">
        <v>85247358</v>
      </c>
      <c r="D758">
        <v>82926010</v>
      </c>
      <c r="E758">
        <v>117</v>
      </c>
      <c r="F758">
        <v>1</v>
      </c>
      <c r="G758">
        <v>1</v>
      </c>
      <c r="H758">
        <v>1</v>
      </c>
      <c r="I758" t="s">
        <v>968</v>
      </c>
      <c r="J758" t="s">
        <v>236</v>
      </c>
      <c r="K758" t="s">
        <v>969</v>
      </c>
      <c r="L758">
        <v>1369</v>
      </c>
      <c r="N758">
        <v>1013</v>
      </c>
      <c r="O758" t="s">
        <v>115</v>
      </c>
      <c r="P758" t="s">
        <v>115</v>
      </c>
      <c r="Q758">
        <v>1</v>
      </c>
      <c r="W758">
        <v>0</v>
      </c>
      <c r="X758">
        <v>126826561</v>
      </c>
      <c r="Y758">
        <f t="shared" si="255"/>
        <v>0.6</v>
      </c>
      <c r="AA758">
        <v>0</v>
      </c>
      <c r="AB758">
        <v>0</v>
      </c>
      <c r="AC758">
        <v>0</v>
      </c>
      <c r="AD758">
        <v>1066.23</v>
      </c>
      <c r="AE758">
        <v>0</v>
      </c>
      <c r="AF758">
        <v>0</v>
      </c>
      <c r="AG758">
        <v>0</v>
      </c>
      <c r="AH758">
        <v>1066.23</v>
      </c>
      <c r="AI758">
        <v>1</v>
      </c>
      <c r="AJ758">
        <v>1</v>
      </c>
      <c r="AK758">
        <v>1</v>
      </c>
      <c r="AL758">
        <v>1</v>
      </c>
      <c r="AM758">
        <v>-2</v>
      </c>
      <c r="AN758">
        <v>0</v>
      </c>
      <c r="AO758">
        <v>0</v>
      </c>
      <c r="AP758">
        <v>1</v>
      </c>
      <c r="AQ758">
        <v>1</v>
      </c>
      <c r="AR758">
        <v>0</v>
      </c>
      <c r="AS758" t="s">
        <v>236</v>
      </c>
      <c r="AT758">
        <v>0.5</v>
      </c>
      <c r="AU758" t="s">
        <v>695</v>
      </c>
      <c r="AV758">
        <v>1</v>
      </c>
      <c r="AW758">
        <v>2</v>
      </c>
      <c r="AX758">
        <v>85247362</v>
      </c>
      <c r="AY758">
        <v>1</v>
      </c>
      <c r="AZ758">
        <v>0</v>
      </c>
      <c r="BA758">
        <v>986</v>
      </c>
      <c r="BB758">
        <v>1</v>
      </c>
      <c r="BC758">
        <v>0</v>
      </c>
      <c r="BD758">
        <v>0</v>
      </c>
      <c r="BE758">
        <v>0</v>
      </c>
      <c r="BF758">
        <v>0</v>
      </c>
      <c r="BG758">
        <v>0</v>
      </c>
      <c r="BH758">
        <v>0</v>
      </c>
      <c r="BI758">
        <v>0</v>
      </c>
      <c r="BJ758">
        <v>0</v>
      </c>
      <c r="BK758">
        <v>0</v>
      </c>
      <c r="BL758">
        <v>0</v>
      </c>
      <c r="BM758">
        <v>533.115</v>
      </c>
      <c r="BN758">
        <v>0.5</v>
      </c>
      <c r="BO758">
        <v>0</v>
      </c>
      <c r="BP758">
        <v>1</v>
      </c>
      <c r="BQ758">
        <v>0</v>
      </c>
      <c r="BR758">
        <v>0</v>
      </c>
      <c r="BS758">
        <v>0</v>
      </c>
      <c r="BT758">
        <v>639.738</v>
      </c>
      <c r="BU758">
        <v>0.6</v>
      </c>
      <c r="BV758">
        <v>0</v>
      </c>
      <c r="BW758">
        <v>1</v>
      </c>
      <c r="CU758">
        <f>ROUND(AT758*Source!I493*AH758*AL758,2)</f>
        <v>0</v>
      </c>
      <c r="CV758">
        <f>ROUND(Y758*Source!I493,7)</f>
        <v>0</v>
      </c>
      <c r="CW758">
        <v>0</v>
      </c>
      <c r="CX758">
        <f>ROUND(Y758*Source!I493,7)</f>
        <v>0</v>
      </c>
      <c r="CY758">
        <f t="shared" si="256"/>
        <v>1066.23</v>
      </c>
      <c r="CZ758">
        <f t="shared" si="257"/>
        <v>1066.23</v>
      </c>
      <c r="DA758">
        <f t="shared" si="258"/>
        <v>1</v>
      </c>
      <c r="DB758">
        <f t="shared" si="259"/>
        <v>639.744</v>
      </c>
      <c r="DC758">
        <f t="shared" si="260"/>
        <v>0</v>
      </c>
      <c r="DD758" t="s">
        <v>236</v>
      </c>
      <c r="DE758" t="s">
        <v>236</v>
      </c>
      <c r="DF758">
        <f t="shared" si="261"/>
        <v>0</v>
      </c>
      <c r="DG758">
        <f t="shared" si="254"/>
        <v>0</v>
      </c>
      <c r="DH758">
        <f t="shared" si="241"/>
        <v>0</v>
      </c>
      <c r="DI758">
        <f t="shared" si="242"/>
        <v>0</v>
      </c>
      <c r="DJ758">
        <f t="shared" si="262"/>
        <v>0</v>
      </c>
      <c r="DK758">
        <v>1</v>
      </c>
      <c r="DL758" t="s">
        <v>236</v>
      </c>
      <c r="DM758">
        <v>0</v>
      </c>
      <c r="DN758" t="s">
        <v>236</v>
      </c>
      <c r="DO758">
        <v>0</v>
      </c>
    </row>
    <row r="759" spans="1:119">
      <c r="A759">
        <f>ROW(Source!A494)</f>
        <v>494</v>
      </c>
      <c r="B759">
        <v>85244033</v>
      </c>
      <c r="C759">
        <v>85247358</v>
      </c>
      <c r="D759">
        <v>82925986</v>
      </c>
      <c r="E759">
        <v>117</v>
      </c>
      <c r="F759">
        <v>1</v>
      </c>
      <c r="G759">
        <v>1</v>
      </c>
      <c r="H759">
        <v>1</v>
      </c>
      <c r="I759" t="s">
        <v>966</v>
      </c>
      <c r="J759" t="s">
        <v>236</v>
      </c>
      <c r="K759" t="s">
        <v>967</v>
      </c>
      <c r="L759">
        <v>1369</v>
      </c>
      <c r="N759">
        <v>1013</v>
      </c>
      <c r="O759" t="s">
        <v>115</v>
      </c>
      <c r="P759" t="s">
        <v>115</v>
      </c>
      <c r="Q759">
        <v>1</v>
      </c>
      <c r="W759">
        <v>0</v>
      </c>
      <c r="X759">
        <v>286205319</v>
      </c>
      <c r="Y759">
        <f t="shared" si="255"/>
        <v>0.6</v>
      </c>
      <c r="AA759">
        <v>0</v>
      </c>
      <c r="AB759">
        <v>0</v>
      </c>
      <c r="AC759">
        <v>0</v>
      </c>
      <c r="AD759">
        <v>1090.46</v>
      </c>
      <c r="AE759">
        <v>0</v>
      </c>
      <c r="AF759">
        <v>0</v>
      </c>
      <c r="AG759">
        <v>0</v>
      </c>
      <c r="AH759">
        <v>1090.46</v>
      </c>
      <c r="AI759">
        <v>1</v>
      </c>
      <c r="AJ759">
        <v>1</v>
      </c>
      <c r="AK759">
        <v>1</v>
      </c>
      <c r="AL759">
        <v>1</v>
      </c>
      <c r="AM759">
        <v>-2</v>
      </c>
      <c r="AN759">
        <v>0</v>
      </c>
      <c r="AO759">
        <v>0</v>
      </c>
      <c r="AP759">
        <v>1</v>
      </c>
      <c r="AQ759">
        <v>1</v>
      </c>
      <c r="AR759">
        <v>0</v>
      </c>
      <c r="AS759" t="s">
        <v>236</v>
      </c>
      <c r="AT759">
        <v>0.5</v>
      </c>
      <c r="AU759" t="s">
        <v>695</v>
      </c>
      <c r="AV759">
        <v>1</v>
      </c>
      <c r="AW759">
        <v>2</v>
      </c>
      <c r="AX759">
        <v>85247361</v>
      </c>
      <c r="AY759">
        <v>1</v>
      </c>
      <c r="AZ759">
        <v>0</v>
      </c>
      <c r="BA759">
        <v>987</v>
      </c>
      <c r="BB759">
        <v>1</v>
      </c>
      <c r="BC759">
        <v>0</v>
      </c>
      <c r="BD759">
        <v>0</v>
      </c>
      <c r="BE759">
        <v>0</v>
      </c>
      <c r="BF759">
        <v>0</v>
      </c>
      <c r="BG759">
        <v>0</v>
      </c>
      <c r="BH759">
        <v>0</v>
      </c>
      <c r="BI759">
        <v>0</v>
      </c>
      <c r="BJ759">
        <v>0</v>
      </c>
      <c r="BK759">
        <v>0</v>
      </c>
      <c r="BL759">
        <v>0</v>
      </c>
      <c r="BM759">
        <v>545.23</v>
      </c>
      <c r="BN759">
        <v>0.5</v>
      </c>
      <c r="BO759">
        <v>0</v>
      </c>
      <c r="BP759">
        <v>1</v>
      </c>
      <c r="BQ759">
        <v>0</v>
      </c>
      <c r="BR759">
        <v>0</v>
      </c>
      <c r="BS759">
        <v>0</v>
      </c>
      <c r="BT759">
        <v>654.276</v>
      </c>
      <c r="BU759">
        <v>0.6</v>
      </c>
      <c r="BV759">
        <v>0</v>
      </c>
      <c r="BW759">
        <v>1</v>
      </c>
      <c r="CU759">
        <f>ROUND(AT759*Source!I494*AH759*AL759,2)</f>
        <v>0</v>
      </c>
      <c r="CV759">
        <f>ROUND(Y759*Source!I494,7)</f>
        <v>0</v>
      </c>
      <c r="CW759">
        <v>0</v>
      </c>
      <c r="CX759">
        <f>ROUND(Y759*Source!I494,7)</f>
        <v>0</v>
      </c>
      <c r="CY759">
        <f t="shared" si="256"/>
        <v>1090.46</v>
      </c>
      <c r="CZ759">
        <f t="shared" si="257"/>
        <v>1090.46</v>
      </c>
      <c r="DA759">
        <f t="shared" si="258"/>
        <v>1</v>
      </c>
      <c r="DB759">
        <f t="shared" si="259"/>
        <v>654.276</v>
      </c>
      <c r="DC759">
        <f t="shared" si="260"/>
        <v>0</v>
      </c>
      <c r="DD759" t="s">
        <v>236</v>
      </c>
      <c r="DE759" t="s">
        <v>236</v>
      </c>
      <c r="DF759">
        <f t="shared" si="261"/>
        <v>0</v>
      </c>
      <c r="DG759">
        <f t="shared" si="254"/>
        <v>0</v>
      </c>
      <c r="DH759">
        <f t="shared" si="241"/>
        <v>0</v>
      </c>
      <c r="DI759">
        <f t="shared" si="242"/>
        <v>0</v>
      </c>
      <c r="DJ759">
        <f t="shared" si="262"/>
        <v>0</v>
      </c>
      <c r="DK759">
        <v>1</v>
      </c>
      <c r="DL759" t="s">
        <v>236</v>
      </c>
      <c r="DM759">
        <v>0</v>
      </c>
      <c r="DN759" t="s">
        <v>236</v>
      </c>
      <c r="DO759">
        <v>0</v>
      </c>
    </row>
    <row r="760" spans="1:119">
      <c r="A760">
        <f>ROW(Source!A494)</f>
        <v>494</v>
      </c>
      <c r="B760">
        <v>85244033</v>
      </c>
      <c r="C760">
        <v>85247358</v>
      </c>
      <c r="D760">
        <v>82926010</v>
      </c>
      <c r="E760">
        <v>117</v>
      </c>
      <c r="F760">
        <v>1</v>
      </c>
      <c r="G760">
        <v>1</v>
      </c>
      <c r="H760">
        <v>1</v>
      </c>
      <c r="I760" t="s">
        <v>968</v>
      </c>
      <c r="J760" t="s">
        <v>236</v>
      </c>
      <c r="K760" t="s">
        <v>969</v>
      </c>
      <c r="L760">
        <v>1369</v>
      </c>
      <c r="N760">
        <v>1013</v>
      </c>
      <c r="O760" t="s">
        <v>115</v>
      </c>
      <c r="P760" t="s">
        <v>115</v>
      </c>
      <c r="Q760">
        <v>1</v>
      </c>
      <c r="W760">
        <v>0</v>
      </c>
      <c r="X760">
        <v>126826561</v>
      </c>
      <c r="Y760">
        <f t="shared" si="255"/>
        <v>0.6</v>
      </c>
      <c r="AA760">
        <v>0</v>
      </c>
      <c r="AB760">
        <v>0</v>
      </c>
      <c r="AC760">
        <v>0</v>
      </c>
      <c r="AD760">
        <v>1066.23</v>
      </c>
      <c r="AE760">
        <v>0</v>
      </c>
      <c r="AF760">
        <v>0</v>
      </c>
      <c r="AG760">
        <v>0</v>
      </c>
      <c r="AH760">
        <v>1066.23</v>
      </c>
      <c r="AI760">
        <v>1</v>
      </c>
      <c r="AJ760">
        <v>1</v>
      </c>
      <c r="AK760">
        <v>1</v>
      </c>
      <c r="AL760">
        <v>1</v>
      </c>
      <c r="AM760">
        <v>-2</v>
      </c>
      <c r="AN760">
        <v>0</v>
      </c>
      <c r="AO760">
        <v>0</v>
      </c>
      <c r="AP760">
        <v>1</v>
      </c>
      <c r="AQ760">
        <v>1</v>
      </c>
      <c r="AR760">
        <v>0</v>
      </c>
      <c r="AS760" t="s">
        <v>236</v>
      </c>
      <c r="AT760">
        <v>0.5</v>
      </c>
      <c r="AU760" t="s">
        <v>695</v>
      </c>
      <c r="AV760">
        <v>1</v>
      </c>
      <c r="AW760">
        <v>2</v>
      </c>
      <c r="AX760">
        <v>85247362</v>
      </c>
      <c r="AY760">
        <v>1</v>
      </c>
      <c r="AZ760">
        <v>0</v>
      </c>
      <c r="BA760">
        <v>988</v>
      </c>
      <c r="BB760">
        <v>1</v>
      </c>
      <c r="BC760">
        <v>0</v>
      </c>
      <c r="BD760">
        <v>0</v>
      </c>
      <c r="BE760">
        <v>0</v>
      </c>
      <c r="BF760">
        <v>0</v>
      </c>
      <c r="BG760">
        <v>0</v>
      </c>
      <c r="BH760">
        <v>0</v>
      </c>
      <c r="BI760">
        <v>0</v>
      </c>
      <c r="BJ760">
        <v>0</v>
      </c>
      <c r="BK760">
        <v>0</v>
      </c>
      <c r="BL760">
        <v>0</v>
      </c>
      <c r="BM760">
        <v>533.115</v>
      </c>
      <c r="BN760">
        <v>0.5</v>
      </c>
      <c r="BO760">
        <v>0</v>
      </c>
      <c r="BP760">
        <v>1</v>
      </c>
      <c r="BQ760">
        <v>0</v>
      </c>
      <c r="BR760">
        <v>0</v>
      </c>
      <c r="BS760">
        <v>0</v>
      </c>
      <c r="BT760">
        <v>639.738</v>
      </c>
      <c r="BU760">
        <v>0.6</v>
      </c>
      <c r="BV760">
        <v>0</v>
      </c>
      <c r="BW760">
        <v>1</v>
      </c>
      <c r="CU760">
        <f>ROUND(AT760*Source!I494*AH760*AL760,2)</f>
        <v>0</v>
      </c>
      <c r="CV760">
        <f>ROUND(Y760*Source!I494,7)</f>
        <v>0</v>
      </c>
      <c r="CW760">
        <v>0</v>
      </c>
      <c r="CX760">
        <f>ROUND(Y760*Source!I494,7)</f>
        <v>0</v>
      </c>
      <c r="CY760">
        <f t="shared" si="256"/>
        <v>1066.23</v>
      </c>
      <c r="CZ760">
        <f t="shared" si="257"/>
        <v>1066.23</v>
      </c>
      <c r="DA760">
        <f t="shared" si="258"/>
        <v>1</v>
      </c>
      <c r="DB760">
        <f t="shared" si="259"/>
        <v>639.744</v>
      </c>
      <c r="DC760">
        <f t="shared" si="260"/>
        <v>0</v>
      </c>
      <c r="DD760" t="s">
        <v>236</v>
      </c>
      <c r="DE760" t="s">
        <v>236</v>
      </c>
      <c r="DF760">
        <f t="shared" si="261"/>
        <v>0</v>
      </c>
      <c r="DG760">
        <f t="shared" si="254"/>
        <v>0</v>
      </c>
      <c r="DH760">
        <f t="shared" si="241"/>
        <v>0</v>
      </c>
      <c r="DI760">
        <f t="shared" si="242"/>
        <v>0</v>
      </c>
      <c r="DJ760">
        <f t="shared" si="262"/>
        <v>0</v>
      </c>
      <c r="DK760">
        <v>1</v>
      </c>
      <c r="DL760" t="s">
        <v>236</v>
      </c>
      <c r="DM760">
        <v>0</v>
      </c>
      <c r="DN760" t="s">
        <v>236</v>
      </c>
      <c r="DO760">
        <v>0</v>
      </c>
    </row>
    <row r="761" spans="1:119">
      <c r="A761">
        <f>ROW(Source!A495)</f>
        <v>495</v>
      </c>
      <c r="B761">
        <v>85244098</v>
      </c>
      <c r="C761">
        <v>85247363</v>
      </c>
      <c r="D761">
        <v>82925980</v>
      </c>
      <c r="E761">
        <v>117</v>
      </c>
      <c r="F761">
        <v>1</v>
      </c>
      <c r="G761">
        <v>1</v>
      </c>
      <c r="H761">
        <v>1</v>
      </c>
      <c r="I761" t="s">
        <v>118</v>
      </c>
      <c r="J761" t="s">
        <v>236</v>
      </c>
      <c r="K761" t="s">
        <v>119</v>
      </c>
      <c r="L761">
        <v>1369</v>
      </c>
      <c r="N761">
        <v>1013</v>
      </c>
      <c r="O761" t="s">
        <v>115</v>
      </c>
      <c r="P761" t="s">
        <v>115</v>
      </c>
      <c r="Q761">
        <v>1</v>
      </c>
      <c r="W761">
        <v>0</v>
      </c>
      <c r="X761">
        <v>-512803540</v>
      </c>
      <c r="Y761">
        <f t="shared" si="255"/>
        <v>1.62</v>
      </c>
      <c r="AA761">
        <v>0</v>
      </c>
      <c r="AB761">
        <v>0</v>
      </c>
      <c r="AC761">
        <v>0</v>
      </c>
      <c r="AD761">
        <v>811.79</v>
      </c>
      <c r="AE761">
        <v>0</v>
      </c>
      <c r="AF761">
        <v>0</v>
      </c>
      <c r="AG761">
        <v>0</v>
      </c>
      <c r="AH761">
        <v>811.79</v>
      </c>
      <c r="AI761">
        <v>1</v>
      </c>
      <c r="AJ761">
        <v>1</v>
      </c>
      <c r="AK761">
        <v>1</v>
      </c>
      <c r="AL761">
        <v>1</v>
      </c>
      <c r="AM761">
        <v>-2</v>
      </c>
      <c r="AN761">
        <v>0</v>
      </c>
      <c r="AO761">
        <v>0</v>
      </c>
      <c r="AP761">
        <v>1</v>
      </c>
      <c r="AQ761">
        <v>1</v>
      </c>
      <c r="AR761">
        <v>0</v>
      </c>
      <c r="AS761" t="s">
        <v>236</v>
      </c>
      <c r="AT761">
        <v>1.35</v>
      </c>
      <c r="AU761" t="s">
        <v>718</v>
      </c>
      <c r="AV761">
        <v>1</v>
      </c>
      <c r="AW761">
        <v>2</v>
      </c>
      <c r="AX761">
        <v>85247366</v>
      </c>
      <c r="AY761">
        <v>1</v>
      </c>
      <c r="AZ761">
        <v>0</v>
      </c>
      <c r="BA761">
        <v>989</v>
      </c>
      <c r="BB761">
        <v>1</v>
      </c>
      <c r="BC761">
        <v>0</v>
      </c>
      <c r="BD761">
        <v>0</v>
      </c>
      <c r="BE761">
        <v>0</v>
      </c>
      <c r="BF761">
        <v>0</v>
      </c>
      <c r="BG761">
        <v>0</v>
      </c>
      <c r="BH761">
        <v>0</v>
      </c>
      <c r="BI761">
        <v>0</v>
      </c>
      <c r="BJ761">
        <v>0</v>
      </c>
      <c r="BK761">
        <v>0</v>
      </c>
      <c r="BL761">
        <v>0</v>
      </c>
      <c r="BM761">
        <v>1095.9165</v>
      </c>
      <c r="BN761">
        <v>1.35</v>
      </c>
      <c r="BO761">
        <v>0</v>
      </c>
      <c r="BP761">
        <v>1</v>
      </c>
      <c r="BQ761">
        <v>0</v>
      </c>
      <c r="BR761">
        <v>0</v>
      </c>
      <c r="BS761">
        <v>0</v>
      </c>
      <c r="BT761">
        <v>1315.0998</v>
      </c>
      <c r="BU761">
        <v>1.62</v>
      </c>
      <c r="BV761">
        <v>0</v>
      </c>
      <c r="BW761">
        <v>1</v>
      </c>
      <c r="CU761">
        <f>ROUND(AT761*Source!I495*AH761*AL761,2)</f>
        <v>0</v>
      </c>
      <c r="CV761">
        <f>ROUND(Y761*Source!I495,7)</f>
        <v>0</v>
      </c>
      <c r="CW761">
        <v>0</v>
      </c>
      <c r="CX761">
        <f>ROUND(Y761*Source!I495,7)</f>
        <v>0</v>
      </c>
      <c r="CY761">
        <f t="shared" si="256"/>
        <v>811.79</v>
      </c>
      <c r="CZ761">
        <f t="shared" si="257"/>
        <v>811.79</v>
      </c>
      <c r="DA761">
        <f t="shared" si="258"/>
        <v>1</v>
      </c>
      <c r="DB761">
        <f t="shared" si="259"/>
        <v>1315.104</v>
      </c>
      <c r="DC761">
        <f t="shared" si="260"/>
        <v>0</v>
      </c>
      <c r="DD761" t="s">
        <v>236</v>
      </c>
      <c r="DE761" t="s">
        <v>236</v>
      </c>
      <c r="DF761">
        <f t="shared" si="261"/>
        <v>0</v>
      </c>
      <c r="DG761">
        <f t="shared" si="254"/>
        <v>0</v>
      </c>
      <c r="DH761">
        <f t="shared" si="241"/>
        <v>0</v>
      </c>
      <c r="DI761">
        <f t="shared" si="242"/>
        <v>0</v>
      </c>
      <c r="DJ761">
        <f t="shared" si="262"/>
        <v>0</v>
      </c>
      <c r="DK761">
        <v>1</v>
      </c>
      <c r="DL761" t="s">
        <v>236</v>
      </c>
      <c r="DM761">
        <v>0</v>
      </c>
      <c r="DN761" t="s">
        <v>236</v>
      </c>
      <c r="DO761">
        <v>0</v>
      </c>
    </row>
    <row r="762" spans="1:119">
      <c r="A762">
        <f>ROW(Source!A495)</f>
        <v>495</v>
      </c>
      <c r="B762">
        <v>85244098</v>
      </c>
      <c r="C762">
        <v>85247363</v>
      </c>
      <c r="D762">
        <v>82925998</v>
      </c>
      <c r="E762">
        <v>117</v>
      </c>
      <c r="F762">
        <v>1</v>
      </c>
      <c r="G762">
        <v>1</v>
      </c>
      <c r="H762">
        <v>1</v>
      </c>
      <c r="I762" t="s">
        <v>970</v>
      </c>
      <c r="J762" t="s">
        <v>236</v>
      </c>
      <c r="K762" t="s">
        <v>971</v>
      </c>
      <c r="L762">
        <v>1369</v>
      </c>
      <c r="N762">
        <v>1013</v>
      </c>
      <c r="O762" t="s">
        <v>115</v>
      </c>
      <c r="P762" t="s">
        <v>115</v>
      </c>
      <c r="Q762">
        <v>1</v>
      </c>
      <c r="W762">
        <v>0</v>
      </c>
      <c r="X762">
        <v>-1275334932</v>
      </c>
      <c r="Y762">
        <f t="shared" si="255"/>
        <v>1.62</v>
      </c>
      <c r="AA762">
        <v>0</v>
      </c>
      <c r="AB762">
        <v>0</v>
      </c>
      <c r="AC762">
        <v>0</v>
      </c>
      <c r="AD762">
        <v>775.44</v>
      </c>
      <c r="AE762">
        <v>0</v>
      </c>
      <c r="AF762">
        <v>0</v>
      </c>
      <c r="AG762">
        <v>0</v>
      </c>
      <c r="AH762">
        <v>775.44</v>
      </c>
      <c r="AI762">
        <v>1</v>
      </c>
      <c r="AJ762">
        <v>1</v>
      </c>
      <c r="AK762">
        <v>1</v>
      </c>
      <c r="AL762">
        <v>1</v>
      </c>
      <c r="AM762">
        <v>-2</v>
      </c>
      <c r="AN762">
        <v>0</v>
      </c>
      <c r="AO762">
        <v>0</v>
      </c>
      <c r="AP762">
        <v>1</v>
      </c>
      <c r="AQ762">
        <v>1</v>
      </c>
      <c r="AR762">
        <v>0</v>
      </c>
      <c r="AS762" t="s">
        <v>236</v>
      </c>
      <c r="AT762">
        <v>1.35</v>
      </c>
      <c r="AU762" t="s">
        <v>718</v>
      </c>
      <c r="AV762">
        <v>1</v>
      </c>
      <c r="AW762">
        <v>2</v>
      </c>
      <c r="AX762">
        <v>85247367</v>
      </c>
      <c r="AY762">
        <v>1</v>
      </c>
      <c r="AZ762">
        <v>0</v>
      </c>
      <c r="BA762">
        <v>990</v>
      </c>
      <c r="BB762">
        <v>1</v>
      </c>
      <c r="BC762">
        <v>0</v>
      </c>
      <c r="BD762">
        <v>0</v>
      </c>
      <c r="BE762">
        <v>0</v>
      </c>
      <c r="BF762">
        <v>0</v>
      </c>
      <c r="BG762">
        <v>0</v>
      </c>
      <c r="BH762">
        <v>0</v>
      </c>
      <c r="BI762">
        <v>0</v>
      </c>
      <c r="BJ762">
        <v>0</v>
      </c>
      <c r="BK762">
        <v>0</v>
      </c>
      <c r="BL762">
        <v>0</v>
      </c>
      <c r="BM762">
        <v>1046.844</v>
      </c>
      <c r="BN762">
        <v>1.35</v>
      </c>
      <c r="BO762">
        <v>0</v>
      </c>
      <c r="BP762">
        <v>1</v>
      </c>
      <c r="BQ762">
        <v>0</v>
      </c>
      <c r="BR762">
        <v>0</v>
      </c>
      <c r="BS762">
        <v>0</v>
      </c>
      <c r="BT762">
        <v>1256.2128</v>
      </c>
      <c r="BU762">
        <v>1.62</v>
      </c>
      <c r="BV762">
        <v>0</v>
      </c>
      <c r="BW762">
        <v>1</v>
      </c>
      <c r="CU762">
        <f>ROUND(AT762*Source!I495*AH762*AL762,2)</f>
        <v>0</v>
      </c>
      <c r="CV762">
        <f>ROUND(Y762*Source!I495,7)</f>
        <v>0</v>
      </c>
      <c r="CW762">
        <v>0</v>
      </c>
      <c r="CX762">
        <f>ROUND(Y762*Source!I495,7)</f>
        <v>0</v>
      </c>
      <c r="CY762">
        <f t="shared" si="256"/>
        <v>775.44</v>
      </c>
      <c r="CZ762">
        <f t="shared" si="257"/>
        <v>775.44</v>
      </c>
      <c r="DA762">
        <f t="shared" si="258"/>
        <v>1</v>
      </c>
      <c r="DB762">
        <f t="shared" si="259"/>
        <v>1256.208</v>
      </c>
      <c r="DC762">
        <f t="shared" si="260"/>
        <v>0</v>
      </c>
      <c r="DD762" t="s">
        <v>236</v>
      </c>
      <c r="DE762" t="s">
        <v>236</v>
      </c>
      <c r="DF762">
        <f t="shared" si="261"/>
        <v>0</v>
      </c>
      <c r="DG762">
        <f t="shared" si="254"/>
        <v>0</v>
      </c>
      <c r="DH762">
        <f t="shared" si="241"/>
        <v>0</v>
      </c>
      <c r="DI762">
        <f t="shared" si="242"/>
        <v>0</v>
      </c>
      <c r="DJ762">
        <f t="shared" si="262"/>
        <v>0</v>
      </c>
      <c r="DK762">
        <v>1</v>
      </c>
      <c r="DL762" t="s">
        <v>236</v>
      </c>
      <c r="DM762">
        <v>0</v>
      </c>
      <c r="DN762" t="s">
        <v>236</v>
      </c>
      <c r="DO762">
        <v>0</v>
      </c>
    </row>
    <row r="763" spans="1:119">
      <c r="A763">
        <f>ROW(Source!A496)</f>
        <v>496</v>
      </c>
      <c r="B763">
        <v>85244033</v>
      </c>
      <c r="C763">
        <v>85247363</v>
      </c>
      <c r="D763">
        <v>82925980</v>
      </c>
      <c r="E763">
        <v>117</v>
      </c>
      <c r="F763">
        <v>1</v>
      </c>
      <c r="G763">
        <v>1</v>
      </c>
      <c r="H763">
        <v>1</v>
      </c>
      <c r="I763" t="s">
        <v>118</v>
      </c>
      <c r="J763" t="s">
        <v>236</v>
      </c>
      <c r="K763" t="s">
        <v>119</v>
      </c>
      <c r="L763">
        <v>1369</v>
      </c>
      <c r="N763">
        <v>1013</v>
      </c>
      <c r="O763" t="s">
        <v>115</v>
      </c>
      <c r="P763" t="s">
        <v>115</v>
      </c>
      <c r="Q763">
        <v>1</v>
      </c>
      <c r="W763">
        <v>0</v>
      </c>
      <c r="X763">
        <v>-512803540</v>
      </c>
      <c r="Y763">
        <f t="shared" si="255"/>
        <v>1.62</v>
      </c>
      <c r="AA763">
        <v>0</v>
      </c>
      <c r="AB763">
        <v>0</v>
      </c>
      <c r="AC763">
        <v>0</v>
      </c>
      <c r="AD763">
        <v>811.79</v>
      </c>
      <c r="AE763">
        <v>0</v>
      </c>
      <c r="AF763">
        <v>0</v>
      </c>
      <c r="AG763">
        <v>0</v>
      </c>
      <c r="AH763">
        <v>811.79</v>
      </c>
      <c r="AI763">
        <v>1</v>
      </c>
      <c r="AJ763">
        <v>1</v>
      </c>
      <c r="AK763">
        <v>1</v>
      </c>
      <c r="AL763">
        <v>1</v>
      </c>
      <c r="AM763">
        <v>-2</v>
      </c>
      <c r="AN763">
        <v>0</v>
      </c>
      <c r="AO763">
        <v>0</v>
      </c>
      <c r="AP763">
        <v>1</v>
      </c>
      <c r="AQ763">
        <v>1</v>
      </c>
      <c r="AR763">
        <v>0</v>
      </c>
      <c r="AS763" t="s">
        <v>236</v>
      </c>
      <c r="AT763">
        <v>1.35</v>
      </c>
      <c r="AU763" t="s">
        <v>718</v>
      </c>
      <c r="AV763">
        <v>1</v>
      </c>
      <c r="AW763">
        <v>2</v>
      </c>
      <c r="AX763">
        <v>85247366</v>
      </c>
      <c r="AY763">
        <v>1</v>
      </c>
      <c r="AZ763">
        <v>0</v>
      </c>
      <c r="BA763">
        <v>991</v>
      </c>
      <c r="BB763">
        <v>1</v>
      </c>
      <c r="BC763">
        <v>0</v>
      </c>
      <c r="BD763">
        <v>0</v>
      </c>
      <c r="BE763">
        <v>0</v>
      </c>
      <c r="BF763">
        <v>0</v>
      </c>
      <c r="BG763">
        <v>0</v>
      </c>
      <c r="BH763">
        <v>0</v>
      </c>
      <c r="BI763">
        <v>0</v>
      </c>
      <c r="BJ763">
        <v>0</v>
      </c>
      <c r="BK763">
        <v>0</v>
      </c>
      <c r="BL763">
        <v>0</v>
      </c>
      <c r="BM763">
        <v>1095.9165</v>
      </c>
      <c r="BN763">
        <v>1.35</v>
      </c>
      <c r="BO763">
        <v>0</v>
      </c>
      <c r="BP763">
        <v>1</v>
      </c>
      <c r="BQ763">
        <v>0</v>
      </c>
      <c r="BR763">
        <v>0</v>
      </c>
      <c r="BS763">
        <v>0</v>
      </c>
      <c r="BT763">
        <v>1315.0998</v>
      </c>
      <c r="BU763">
        <v>1.62</v>
      </c>
      <c r="BV763">
        <v>0</v>
      </c>
      <c r="BW763">
        <v>1</v>
      </c>
      <c r="CU763">
        <f>ROUND(AT763*Source!I496*AH763*AL763,2)</f>
        <v>0</v>
      </c>
      <c r="CV763">
        <f>ROUND(Y763*Source!I496,7)</f>
        <v>0</v>
      </c>
      <c r="CW763">
        <v>0</v>
      </c>
      <c r="CX763">
        <f>ROUND(Y763*Source!I496,7)</f>
        <v>0</v>
      </c>
      <c r="CY763">
        <f t="shared" si="256"/>
        <v>811.79</v>
      </c>
      <c r="CZ763">
        <f t="shared" si="257"/>
        <v>811.79</v>
      </c>
      <c r="DA763">
        <f t="shared" si="258"/>
        <v>1</v>
      </c>
      <c r="DB763">
        <f t="shared" si="259"/>
        <v>1315.104</v>
      </c>
      <c r="DC763">
        <f t="shared" si="260"/>
        <v>0</v>
      </c>
      <c r="DD763" t="s">
        <v>236</v>
      </c>
      <c r="DE763" t="s">
        <v>236</v>
      </c>
      <c r="DF763">
        <f t="shared" si="261"/>
        <v>0</v>
      </c>
      <c r="DG763">
        <f t="shared" si="254"/>
        <v>0</v>
      </c>
      <c r="DH763">
        <f t="shared" si="241"/>
        <v>0</v>
      </c>
      <c r="DI763">
        <f t="shared" si="242"/>
        <v>0</v>
      </c>
      <c r="DJ763">
        <f t="shared" si="262"/>
        <v>0</v>
      </c>
      <c r="DK763">
        <v>1</v>
      </c>
      <c r="DL763" t="s">
        <v>236</v>
      </c>
      <c r="DM763">
        <v>0</v>
      </c>
      <c r="DN763" t="s">
        <v>236</v>
      </c>
      <c r="DO763">
        <v>0</v>
      </c>
    </row>
    <row r="764" spans="1:119">
      <c r="A764">
        <f>ROW(Source!A496)</f>
        <v>496</v>
      </c>
      <c r="B764">
        <v>85244033</v>
      </c>
      <c r="C764">
        <v>85247363</v>
      </c>
      <c r="D764">
        <v>82925998</v>
      </c>
      <c r="E764">
        <v>117</v>
      </c>
      <c r="F764">
        <v>1</v>
      </c>
      <c r="G764">
        <v>1</v>
      </c>
      <c r="H764">
        <v>1</v>
      </c>
      <c r="I764" t="s">
        <v>970</v>
      </c>
      <c r="J764" t="s">
        <v>236</v>
      </c>
      <c r="K764" t="s">
        <v>971</v>
      </c>
      <c r="L764">
        <v>1369</v>
      </c>
      <c r="N764">
        <v>1013</v>
      </c>
      <c r="O764" t="s">
        <v>115</v>
      </c>
      <c r="P764" t="s">
        <v>115</v>
      </c>
      <c r="Q764">
        <v>1</v>
      </c>
      <c r="W764">
        <v>0</v>
      </c>
      <c r="X764">
        <v>-1275334932</v>
      </c>
      <c r="Y764">
        <f t="shared" si="255"/>
        <v>1.62</v>
      </c>
      <c r="AA764">
        <v>0</v>
      </c>
      <c r="AB764">
        <v>0</v>
      </c>
      <c r="AC764">
        <v>0</v>
      </c>
      <c r="AD764">
        <v>775.44</v>
      </c>
      <c r="AE764">
        <v>0</v>
      </c>
      <c r="AF764">
        <v>0</v>
      </c>
      <c r="AG764">
        <v>0</v>
      </c>
      <c r="AH764">
        <v>775.44</v>
      </c>
      <c r="AI764">
        <v>1</v>
      </c>
      <c r="AJ764">
        <v>1</v>
      </c>
      <c r="AK764">
        <v>1</v>
      </c>
      <c r="AL764">
        <v>1</v>
      </c>
      <c r="AM764">
        <v>-2</v>
      </c>
      <c r="AN764">
        <v>0</v>
      </c>
      <c r="AO764">
        <v>0</v>
      </c>
      <c r="AP764">
        <v>1</v>
      </c>
      <c r="AQ764">
        <v>1</v>
      </c>
      <c r="AR764">
        <v>0</v>
      </c>
      <c r="AS764" t="s">
        <v>236</v>
      </c>
      <c r="AT764">
        <v>1.35</v>
      </c>
      <c r="AU764" t="s">
        <v>718</v>
      </c>
      <c r="AV764">
        <v>1</v>
      </c>
      <c r="AW764">
        <v>2</v>
      </c>
      <c r="AX764">
        <v>85247367</v>
      </c>
      <c r="AY764">
        <v>1</v>
      </c>
      <c r="AZ764">
        <v>0</v>
      </c>
      <c r="BA764">
        <v>992</v>
      </c>
      <c r="BB764">
        <v>1</v>
      </c>
      <c r="BC764">
        <v>0</v>
      </c>
      <c r="BD764">
        <v>0</v>
      </c>
      <c r="BE764">
        <v>0</v>
      </c>
      <c r="BF764">
        <v>0</v>
      </c>
      <c r="BG764">
        <v>0</v>
      </c>
      <c r="BH764">
        <v>0</v>
      </c>
      <c r="BI764">
        <v>0</v>
      </c>
      <c r="BJ764">
        <v>0</v>
      </c>
      <c r="BK764">
        <v>0</v>
      </c>
      <c r="BL764">
        <v>0</v>
      </c>
      <c r="BM764">
        <v>1046.844</v>
      </c>
      <c r="BN764">
        <v>1.35</v>
      </c>
      <c r="BO764">
        <v>0</v>
      </c>
      <c r="BP764">
        <v>1</v>
      </c>
      <c r="BQ764">
        <v>0</v>
      </c>
      <c r="BR764">
        <v>0</v>
      </c>
      <c r="BS764">
        <v>0</v>
      </c>
      <c r="BT764">
        <v>1256.2128</v>
      </c>
      <c r="BU764">
        <v>1.62</v>
      </c>
      <c r="BV764">
        <v>0</v>
      </c>
      <c r="BW764">
        <v>1</v>
      </c>
      <c r="CU764">
        <f>ROUND(AT764*Source!I496*AH764*AL764,2)</f>
        <v>0</v>
      </c>
      <c r="CV764">
        <f>ROUND(Y764*Source!I496,7)</f>
        <v>0</v>
      </c>
      <c r="CW764">
        <v>0</v>
      </c>
      <c r="CX764">
        <f>ROUND(Y764*Source!I496,7)</f>
        <v>0</v>
      </c>
      <c r="CY764">
        <f t="shared" si="256"/>
        <v>775.44</v>
      </c>
      <c r="CZ764">
        <f t="shared" si="257"/>
        <v>775.44</v>
      </c>
      <c r="DA764">
        <f t="shared" si="258"/>
        <v>1</v>
      </c>
      <c r="DB764">
        <f t="shared" si="259"/>
        <v>1256.208</v>
      </c>
      <c r="DC764">
        <f t="shared" si="260"/>
        <v>0</v>
      </c>
      <c r="DD764" t="s">
        <v>236</v>
      </c>
      <c r="DE764" t="s">
        <v>236</v>
      </c>
      <c r="DF764">
        <f t="shared" si="261"/>
        <v>0</v>
      </c>
      <c r="DG764">
        <f t="shared" si="254"/>
        <v>0</v>
      </c>
      <c r="DH764">
        <f t="shared" si="241"/>
        <v>0</v>
      </c>
      <c r="DI764">
        <f t="shared" si="242"/>
        <v>0</v>
      </c>
      <c r="DJ764">
        <f t="shared" si="262"/>
        <v>0</v>
      </c>
      <c r="DK764">
        <v>1</v>
      </c>
      <c r="DL764" t="s">
        <v>236</v>
      </c>
      <c r="DM764">
        <v>0</v>
      </c>
      <c r="DN764" t="s">
        <v>236</v>
      </c>
      <c r="DO764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992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44">
      <c r="A1">
        <f>ROW(Source!A28)</f>
        <v>28</v>
      </c>
      <c r="B1">
        <v>85246370</v>
      </c>
      <c r="C1">
        <v>85246365</v>
      </c>
      <c r="D1">
        <v>82925822</v>
      </c>
      <c r="E1">
        <v>117</v>
      </c>
      <c r="F1">
        <v>1</v>
      </c>
      <c r="G1">
        <v>1</v>
      </c>
      <c r="H1">
        <v>1</v>
      </c>
      <c r="I1" t="s">
        <v>796</v>
      </c>
      <c r="J1" t="s">
        <v>236</v>
      </c>
      <c r="K1" t="s">
        <v>797</v>
      </c>
      <c r="L1">
        <v>1191</v>
      </c>
      <c r="N1">
        <v>1013</v>
      </c>
      <c r="O1" t="s">
        <v>28</v>
      </c>
      <c r="P1" t="s">
        <v>28</v>
      </c>
      <c r="Q1">
        <v>1</v>
      </c>
      <c r="X1">
        <v>2.03</v>
      </c>
      <c r="Y1">
        <v>0</v>
      </c>
      <c r="Z1">
        <v>0</v>
      </c>
      <c r="AA1">
        <v>0</v>
      </c>
      <c r="AB1">
        <v>720.91</v>
      </c>
      <c r="AC1">
        <v>0</v>
      </c>
      <c r="AD1">
        <v>1</v>
      </c>
      <c r="AE1">
        <v>1</v>
      </c>
      <c r="AF1" t="s">
        <v>268</v>
      </c>
      <c r="AG1">
        <v>2.8014</v>
      </c>
      <c r="AH1">
        <v>2</v>
      </c>
      <c r="AI1">
        <v>85246366</v>
      </c>
      <c r="AJ1">
        <v>1</v>
      </c>
      <c r="AK1">
        <v>0</v>
      </c>
      <c r="AL1">
        <v>0</v>
      </c>
      <c r="AM1">
        <v>0</v>
      </c>
      <c r="AN1">
        <v>0</v>
      </c>
      <c r="AO1">
        <v>0</v>
      </c>
      <c r="AP1">
        <v>0</v>
      </c>
      <c r="AQ1">
        <v>0</v>
      </c>
      <c r="AR1">
        <v>0</v>
      </c>
    </row>
    <row r="2" spans="1:44">
      <c r="A2">
        <f>ROW(Source!A28)</f>
        <v>28</v>
      </c>
      <c r="B2">
        <v>85246371</v>
      </c>
      <c r="C2">
        <v>85246365</v>
      </c>
      <c r="D2">
        <v>82926016</v>
      </c>
      <c r="E2">
        <v>117</v>
      </c>
      <c r="F2">
        <v>1</v>
      </c>
      <c r="G2">
        <v>1</v>
      </c>
      <c r="H2">
        <v>1</v>
      </c>
      <c r="I2" t="s">
        <v>798</v>
      </c>
      <c r="J2" t="s">
        <v>236</v>
      </c>
      <c r="K2" t="s">
        <v>799</v>
      </c>
      <c r="L2">
        <v>1191</v>
      </c>
      <c r="N2">
        <v>1013</v>
      </c>
      <c r="O2" t="s">
        <v>28</v>
      </c>
      <c r="P2" t="s">
        <v>28</v>
      </c>
      <c r="Q2">
        <v>1</v>
      </c>
      <c r="X2">
        <v>0.55</v>
      </c>
      <c r="Y2">
        <v>0</v>
      </c>
      <c r="Z2">
        <v>0</v>
      </c>
      <c r="AA2">
        <v>0</v>
      </c>
      <c r="AB2">
        <v>0</v>
      </c>
      <c r="AC2">
        <v>0</v>
      </c>
      <c r="AD2">
        <v>1</v>
      </c>
      <c r="AE2">
        <v>2</v>
      </c>
      <c r="AF2" t="s">
        <v>268</v>
      </c>
      <c r="AG2">
        <v>0.759</v>
      </c>
      <c r="AH2">
        <v>2</v>
      </c>
      <c r="AI2">
        <v>85246367</v>
      </c>
      <c r="AJ2">
        <v>2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</row>
    <row r="3" spans="1:44">
      <c r="A3">
        <f>ROW(Source!A28)</f>
        <v>28</v>
      </c>
      <c r="B3">
        <v>85246372</v>
      </c>
      <c r="C3">
        <v>85246365</v>
      </c>
      <c r="D3">
        <v>82932679</v>
      </c>
      <c r="E3">
        <v>1</v>
      </c>
      <c r="F3">
        <v>1</v>
      </c>
      <c r="G3">
        <v>1</v>
      </c>
      <c r="H3">
        <v>2</v>
      </c>
      <c r="I3" t="s">
        <v>124</v>
      </c>
      <c r="J3" t="s">
        <v>800</v>
      </c>
      <c r="K3" t="s">
        <v>125</v>
      </c>
      <c r="L3">
        <v>1368</v>
      </c>
      <c r="N3">
        <v>1011</v>
      </c>
      <c r="O3" t="s">
        <v>57</v>
      </c>
      <c r="P3" t="s">
        <v>57</v>
      </c>
      <c r="Q3">
        <v>1</v>
      </c>
      <c r="X3">
        <v>0.45</v>
      </c>
      <c r="Y3">
        <v>0</v>
      </c>
      <c r="Z3">
        <v>346.73</v>
      </c>
      <c r="AA3">
        <v>811.79</v>
      </c>
      <c r="AB3">
        <v>0</v>
      </c>
      <c r="AC3">
        <v>0</v>
      </c>
      <c r="AD3">
        <v>1</v>
      </c>
      <c r="AE3">
        <v>0</v>
      </c>
      <c r="AF3" t="s">
        <v>268</v>
      </c>
      <c r="AG3">
        <v>0.621</v>
      </c>
      <c r="AH3">
        <v>2</v>
      </c>
      <c r="AI3">
        <v>85246368</v>
      </c>
      <c r="AJ3">
        <v>3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</row>
    <row r="4" spans="1:44">
      <c r="A4">
        <f>ROW(Source!A28)</f>
        <v>28</v>
      </c>
      <c r="B4">
        <v>85246373</v>
      </c>
      <c r="C4">
        <v>85246365</v>
      </c>
      <c r="D4">
        <v>82933400</v>
      </c>
      <c r="E4">
        <v>1</v>
      </c>
      <c r="F4">
        <v>1</v>
      </c>
      <c r="G4">
        <v>1</v>
      </c>
      <c r="H4">
        <v>2</v>
      </c>
      <c r="I4" t="s">
        <v>97</v>
      </c>
      <c r="J4" t="s">
        <v>801</v>
      </c>
      <c r="K4" t="s">
        <v>98</v>
      </c>
      <c r="L4">
        <v>1368</v>
      </c>
      <c r="N4">
        <v>1011</v>
      </c>
      <c r="O4" t="s">
        <v>57</v>
      </c>
      <c r="P4" t="s">
        <v>57</v>
      </c>
      <c r="Q4">
        <v>1</v>
      </c>
      <c r="X4">
        <v>0.1</v>
      </c>
      <c r="Y4">
        <v>0</v>
      </c>
      <c r="Z4">
        <v>641.7</v>
      </c>
      <c r="AA4">
        <v>811.79</v>
      </c>
      <c r="AB4">
        <v>0</v>
      </c>
      <c r="AC4">
        <v>0</v>
      </c>
      <c r="AD4">
        <v>1</v>
      </c>
      <c r="AE4">
        <v>0</v>
      </c>
      <c r="AF4" t="s">
        <v>268</v>
      </c>
      <c r="AG4">
        <v>0.138</v>
      </c>
      <c r="AH4">
        <v>2</v>
      </c>
      <c r="AI4">
        <v>85246369</v>
      </c>
      <c r="AJ4">
        <v>4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</row>
    <row r="5" spans="1:44">
      <c r="A5">
        <f>ROW(Source!A29)</f>
        <v>29</v>
      </c>
      <c r="B5">
        <v>85246370</v>
      </c>
      <c r="C5">
        <v>85246365</v>
      </c>
      <c r="D5">
        <v>82925822</v>
      </c>
      <c r="E5">
        <v>117</v>
      </c>
      <c r="F5">
        <v>1</v>
      </c>
      <c r="G5">
        <v>1</v>
      </c>
      <c r="H5">
        <v>1</v>
      </c>
      <c r="I5" t="s">
        <v>796</v>
      </c>
      <c r="J5" t="s">
        <v>236</v>
      </c>
      <c r="K5" t="s">
        <v>797</v>
      </c>
      <c r="L5">
        <v>1191</v>
      </c>
      <c r="N5">
        <v>1013</v>
      </c>
      <c r="O5" t="s">
        <v>28</v>
      </c>
      <c r="P5" t="s">
        <v>28</v>
      </c>
      <c r="Q5">
        <v>1</v>
      </c>
      <c r="X5">
        <v>2.03</v>
      </c>
      <c r="Y5">
        <v>0</v>
      </c>
      <c r="Z5">
        <v>0</v>
      </c>
      <c r="AA5">
        <v>0</v>
      </c>
      <c r="AB5">
        <v>720.91</v>
      </c>
      <c r="AC5">
        <v>0</v>
      </c>
      <c r="AD5">
        <v>1</v>
      </c>
      <c r="AE5">
        <v>1</v>
      </c>
      <c r="AF5" t="s">
        <v>268</v>
      </c>
      <c r="AG5">
        <v>2.8014</v>
      </c>
      <c r="AH5">
        <v>2</v>
      </c>
      <c r="AI5">
        <v>85246366</v>
      </c>
      <c r="AJ5">
        <v>5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</row>
    <row r="6" spans="1:44">
      <c r="A6">
        <f>ROW(Source!A29)</f>
        <v>29</v>
      </c>
      <c r="B6">
        <v>85246371</v>
      </c>
      <c r="C6">
        <v>85246365</v>
      </c>
      <c r="D6">
        <v>82926016</v>
      </c>
      <c r="E6">
        <v>117</v>
      </c>
      <c r="F6">
        <v>1</v>
      </c>
      <c r="G6">
        <v>1</v>
      </c>
      <c r="H6">
        <v>1</v>
      </c>
      <c r="I6" t="s">
        <v>798</v>
      </c>
      <c r="J6" t="s">
        <v>236</v>
      </c>
      <c r="K6" t="s">
        <v>799</v>
      </c>
      <c r="L6">
        <v>1191</v>
      </c>
      <c r="N6">
        <v>1013</v>
      </c>
      <c r="O6" t="s">
        <v>28</v>
      </c>
      <c r="P6" t="s">
        <v>28</v>
      </c>
      <c r="Q6">
        <v>1</v>
      </c>
      <c r="X6">
        <v>0.55</v>
      </c>
      <c r="Y6">
        <v>0</v>
      </c>
      <c r="Z6">
        <v>0</v>
      </c>
      <c r="AA6">
        <v>0</v>
      </c>
      <c r="AB6">
        <v>0</v>
      </c>
      <c r="AC6">
        <v>0</v>
      </c>
      <c r="AD6">
        <v>1</v>
      </c>
      <c r="AE6">
        <v>2</v>
      </c>
      <c r="AF6" t="s">
        <v>268</v>
      </c>
      <c r="AG6">
        <v>0.759</v>
      </c>
      <c r="AH6">
        <v>2</v>
      </c>
      <c r="AI6">
        <v>85246367</v>
      </c>
      <c r="AJ6">
        <v>6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</row>
    <row r="7" spans="1:44">
      <c r="A7">
        <f>ROW(Source!A29)</f>
        <v>29</v>
      </c>
      <c r="B7">
        <v>85246372</v>
      </c>
      <c r="C7">
        <v>85246365</v>
      </c>
      <c r="D7">
        <v>82932679</v>
      </c>
      <c r="E7">
        <v>1</v>
      </c>
      <c r="F7">
        <v>1</v>
      </c>
      <c r="G7">
        <v>1</v>
      </c>
      <c r="H7">
        <v>2</v>
      </c>
      <c r="I7" t="s">
        <v>124</v>
      </c>
      <c r="J7" t="s">
        <v>800</v>
      </c>
      <c r="K7" t="s">
        <v>125</v>
      </c>
      <c r="L7">
        <v>1368</v>
      </c>
      <c r="N7">
        <v>1011</v>
      </c>
      <c r="O7" t="s">
        <v>57</v>
      </c>
      <c r="P7" t="s">
        <v>57</v>
      </c>
      <c r="Q7">
        <v>1</v>
      </c>
      <c r="X7">
        <v>0.45</v>
      </c>
      <c r="Y7">
        <v>0</v>
      </c>
      <c r="Z7">
        <v>346.73</v>
      </c>
      <c r="AA7">
        <v>811.79</v>
      </c>
      <c r="AB7">
        <v>0</v>
      </c>
      <c r="AC7">
        <v>0</v>
      </c>
      <c r="AD7">
        <v>1</v>
      </c>
      <c r="AE7">
        <v>0</v>
      </c>
      <c r="AF7" t="s">
        <v>268</v>
      </c>
      <c r="AG7">
        <v>0.621</v>
      </c>
      <c r="AH7">
        <v>2</v>
      </c>
      <c r="AI7">
        <v>85246368</v>
      </c>
      <c r="AJ7">
        <v>7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</row>
    <row r="8" spans="1:44">
      <c r="A8">
        <f>ROW(Source!A29)</f>
        <v>29</v>
      </c>
      <c r="B8">
        <v>85246373</v>
      </c>
      <c r="C8">
        <v>85246365</v>
      </c>
      <c r="D8">
        <v>82933400</v>
      </c>
      <c r="E8">
        <v>1</v>
      </c>
      <c r="F8">
        <v>1</v>
      </c>
      <c r="G8">
        <v>1</v>
      </c>
      <c r="H8">
        <v>2</v>
      </c>
      <c r="I8" t="s">
        <v>97</v>
      </c>
      <c r="J8" t="s">
        <v>801</v>
      </c>
      <c r="K8" t="s">
        <v>98</v>
      </c>
      <c r="L8">
        <v>1368</v>
      </c>
      <c r="N8">
        <v>1011</v>
      </c>
      <c r="O8" t="s">
        <v>57</v>
      </c>
      <c r="P8" t="s">
        <v>57</v>
      </c>
      <c r="Q8">
        <v>1</v>
      </c>
      <c r="X8">
        <v>0.1</v>
      </c>
      <c r="Y8">
        <v>0</v>
      </c>
      <c r="Z8">
        <v>641.7</v>
      </c>
      <c r="AA8">
        <v>811.79</v>
      </c>
      <c r="AB8">
        <v>0</v>
      </c>
      <c r="AC8">
        <v>0</v>
      </c>
      <c r="AD8">
        <v>1</v>
      </c>
      <c r="AE8">
        <v>0</v>
      </c>
      <c r="AF8" t="s">
        <v>268</v>
      </c>
      <c r="AG8">
        <v>0.138</v>
      </c>
      <c r="AH8">
        <v>2</v>
      </c>
      <c r="AI8">
        <v>85246369</v>
      </c>
      <c r="AJ8">
        <v>8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</row>
    <row r="9" spans="1:44">
      <c r="A9">
        <f>ROW(Source!A30)</f>
        <v>30</v>
      </c>
      <c r="B9">
        <v>85246379</v>
      </c>
      <c r="C9">
        <v>85246374</v>
      </c>
      <c r="D9">
        <v>82925832</v>
      </c>
      <c r="E9">
        <v>117</v>
      </c>
      <c r="F9">
        <v>1</v>
      </c>
      <c r="G9">
        <v>1</v>
      </c>
      <c r="H9">
        <v>1</v>
      </c>
      <c r="I9" t="s">
        <v>802</v>
      </c>
      <c r="J9" t="s">
        <v>236</v>
      </c>
      <c r="K9" t="s">
        <v>803</v>
      </c>
      <c r="L9">
        <v>1191</v>
      </c>
      <c r="N9">
        <v>1013</v>
      </c>
      <c r="O9" t="s">
        <v>28</v>
      </c>
      <c r="P9" t="s">
        <v>28</v>
      </c>
      <c r="Q9">
        <v>1</v>
      </c>
      <c r="X9">
        <v>1.24</v>
      </c>
      <c r="Y9">
        <v>0</v>
      </c>
      <c r="Z9">
        <v>0</v>
      </c>
      <c r="AA9">
        <v>0</v>
      </c>
      <c r="AB9">
        <v>766.35</v>
      </c>
      <c r="AC9">
        <v>0</v>
      </c>
      <c r="AD9">
        <v>1</v>
      </c>
      <c r="AE9">
        <v>1</v>
      </c>
      <c r="AF9" t="s">
        <v>268</v>
      </c>
      <c r="AG9">
        <v>1.7112</v>
      </c>
      <c r="AH9">
        <v>2</v>
      </c>
      <c r="AI9">
        <v>85246375</v>
      </c>
      <c r="AJ9">
        <v>9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</row>
    <row r="10" spans="1:44">
      <c r="A10">
        <f>ROW(Source!A30)</f>
        <v>30</v>
      </c>
      <c r="B10">
        <v>85246380</v>
      </c>
      <c r="C10">
        <v>85246374</v>
      </c>
      <c r="D10">
        <v>82926016</v>
      </c>
      <c r="E10">
        <v>117</v>
      </c>
      <c r="F10">
        <v>1</v>
      </c>
      <c r="G10">
        <v>1</v>
      </c>
      <c r="H10">
        <v>1</v>
      </c>
      <c r="I10" t="s">
        <v>798</v>
      </c>
      <c r="J10" t="s">
        <v>236</v>
      </c>
      <c r="K10" t="s">
        <v>799</v>
      </c>
      <c r="L10">
        <v>1191</v>
      </c>
      <c r="N10">
        <v>1013</v>
      </c>
      <c r="O10" t="s">
        <v>28</v>
      </c>
      <c r="P10" t="s">
        <v>28</v>
      </c>
      <c r="Q10">
        <v>1</v>
      </c>
      <c r="X10">
        <v>1.1</v>
      </c>
      <c r="Y10">
        <v>0</v>
      </c>
      <c r="Z10">
        <v>0</v>
      </c>
      <c r="AA10">
        <v>0</v>
      </c>
      <c r="AB10">
        <v>0</v>
      </c>
      <c r="AC10">
        <v>0</v>
      </c>
      <c r="AD10">
        <v>1</v>
      </c>
      <c r="AE10">
        <v>2</v>
      </c>
      <c r="AF10" t="s">
        <v>268</v>
      </c>
      <c r="AG10">
        <v>1.518</v>
      </c>
      <c r="AH10">
        <v>2</v>
      </c>
      <c r="AI10">
        <v>85246376</v>
      </c>
      <c r="AJ10">
        <v>10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</row>
    <row r="11" spans="1:44">
      <c r="A11">
        <f>ROW(Source!A30)</f>
        <v>30</v>
      </c>
      <c r="B11">
        <v>85246381</v>
      </c>
      <c r="C11">
        <v>85246374</v>
      </c>
      <c r="D11">
        <v>82932392</v>
      </c>
      <c r="E11">
        <v>1</v>
      </c>
      <c r="F11">
        <v>1</v>
      </c>
      <c r="G11">
        <v>1</v>
      </c>
      <c r="H11">
        <v>2</v>
      </c>
      <c r="I11" t="s">
        <v>95</v>
      </c>
      <c r="J11" t="s">
        <v>804</v>
      </c>
      <c r="K11" t="s">
        <v>96</v>
      </c>
      <c r="L11">
        <v>1368</v>
      </c>
      <c r="N11">
        <v>1011</v>
      </c>
      <c r="O11" t="s">
        <v>57</v>
      </c>
      <c r="P11" t="s">
        <v>57</v>
      </c>
      <c r="Q11">
        <v>1</v>
      </c>
      <c r="X11">
        <v>1.04</v>
      </c>
      <c r="Y11">
        <v>0</v>
      </c>
      <c r="Z11">
        <v>2088.77</v>
      </c>
      <c r="AA11">
        <v>932.95</v>
      </c>
      <c r="AB11">
        <v>0</v>
      </c>
      <c r="AC11">
        <v>0</v>
      </c>
      <c r="AD11">
        <v>1</v>
      </c>
      <c r="AE11">
        <v>0</v>
      </c>
      <c r="AF11" t="s">
        <v>268</v>
      </c>
      <c r="AG11">
        <v>1.4352</v>
      </c>
      <c r="AH11">
        <v>2</v>
      </c>
      <c r="AI11">
        <v>85246377</v>
      </c>
      <c r="AJ11">
        <v>11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</row>
    <row r="12" spans="1:44">
      <c r="A12">
        <f>ROW(Source!A30)</f>
        <v>30</v>
      </c>
      <c r="B12">
        <v>85246382</v>
      </c>
      <c r="C12">
        <v>85246374</v>
      </c>
      <c r="D12">
        <v>82933400</v>
      </c>
      <c r="E12">
        <v>1</v>
      </c>
      <c r="F12">
        <v>1</v>
      </c>
      <c r="G12">
        <v>1</v>
      </c>
      <c r="H12">
        <v>2</v>
      </c>
      <c r="I12" t="s">
        <v>97</v>
      </c>
      <c r="J12" t="s">
        <v>801</v>
      </c>
      <c r="K12" t="s">
        <v>98</v>
      </c>
      <c r="L12">
        <v>1368</v>
      </c>
      <c r="N12">
        <v>1011</v>
      </c>
      <c r="O12" t="s">
        <v>57</v>
      </c>
      <c r="P12" t="s">
        <v>57</v>
      </c>
      <c r="Q12">
        <v>1</v>
      </c>
      <c r="X12">
        <v>0.06</v>
      </c>
      <c r="Y12">
        <v>0</v>
      </c>
      <c r="Z12">
        <v>641.7</v>
      </c>
      <c r="AA12">
        <v>811.79</v>
      </c>
      <c r="AB12">
        <v>0</v>
      </c>
      <c r="AC12">
        <v>0</v>
      </c>
      <c r="AD12">
        <v>1</v>
      </c>
      <c r="AE12">
        <v>0</v>
      </c>
      <c r="AF12" t="s">
        <v>268</v>
      </c>
      <c r="AG12">
        <v>0.0828</v>
      </c>
      <c r="AH12">
        <v>2</v>
      </c>
      <c r="AI12">
        <v>85246378</v>
      </c>
      <c r="AJ12">
        <v>12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</row>
    <row r="13" spans="1:44">
      <c r="A13">
        <f>ROW(Source!A31)</f>
        <v>31</v>
      </c>
      <c r="B13">
        <v>85246379</v>
      </c>
      <c r="C13">
        <v>85246374</v>
      </c>
      <c r="D13">
        <v>82925832</v>
      </c>
      <c r="E13">
        <v>117</v>
      </c>
      <c r="F13">
        <v>1</v>
      </c>
      <c r="G13">
        <v>1</v>
      </c>
      <c r="H13">
        <v>1</v>
      </c>
      <c r="I13" t="s">
        <v>802</v>
      </c>
      <c r="J13" t="s">
        <v>236</v>
      </c>
      <c r="K13" t="s">
        <v>803</v>
      </c>
      <c r="L13">
        <v>1191</v>
      </c>
      <c r="N13">
        <v>1013</v>
      </c>
      <c r="O13" t="s">
        <v>28</v>
      </c>
      <c r="P13" t="s">
        <v>28</v>
      </c>
      <c r="Q13">
        <v>1</v>
      </c>
      <c r="X13">
        <v>1.24</v>
      </c>
      <c r="Y13">
        <v>0</v>
      </c>
      <c r="Z13">
        <v>0</v>
      </c>
      <c r="AA13">
        <v>0</v>
      </c>
      <c r="AB13">
        <v>766.35</v>
      </c>
      <c r="AC13">
        <v>0</v>
      </c>
      <c r="AD13">
        <v>1</v>
      </c>
      <c r="AE13">
        <v>1</v>
      </c>
      <c r="AF13" t="s">
        <v>268</v>
      </c>
      <c r="AG13">
        <v>1.7112</v>
      </c>
      <c r="AH13">
        <v>2</v>
      </c>
      <c r="AI13">
        <v>85246375</v>
      </c>
      <c r="AJ13">
        <v>13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</row>
    <row r="14" spans="1:44">
      <c r="A14">
        <f>ROW(Source!A31)</f>
        <v>31</v>
      </c>
      <c r="B14">
        <v>85246380</v>
      </c>
      <c r="C14">
        <v>85246374</v>
      </c>
      <c r="D14">
        <v>82926016</v>
      </c>
      <c r="E14">
        <v>117</v>
      </c>
      <c r="F14">
        <v>1</v>
      </c>
      <c r="G14">
        <v>1</v>
      </c>
      <c r="H14">
        <v>1</v>
      </c>
      <c r="I14" t="s">
        <v>798</v>
      </c>
      <c r="J14" t="s">
        <v>236</v>
      </c>
      <c r="K14" t="s">
        <v>799</v>
      </c>
      <c r="L14">
        <v>1191</v>
      </c>
      <c r="N14">
        <v>1013</v>
      </c>
      <c r="O14" t="s">
        <v>28</v>
      </c>
      <c r="P14" t="s">
        <v>28</v>
      </c>
      <c r="Q14">
        <v>1</v>
      </c>
      <c r="X14">
        <v>1.1</v>
      </c>
      <c r="Y14">
        <v>0</v>
      </c>
      <c r="Z14">
        <v>0</v>
      </c>
      <c r="AA14">
        <v>0</v>
      </c>
      <c r="AB14">
        <v>0</v>
      </c>
      <c r="AC14">
        <v>0</v>
      </c>
      <c r="AD14">
        <v>1</v>
      </c>
      <c r="AE14">
        <v>2</v>
      </c>
      <c r="AF14" t="s">
        <v>268</v>
      </c>
      <c r="AG14">
        <v>1.518</v>
      </c>
      <c r="AH14">
        <v>2</v>
      </c>
      <c r="AI14">
        <v>85246376</v>
      </c>
      <c r="AJ14">
        <v>14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</row>
    <row r="15" spans="1:44">
      <c r="A15">
        <f>ROW(Source!A31)</f>
        <v>31</v>
      </c>
      <c r="B15">
        <v>85246381</v>
      </c>
      <c r="C15">
        <v>85246374</v>
      </c>
      <c r="D15">
        <v>82932392</v>
      </c>
      <c r="E15">
        <v>1</v>
      </c>
      <c r="F15">
        <v>1</v>
      </c>
      <c r="G15">
        <v>1</v>
      </c>
      <c r="H15">
        <v>2</v>
      </c>
      <c r="I15" t="s">
        <v>95</v>
      </c>
      <c r="J15" t="s">
        <v>804</v>
      </c>
      <c r="K15" t="s">
        <v>96</v>
      </c>
      <c r="L15">
        <v>1368</v>
      </c>
      <c r="N15">
        <v>1011</v>
      </c>
      <c r="O15" t="s">
        <v>57</v>
      </c>
      <c r="P15" t="s">
        <v>57</v>
      </c>
      <c r="Q15">
        <v>1</v>
      </c>
      <c r="X15">
        <v>1.04</v>
      </c>
      <c r="Y15">
        <v>0</v>
      </c>
      <c r="Z15">
        <v>2088.77</v>
      </c>
      <c r="AA15">
        <v>932.95</v>
      </c>
      <c r="AB15">
        <v>0</v>
      </c>
      <c r="AC15">
        <v>0</v>
      </c>
      <c r="AD15">
        <v>1</v>
      </c>
      <c r="AE15">
        <v>0</v>
      </c>
      <c r="AF15" t="s">
        <v>268</v>
      </c>
      <c r="AG15">
        <v>1.4352</v>
      </c>
      <c r="AH15">
        <v>2</v>
      </c>
      <c r="AI15">
        <v>85246377</v>
      </c>
      <c r="AJ15">
        <v>15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</row>
    <row r="16" spans="1:44">
      <c r="A16">
        <f>ROW(Source!A31)</f>
        <v>31</v>
      </c>
      <c r="B16">
        <v>85246382</v>
      </c>
      <c r="C16">
        <v>85246374</v>
      </c>
      <c r="D16">
        <v>82933400</v>
      </c>
      <c r="E16">
        <v>1</v>
      </c>
      <c r="F16">
        <v>1</v>
      </c>
      <c r="G16">
        <v>1</v>
      </c>
      <c r="H16">
        <v>2</v>
      </c>
      <c r="I16" t="s">
        <v>97</v>
      </c>
      <c r="J16" t="s">
        <v>801</v>
      </c>
      <c r="K16" t="s">
        <v>98</v>
      </c>
      <c r="L16">
        <v>1368</v>
      </c>
      <c r="N16">
        <v>1011</v>
      </c>
      <c r="O16" t="s">
        <v>57</v>
      </c>
      <c r="P16" t="s">
        <v>57</v>
      </c>
      <c r="Q16">
        <v>1</v>
      </c>
      <c r="X16">
        <v>0.06</v>
      </c>
      <c r="Y16">
        <v>0</v>
      </c>
      <c r="Z16">
        <v>641.7</v>
      </c>
      <c r="AA16">
        <v>811.79</v>
      </c>
      <c r="AB16">
        <v>0</v>
      </c>
      <c r="AC16">
        <v>0</v>
      </c>
      <c r="AD16">
        <v>1</v>
      </c>
      <c r="AE16">
        <v>0</v>
      </c>
      <c r="AF16" t="s">
        <v>268</v>
      </c>
      <c r="AG16">
        <v>0.0828</v>
      </c>
      <c r="AH16">
        <v>2</v>
      </c>
      <c r="AI16">
        <v>85246378</v>
      </c>
      <c r="AJ16">
        <v>16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</row>
    <row r="17" spans="1:44">
      <c r="A17">
        <f>ROW(Source!A32)</f>
        <v>32</v>
      </c>
      <c r="B17">
        <v>85246388</v>
      </c>
      <c r="C17">
        <v>85246383</v>
      </c>
      <c r="D17">
        <v>82925804</v>
      </c>
      <c r="E17">
        <v>117</v>
      </c>
      <c r="F17">
        <v>1</v>
      </c>
      <c r="G17">
        <v>1</v>
      </c>
      <c r="H17">
        <v>1</v>
      </c>
      <c r="I17" t="s">
        <v>71</v>
      </c>
      <c r="J17" t="s">
        <v>236</v>
      </c>
      <c r="K17" t="s">
        <v>72</v>
      </c>
      <c r="L17">
        <v>1191</v>
      </c>
      <c r="N17">
        <v>1013</v>
      </c>
      <c r="O17" t="s">
        <v>28</v>
      </c>
      <c r="P17" t="s">
        <v>28</v>
      </c>
      <c r="Q17">
        <v>1</v>
      </c>
      <c r="X17">
        <v>0.2</v>
      </c>
      <c r="Y17">
        <v>0</v>
      </c>
      <c r="Z17">
        <v>0</v>
      </c>
      <c r="AA17">
        <v>0</v>
      </c>
      <c r="AB17">
        <v>690.62</v>
      </c>
      <c r="AC17">
        <v>0</v>
      </c>
      <c r="AD17">
        <v>1</v>
      </c>
      <c r="AE17">
        <v>1</v>
      </c>
      <c r="AF17" t="s">
        <v>268</v>
      </c>
      <c r="AG17">
        <v>0.276</v>
      </c>
      <c r="AH17">
        <v>2</v>
      </c>
      <c r="AI17">
        <v>85246384</v>
      </c>
      <c r="AJ17">
        <v>17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</row>
    <row r="18" spans="1:44">
      <c r="A18">
        <f>ROW(Source!A32)</f>
        <v>32</v>
      </c>
      <c r="B18">
        <v>85246389</v>
      </c>
      <c r="C18">
        <v>85246383</v>
      </c>
      <c r="D18">
        <v>82926016</v>
      </c>
      <c r="E18">
        <v>117</v>
      </c>
      <c r="F18">
        <v>1</v>
      </c>
      <c r="G18">
        <v>1</v>
      </c>
      <c r="H18">
        <v>1</v>
      </c>
      <c r="I18" t="s">
        <v>798</v>
      </c>
      <c r="J18" t="s">
        <v>236</v>
      </c>
      <c r="K18" t="s">
        <v>799</v>
      </c>
      <c r="L18">
        <v>1191</v>
      </c>
      <c r="N18">
        <v>1013</v>
      </c>
      <c r="O18" t="s">
        <v>28</v>
      </c>
      <c r="P18" t="s">
        <v>28</v>
      </c>
      <c r="Q18">
        <v>1</v>
      </c>
      <c r="X18">
        <v>0.11</v>
      </c>
      <c r="Y18">
        <v>0</v>
      </c>
      <c r="Z18">
        <v>0</v>
      </c>
      <c r="AA18">
        <v>0</v>
      </c>
      <c r="AB18">
        <v>0</v>
      </c>
      <c r="AC18">
        <v>0</v>
      </c>
      <c r="AD18">
        <v>1</v>
      </c>
      <c r="AE18">
        <v>2</v>
      </c>
      <c r="AF18" t="s">
        <v>268</v>
      </c>
      <c r="AG18">
        <v>0.1518</v>
      </c>
      <c r="AH18">
        <v>2</v>
      </c>
      <c r="AI18">
        <v>85246385</v>
      </c>
      <c r="AJ18">
        <v>18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</row>
    <row r="19" spans="1:44">
      <c r="A19">
        <f>ROW(Source!A32)</f>
        <v>32</v>
      </c>
      <c r="B19">
        <v>85246390</v>
      </c>
      <c r="C19">
        <v>85246383</v>
      </c>
      <c r="D19">
        <v>82933465</v>
      </c>
      <c r="E19">
        <v>1</v>
      </c>
      <c r="F19">
        <v>1</v>
      </c>
      <c r="G19">
        <v>1</v>
      </c>
      <c r="H19">
        <v>2</v>
      </c>
      <c r="I19" t="s">
        <v>77</v>
      </c>
      <c r="J19" t="s">
        <v>805</v>
      </c>
      <c r="K19" t="s">
        <v>78</v>
      </c>
      <c r="L19">
        <v>1368</v>
      </c>
      <c r="N19">
        <v>1011</v>
      </c>
      <c r="O19" t="s">
        <v>57</v>
      </c>
      <c r="P19" t="s">
        <v>57</v>
      </c>
      <c r="Q19">
        <v>1</v>
      </c>
      <c r="X19">
        <v>0.11</v>
      </c>
      <c r="Y19">
        <v>0</v>
      </c>
      <c r="Z19">
        <v>13.86</v>
      </c>
      <c r="AA19">
        <v>0</v>
      </c>
      <c r="AB19">
        <v>0</v>
      </c>
      <c r="AC19">
        <v>0</v>
      </c>
      <c r="AD19">
        <v>1</v>
      </c>
      <c r="AE19">
        <v>0</v>
      </c>
      <c r="AF19" t="s">
        <v>268</v>
      </c>
      <c r="AG19">
        <v>0.1518</v>
      </c>
      <c r="AH19">
        <v>2</v>
      </c>
      <c r="AI19">
        <v>85246386</v>
      </c>
      <c r="AJ19">
        <v>19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</row>
    <row r="20" spans="1:44">
      <c r="A20">
        <f>ROW(Source!A32)</f>
        <v>32</v>
      </c>
      <c r="B20">
        <v>85246391</v>
      </c>
      <c r="C20">
        <v>85246383</v>
      </c>
      <c r="D20">
        <v>82933483</v>
      </c>
      <c r="E20">
        <v>1</v>
      </c>
      <c r="F20">
        <v>1</v>
      </c>
      <c r="G20">
        <v>1</v>
      </c>
      <c r="H20">
        <v>2</v>
      </c>
      <c r="I20" t="s">
        <v>79</v>
      </c>
      <c r="J20" t="s">
        <v>806</v>
      </c>
      <c r="K20" t="s">
        <v>80</v>
      </c>
      <c r="L20">
        <v>1368</v>
      </c>
      <c r="N20">
        <v>1011</v>
      </c>
      <c r="O20" t="s">
        <v>57</v>
      </c>
      <c r="P20" t="s">
        <v>57</v>
      </c>
      <c r="Q20">
        <v>1</v>
      </c>
      <c r="X20">
        <v>0.11</v>
      </c>
      <c r="Y20">
        <v>0</v>
      </c>
      <c r="Z20">
        <v>487.94</v>
      </c>
      <c r="AA20">
        <v>811.79</v>
      </c>
      <c r="AB20">
        <v>0</v>
      </c>
      <c r="AC20">
        <v>0</v>
      </c>
      <c r="AD20">
        <v>1</v>
      </c>
      <c r="AE20">
        <v>0</v>
      </c>
      <c r="AF20" t="s">
        <v>268</v>
      </c>
      <c r="AG20">
        <v>0.1518</v>
      </c>
      <c r="AH20">
        <v>2</v>
      </c>
      <c r="AI20">
        <v>85246387</v>
      </c>
      <c r="AJ20">
        <v>20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</row>
    <row r="21" spans="1:44">
      <c r="A21">
        <f>ROW(Source!A33)</f>
        <v>33</v>
      </c>
      <c r="B21">
        <v>85246388</v>
      </c>
      <c r="C21">
        <v>85246383</v>
      </c>
      <c r="D21">
        <v>82925804</v>
      </c>
      <c r="E21">
        <v>117</v>
      </c>
      <c r="F21">
        <v>1</v>
      </c>
      <c r="G21">
        <v>1</v>
      </c>
      <c r="H21">
        <v>1</v>
      </c>
      <c r="I21" t="s">
        <v>71</v>
      </c>
      <c r="J21" t="s">
        <v>236</v>
      </c>
      <c r="K21" t="s">
        <v>72</v>
      </c>
      <c r="L21">
        <v>1191</v>
      </c>
      <c r="N21">
        <v>1013</v>
      </c>
      <c r="O21" t="s">
        <v>28</v>
      </c>
      <c r="P21" t="s">
        <v>28</v>
      </c>
      <c r="Q21">
        <v>1</v>
      </c>
      <c r="X21">
        <v>0.2</v>
      </c>
      <c r="Y21">
        <v>0</v>
      </c>
      <c r="Z21">
        <v>0</v>
      </c>
      <c r="AA21">
        <v>0</v>
      </c>
      <c r="AB21">
        <v>690.62</v>
      </c>
      <c r="AC21">
        <v>0</v>
      </c>
      <c r="AD21">
        <v>1</v>
      </c>
      <c r="AE21">
        <v>1</v>
      </c>
      <c r="AF21" t="s">
        <v>268</v>
      </c>
      <c r="AG21">
        <v>0.276</v>
      </c>
      <c r="AH21">
        <v>2</v>
      </c>
      <c r="AI21">
        <v>85246384</v>
      </c>
      <c r="AJ21">
        <v>21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</row>
    <row r="22" spans="1:44">
      <c r="A22">
        <f>ROW(Source!A33)</f>
        <v>33</v>
      </c>
      <c r="B22">
        <v>85246389</v>
      </c>
      <c r="C22">
        <v>85246383</v>
      </c>
      <c r="D22">
        <v>82926016</v>
      </c>
      <c r="E22">
        <v>117</v>
      </c>
      <c r="F22">
        <v>1</v>
      </c>
      <c r="G22">
        <v>1</v>
      </c>
      <c r="H22">
        <v>1</v>
      </c>
      <c r="I22" t="s">
        <v>798</v>
      </c>
      <c r="J22" t="s">
        <v>236</v>
      </c>
      <c r="K22" t="s">
        <v>799</v>
      </c>
      <c r="L22">
        <v>1191</v>
      </c>
      <c r="N22">
        <v>1013</v>
      </c>
      <c r="O22" t="s">
        <v>28</v>
      </c>
      <c r="P22" t="s">
        <v>28</v>
      </c>
      <c r="Q22">
        <v>1</v>
      </c>
      <c r="X22">
        <v>0.11</v>
      </c>
      <c r="Y22">
        <v>0</v>
      </c>
      <c r="Z22">
        <v>0</v>
      </c>
      <c r="AA22">
        <v>0</v>
      </c>
      <c r="AB22">
        <v>0</v>
      </c>
      <c r="AC22">
        <v>0</v>
      </c>
      <c r="AD22">
        <v>1</v>
      </c>
      <c r="AE22">
        <v>2</v>
      </c>
      <c r="AF22" t="s">
        <v>268</v>
      </c>
      <c r="AG22">
        <v>0.1518</v>
      </c>
      <c r="AH22">
        <v>2</v>
      </c>
      <c r="AI22">
        <v>85246385</v>
      </c>
      <c r="AJ22">
        <v>22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</row>
    <row r="23" spans="1:44">
      <c r="A23">
        <f>ROW(Source!A33)</f>
        <v>33</v>
      </c>
      <c r="B23">
        <v>85246390</v>
      </c>
      <c r="C23">
        <v>85246383</v>
      </c>
      <c r="D23">
        <v>82933465</v>
      </c>
      <c r="E23">
        <v>1</v>
      </c>
      <c r="F23">
        <v>1</v>
      </c>
      <c r="G23">
        <v>1</v>
      </c>
      <c r="H23">
        <v>2</v>
      </c>
      <c r="I23" t="s">
        <v>77</v>
      </c>
      <c r="J23" t="s">
        <v>805</v>
      </c>
      <c r="K23" t="s">
        <v>78</v>
      </c>
      <c r="L23">
        <v>1368</v>
      </c>
      <c r="N23">
        <v>1011</v>
      </c>
      <c r="O23" t="s">
        <v>57</v>
      </c>
      <c r="P23" t="s">
        <v>57</v>
      </c>
      <c r="Q23">
        <v>1</v>
      </c>
      <c r="X23">
        <v>0.11</v>
      </c>
      <c r="Y23">
        <v>0</v>
      </c>
      <c r="Z23">
        <v>13.86</v>
      </c>
      <c r="AA23">
        <v>0</v>
      </c>
      <c r="AB23">
        <v>0</v>
      </c>
      <c r="AC23">
        <v>0</v>
      </c>
      <c r="AD23">
        <v>1</v>
      </c>
      <c r="AE23">
        <v>0</v>
      </c>
      <c r="AF23" t="s">
        <v>268</v>
      </c>
      <c r="AG23">
        <v>0.1518</v>
      </c>
      <c r="AH23">
        <v>2</v>
      </c>
      <c r="AI23">
        <v>85246386</v>
      </c>
      <c r="AJ23">
        <v>23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</row>
    <row r="24" spans="1:44">
      <c r="A24">
        <f>ROW(Source!A33)</f>
        <v>33</v>
      </c>
      <c r="B24">
        <v>85246391</v>
      </c>
      <c r="C24">
        <v>85246383</v>
      </c>
      <c r="D24">
        <v>82933483</v>
      </c>
      <c r="E24">
        <v>1</v>
      </c>
      <c r="F24">
        <v>1</v>
      </c>
      <c r="G24">
        <v>1</v>
      </c>
      <c r="H24">
        <v>2</v>
      </c>
      <c r="I24" t="s">
        <v>79</v>
      </c>
      <c r="J24" t="s">
        <v>806</v>
      </c>
      <c r="K24" t="s">
        <v>80</v>
      </c>
      <c r="L24">
        <v>1368</v>
      </c>
      <c r="N24">
        <v>1011</v>
      </c>
      <c r="O24" t="s">
        <v>57</v>
      </c>
      <c r="P24" t="s">
        <v>57</v>
      </c>
      <c r="Q24">
        <v>1</v>
      </c>
      <c r="X24">
        <v>0.11</v>
      </c>
      <c r="Y24">
        <v>0</v>
      </c>
      <c r="Z24">
        <v>487.94</v>
      </c>
      <c r="AA24">
        <v>811.79</v>
      </c>
      <c r="AB24">
        <v>0</v>
      </c>
      <c r="AC24">
        <v>0</v>
      </c>
      <c r="AD24">
        <v>1</v>
      </c>
      <c r="AE24">
        <v>0</v>
      </c>
      <c r="AF24" t="s">
        <v>268</v>
      </c>
      <c r="AG24">
        <v>0.1518</v>
      </c>
      <c r="AH24">
        <v>2</v>
      </c>
      <c r="AI24">
        <v>85246387</v>
      </c>
      <c r="AJ24">
        <v>24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</row>
    <row r="25" spans="1:44">
      <c r="A25">
        <f>ROW(Source!A34)</f>
        <v>34</v>
      </c>
      <c r="B25">
        <v>85246398</v>
      </c>
      <c r="C25">
        <v>85246392</v>
      </c>
      <c r="D25">
        <v>82925804</v>
      </c>
      <c r="E25">
        <v>117</v>
      </c>
      <c r="F25">
        <v>1</v>
      </c>
      <c r="G25">
        <v>1</v>
      </c>
      <c r="H25">
        <v>1</v>
      </c>
      <c r="I25" t="s">
        <v>71</v>
      </c>
      <c r="J25" t="s">
        <v>236</v>
      </c>
      <c r="K25" t="s">
        <v>72</v>
      </c>
      <c r="L25">
        <v>1191</v>
      </c>
      <c r="N25">
        <v>1013</v>
      </c>
      <c r="O25" t="s">
        <v>28</v>
      </c>
      <c r="P25" t="s">
        <v>28</v>
      </c>
      <c r="Q25">
        <v>1</v>
      </c>
      <c r="X25">
        <v>0.41</v>
      </c>
      <c r="Y25">
        <v>0</v>
      </c>
      <c r="Z25">
        <v>0</v>
      </c>
      <c r="AA25">
        <v>0</v>
      </c>
      <c r="AB25">
        <v>690.62</v>
      </c>
      <c r="AC25">
        <v>0</v>
      </c>
      <c r="AD25">
        <v>1</v>
      </c>
      <c r="AE25">
        <v>1</v>
      </c>
      <c r="AF25" t="s">
        <v>268</v>
      </c>
      <c r="AG25">
        <v>0.5658</v>
      </c>
      <c r="AH25">
        <v>2</v>
      </c>
      <c r="AI25">
        <v>85246393</v>
      </c>
      <c r="AJ25">
        <v>25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</row>
    <row r="26" spans="1:44">
      <c r="A26">
        <f>ROW(Source!A34)</f>
        <v>34</v>
      </c>
      <c r="B26">
        <v>85246399</v>
      </c>
      <c r="C26">
        <v>85246392</v>
      </c>
      <c r="D26">
        <v>82926016</v>
      </c>
      <c r="E26">
        <v>117</v>
      </c>
      <c r="F26">
        <v>1</v>
      </c>
      <c r="G26">
        <v>1</v>
      </c>
      <c r="H26">
        <v>1</v>
      </c>
      <c r="I26" t="s">
        <v>798</v>
      </c>
      <c r="J26" t="s">
        <v>236</v>
      </c>
      <c r="K26" t="s">
        <v>799</v>
      </c>
      <c r="L26">
        <v>1191</v>
      </c>
      <c r="N26">
        <v>1013</v>
      </c>
      <c r="O26" t="s">
        <v>28</v>
      </c>
      <c r="P26" t="s">
        <v>28</v>
      </c>
      <c r="Q26">
        <v>1</v>
      </c>
      <c r="X26">
        <v>0.44</v>
      </c>
      <c r="Y26">
        <v>0</v>
      </c>
      <c r="Z26">
        <v>0</v>
      </c>
      <c r="AA26">
        <v>0</v>
      </c>
      <c r="AB26">
        <v>0</v>
      </c>
      <c r="AC26">
        <v>0</v>
      </c>
      <c r="AD26">
        <v>1</v>
      </c>
      <c r="AE26">
        <v>2</v>
      </c>
      <c r="AF26" t="s">
        <v>268</v>
      </c>
      <c r="AG26">
        <v>0.6072</v>
      </c>
      <c r="AH26">
        <v>2</v>
      </c>
      <c r="AI26">
        <v>85246394</v>
      </c>
      <c r="AJ26">
        <v>26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</row>
    <row r="27" spans="1:44">
      <c r="A27">
        <f>ROW(Source!A34)</f>
        <v>34</v>
      </c>
      <c r="B27">
        <v>85246400</v>
      </c>
      <c r="C27">
        <v>85246392</v>
      </c>
      <c r="D27">
        <v>82932505</v>
      </c>
      <c r="E27">
        <v>1</v>
      </c>
      <c r="F27">
        <v>1</v>
      </c>
      <c r="G27">
        <v>1</v>
      </c>
      <c r="H27">
        <v>2</v>
      </c>
      <c r="I27" t="s">
        <v>73</v>
      </c>
      <c r="J27" t="s">
        <v>807</v>
      </c>
      <c r="K27" t="s">
        <v>74</v>
      </c>
      <c r="L27">
        <v>1368</v>
      </c>
      <c r="N27">
        <v>1011</v>
      </c>
      <c r="O27" t="s">
        <v>57</v>
      </c>
      <c r="P27" t="s">
        <v>57</v>
      </c>
      <c r="Q27">
        <v>1</v>
      </c>
      <c r="X27">
        <v>0.22</v>
      </c>
      <c r="Y27">
        <v>0</v>
      </c>
      <c r="Z27">
        <v>1626.29</v>
      </c>
      <c r="AA27">
        <v>1090.46</v>
      </c>
      <c r="AB27">
        <v>0</v>
      </c>
      <c r="AC27">
        <v>0</v>
      </c>
      <c r="AD27">
        <v>1</v>
      </c>
      <c r="AE27">
        <v>0</v>
      </c>
      <c r="AF27" t="s">
        <v>268</v>
      </c>
      <c r="AG27">
        <v>0.3036</v>
      </c>
      <c r="AH27">
        <v>2</v>
      </c>
      <c r="AI27">
        <v>85246395</v>
      </c>
      <c r="AJ27">
        <v>27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</row>
    <row r="28" spans="1:44">
      <c r="A28">
        <f>ROW(Source!A34)</f>
        <v>34</v>
      </c>
      <c r="B28">
        <v>85246401</v>
      </c>
      <c r="C28">
        <v>85246392</v>
      </c>
      <c r="D28">
        <v>82933465</v>
      </c>
      <c r="E28">
        <v>1</v>
      </c>
      <c r="F28">
        <v>1</v>
      </c>
      <c r="G28">
        <v>1</v>
      </c>
      <c r="H28">
        <v>2</v>
      </c>
      <c r="I28" t="s">
        <v>77</v>
      </c>
      <c r="J28" t="s">
        <v>805</v>
      </c>
      <c r="K28" t="s">
        <v>78</v>
      </c>
      <c r="L28">
        <v>1368</v>
      </c>
      <c r="N28">
        <v>1011</v>
      </c>
      <c r="O28" t="s">
        <v>57</v>
      </c>
      <c r="P28" t="s">
        <v>57</v>
      </c>
      <c r="Q28">
        <v>1</v>
      </c>
      <c r="X28">
        <v>0.22</v>
      </c>
      <c r="Y28">
        <v>0</v>
      </c>
      <c r="Z28">
        <v>13.86</v>
      </c>
      <c r="AA28">
        <v>0</v>
      </c>
      <c r="AB28">
        <v>0</v>
      </c>
      <c r="AC28">
        <v>0</v>
      </c>
      <c r="AD28">
        <v>1</v>
      </c>
      <c r="AE28">
        <v>0</v>
      </c>
      <c r="AF28" t="s">
        <v>268</v>
      </c>
      <c r="AG28">
        <v>0.3036</v>
      </c>
      <c r="AH28">
        <v>2</v>
      </c>
      <c r="AI28">
        <v>85246396</v>
      </c>
      <c r="AJ28">
        <v>28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</row>
    <row r="29" spans="1:44">
      <c r="A29">
        <f>ROW(Source!A34)</f>
        <v>34</v>
      </c>
      <c r="B29">
        <v>85246402</v>
      </c>
      <c r="C29">
        <v>85246392</v>
      </c>
      <c r="D29">
        <v>82933483</v>
      </c>
      <c r="E29">
        <v>1</v>
      </c>
      <c r="F29">
        <v>1</v>
      </c>
      <c r="G29">
        <v>1</v>
      </c>
      <c r="H29">
        <v>2</v>
      </c>
      <c r="I29" t="s">
        <v>79</v>
      </c>
      <c r="J29" t="s">
        <v>806</v>
      </c>
      <c r="K29" t="s">
        <v>80</v>
      </c>
      <c r="L29">
        <v>1368</v>
      </c>
      <c r="N29">
        <v>1011</v>
      </c>
      <c r="O29" t="s">
        <v>57</v>
      </c>
      <c r="P29" t="s">
        <v>57</v>
      </c>
      <c r="Q29">
        <v>1</v>
      </c>
      <c r="X29">
        <v>0.22</v>
      </c>
      <c r="Y29">
        <v>0</v>
      </c>
      <c r="Z29">
        <v>487.94</v>
      </c>
      <c r="AA29">
        <v>811.79</v>
      </c>
      <c r="AB29">
        <v>0</v>
      </c>
      <c r="AC29">
        <v>0</v>
      </c>
      <c r="AD29">
        <v>1</v>
      </c>
      <c r="AE29">
        <v>0</v>
      </c>
      <c r="AF29" t="s">
        <v>268</v>
      </c>
      <c r="AG29">
        <v>0.3036</v>
      </c>
      <c r="AH29">
        <v>2</v>
      </c>
      <c r="AI29">
        <v>85246397</v>
      </c>
      <c r="AJ29">
        <v>29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</row>
    <row r="30" spans="1:44">
      <c r="A30">
        <f>ROW(Source!A35)</f>
        <v>35</v>
      </c>
      <c r="B30">
        <v>85246398</v>
      </c>
      <c r="C30">
        <v>85246392</v>
      </c>
      <c r="D30">
        <v>82925804</v>
      </c>
      <c r="E30">
        <v>117</v>
      </c>
      <c r="F30">
        <v>1</v>
      </c>
      <c r="G30">
        <v>1</v>
      </c>
      <c r="H30">
        <v>1</v>
      </c>
      <c r="I30" t="s">
        <v>71</v>
      </c>
      <c r="J30" t="s">
        <v>236</v>
      </c>
      <c r="K30" t="s">
        <v>72</v>
      </c>
      <c r="L30">
        <v>1191</v>
      </c>
      <c r="N30">
        <v>1013</v>
      </c>
      <c r="O30" t="s">
        <v>28</v>
      </c>
      <c r="P30" t="s">
        <v>28</v>
      </c>
      <c r="Q30">
        <v>1</v>
      </c>
      <c r="X30">
        <v>0.41</v>
      </c>
      <c r="Y30">
        <v>0</v>
      </c>
      <c r="Z30">
        <v>0</v>
      </c>
      <c r="AA30">
        <v>0</v>
      </c>
      <c r="AB30">
        <v>690.62</v>
      </c>
      <c r="AC30">
        <v>0</v>
      </c>
      <c r="AD30">
        <v>1</v>
      </c>
      <c r="AE30">
        <v>1</v>
      </c>
      <c r="AF30" t="s">
        <v>268</v>
      </c>
      <c r="AG30">
        <v>0.5658</v>
      </c>
      <c r="AH30">
        <v>2</v>
      </c>
      <c r="AI30">
        <v>85246393</v>
      </c>
      <c r="AJ30">
        <v>30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</row>
    <row r="31" spans="1:44">
      <c r="A31">
        <f>ROW(Source!A35)</f>
        <v>35</v>
      </c>
      <c r="B31">
        <v>85246399</v>
      </c>
      <c r="C31">
        <v>85246392</v>
      </c>
      <c r="D31">
        <v>82926016</v>
      </c>
      <c r="E31">
        <v>117</v>
      </c>
      <c r="F31">
        <v>1</v>
      </c>
      <c r="G31">
        <v>1</v>
      </c>
      <c r="H31">
        <v>1</v>
      </c>
      <c r="I31" t="s">
        <v>798</v>
      </c>
      <c r="J31" t="s">
        <v>236</v>
      </c>
      <c r="K31" t="s">
        <v>799</v>
      </c>
      <c r="L31">
        <v>1191</v>
      </c>
      <c r="N31">
        <v>1013</v>
      </c>
      <c r="O31" t="s">
        <v>28</v>
      </c>
      <c r="P31" t="s">
        <v>28</v>
      </c>
      <c r="Q31">
        <v>1</v>
      </c>
      <c r="X31">
        <v>0.44</v>
      </c>
      <c r="Y31">
        <v>0</v>
      </c>
      <c r="Z31">
        <v>0</v>
      </c>
      <c r="AA31">
        <v>0</v>
      </c>
      <c r="AB31">
        <v>0</v>
      </c>
      <c r="AC31">
        <v>0</v>
      </c>
      <c r="AD31">
        <v>1</v>
      </c>
      <c r="AE31">
        <v>2</v>
      </c>
      <c r="AF31" t="s">
        <v>268</v>
      </c>
      <c r="AG31">
        <v>0.6072</v>
      </c>
      <c r="AH31">
        <v>2</v>
      </c>
      <c r="AI31">
        <v>85246394</v>
      </c>
      <c r="AJ31">
        <v>31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</row>
    <row r="32" spans="1:44">
      <c r="A32">
        <f>ROW(Source!A35)</f>
        <v>35</v>
      </c>
      <c r="B32">
        <v>85246400</v>
      </c>
      <c r="C32">
        <v>85246392</v>
      </c>
      <c r="D32">
        <v>82932505</v>
      </c>
      <c r="E32">
        <v>1</v>
      </c>
      <c r="F32">
        <v>1</v>
      </c>
      <c r="G32">
        <v>1</v>
      </c>
      <c r="H32">
        <v>2</v>
      </c>
      <c r="I32" t="s">
        <v>73</v>
      </c>
      <c r="J32" t="s">
        <v>807</v>
      </c>
      <c r="K32" t="s">
        <v>74</v>
      </c>
      <c r="L32">
        <v>1368</v>
      </c>
      <c r="N32">
        <v>1011</v>
      </c>
      <c r="O32" t="s">
        <v>57</v>
      </c>
      <c r="P32" t="s">
        <v>57</v>
      </c>
      <c r="Q32">
        <v>1</v>
      </c>
      <c r="X32">
        <v>0.22</v>
      </c>
      <c r="Y32">
        <v>0</v>
      </c>
      <c r="Z32">
        <v>1626.29</v>
      </c>
      <c r="AA32">
        <v>1090.46</v>
      </c>
      <c r="AB32">
        <v>0</v>
      </c>
      <c r="AC32">
        <v>0</v>
      </c>
      <c r="AD32">
        <v>1</v>
      </c>
      <c r="AE32">
        <v>0</v>
      </c>
      <c r="AF32" t="s">
        <v>268</v>
      </c>
      <c r="AG32">
        <v>0.3036</v>
      </c>
      <c r="AH32">
        <v>2</v>
      </c>
      <c r="AI32">
        <v>85246395</v>
      </c>
      <c r="AJ32">
        <v>32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</row>
    <row r="33" spans="1:44">
      <c r="A33">
        <f>ROW(Source!A35)</f>
        <v>35</v>
      </c>
      <c r="B33">
        <v>85246401</v>
      </c>
      <c r="C33">
        <v>85246392</v>
      </c>
      <c r="D33">
        <v>82933465</v>
      </c>
      <c r="E33">
        <v>1</v>
      </c>
      <c r="F33">
        <v>1</v>
      </c>
      <c r="G33">
        <v>1</v>
      </c>
      <c r="H33">
        <v>2</v>
      </c>
      <c r="I33" t="s">
        <v>77</v>
      </c>
      <c r="J33" t="s">
        <v>805</v>
      </c>
      <c r="K33" t="s">
        <v>78</v>
      </c>
      <c r="L33">
        <v>1368</v>
      </c>
      <c r="N33">
        <v>1011</v>
      </c>
      <c r="O33" t="s">
        <v>57</v>
      </c>
      <c r="P33" t="s">
        <v>57</v>
      </c>
      <c r="Q33">
        <v>1</v>
      </c>
      <c r="X33">
        <v>0.22</v>
      </c>
      <c r="Y33">
        <v>0</v>
      </c>
      <c r="Z33">
        <v>13.86</v>
      </c>
      <c r="AA33">
        <v>0</v>
      </c>
      <c r="AB33">
        <v>0</v>
      </c>
      <c r="AC33">
        <v>0</v>
      </c>
      <c r="AD33">
        <v>1</v>
      </c>
      <c r="AE33">
        <v>0</v>
      </c>
      <c r="AF33" t="s">
        <v>268</v>
      </c>
      <c r="AG33">
        <v>0.3036</v>
      </c>
      <c r="AH33">
        <v>2</v>
      </c>
      <c r="AI33">
        <v>85246396</v>
      </c>
      <c r="AJ33">
        <v>33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</row>
    <row r="34" spans="1:44">
      <c r="A34">
        <f>ROW(Source!A35)</f>
        <v>35</v>
      </c>
      <c r="B34">
        <v>85246402</v>
      </c>
      <c r="C34">
        <v>85246392</v>
      </c>
      <c r="D34">
        <v>82933483</v>
      </c>
      <c r="E34">
        <v>1</v>
      </c>
      <c r="F34">
        <v>1</v>
      </c>
      <c r="G34">
        <v>1</v>
      </c>
      <c r="H34">
        <v>2</v>
      </c>
      <c r="I34" t="s">
        <v>79</v>
      </c>
      <c r="J34" t="s">
        <v>806</v>
      </c>
      <c r="K34" t="s">
        <v>80</v>
      </c>
      <c r="L34">
        <v>1368</v>
      </c>
      <c r="N34">
        <v>1011</v>
      </c>
      <c r="O34" t="s">
        <v>57</v>
      </c>
      <c r="P34" t="s">
        <v>57</v>
      </c>
      <c r="Q34">
        <v>1</v>
      </c>
      <c r="X34">
        <v>0.22</v>
      </c>
      <c r="Y34">
        <v>0</v>
      </c>
      <c r="Z34">
        <v>487.94</v>
      </c>
      <c r="AA34">
        <v>811.79</v>
      </c>
      <c r="AB34">
        <v>0</v>
      </c>
      <c r="AC34">
        <v>0</v>
      </c>
      <c r="AD34">
        <v>1</v>
      </c>
      <c r="AE34">
        <v>0</v>
      </c>
      <c r="AF34" t="s">
        <v>268</v>
      </c>
      <c r="AG34">
        <v>0.3036</v>
      </c>
      <c r="AH34">
        <v>2</v>
      </c>
      <c r="AI34">
        <v>85246397</v>
      </c>
      <c r="AJ34">
        <v>34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</row>
    <row r="35" spans="1:44">
      <c r="A35">
        <f>ROW(Source!A36)</f>
        <v>36</v>
      </c>
      <c r="B35">
        <v>85246408</v>
      </c>
      <c r="C35">
        <v>85246403</v>
      </c>
      <c r="D35">
        <v>82925832</v>
      </c>
      <c r="E35">
        <v>117</v>
      </c>
      <c r="F35">
        <v>1</v>
      </c>
      <c r="G35">
        <v>1</v>
      </c>
      <c r="H35">
        <v>1</v>
      </c>
      <c r="I35" t="s">
        <v>802</v>
      </c>
      <c r="J35" t="s">
        <v>236</v>
      </c>
      <c r="K35" t="s">
        <v>803</v>
      </c>
      <c r="L35">
        <v>1191</v>
      </c>
      <c r="N35">
        <v>1013</v>
      </c>
      <c r="O35" t="s">
        <v>28</v>
      </c>
      <c r="P35" t="s">
        <v>28</v>
      </c>
      <c r="Q35">
        <v>1</v>
      </c>
      <c r="X35">
        <v>0.81</v>
      </c>
      <c r="Y35">
        <v>0</v>
      </c>
      <c r="Z35">
        <v>0</v>
      </c>
      <c r="AA35">
        <v>0</v>
      </c>
      <c r="AB35">
        <v>766.35</v>
      </c>
      <c r="AC35">
        <v>0</v>
      </c>
      <c r="AD35">
        <v>1</v>
      </c>
      <c r="AE35">
        <v>1</v>
      </c>
      <c r="AF35" t="s">
        <v>268</v>
      </c>
      <c r="AG35">
        <v>1.1178</v>
      </c>
      <c r="AH35">
        <v>2</v>
      </c>
      <c r="AI35">
        <v>85246404</v>
      </c>
      <c r="AJ35">
        <v>35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</row>
    <row r="36" spans="1:44">
      <c r="A36">
        <f>ROW(Source!A36)</f>
        <v>36</v>
      </c>
      <c r="B36">
        <v>85246409</v>
      </c>
      <c r="C36">
        <v>85246403</v>
      </c>
      <c r="D36">
        <v>82926016</v>
      </c>
      <c r="E36">
        <v>117</v>
      </c>
      <c r="F36">
        <v>1</v>
      </c>
      <c r="G36">
        <v>1</v>
      </c>
      <c r="H36">
        <v>1</v>
      </c>
      <c r="I36" t="s">
        <v>798</v>
      </c>
      <c r="J36" t="s">
        <v>236</v>
      </c>
      <c r="K36" t="s">
        <v>799</v>
      </c>
      <c r="L36">
        <v>1191</v>
      </c>
      <c r="N36">
        <v>1013</v>
      </c>
      <c r="O36" t="s">
        <v>28</v>
      </c>
      <c r="P36" t="s">
        <v>28</v>
      </c>
      <c r="Q36">
        <v>1</v>
      </c>
      <c r="X36">
        <v>0.48</v>
      </c>
      <c r="Y36">
        <v>0</v>
      </c>
      <c r="Z36">
        <v>0</v>
      </c>
      <c r="AA36">
        <v>0</v>
      </c>
      <c r="AB36">
        <v>0</v>
      </c>
      <c r="AC36">
        <v>0</v>
      </c>
      <c r="AD36">
        <v>1</v>
      </c>
      <c r="AE36">
        <v>2</v>
      </c>
      <c r="AF36" t="s">
        <v>268</v>
      </c>
      <c r="AG36">
        <v>0.6624</v>
      </c>
      <c r="AH36">
        <v>2</v>
      </c>
      <c r="AI36">
        <v>85246405</v>
      </c>
      <c r="AJ36">
        <v>36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</row>
    <row r="37" spans="1:44">
      <c r="A37">
        <f>ROW(Source!A36)</f>
        <v>36</v>
      </c>
      <c r="B37">
        <v>85246410</v>
      </c>
      <c r="C37">
        <v>85246403</v>
      </c>
      <c r="D37">
        <v>82932392</v>
      </c>
      <c r="E37">
        <v>1</v>
      </c>
      <c r="F37">
        <v>1</v>
      </c>
      <c r="G37">
        <v>1</v>
      </c>
      <c r="H37">
        <v>2</v>
      </c>
      <c r="I37" t="s">
        <v>95</v>
      </c>
      <c r="J37" t="s">
        <v>804</v>
      </c>
      <c r="K37" t="s">
        <v>96</v>
      </c>
      <c r="L37">
        <v>1368</v>
      </c>
      <c r="N37">
        <v>1011</v>
      </c>
      <c r="O37" t="s">
        <v>57</v>
      </c>
      <c r="P37" t="s">
        <v>57</v>
      </c>
      <c r="Q37">
        <v>1</v>
      </c>
      <c r="X37">
        <v>0.44</v>
      </c>
      <c r="Y37">
        <v>0</v>
      </c>
      <c r="Z37">
        <v>2088.77</v>
      </c>
      <c r="AA37">
        <v>932.95</v>
      </c>
      <c r="AB37">
        <v>0</v>
      </c>
      <c r="AC37">
        <v>0</v>
      </c>
      <c r="AD37">
        <v>1</v>
      </c>
      <c r="AE37">
        <v>0</v>
      </c>
      <c r="AF37" t="s">
        <v>268</v>
      </c>
      <c r="AG37">
        <v>0.6072</v>
      </c>
      <c r="AH37">
        <v>2</v>
      </c>
      <c r="AI37">
        <v>85246406</v>
      </c>
      <c r="AJ37">
        <v>37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</row>
    <row r="38" spans="1:44">
      <c r="A38">
        <f>ROW(Source!A36)</f>
        <v>36</v>
      </c>
      <c r="B38">
        <v>85246411</v>
      </c>
      <c r="C38">
        <v>85246403</v>
      </c>
      <c r="D38">
        <v>82933400</v>
      </c>
      <c r="E38">
        <v>1</v>
      </c>
      <c r="F38">
        <v>1</v>
      </c>
      <c r="G38">
        <v>1</v>
      </c>
      <c r="H38">
        <v>2</v>
      </c>
      <c r="I38" t="s">
        <v>97</v>
      </c>
      <c r="J38" t="s">
        <v>801</v>
      </c>
      <c r="K38" t="s">
        <v>98</v>
      </c>
      <c r="L38">
        <v>1368</v>
      </c>
      <c r="N38">
        <v>1011</v>
      </c>
      <c r="O38" t="s">
        <v>57</v>
      </c>
      <c r="P38" t="s">
        <v>57</v>
      </c>
      <c r="Q38">
        <v>1</v>
      </c>
      <c r="X38">
        <v>0.04</v>
      </c>
      <c r="Y38">
        <v>0</v>
      </c>
      <c r="Z38">
        <v>641.7</v>
      </c>
      <c r="AA38">
        <v>811.79</v>
      </c>
      <c r="AB38">
        <v>0</v>
      </c>
      <c r="AC38">
        <v>0</v>
      </c>
      <c r="AD38">
        <v>1</v>
      </c>
      <c r="AE38">
        <v>0</v>
      </c>
      <c r="AF38" t="s">
        <v>268</v>
      </c>
      <c r="AG38">
        <v>0.0552</v>
      </c>
      <c r="AH38">
        <v>2</v>
      </c>
      <c r="AI38">
        <v>85246407</v>
      </c>
      <c r="AJ38">
        <v>38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</row>
    <row r="39" spans="1:44">
      <c r="A39">
        <f>ROW(Source!A37)</f>
        <v>37</v>
      </c>
      <c r="B39">
        <v>85246408</v>
      </c>
      <c r="C39">
        <v>85246403</v>
      </c>
      <c r="D39">
        <v>82925832</v>
      </c>
      <c r="E39">
        <v>117</v>
      </c>
      <c r="F39">
        <v>1</v>
      </c>
      <c r="G39">
        <v>1</v>
      </c>
      <c r="H39">
        <v>1</v>
      </c>
      <c r="I39" t="s">
        <v>802</v>
      </c>
      <c r="J39" t="s">
        <v>236</v>
      </c>
      <c r="K39" t="s">
        <v>803</v>
      </c>
      <c r="L39">
        <v>1191</v>
      </c>
      <c r="N39">
        <v>1013</v>
      </c>
      <c r="O39" t="s">
        <v>28</v>
      </c>
      <c r="P39" t="s">
        <v>28</v>
      </c>
      <c r="Q39">
        <v>1</v>
      </c>
      <c r="X39">
        <v>0.81</v>
      </c>
      <c r="Y39">
        <v>0</v>
      </c>
      <c r="Z39">
        <v>0</v>
      </c>
      <c r="AA39">
        <v>0</v>
      </c>
      <c r="AB39">
        <v>766.35</v>
      </c>
      <c r="AC39">
        <v>0</v>
      </c>
      <c r="AD39">
        <v>1</v>
      </c>
      <c r="AE39">
        <v>1</v>
      </c>
      <c r="AF39" t="s">
        <v>268</v>
      </c>
      <c r="AG39">
        <v>1.1178</v>
      </c>
      <c r="AH39">
        <v>2</v>
      </c>
      <c r="AI39">
        <v>85246404</v>
      </c>
      <c r="AJ39">
        <v>39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</row>
    <row r="40" spans="1:44">
      <c r="A40">
        <f>ROW(Source!A37)</f>
        <v>37</v>
      </c>
      <c r="B40">
        <v>85246409</v>
      </c>
      <c r="C40">
        <v>85246403</v>
      </c>
      <c r="D40">
        <v>82926016</v>
      </c>
      <c r="E40">
        <v>117</v>
      </c>
      <c r="F40">
        <v>1</v>
      </c>
      <c r="G40">
        <v>1</v>
      </c>
      <c r="H40">
        <v>1</v>
      </c>
      <c r="I40" t="s">
        <v>798</v>
      </c>
      <c r="J40" t="s">
        <v>236</v>
      </c>
      <c r="K40" t="s">
        <v>799</v>
      </c>
      <c r="L40">
        <v>1191</v>
      </c>
      <c r="N40">
        <v>1013</v>
      </c>
      <c r="O40" t="s">
        <v>28</v>
      </c>
      <c r="P40" t="s">
        <v>28</v>
      </c>
      <c r="Q40">
        <v>1</v>
      </c>
      <c r="X40">
        <v>0.48</v>
      </c>
      <c r="Y40">
        <v>0</v>
      </c>
      <c r="Z40">
        <v>0</v>
      </c>
      <c r="AA40">
        <v>0</v>
      </c>
      <c r="AB40">
        <v>0</v>
      </c>
      <c r="AC40">
        <v>0</v>
      </c>
      <c r="AD40">
        <v>1</v>
      </c>
      <c r="AE40">
        <v>2</v>
      </c>
      <c r="AF40" t="s">
        <v>268</v>
      </c>
      <c r="AG40">
        <v>0.6624</v>
      </c>
      <c r="AH40">
        <v>2</v>
      </c>
      <c r="AI40">
        <v>85246405</v>
      </c>
      <c r="AJ40">
        <v>40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</row>
    <row r="41" spans="1:44">
      <c r="A41">
        <f>ROW(Source!A37)</f>
        <v>37</v>
      </c>
      <c r="B41">
        <v>85246410</v>
      </c>
      <c r="C41">
        <v>85246403</v>
      </c>
      <c r="D41">
        <v>82932392</v>
      </c>
      <c r="E41">
        <v>1</v>
      </c>
      <c r="F41">
        <v>1</v>
      </c>
      <c r="G41">
        <v>1</v>
      </c>
      <c r="H41">
        <v>2</v>
      </c>
      <c r="I41" t="s">
        <v>95</v>
      </c>
      <c r="J41" t="s">
        <v>804</v>
      </c>
      <c r="K41" t="s">
        <v>96</v>
      </c>
      <c r="L41">
        <v>1368</v>
      </c>
      <c r="N41">
        <v>1011</v>
      </c>
      <c r="O41" t="s">
        <v>57</v>
      </c>
      <c r="P41" t="s">
        <v>57</v>
      </c>
      <c r="Q41">
        <v>1</v>
      </c>
      <c r="X41">
        <v>0.44</v>
      </c>
      <c r="Y41">
        <v>0</v>
      </c>
      <c r="Z41">
        <v>2088.77</v>
      </c>
      <c r="AA41">
        <v>932.95</v>
      </c>
      <c r="AB41">
        <v>0</v>
      </c>
      <c r="AC41">
        <v>0</v>
      </c>
      <c r="AD41">
        <v>1</v>
      </c>
      <c r="AE41">
        <v>0</v>
      </c>
      <c r="AF41" t="s">
        <v>268</v>
      </c>
      <c r="AG41">
        <v>0.6072</v>
      </c>
      <c r="AH41">
        <v>2</v>
      </c>
      <c r="AI41">
        <v>85246406</v>
      </c>
      <c r="AJ41">
        <v>41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</row>
    <row r="42" spans="1:44">
      <c r="A42">
        <f>ROW(Source!A37)</f>
        <v>37</v>
      </c>
      <c r="B42">
        <v>85246411</v>
      </c>
      <c r="C42">
        <v>85246403</v>
      </c>
      <c r="D42">
        <v>82933400</v>
      </c>
      <c r="E42">
        <v>1</v>
      </c>
      <c r="F42">
        <v>1</v>
      </c>
      <c r="G42">
        <v>1</v>
      </c>
      <c r="H42">
        <v>2</v>
      </c>
      <c r="I42" t="s">
        <v>97</v>
      </c>
      <c r="J42" t="s">
        <v>801</v>
      </c>
      <c r="K42" t="s">
        <v>98</v>
      </c>
      <c r="L42">
        <v>1368</v>
      </c>
      <c r="N42">
        <v>1011</v>
      </c>
      <c r="O42" t="s">
        <v>57</v>
      </c>
      <c r="P42" t="s">
        <v>57</v>
      </c>
      <c r="Q42">
        <v>1</v>
      </c>
      <c r="X42">
        <v>0.04</v>
      </c>
      <c r="Y42">
        <v>0</v>
      </c>
      <c r="Z42">
        <v>641.7</v>
      </c>
      <c r="AA42">
        <v>811.79</v>
      </c>
      <c r="AB42">
        <v>0</v>
      </c>
      <c r="AC42">
        <v>0</v>
      </c>
      <c r="AD42">
        <v>1</v>
      </c>
      <c r="AE42">
        <v>0</v>
      </c>
      <c r="AF42" t="s">
        <v>268</v>
      </c>
      <c r="AG42">
        <v>0.0552</v>
      </c>
      <c r="AH42">
        <v>2</v>
      </c>
      <c r="AI42">
        <v>85246407</v>
      </c>
      <c r="AJ42">
        <v>42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</row>
    <row r="43" spans="1:44">
      <c r="A43">
        <f>ROW(Source!A38)</f>
        <v>38</v>
      </c>
      <c r="B43">
        <v>85246418</v>
      </c>
      <c r="C43">
        <v>85246412</v>
      </c>
      <c r="D43">
        <v>82925832</v>
      </c>
      <c r="E43">
        <v>117</v>
      </c>
      <c r="F43">
        <v>1</v>
      </c>
      <c r="G43">
        <v>1</v>
      </c>
      <c r="H43">
        <v>1</v>
      </c>
      <c r="I43" t="s">
        <v>802</v>
      </c>
      <c r="J43" t="s">
        <v>236</v>
      </c>
      <c r="K43" t="s">
        <v>803</v>
      </c>
      <c r="L43">
        <v>1191</v>
      </c>
      <c r="N43">
        <v>1013</v>
      </c>
      <c r="O43" t="s">
        <v>28</v>
      </c>
      <c r="P43" t="s">
        <v>28</v>
      </c>
      <c r="Q43">
        <v>1</v>
      </c>
      <c r="X43">
        <v>1.75</v>
      </c>
      <c r="Y43">
        <v>0</v>
      </c>
      <c r="Z43">
        <v>0</v>
      </c>
      <c r="AA43">
        <v>0</v>
      </c>
      <c r="AB43">
        <v>766.35</v>
      </c>
      <c r="AC43">
        <v>0</v>
      </c>
      <c r="AD43">
        <v>1</v>
      </c>
      <c r="AE43">
        <v>1</v>
      </c>
      <c r="AF43" t="s">
        <v>268</v>
      </c>
      <c r="AG43">
        <v>2.415</v>
      </c>
      <c r="AH43">
        <v>2</v>
      </c>
      <c r="AI43">
        <v>85246413</v>
      </c>
      <c r="AJ43">
        <v>43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</row>
    <row r="44" spans="1:44">
      <c r="A44">
        <f>ROW(Source!A38)</f>
        <v>38</v>
      </c>
      <c r="B44">
        <v>85246419</v>
      </c>
      <c r="C44">
        <v>85246412</v>
      </c>
      <c r="D44">
        <v>82926016</v>
      </c>
      <c r="E44">
        <v>117</v>
      </c>
      <c r="F44">
        <v>1</v>
      </c>
      <c r="G44">
        <v>1</v>
      </c>
      <c r="H44">
        <v>1</v>
      </c>
      <c r="I44" t="s">
        <v>798</v>
      </c>
      <c r="J44" t="s">
        <v>236</v>
      </c>
      <c r="K44" t="s">
        <v>799</v>
      </c>
      <c r="L44">
        <v>1191</v>
      </c>
      <c r="N44">
        <v>1013</v>
      </c>
      <c r="O44" t="s">
        <v>28</v>
      </c>
      <c r="P44" t="s">
        <v>28</v>
      </c>
      <c r="Q44">
        <v>1</v>
      </c>
      <c r="X44">
        <v>1.89</v>
      </c>
      <c r="Y44">
        <v>0</v>
      </c>
      <c r="Z44">
        <v>0</v>
      </c>
      <c r="AA44">
        <v>0</v>
      </c>
      <c r="AB44">
        <v>0</v>
      </c>
      <c r="AC44">
        <v>0</v>
      </c>
      <c r="AD44">
        <v>1</v>
      </c>
      <c r="AE44">
        <v>2</v>
      </c>
      <c r="AF44" t="s">
        <v>268</v>
      </c>
      <c r="AG44">
        <v>2.6082</v>
      </c>
      <c r="AH44">
        <v>2</v>
      </c>
      <c r="AI44">
        <v>85246414</v>
      </c>
      <c r="AJ44">
        <v>44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</row>
    <row r="45" spans="1:44">
      <c r="A45">
        <f>ROW(Source!A38)</f>
        <v>38</v>
      </c>
      <c r="B45">
        <v>85246420</v>
      </c>
      <c r="C45">
        <v>85246412</v>
      </c>
      <c r="D45">
        <v>82932392</v>
      </c>
      <c r="E45">
        <v>1</v>
      </c>
      <c r="F45">
        <v>1</v>
      </c>
      <c r="G45">
        <v>1</v>
      </c>
      <c r="H45">
        <v>2</v>
      </c>
      <c r="I45" t="s">
        <v>95</v>
      </c>
      <c r="J45" t="s">
        <v>804</v>
      </c>
      <c r="K45" t="s">
        <v>96</v>
      </c>
      <c r="L45">
        <v>1368</v>
      </c>
      <c r="N45">
        <v>1011</v>
      </c>
      <c r="O45" t="s">
        <v>57</v>
      </c>
      <c r="P45" t="s">
        <v>57</v>
      </c>
      <c r="Q45">
        <v>1</v>
      </c>
      <c r="X45">
        <v>0.96</v>
      </c>
      <c r="Y45">
        <v>0</v>
      </c>
      <c r="Z45">
        <v>2088.77</v>
      </c>
      <c r="AA45">
        <v>932.95</v>
      </c>
      <c r="AB45">
        <v>0</v>
      </c>
      <c r="AC45">
        <v>0</v>
      </c>
      <c r="AD45">
        <v>1</v>
      </c>
      <c r="AE45">
        <v>0</v>
      </c>
      <c r="AF45" t="s">
        <v>268</v>
      </c>
      <c r="AG45">
        <v>1.3248</v>
      </c>
      <c r="AH45">
        <v>2</v>
      </c>
      <c r="AI45">
        <v>85246415</v>
      </c>
      <c r="AJ45">
        <v>45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</row>
    <row r="46" spans="1:44">
      <c r="A46">
        <f>ROW(Source!A38)</f>
        <v>38</v>
      </c>
      <c r="B46">
        <v>85246421</v>
      </c>
      <c r="C46">
        <v>85246412</v>
      </c>
      <c r="D46">
        <v>82932679</v>
      </c>
      <c r="E46">
        <v>1</v>
      </c>
      <c r="F46">
        <v>1</v>
      </c>
      <c r="G46">
        <v>1</v>
      </c>
      <c r="H46">
        <v>2</v>
      </c>
      <c r="I46" t="s">
        <v>124</v>
      </c>
      <c r="J46" t="s">
        <v>800</v>
      </c>
      <c r="K46" t="s">
        <v>125</v>
      </c>
      <c r="L46">
        <v>1368</v>
      </c>
      <c r="N46">
        <v>1011</v>
      </c>
      <c r="O46" t="s">
        <v>57</v>
      </c>
      <c r="P46" t="s">
        <v>57</v>
      </c>
      <c r="Q46">
        <v>1</v>
      </c>
      <c r="X46">
        <v>0.84</v>
      </c>
      <c r="Y46">
        <v>0</v>
      </c>
      <c r="Z46">
        <v>346.73</v>
      </c>
      <c r="AA46">
        <v>811.79</v>
      </c>
      <c r="AB46">
        <v>0</v>
      </c>
      <c r="AC46">
        <v>0</v>
      </c>
      <c r="AD46">
        <v>1</v>
      </c>
      <c r="AE46">
        <v>0</v>
      </c>
      <c r="AF46" t="s">
        <v>268</v>
      </c>
      <c r="AG46">
        <v>1.1592</v>
      </c>
      <c r="AH46">
        <v>2</v>
      </c>
      <c r="AI46">
        <v>85246416</v>
      </c>
      <c r="AJ46">
        <v>46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</row>
    <row r="47" spans="1:44">
      <c r="A47">
        <f>ROW(Source!A38)</f>
        <v>38</v>
      </c>
      <c r="B47">
        <v>85246422</v>
      </c>
      <c r="C47">
        <v>85246412</v>
      </c>
      <c r="D47">
        <v>82933400</v>
      </c>
      <c r="E47">
        <v>1</v>
      </c>
      <c r="F47">
        <v>1</v>
      </c>
      <c r="G47">
        <v>1</v>
      </c>
      <c r="H47">
        <v>2</v>
      </c>
      <c r="I47" t="s">
        <v>97</v>
      </c>
      <c r="J47" t="s">
        <v>801</v>
      </c>
      <c r="K47" t="s">
        <v>98</v>
      </c>
      <c r="L47">
        <v>1368</v>
      </c>
      <c r="N47">
        <v>1011</v>
      </c>
      <c r="O47" t="s">
        <v>57</v>
      </c>
      <c r="P47" t="s">
        <v>57</v>
      </c>
      <c r="Q47">
        <v>1</v>
      </c>
      <c r="X47">
        <v>0.09</v>
      </c>
      <c r="Y47">
        <v>0</v>
      </c>
      <c r="Z47">
        <v>641.7</v>
      </c>
      <c r="AA47">
        <v>811.79</v>
      </c>
      <c r="AB47">
        <v>0</v>
      </c>
      <c r="AC47">
        <v>0</v>
      </c>
      <c r="AD47">
        <v>1</v>
      </c>
      <c r="AE47">
        <v>0</v>
      </c>
      <c r="AF47" t="s">
        <v>268</v>
      </c>
      <c r="AG47">
        <v>0.1242</v>
      </c>
      <c r="AH47">
        <v>2</v>
      </c>
      <c r="AI47">
        <v>85246417</v>
      </c>
      <c r="AJ47">
        <v>47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</row>
    <row r="48" spans="1:44">
      <c r="A48">
        <f>ROW(Source!A39)</f>
        <v>39</v>
      </c>
      <c r="B48">
        <v>85246418</v>
      </c>
      <c r="C48">
        <v>85246412</v>
      </c>
      <c r="D48">
        <v>82925832</v>
      </c>
      <c r="E48">
        <v>117</v>
      </c>
      <c r="F48">
        <v>1</v>
      </c>
      <c r="G48">
        <v>1</v>
      </c>
      <c r="H48">
        <v>1</v>
      </c>
      <c r="I48" t="s">
        <v>802</v>
      </c>
      <c r="J48" t="s">
        <v>236</v>
      </c>
      <c r="K48" t="s">
        <v>803</v>
      </c>
      <c r="L48">
        <v>1191</v>
      </c>
      <c r="N48">
        <v>1013</v>
      </c>
      <c r="O48" t="s">
        <v>28</v>
      </c>
      <c r="P48" t="s">
        <v>28</v>
      </c>
      <c r="Q48">
        <v>1</v>
      </c>
      <c r="X48">
        <v>1.75</v>
      </c>
      <c r="Y48">
        <v>0</v>
      </c>
      <c r="Z48">
        <v>0</v>
      </c>
      <c r="AA48">
        <v>0</v>
      </c>
      <c r="AB48">
        <v>766.35</v>
      </c>
      <c r="AC48">
        <v>0</v>
      </c>
      <c r="AD48">
        <v>1</v>
      </c>
      <c r="AE48">
        <v>1</v>
      </c>
      <c r="AF48" t="s">
        <v>268</v>
      </c>
      <c r="AG48">
        <v>2.415</v>
      </c>
      <c r="AH48">
        <v>2</v>
      </c>
      <c r="AI48">
        <v>85246413</v>
      </c>
      <c r="AJ48">
        <v>48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</row>
    <row r="49" spans="1:44">
      <c r="A49">
        <f>ROW(Source!A39)</f>
        <v>39</v>
      </c>
      <c r="B49">
        <v>85246419</v>
      </c>
      <c r="C49">
        <v>85246412</v>
      </c>
      <c r="D49">
        <v>82926016</v>
      </c>
      <c r="E49">
        <v>117</v>
      </c>
      <c r="F49">
        <v>1</v>
      </c>
      <c r="G49">
        <v>1</v>
      </c>
      <c r="H49">
        <v>1</v>
      </c>
      <c r="I49" t="s">
        <v>798</v>
      </c>
      <c r="J49" t="s">
        <v>236</v>
      </c>
      <c r="K49" t="s">
        <v>799</v>
      </c>
      <c r="L49">
        <v>1191</v>
      </c>
      <c r="N49">
        <v>1013</v>
      </c>
      <c r="O49" t="s">
        <v>28</v>
      </c>
      <c r="P49" t="s">
        <v>28</v>
      </c>
      <c r="Q49">
        <v>1</v>
      </c>
      <c r="X49">
        <v>1.89</v>
      </c>
      <c r="Y49">
        <v>0</v>
      </c>
      <c r="Z49">
        <v>0</v>
      </c>
      <c r="AA49">
        <v>0</v>
      </c>
      <c r="AB49">
        <v>0</v>
      </c>
      <c r="AC49">
        <v>0</v>
      </c>
      <c r="AD49">
        <v>1</v>
      </c>
      <c r="AE49">
        <v>2</v>
      </c>
      <c r="AF49" t="s">
        <v>268</v>
      </c>
      <c r="AG49">
        <v>2.6082</v>
      </c>
      <c r="AH49">
        <v>2</v>
      </c>
      <c r="AI49">
        <v>85246414</v>
      </c>
      <c r="AJ49">
        <v>49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</row>
    <row r="50" spans="1:44">
      <c r="A50">
        <f>ROW(Source!A39)</f>
        <v>39</v>
      </c>
      <c r="B50">
        <v>85246420</v>
      </c>
      <c r="C50">
        <v>85246412</v>
      </c>
      <c r="D50">
        <v>82932392</v>
      </c>
      <c r="E50">
        <v>1</v>
      </c>
      <c r="F50">
        <v>1</v>
      </c>
      <c r="G50">
        <v>1</v>
      </c>
      <c r="H50">
        <v>2</v>
      </c>
      <c r="I50" t="s">
        <v>95</v>
      </c>
      <c r="J50" t="s">
        <v>804</v>
      </c>
      <c r="K50" t="s">
        <v>96</v>
      </c>
      <c r="L50">
        <v>1368</v>
      </c>
      <c r="N50">
        <v>1011</v>
      </c>
      <c r="O50" t="s">
        <v>57</v>
      </c>
      <c r="P50" t="s">
        <v>57</v>
      </c>
      <c r="Q50">
        <v>1</v>
      </c>
      <c r="X50">
        <v>0.96</v>
      </c>
      <c r="Y50">
        <v>0</v>
      </c>
      <c r="Z50">
        <v>2088.77</v>
      </c>
      <c r="AA50">
        <v>932.95</v>
      </c>
      <c r="AB50">
        <v>0</v>
      </c>
      <c r="AC50">
        <v>0</v>
      </c>
      <c r="AD50">
        <v>1</v>
      </c>
      <c r="AE50">
        <v>0</v>
      </c>
      <c r="AF50" t="s">
        <v>268</v>
      </c>
      <c r="AG50">
        <v>1.3248</v>
      </c>
      <c r="AH50">
        <v>2</v>
      </c>
      <c r="AI50">
        <v>85246415</v>
      </c>
      <c r="AJ50">
        <v>50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</row>
    <row r="51" spans="1:44">
      <c r="A51">
        <f>ROW(Source!A39)</f>
        <v>39</v>
      </c>
      <c r="B51">
        <v>85246421</v>
      </c>
      <c r="C51">
        <v>85246412</v>
      </c>
      <c r="D51">
        <v>82932679</v>
      </c>
      <c r="E51">
        <v>1</v>
      </c>
      <c r="F51">
        <v>1</v>
      </c>
      <c r="G51">
        <v>1</v>
      </c>
      <c r="H51">
        <v>2</v>
      </c>
      <c r="I51" t="s">
        <v>124</v>
      </c>
      <c r="J51" t="s">
        <v>800</v>
      </c>
      <c r="K51" t="s">
        <v>125</v>
      </c>
      <c r="L51">
        <v>1368</v>
      </c>
      <c r="N51">
        <v>1011</v>
      </c>
      <c r="O51" t="s">
        <v>57</v>
      </c>
      <c r="P51" t="s">
        <v>57</v>
      </c>
      <c r="Q51">
        <v>1</v>
      </c>
      <c r="X51">
        <v>0.84</v>
      </c>
      <c r="Y51">
        <v>0</v>
      </c>
      <c r="Z51">
        <v>346.73</v>
      </c>
      <c r="AA51">
        <v>811.79</v>
      </c>
      <c r="AB51">
        <v>0</v>
      </c>
      <c r="AC51">
        <v>0</v>
      </c>
      <c r="AD51">
        <v>1</v>
      </c>
      <c r="AE51">
        <v>0</v>
      </c>
      <c r="AF51" t="s">
        <v>268</v>
      </c>
      <c r="AG51">
        <v>1.1592</v>
      </c>
      <c r="AH51">
        <v>2</v>
      </c>
      <c r="AI51">
        <v>85246416</v>
      </c>
      <c r="AJ51">
        <v>51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</row>
    <row r="52" spans="1:44">
      <c r="A52">
        <f>ROW(Source!A39)</f>
        <v>39</v>
      </c>
      <c r="B52">
        <v>85246422</v>
      </c>
      <c r="C52">
        <v>85246412</v>
      </c>
      <c r="D52">
        <v>82933400</v>
      </c>
      <c r="E52">
        <v>1</v>
      </c>
      <c r="F52">
        <v>1</v>
      </c>
      <c r="G52">
        <v>1</v>
      </c>
      <c r="H52">
        <v>2</v>
      </c>
      <c r="I52" t="s">
        <v>97</v>
      </c>
      <c r="J52" t="s">
        <v>801</v>
      </c>
      <c r="K52" t="s">
        <v>98</v>
      </c>
      <c r="L52">
        <v>1368</v>
      </c>
      <c r="N52">
        <v>1011</v>
      </c>
      <c r="O52" t="s">
        <v>57</v>
      </c>
      <c r="P52" t="s">
        <v>57</v>
      </c>
      <c r="Q52">
        <v>1</v>
      </c>
      <c r="X52">
        <v>0.09</v>
      </c>
      <c r="Y52">
        <v>0</v>
      </c>
      <c r="Z52">
        <v>641.7</v>
      </c>
      <c r="AA52">
        <v>811.79</v>
      </c>
      <c r="AB52">
        <v>0</v>
      </c>
      <c r="AC52">
        <v>0</v>
      </c>
      <c r="AD52">
        <v>1</v>
      </c>
      <c r="AE52">
        <v>0</v>
      </c>
      <c r="AF52" t="s">
        <v>268</v>
      </c>
      <c r="AG52">
        <v>0.1242</v>
      </c>
      <c r="AH52">
        <v>2</v>
      </c>
      <c r="AI52">
        <v>85246417</v>
      </c>
      <c r="AJ52">
        <v>52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</row>
    <row r="53" spans="1:44">
      <c r="A53">
        <f>ROW(Source!A40)</f>
        <v>40</v>
      </c>
      <c r="B53">
        <v>85246429</v>
      </c>
      <c r="C53">
        <v>85246423</v>
      </c>
      <c r="D53">
        <v>82925804</v>
      </c>
      <c r="E53">
        <v>117</v>
      </c>
      <c r="F53">
        <v>1</v>
      </c>
      <c r="G53">
        <v>1</v>
      </c>
      <c r="H53">
        <v>1</v>
      </c>
      <c r="I53" t="s">
        <v>71</v>
      </c>
      <c r="J53" t="s">
        <v>236</v>
      </c>
      <c r="K53" t="s">
        <v>72</v>
      </c>
      <c r="L53">
        <v>1191</v>
      </c>
      <c r="N53">
        <v>1013</v>
      </c>
      <c r="O53" t="s">
        <v>28</v>
      </c>
      <c r="P53" t="s">
        <v>28</v>
      </c>
      <c r="Q53">
        <v>1</v>
      </c>
      <c r="X53">
        <v>0.44</v>
      </c>
      <c r="Y53">
        <v>0</v>
      </c>
      <c r="Z53">
        <v>0</v>
      </c>
      <c r="AA53">
        <v>0</v>
      </c>
      <c r="AB53">
        <v>690.62</v>
      </c>
      <c r="AC53">
        <v>0</v>
      </c>
      <c r="AD53">
        <v>1</v>
      </c>
      <c r="AE53">
        <v>1</v>
      </c>
      <c r="AF53" t="s">
        <v>268</v>
      </c>
      <c r="AG53">
        <v>0.6072</v>
      </c>
      <c r="AH53">
        <v>2</v>
      </c>
      <c r="AI53">
        <v>85246424</v>
      </c>
      <c r="AJ53">
        <v>53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</row>
    <row r="54" spans="1:44">
      <c r="A54">
        <f>ROW(Source!A40)</f>
        <v>40</v>
      </c>
      <c r="B54">
        <v>85246430</v>
      </c>
      <c r="C54">
        <v>85246423</v>
      </c>
      <c r="D54">
        <v>82926016</v>
      </c>
      <c r="E54">
        <v>117</v>
      </c>
      <c r="F54">
        <v>1</v>
      </c>
      <c r="G54">
        <v>1</v>
      </c>
      <c r="H54">
        <v>1</v>
      </c>
      <c r="I54" t="s">
        <v>798</v>
      </c>
      <c r="J54" t="s">
        <v>236</v>
      </c>
      <c r="K54" t="s">
        <v>799</v>
      </c>
      <c r="L54">
        <v>1191</v>
      </c>
      <c r="N54">
        <v>1013</v>
      </c>
      <c r="O54" t="s">
        <v>28</v>
      </c>
      <c r="P54" t="s">
        <v>28</v>
      </c>
      <c r="Q54">
        <v>1</v>
      </c>
      <c r="X54">
        <v>0.48</v>
      </c>
      <c r="Y54">
        <v>0</v>
      </c>
      <c r="Z54">
        <v>0</v>
      </c>
      <c r="AA54">
        <v>0</v>
      </c>
      <c r="AB54">
        <v>0</v>
      </c>
      <c r="AC54">
        <v>0</v>
      </c>
      <c r="AD54">
        <v>1</v>
      </c>
      <c r="AE54">
        <v>2</v>
      </c>
      <c r="AF54" t="s">
        <v>268</v>
      </c>
      <c r="AG54">
        <v>0.6624</v>
      </c>
      <c r="AH54">
        <v>2</v>
      </c>
      <c r="AI54">
        <v>85246425</v>
      </c>
      <c r="AJ54">
        <v>54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</row>
    <row r="55" spans="1:44">
      <c r="A55">
        <f>ROW(Source!A40)</f>
        <v>40</v>
      </c>
      <c r="B55">
        <v>85246431</v>
      </c>
      <c r="C55">
        <v>85246423</v>
      </c>
      <c r="D55">
        <v>82932505</v>
      </c>
      <c r="E55">
        <v>1</v>
      </c>
      <c r="F55">
        <v>1</v>
      </c>
      <c r="G55">
        <v>1</v>
      </c>
      <c r="H55">
        <v>2</v>
      </c>
      <c r="I55" t="s">
        <v>73</v>
      </c>
      <c r="J55" t="s">
        <v>807</v>
      </c>
      <c r="K55" t="s">
        <v>74</v>
      </c>
      <c r="L55">
        <v>1368</v>
      </c>
      <c r="N55">
        <v>1011</v>
      </c>
      <c r="O55" t="s">
        <v>57</v>
      </c>
      <c r="P55" t="s">
        <v>57</v>
      </c>
      <c r="Q55">
        <v>1</v>
      </c>
      <c r="X55">
        <v>0.24</v>
      </c>
      <c r="Y55">
        <v>0</v>
      </c>
      <c r="Z55">
        <v>1626.29</v>
      </c>
      <c r="AA55">
        <v>1090.46</v>
      </c>
      <c r="AB55">
        <v>0</v>
      </c>
      <c r="AC55">
        <v>0</v>
      </c>
      <c r="AD55">
        <v>1</v>
      </c>
      <c r="AE55">
        <v>0</v>
      </c>
      <c r="AF55" t="s">
        <v>268</v>
      </c>
      <c r="AG55">
        <v>0.3312</v>
      </c>
      <c r="AH55">
        <v>2</v>
      </c>
      <c r="AI55">
        <v>85246426</v>
      </c>
      <c r="AJ55">
        <v>55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</row>
    <row r="56" spans="1:44">
      <c r="A56">
        <f>ROW(Source!A40)</f>
        <v>40</v>
      </c>
      <c r="B56">
        <v>85246432</v>
      </c>
      <c r="C56">
        <v>85246423</v>
      </c>
      <c r="D56">
        <v>82933465</v>
      </c>
      <c r="E56">
        <v>1</v>
      </c>
      <c r="F56">
        <v>1</v>
      </c>
      <c r="G56">
        <v>1</v>
      </c>
      <c r="H56">
        <v>2</v>
      </c>
      <c r="I56" t="s">
        <v>77</v>
      </c>
      <c r="J56" t="s">
        <v>805</v>
      </c>
      <c r="K56" t="s">
        <v>78</v>
      </c>
      <c r="L56">
        <v>1368</v>
      </c>
      <c r="N56">
        <v>1011</v>
      </c>
      <c r="O56" t="s">
        <v>57</v>
      </c>
      <c r="P56" t="s">
        <v>57</v>
      </c>
      <c r="Q56">
        <v>1</v>
      </c>
      <c r="X56">
        <v>0.24</v>
      </c>
      <c r="Y56">
        <v>0</v>
      </c>
      <c r="Z56">
        <v>13.86</v>
      </c>
      <c r="AA56">
        <v>0</v>
      </c>
      <c r="AB56">
        <v>0</v>
      </c>
      <c r="AC56">
        <v>0</v>
      </c>
      <c r="AD56">
        <v>1</v>
      </c>
      <c r="AE56">
        <v>0</v>
      </c>
      <c r="AF56" t="s">
        <v>268</v>
      </c>
      <c r="AG56">
        <v>0.3312</v>
      </c>
      <c r="AH56">
        <v>2</v>
      </c>
      <c r="AI56">
        <v>85246427</v>
      </c>
      <c r="AJ56">
        <v>56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</row>
    <row r="57" spans="1:44">
      <c r="A57">
        <f>ROW(Source!A40)</f>
        <v>40</v>
      </c>
      <c r="B57">
        <v>85246433</v>
      </c>
      <c r="C57">
        <v>85246423</v>
      </c>
      <c r="D57">
        <v>82933483</v>
      </c>
      <c r="E57">
        <v>1</v>
      </c>
      <c r="F57">
        <v>1</v>
      </c>
      <c r="G57">
        <v>1</v>
      </c>
      <c r="H57">
        <v>2</v>
      </c>
      <c r="I57" t="s">
        <v>79</v>
      </c>
      <c r="J57" t="s">
        <v>806</v>
      </c>
      <c r="K57" t="s">
        <v>80</v>
      </c>
      <c r="L57">
        <v>1368</v>
      </c>
      <c r="N57">
        <v>1011</v>
      </c>
      <c r="O57" t="s">
        <v>57</v>
      </c>
      <c r="P57" t="s">
        <v>57</v>
      </c>
      <c r="Q57">
        <v>1</v>
      </c>
      <c r="X57">
        <v>0.24</v>
      </c>
      <c r="Y57">
        <v>0</v>
      </c>
      <c r="Z57">
        <v>487.94</v>
      </c>
      <c r="AA57">
        <v>811.79</v>
      </c>
      <c r="AB57">
        <v>0</v>
      </c>
      <c r="AC57">
        <v>0</v>
      </c>
      <c r="AD57">
        <v>1</v>
      </c>
      <c r="AE57">
        <v>0</v>
      </c>
      <c r="AF57" t="s">
        <v>268</v>
      </c>
      <c r="AG57">
        <v>0.3312</v>
      </c>
      <c r="AH57">
        <v>2</v>
      </c>
      <c r="AI57">
        <v>85246428</v>
      </c>
      <c r="AJ57">
        <v>57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</row>
    <row r="58" spans="1:44">
      <c r="A58">
        <f>ROW(Source!A41)</f>
        <v>41</v>
      </c>
      <c r="B58">
        <v>85246429</v>
      </c>
      <c r="C58">
        <v>85246423</v>
      </c>
      <c r="D58">
        <v>82925804</v>
      </c>
      <c r="E58">
        <v>117</v>
      </c>
      <c r="F58">
        <v>1</v>
      </c>
      <c r="G58">
        <v>1</v>
      </c>
      <c r="H58">
        <v>1</v>
      </c>
      <c r="I58" t="s">
        <v>71</v>
      </c>
      <c r="J58" t="s">
        <v>236</v>
      </c>
      <c r="K58" t="s">
        <v>72</v>
      </c>
      <c r="L58">
        <v>1191</v>
      </c>
      <c r="N58">
        <v>1013</v>
      </c>
      <c r="O58" t="s">
        <v>28</v>
      </c>
      <c r="P58" t="s">
        <v>28</v>
      </c>
      <c r="Q58">
        <v>1</v>
      </c>
      <c r="X58">
        <v>0.44</v>
      </c>
      <c r="Y58">
        <v>0</v>
      </c>
      <c r="Z58">
        <v>0</v>
      </c>
      <c r="AA58">
        <v>0</v>
      </c>
      <c r="AB58">
        <v>690.62</v>
      </c>
      <c r="AC58">
        <v>0</v>
      </c>
      <c r="AD58">
        <v>1</v>
      </c>
      <c r="AE58">
        <v>1</v>
      </c>
      <c r="AF58" t="s">
        <v>268</v>
      </c>
      <c r="AG58">
        <v>0.6072</v>
      </c>
      <c r="AH58">
        <v>2</v>
      </c>
      <c r="AI58">
        <v>85246424</v>
      </c>
      <c r="AJ58">
        <v>58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</row>
    <row r="59" spans="1:44">
      <c r="A59">
        <f>ROW(Source!A41)</f>
        <v>41</v>
      </c>
      <c r="B59">
        <v>85246430</v>
      </c>
      <c r="C59">
        <v>85246423</v>
      </c>
      <c r="D59">
        <v>82926016</v>
      </c>
      <c r="E59">
        <v>117</v>
      </c>
      <c r="F59">
        <v>1</v>
      </c>
      <c r="G59">
        <v>1</v>
      </c>
      <c r="H59">
        <v>1</v>
      </c>
      <c r="I59" t="s">
        <v>798</v>
      </c>
      <c r="J59" t="s">
        <v>236</v>
      </c>
      <c r="K59" t="s">
        <v>799</v>
      </c>
      <c r="L59">
        <v>1191</v>
      </c>
      <c r="N59">
        <v>1013</v>
      </c>
      <c r="O59" t="s">
        <v>28</v>
      </c>
      <c r="P59" t="s">
        <v>28</v>
      </c>
      <c r="Q59">
        <v>1</v>
      </c>
      <c r="X59">
        <v>0.48</v>
      </c>
      <c r="Y59">
        <v>0</v>
      </c>
      <c r="Z59">
        <v>0</v>
      </c>
      <c r="AA59">
        <v>0</v>
      </c>
      <c r="AB59">
        <v>0</v>
      </c>
      <c r="AC59">
        <v>0</v>
      </c>
      <c r="AD59">
        <v>1</v>
      </c>
      <c r="AE59">
        <v>2</v>
      </c>
      <c r="AF59" t="s">
        <v>268</v>
      </c>
      <c r="AG59">
        <v>0.6624</v>
      </c>
      <c r="AH59">
        <v>2</v>
      </c>
      <c r="AI59">
        <v>85246425</v>
      </c>
      <c r="AJ59">
        <v>59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</row>
    <row r="60" spans="1:44">
      <c r="A60">
        <f>ROW(Source!A41)</f>
        <v>41</v>
      </c>
      <c r="B60">
        <v>85246431</v>
      </c>
      <c r="C60">
        <v>85246423</v>
      </c>
      <c r="D60">
        <v>82932505</v>
      </c>
      <c r="E60">
        <v>1</v>
      </c>
      <c r="F60">
        <v>1</v>
      </c>
      <c r="G60">
        <v>1</v>
      </c>
      <c r="H60">
        <v>2</v>
      </c>
      <c r="I60" t="s">
        <v>73</v>
      </c>
      <c r="J60" t="s">
        <v>807</v>
      </c>
      <c r="K60" t="s">
        <v>74</v>
      </c>
      <c r="L60">
        <v>1368</v>
      </c>
      <c r="N60">
        <v>1011</v>
      </c>
      <c r="O60" t="s">
        <v>57</v>
      </c>
      <c r="P60" t="s">
        <v>57</v>
      </c>
      <c r="Q60">
        <v>1</v>
      </c>
      <c r="X60">
        <v>0.24</v>
      </c>
      <c r="Y60">
        <v>0</v>
      </c>
      <c r="Z60">
        <v>1626.29</v>
      </c>
      <c r="AA60">
        <v>1090.46</v>
      </c>
      <c r="AB60">
        <v>0</v>
      </c>
      <c r="AC60">
        <v>0</v>
      </c>
      <c r="AD60">
        <v>1</v>
      </c>
      <c r="AE60">
        <v>0</v>
      </c>
      <c r="AF60" t="s">
        <v>268</v>
      </c>
      <c r="AG60">
        <v>0.3312</v>
      </c>
      <c r="AH60">
        <v>2</v>
      </c>
      <c r="AI60">
        <v>85246426</v>
      </c>
      <c r="AJ60">
        <v>60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</row>
    <row r="61" spans="1:44">
      <c r="A61">
        <f>ROW(Source!A41)</f>
        <v>41</v>
      </c>
      <c r="B61">
        <v>85246432</v>
      </c>
      <c r="C61">
        <v>85246423</v>
      </c>
      <c r="D61">
        <v>82933465</v>
      </c>
      <c r="E61">
        <v>1</v>
      </c>
      <c r="F61">
        <v>1</v>
      </c>
      <c r="G61">
        <v>1</v>
      </c>
      <c r="H61">
        <v>2</v>
      </c>
      <c r="I61" t="s">
        <v>77</v>
      </c>
      <c r="J61" t="s">
        <v>805</v>
      </c>
      <c r="K61" t="s">
        <v>78</v>
      </c>
      <c r="L61">
        <v>1368</v>
      </c>
      <c r="N61">
        <v>1011</v>
      </c>
      <c r="O61" t="s">
        <v>57</v>
      </c>
      <c r="P61" t="s">
        <v>57</v>
      </c>
      <c r="Q61">
        <v>1</v>
      </c>
      <c r="X61">
        <v>0.24</v>
      </c>
      <c r="Y61">
        <v>0</v>
      </c>
      <c r="Z61">
        <v>13.86</v>
      </c>
      <c r="AA61">
        <v>0</v>
      </c>
      <c r="AB61">
        <v>0</v>
      </c>
      <c r="AC61">
        <v>0</v>
      </c>
      <c r="AD61">
        <v>1</v>
      </c>
      <c r="AE61">
        <v>0</v>
      </c>
      <c r="AF61" t="s">
        <v>268</v>
      </c>
      <c r="AG61">
        <v>0.3312</v>
      </c>
      <c r="AH61">
        <v>2</v>
      </c>
      <c r="AI61">
        <v>85246427</v>
      </c>
      <c r="AJ61">
        <v>61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</row>
    <row r="62" spans="1:44">
      <c r="A62">
        <f>ROW(Source!A41)</f>
        <v>41</v>
      </c>
      <c r="B62">
        <v>85246433</v>
      </c>
      <c r="C62">
        <v>85246423</v>
      </c>
      <c r="D62">
        <v>82933483</v>
      </c>
      <c r="E62">
        <v>1</v>
      </c>
      <c r="F62">
        <v>1</v>
      </c>
      <c r="G62">
        <v>1</v>
      </c>
      <c r="H62">
        <v>2</v>
      </c>
      <c r="I62" t="s">
        <v>79</v>
      </c>
      <c r="J62" t="s">
        <v>806</v>
      </c>
      <c r="K62" t="s">
        <v>80</v>
      </c>
      <c r="L62">
        <v>1368</v>
      </c>
      <c r="N62">
        <v>1011</v>
      </c>
      <c r="O62" t="s">
        <v>57</v>
      </c>
      <c r="P62" t="s">
        <v>57</v>
      </c>
      <c r="Q62">
        <v>1</v>
      </c>
      <c r="X62">
        <v>0.24</v>
      </c>
      <c r="Y62">
        <v>0</v>
      </c>
      <c r="Z62">
        <v>487.94</v>
      </c>
      <c r="AA62">
        <v>811.79</v>
      </c>
      <c r="AB62">
        <v>0</v>
      </c>
      <c r="AC62">
        <v>0</v>
      </c>
      <c r="AD62">
        <v>1</v>
      </c>
      <c r="AE62">
        <v>0</v>
      </c>
      <c r="AF62" t="s">
        <v>268</v>
      </c>
      <c r="AG62">
        <v>0.3312</v>
      </c>
      <c r="AH62">
        <v>2</v>
      </c>
      <c r="AI62">
        <v>85246428</v>
      </c>
      <c r="AJ62">
        <v>62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</row>
    <row r="63" spans="1:44">
      <c r="A63">
        <f>ROW(Source!A42)</f>
        <v>42</v>
      </c>
      <c r="B63">
        <v>85246439</v>
      </c>
      <c r="C63">
        <v>85246434</v>
      </c>
      <c r="D63">
        <v>82925804</v>
      </c>
      <c r="E63">
        <v>117</v>
      </c>
      <c r="F63">
        <v>1</v>
      </c>
      <c r="G63">
        <v>1</v>
      </c>
      <c r="H63">
        <v>1</v>
      </c>
      <c r="I63" t="s">
        <v>71</v>
      </c>
      <c r="J63" t="s">
        <v>236</v>
      </c>
      <c r="K63" t="s">
        <v>72</v>
      </c>
      <c r="L63">
        <v>1191</v>
      </c>
      <c r="N63">
        <v>1013</v>
      </c>
      <c r="O63" t="s">
        <v>28</v>
      </c>
      <c r="P63" t="s">
        <v>28</v>
      </c>
      <c r="Q63">
        <v>1</v>
      </c>
      <c r="X63">
        <v>0.25</v>
      </c>
      <c r="Y63">
        <v>0</v>
      </c>
      <c r="Z63">
        <v>0</v>
      </c>
      <c r="AA63">
        <v>0</v>
      </c>
      <c r="AB63">
        <v>690.62</v>
      </c>
      <c r="AC63">
        <v>0</v>
      </c>
      <c r="AD63">
        <v>1</v>
      </c>
      <c r="AE63">
        <v>1</v>
      </c>
      <c r="AF63" t="s">
        <v>268</v>
      </c>
      <c r="AG63">
        <v>0.345</v>
      </c>
      <c r="AH63">
        <v>2</v>
      </c>
      <c r="AI63">
        <v>85246435</v>
      </c>
      <c r="AJ63">
        <v>63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</row>
    <row r="64" spans="1:44">
      <c r="A64">
        <f>ROW(Source!A42)</f>
        <v>42</v>
      </c>
      <c r="B64">
        <v>85246440</v>
      </c>
      <c r="C64">
        <v>85246434</v>
      </c>
      <c r="D64">
        <v>82926016</v>
      </c>
      <c r="E64">
        <v>117</v>
      </c>
      <c r="F64">
        <v>1</v>
      </c>
      <c r="G64">
        <v>1</v>
      </c>
      <c r="H64">
        <v>1</v>
      </c>
      <c r="I64" t="s">
        <v>798</v>
      </c>
      <c r="J64" t="s">
        <v>236</v>
      </c>
      <c r="K64" t="s">
        <v>799</v>
      </c>
      <c r="L64">
        <v>1191</v>
      </c>
      <c r="N64">
        <v>1013</v>
      </c>
      <c r="O64" t="s">
        <v>28</v>
      </c>
      <c r="P64" t="s">
        <v>28</v>
      </c>
      <c r="Q64">
        <v>1</v>
      </c>
      <c r="X64">
        <v>0.14</v>
      </c>
      <c r="Y64">
        <v>0</v>
      </c>
      <c r="Z64">
        <v>0</v>
      </c>
      <c r="AA64">
        <v>0</v>
      </c>
      <c r="AB64">
        <v>0</v>
      </c>
      <c r="AC64">
        <v>0</v>
      </c>
      <c r="AD64">
        <v>1</v>
      </c>
      <c r="AE64">
        <v>2</v>
      </c>
      <c r="AF64" t="s">
        <v>268</v>
      </c>
      <c r="AG64">
        <v>0.1932</v>
      </c>
      <c r="AH64">
        <v>2</v>
      </c>
      <c r="AI64">
        <v>85246436</v>
      </c>
      <c r="AJ64">
        <v>64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</row>
    <row r="65" spans="1:44">
      <c r="A65">
        <f>ROW(Source!A42)</f>
        <v>42</v>
      </c>
      <c r="B65">
        <v>85246441</v>
      </c>
      <c r="C65">
        <v>85246434</v>
      </c>
      <c r="D65">
        <v>82933465</v>
      </c>
      <c r="E65">
        <v>1</v>
      </c>
      <c r="F65">
        <v>1</v>
      </c>
      <c r="G65">
        <v>1</v>
      </c>
      <c r="H65">
        <v>2</v>
      </c>
      <c r="I65" t="s">
        <v>77</v>
      </c>
      <c r="J65" t="s">
        <v>805</v>
      </c>
      <c r="K65" t="s">
        <v>78</v>
      </c>
      <c r="L65">
        <v>1368</v>
      </c>
      <c r="N65">
        <v>1011</v>
      </c>
      <c r="O65" t="s">
        <v>57</v>
      </c>
      <c r="P65" t="s">
        <v>57</v>
      </c>
      <c r="Q65">
        <v>1</v>
      </c>
      <c r="X65">
        <v>0.14</v>
      </c>
      <c r="Y65">
        <v>0</v>
      </c>
      <c r="Z65">
        <v>13.86</v>
      </c>
      <c r="AA65">
        <v>0</v>
      </c>
      <c r="AB65">
        <v>0</v>
      </c>
      <c r="AC65">
        <v>0</v>
      </c>
      <c r="AD65">
        <v>1</v>
      </c>
      <c r="AE65">
        <v>0</v>
      </c>
      <c r="AF65" t="s">
        <v>268</v>
      </c>
      <c r="AG65">
        <v>0.1932</v>
      </c>
      <c r="AH65">
        <v>2</v>
      </c>
      <c r="AI65">
        <v>85246437</v>
      </c>
      <c r="AJ65">
        <v>65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</row>
    <row r="66" spans="1:44">
      <c r="A66">
        <f>ROW(Source!A42)</f>
        <v>42</v>
      </c>
      <c r="B66">
        <v>85246442</v>
      </c>
      <c r="C66">
        <v>85246434</v>
      </c>
      <c r="D66">
        <v>82933483</v>
      </c>
      <c r="E66">
        <v>1</v>
      </c>
      <c r="F66">
        <v>1</v>
      </c>
      <c r="G66">
        <v>1</v>
      </c>
      <c r="H66">
        <v>2</v>
      </c>
      <c r="I66" t="s">
        <v>79</v>
      </c>
      <c r="J66" t="s">
        <v>806</v>
      </c>
      <c r="K66" t="s">
        <v>80</v>
      </c>
      <c r="L66">
        <v>1368</v>
      </c>
      <c r="N66">
        <v>1011</v>
      </c>
      <c r="O66" t="s">
        <v>57</v>
      </c>
      <c r="P66" t="s">
        <v>57</v>
      </c>
      <c r="Q66">
        <v>1</v>
      </c>
      <c r="X66">
        <v>0.14</v>
      </c>
      <c r="Y66">
        <v>0</v>
      </c>
      <c r="Z66">
        <v>487.94</v>
      </c>
      <c r="AA66">
        <v>811.79</v>
      </c>
      <c r="AB66">
        <v>0</v>
      </c>
      <c r="AC66">
        <v>0</v>
      </c>
      <c r="AD66">
        <v>1</v>
      </c>
      <c r="AE66">
        <v>0</v>
      </c>
      <c r="AF66" t="s">
        <v>268</v>
      </c>
      <c r="AG66">
        <v>0.1932</v>
      </c>
      <c r="AH66">
        <v>2</v>
      </c>
      <c r="AI66">
        <v>85246438</v>
      </c>
      <c r="AJ66">
        <v>66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</row>
    <row r="67" spans="1:44">
      <c r="A67">
        <f>ROW(Source!A43)</f>
        <v>43</v>
      </c>
      <c r="B67">
        <v>85246439</v>
      </c>
      <c r="C67">
        <v>85246434</v>
      </c>
      <c r="D67">
        <v>82925804</v>
      </c>
      <c r="E67">
        <v>117</v>
      </c>
      <c r="F67">
        <v>1</v>
      </c>
      <c r="G67">
        <v>1</v>
      </c>
      <c r="H67">
        <v>1</v>
      </c>
      <c r="I67" t="s">
        <v>71</v>
      </c>
      <c r="J67" t="s">
        <v>236</v>
      </c>
      <c r="K67" t="s">
        <v>72</v>
      </c>
      <c r="L67">
        <v>1191</v>
      </c>
      <c r="N67">
        <v>1013</v>
      </c>
      <c r="O67" t="s">
        <v>28</v>
      </c>
      <c r="P67" t="s">
        <v>28</v>
      </c>
      <c r="Q67">
        <v>1</v>
      </c>
      <c r="X67">
        <v>0.25</v>
      </c>
      <c r="Y67">
        <v>0</v>
      </c>
      <c r="Z67">
        <v>0</v>
      </c>
      <c r="AA67">
        <v>0</v>
      </c>
      <c r="AB67">
        <v>690.62</v>
      </c>
      <c r="AC67">
        <v>0</v>
      </c>
      <c r="AD67">
        <v>1</v>
      </c>
      <c r="AE67">
        <v>1</v>
      </c>
      <c r="AF67" t="s">
        <v>268</v>
      </c>
      <c r="AG67">
        <v>0.345</v>
      </c>
      <c r="AH67">
        <v>2</v>
      </c>
      <c r="AI67">
        <v>85246435</v>
      </c>
      <c r="AJ67">
        <v>67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</row>
    <row r="68" spans="1:44">
      <c r="A68">
        <f>ROW(Source!A43)</f>
        <v>43</v>
      </c>
      <c r="B68">
        <v>85246440</v>
      </c>
      <c r="C68">
        <v>85246434</v>
      </c>
      <c r="D68">
        <v>82926016</v>
      </c>
      <c r="E68">
        <v>117</v>
      </c>
      <c r="F68">
        <v>1</v>
      </c>
      <c r="G68">
        <v>1</v>
      </c>
      <c r="H68">
        <v>1</v>
      </c>
      <c r="I68" t="s">
        <v>798</v>
      </c>
      <c r="J68" t="s">
        <v>236</v>
      </c>
      <c r="K68" t="s">
        <v>799</v>
      </c>
      <c r="L68">
        <v>1191</v>
      </c>
      <c r="N68">
        <v>1013</v>
      </c>
      <c r="O68" t="s">
        <v>28</v>
      </c>
      <c r="P68" t="s">
        <v>28</v>
      </c>
      <c r="Q68">
        <v>1</v>
      </c>
      <c r="X68">
        <v>0.14</v>
      </c>
      <c r="Y68">
        <v>0</v>
      </c>
      <c r="Z68">
        <v>0</v>
      </c>
      <c r="AA68">
        <v>0</v>
      </c>
      <c r="AB68">
        <v>0</v>
      </c>
      <c r="AC68">
        <v>0</v>
      </c>
      <c r="AD68">
        <v>1</v>
      </c>
      <c r="AE68">
        <v>2</v>
      </c>
      <c r="AF68" t="s">
        <v>268</v>
      </c>
      <c r="AG68">
        <v>0.1932</v>
      </c>
      <c r="AH68">
        <v>2</v>
      </c>
      <c r="AI68">
        <v>85246436</v>
      </c>
      <c r="AJ68">
        <v>68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</row>
    <row r="69" spans="1:44">
      <c r="A69">
        <f>ROW(Source!A43)</f>
        <v>43</v>
      </c>
      <c r="B69">
        <v>85246441</v>
      </c>
      <c r="C69">
        <v>85246434</v>
      </c>
      <c r="D69">
        <v>82933465</v>
      </c>
      <c r="E69">
        <v>1</v>
      </c>
      <c r="F69">
        <v>1</v>
      </c>
      <c r="G69">
        <v>1</v>
      </c>
      <c r="H69">
        <v>2</v>
      </c>
      <c r="I69" t="s">
        <v>77</v>
      </c>
      <c r="J69" t="s">
        <v>805</v>
      </c>
      <c r="K69" t="s">
        <v>78</v>
      </c>
      <c r="L69">
        <v>1368</v>
      </c>
      <c r="N69">
        <v>1011</v>
      </c>
      <c r="O69" t="s">
        <v>57</v>
      </c>
      <c r="P69" t="s">
        <v>57</v>
      </c>
      <c r="Q69">
        <v>1</v>
      </c>
      <c r="X69">
        <v>0.14</v>
      </c>
      <c r="Y69">
        <v>0</v>
      </c>
      <c r="Z69">
        <v>13.86</v>
      </c>
      <c r="AA69">
        <v>0</v>
      </c>
      <c r="AB69">
        <v>0</v>
      </c>
      <c r="AC69">
        <v>0</v>
      </c>
      <c r="AD69">
        <v>1</v>
      </c>
      <c r="AE69">
        <v>0</v>
      </c>
      <c r="AF69" t="s">
        <v>268</v>
      </c>
      <c r="AG69">
        <v>0.1932</v>
      </c>
      <c r="AH69">
        <v>2</v>
      </c>
      <c r="AI69">
        <v>85246437</v>
      </c>
      <c r="AJ69">
        <v>69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</row>
    <row r="70" spans="1:44">
      <c r="A70">
        <f>ROW(Source!A43)</f>
        <v>43</v>
      </c>
      <c r="B70">
        <v>85246442</v>
      </c>
      <c r="C70">
        <v>85246434</v>
      </c>
      <c r="D70">
        <v>82933483</v>
      </c>
      <c r="E70">
        <v>1</v>
      </c>
      <c r="F70">
        <v>1</v>
      </c>
      <c r="G70">
        <v>1</v>
      </c>
      <c r="H70">
        <v>2</v>
      </c>
      <c r="I70" t="s">
        <v>79</v>
      </c>
      <c r="J70" t="s">
        <v>806</v>
      </c>
      <c r="K70" t="s">
        <v>80</v>
      </c>
      <c r="L70">
        <v>1368</v>
      </c>
      <c r="N70">
        <v>1011</v>
      </c>
      <c r="O70" t="s">
        <v>57</v>
      </c>
      <c r="P70" t="s">
        <v>57</v>
      </c>
      <c r="Q70">
        <v>1</v>
      </c>
      <c r="X70">
        <v>0.14</v>
      </c>
      <c r="Y70">
        <v>0</v>
      </c>
      <c r="Z70">
        <v>487.94</v>
      </c>
      <c r="AA70">
        <v>811.79</v>
      </c>
      <c r="AB70">
        <v>0</v>
      </c>
      <c r="AC70">
        <v>0</v>
      </c>
      <c r="AD70">
        <v>1</v>
      </c>
      <c r="AE70">
        <v>0</v>
      </c>
      <c r="AF70" t="s">
        <v>268</v>
      </c>
      <c r="AG70">
        <v>0.1932</v>
      </c>
      <c r="AH70">
        <v>2</v>
      </c>
      <c r="AI70">
        <v>85246438</v>
      </c>
      <c r="AJ70">
        <v>70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</row>
    <row r="71" spans="1:44">
      <c r="A71">
        <f>ROW(Source!A44)</f>
        <v>44</v>
      </c>
      <c r="B71">
        <v>85246448</v>
      </c>
      <c r="C71">
        <v>85246443</v>
      </c>
      <c r="D71">
        <v>82925804</v>
      </c>
      <c r="E71">
        <v>117</v>
      </c>
      <c r="F71">
        <v>1</v>
      </c>
      <c r="G71">
        <v>1</v>
      </c>
      <c r="H71">
        <v>1</v>
      </c>
      <c r="I71" t="s">
        <v>71</v>
      </c>
      <c r="J71" t="s">
        <v>236</v>
      </c>
      <c r="K71" t="s">
        <v>72</v>
      </c>
      <c r="L71">
        <v>1191</v>
      </c>
      <c r="N71">
        <v>1013</v>
      </c>
      <c r="O71" t="s">
        <v>28</v>
      </c>
      <c r="P71" t="s">
        <v>28</v>
      </c>
      <c r="Q71">
        <v>1</v>
      </c>
      <c r="X71">
        <v>0.3</v>
      </c>
      <c r="Y71">
        <v>0</v>
      </c>
      <c r="Z71">
        <v>0</v>
      </c>
      <c r="AA71">
        <v>0</v>
      </c>
      <c r="AB71">
        <v>690.62</v>
      </c>
      <c r="AC71">
        <v>0</v>
      </c>
      <c r="AD71">
        <v>1</v>
      </c>
      <c r="AE71">
        <v>1</v>
      </c>
      <c r="AF71" t="s">
        <v>268</v>
      </c>
      <c r="AG71">
        <v>0.414</v>
      </c>
      <c r="AH71">
        <v>2</v>
      </c>
      <c r="AI71">
        <v>85246444</v>
      </c>
      <c r="AJ71">
        <v>71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</row>
    <row r="72" spans="1:44">
      <c r="A72">
        <f>ROW(Source!A44)</f>
        <v>44</v>
      </c>
      <c r="B72">
        <v>85246449</v>
      </c>
      <c r="C72">
        <v>85246443</v>
      </c>
      <c r="D72">
        <v>82926016</v>
      </c>
      <c r="E72">
        <v>117</v>
      </c>
      <c r="F72">
        <v>1</v>
      </c>
      <c r="G72">
        <v>1</v>
      </c>
      <c r="H72">
        <v>1</v>
      </c>
      <c r="I72" t="s">
        <v>798</v>
      </c>
      <c r="J72" t="s">
        <v>236</v>
      </c>
      <c r="K72" t="s">
        <v>799</v>
      </c>
      <c r="L72">
        <v>1191</v>
      </c>
      <c r="N72">
        <v>1013</v>
      </c>
      <c r="O72" t="s">
        <v>28</v>
      </c>
      <c r="P72" t="s">
        <v>28</v>
      </c>
      <c r="Q72">
        <v>1</v>
      </c>
      <c r="X72">
        <v>0.16</v>
      </c>
      <c r="Y72">
        <v>0</v>
      </c>
      <c r="Z72">
        <v>0</v>
      </c>
      <c r="AA72">
        <v>0</v>
      </c>
      <c r="AB72">
        <v>0</v>
      </c>
      <c r="AC72">
        <v>0</v>
      </c>
      <c r="AD72">
        <v>1</v>
      </c>
      <c r="AE72">
        <v>2</v>
      </c>
      <c r="AF72" t="s">
        <v>268</v>
      </c>
      <c r="AG72">
        <v>0.2208</v>
      </c>
      <c r="AH72">
        <v>2</v>
      </c>
      <c r="AI72">
        <v>85246445</v>
      </c>
      <c r="AJ72">
        <v>72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</row>
    <row r="73" spans="1:44">
      <c r="A73">
        <f>ROW(Source!A44)</f>
        <v>44</v>
      </c>
      <c r="B73">
        <v>85246450</v>
      </c>
      <c r="C73">
        <v>85246443</v>
      </c>
      <c r="D73">
        <v>82933465</v>
      </c>
      <c r="E73">
        <v>1</v>
      </c>
      <c r="F73">
        <v>1</v>
      </c>
      <c r="G73">
        <v>1</v>
      </c>
      <c r="H73">
        <v>2</v>
      </c>
      <c r="I73" t="s">
        <v>77</v>
      </c>
      <c r="J73" t="s">
        <v>805</v>
      </c>
      <c r="K73" t="s">
        <v>78</v>
      </c>
      <c r="L73">
        <v>1368</v>
      </c>
      <c r="N73">
        <v>1011</v>
      </c>
      <c r="O73" t="s">
        <v>57</v>
      </c>
      <c r="P73" t="s">
        <v>57</v>
      </c>
      <c r="Q73">
        <v>1</v>
      </c>
      <c r="X73">
        <v>0.16</v>
      </c>
      <c r="Y73">
        <v>0</v>
      </c>
      <c r="Z73">
        <v>13.86</v>
      </c>
      <c r="AA73">
        <v>0</v>
      </c>
      <c r="AB73">
        <v>0</v>
      </c>
      <c r="AC73">
        <v>0</v>
      </c>
      <c r="AD73">
        <v>1</v>
      </c>
      <c r="AE73">
        <v>0</v>
      </c>
      <c r="AF73" t="s">
        <v>268</v>
      </c>
      <c r="AG73">
        <v>0.2208</v>
      </c>
      <c r="AH73">
        <v>2</v>
      </c>
      <c r="AI73">
        <v>85246446</v>
      </c>
      <c r="AJ73">
        <v>73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</row>
    <row r="74" spans="1:44">
      <c r="A74">
        <f>ROW(Source!A44)</f>
        <v>44</v>
      </c>
      <c r="B74">
        <v>85246451</v>
      </c>
      <c r="C74">
        <v>85246443</v>
      </c>
      <c r="D74">
        <v>82933483</v>
      </c>
      <c r="E74">
        <v>1</v>
      </c>
      <c r="F74">
        <v>1</v>
      </c>
      <c r="G74">
        <v>1</v>
      </c>
      <c r="H74">
        <v>2</v>
      </c>
      <c r="I74" t="s">
        <v>79</v>
      </c>
      <c r="J74" t="s">
        <v>806</v>
      </c>
      <c r="K74" t="s">
        <v>80</v>
      </c>
      <c r="L74">
        <v>1368</v>
      </c>
      <c r="N74">
        <v>1011</v>
      </c>
      <c r="O74" t="s">
        <v>57</v>
      </c>
      <c r="P74" t="s">
        <v>57</v>
      </c>
      <c r="Q74">
        <v>1</v>
      </c>
      <c r="X74">
        <v>0.16</v>
      </c>
      <c r="Y74">
        <v>0</v>
      </c>
      <c r="Z74">
        <v>487.94</v>
      </c>
      <c r="AA74">
        <v>811.79</v>
      </c>
      <c r="AB74">
        <v>0</v>
      </c>
      <c r="AC74">
        <v>0</v>
      </c>
      <c r="AD74">
        <v>1</v>
      </c>
      <c r="AE74">
        <v>0</v>
      </c>
      <c r="AF74" t="s">
        <v>268</v>
      </c>
      <c r="AG74">
        <v>0.2208</v>
      </c>
      <c r="AH74">
        <v>2</v>
      </c>
      <c r="AI74">
        <v>85246447</v>
      </c>
      <c r="AJ74">
        <v>74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</row>
    <row r="75" spans="1:44">
      <c r="A75">
        <f>ROW(Source!A45)</f>
        <v>45</v>
      </c>
      <c r="B75">
        <v>85246448</v>
      </c>
      <c r="C75">
        <v>85246443</v>
      </c>
      <c r="D75">
        <v>82925804</v>
      </c>
      <c r="E75">
        <v>117</v>
      </c>
      <c r="F75">
        <v>1</v>
      </c>
      <c r="G75">
        <v>1</v>
      </c>
      <c r="H75">
        <v>1</v>
      </c>
      <c r="I75" t="s">
        <v>71</v>
      </c>
      <c r="J75" t="s">
        <v>236</v>
      </c>
      <c r="K75" t="s">
        <v>72</v>
      </c>
      <c r="L75">
        <v>1191</v>
      </c>
      <c r="N75">
        <v>1013</v>
      </c>
      <c r="O75" t="s">
        <v>28</v>
      </c>
      <c r="P75" t="s">
        <v>28</v>
      </c>
      <c r="Q75">
        <v>1</v>
      </c>
      <c r="X75">
        <v>0.3</v>
      </c>
      <c r="Y75">
        <v>0</v>
      </c>
      <c r="Z75">
        <v>0</v>
      </c>
      <c r="AA75">
        <v>0</v>
      </c>
      <c r="AB75">
        <v>690.62</v>
      </c>
      <c r="AC75">
        <v>0</v>
      </c>
      <c r="AD75">
        <v>1</v>
      </c>
      <c r="AE75">
        <v>1</v>
      </c>
      <c r="AF75" t="s">
        <v>268</v>
      </c>
      <c r="AG75">
        <v>0.414</v>
      </c>
      <c r="AH75">
        <v>2</v>
      </c>
      <c r="AI75">
        <v>85246444</v>
      </c>
      <c r="AJ75">
        <v>75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</row>
    <row r="76" spans="1:44">
      <c r="A76">
        <f>ROW(Source!A45)</f>
        <v>45</v>
      </c>
      <c r="B76">
        <v>85246449</v>
      </c>
      <c r="C76">
        <v>85246443</v>
      </c>
      <c r="D76">
        <v>82926016</v>
      </c>
      <c r="E76">
        <v>117</v>
      </c>
      <c r="F76">
        <v>1</v>
      </c>
      <c r="G76">
        <v>1</v>
      </c>
      <c r="H76">
        <v>1</v>
      </c>
      <c r="I76" t="s">
        <v>798</v>
      </c>
      <c r="J76" t="s">
        <v>236</v>
      </c>
      <c r="K76" t="s">
        <v>799</v>
      </c>
      <c r="L76">
        <v>1191</v>
      </c>
      <c r="N76">
        <v>1013</v>
      </c>
      <c r="O76" t="s">
        <v>28</v>
      </c>
      <c r="P76" t="s">
        <v>28</v>
      </c>
      <c r="Q76">
        <v>1</v>
      </c>
      <c r="X76">
        <v>0.16</v>
      </c>
      <c r="Y76">
        <v>0</v>
      </c>
      <c r="Z76">
        <v>0</v>
      </c>
      <c r="AA76">
        <v>0</v>
      </c>
      <c r="AB76">
        <v>0</v>
      </c>
      <c r="AC76">
        <v>0</v>
      </c>
      <c r="AD76">
        <v>1</v>
      </c>
      <c r="AE76">
        <v>2</v>
      </c>
      <c r="AF76" t="s">
        <v>268</v>
      </c>
      <c r="AG76">
        <v>0.2208</v>
      </c>
      <c r="AH76">
        <v>2</v>
      </c>
      <c r="AI76">
        <v>85246445</v>
      </c>
      <c r="AJ76">
        <v>76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</row>
    <row r="77" spans="1:44">
      <c r="A77">
        <f>ROW(Source!A45)</f>
        <v>45</v>
      </c>
      <c r="B77">
        <v>85246450</v>
      </c>
      <c r="C77">
        <v>85246443</v>
      </c>
      <c r="D77">
        <v>82933465</v>
      </c>
      <c r="E77">
        <v>1</v>
      </c>
      <c r="F77">
        <v>1</v>
      </c>
      <c r="G77">
        <v>1</v>
      </c>
      <c r="H77">
        <v>2</v>
      </c>
      <c r="I77" t="s">
        <v>77</v>
      </c>
      <c r="J77" t="s">
        <v>805</v>
      </c>
      <c r="K77" t="s">
        <v>78</v>
      </c>
      <c r="L77">
        <v>1368</v>
      </c>
      <c r="N77">
        <v>1011</v>
      </c>
      <c r="O77" t="s">
        <v>57</v>
      </c>
      <c r="P77" t="s">
        <v>57</v>
      </c>
      <c r="Q77">
        <v>1</v>
      </c>
      <c r="X77">
        <v>0.16</v>
      </c>
      <c r="Y77">
        <v>0</v>
      </c>
      <c r="Z77">
        <v>13.86</v>
      </c>
      <c r="AA77">
        <v>0</v>
      </c>
      <c r="AB77">
        <v>0</v>
      </c>
      <c r="AC77">
        <v>0</v>
      </c>
      <c r="AD77">
        <v>1</v>
      </c>
      <c r="AE77">
        <v>0</v>
      </c>
      <c r="AF77" t="s">
        <v>268</v>
      </c>
      <c r="AG77">
        <v>0.2208</v>
      </c>
      <c r="AH77">
        <v>2</v>
      </c>
      <c r="AI77">
        <v>85246446</v>
      </c>
      <c r="AJ77">
        <v>77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</row>
    <row r="78" spans="1:44">
      <c r="A78">
        <f>ROW(Source!A45)</f>
        <v>45</v>
      </c>
      <c r="B78">
        <v>85246451</v>
      </c>
      <c r="C78">
        <v>85246443</v>
      </c>
      <c r="D78">
        <v>82933483</v>
      </c>
      <c r="E78">
        <v>1</v>
      </c>
      <c r="F78">
        <v>1</v>
      </c>
      <c r="G78">
        <v>1</v>
      </c>
      <c r="H78">
        <v>2</v>
      </c>
      <c r="I78" t="s">
        <v>79</v>
      </c>
      <c r="J78" t="s">
        <v>806</v>
      </c>
      <c r="K78" t="s">
        <v>80</v>
      </c>
      <c r="L78">
        <v>1368</v>
      </c>
      <c r="N78">
        <v>1011</v>
      </c>
      <c r="O78" t="s">
        <v>57</v>
      </c>
      <c r="P78" t="s">
        <v>57</v>
      </c>
      <c r="Q78">
        <v>1</v>
      </c>
      <c r="X78">
        <v>0.16</v>
      </c>
      <c r="Y78">
        <v>0</v>
      </c>
      <c r="Z78">
        <v>487.94</v>
      </c>
      <c r="AA78">
        <v>811.79</v>
      </c>
      <c r="AB78">
        <v>0</v>
      </c>
      <c r="AC78">
        <v>0</v>
      </c>
      <c r="AD78">
        <v>1</v>
      </c>
      <c r="AE78">
        <v>0</v>
      </c>
      <c r="AF78" t="s">
        <v>268</v>
      </c>
      <c r="AG78">
        <v>0.2208</v>
      </c>
      <c r="AH78">
        <v>2</v>
      </c>
      <c r="AI78">
        <v>85246447</v>
      </c>
      <c r="AJ78">
        <v>78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</row>
    <row r="79" spans="1:44">
      <c r="A79">
        <f>ROW(Source!A46)</f>
        <v>46</v>
      </c>
      <c r="B79">
        <v>85246464</v>
      </c>
      <c r="C79">
        <v>85246452</v>
      </c>
      <c r="D79">
        <v>82925834</v>
      </c>
      <c r="E79">
        <v>117</v>
      </c>
      <c r="F79">
        <v>1</v>
      </c>
      <c r="G79">
        <v>1</v>
      </c>
      <c r="H79">
        <v>1</v>
      </c>
      <c r="I79" t="s">
        <v>808</v>
      </c>
      <c r="J79" t="s">
        <v>236</v>
      </c>
      <c r="K79" t="s">
        <v>809</v>
      </c>
      <c r="L79">
        <v>1191</v>
      </c>
      <c r="N79">
        <v>1013</v>
      </c>
      <c r="O79" t="s">
        <v>28</v>
      </c>
      <c r="P79" t="s">
        <v>28</v>
      </c>
      <c r="Q79">
        <v>1</v>
      </c>
      <c r="X79">
        <v>16.1</v>
      </c>
      <c r="Y79">
        <v>0</v>
      </c>
      <c r="Z79">
        <v>0</v>
      </c>
      <c r="AA79">
        <v>0</v>
      </c>
      <c r="AB79">
        <v>775.44</v>
      </c>
      <c r="AC79">
        <v>0</v>
      </c>
      <c r="AD79">
        <v>1</v>
      </c>
      <c r="AE79">
        <v>1</v>
      </c>
      <c r="AF79" t="s">
        <v>303</v>
      </c>
      <c r="AG79">
        <v>15.5526</v>
      </c>
      <c r="AH79">
        <v>2</v>
      </c>
      <c r="AI79">
        <v>85246453</v>
      </c>
      <c r="AJ79">
        <v>79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</row>
    <row r="80" spans="1:44">
      <c r="A80">
        <f>ROW(Source!A46)</f>
        <v>46</v>
      </c>
      <c r="B80">
        <v>85246465</v>
      </c>
      <c r="C80">
        <v>85246452</v>
      </c>
      <c r="D80">
        <v>82926016</v>
      </c>
      <c r="E80">
        <v>117</v>
      </c>
      <c r="F80">
        <v>1</v>
      </c>
      <c r="G80">
        <v>1</v>
      </c>
      <c r="H80">
        <v>1</v>
      </c>
      <c r="I80" t="s">
        <v>798</v>
      </c>
      <c r="J80" t="s">
        <v>236</v>
      </c>
      <c r="K80" t="s">
        <v>799</v>
      </c>
      <c r="L80">
        <v>1191</v>
      </c>
      <c r="N80">
        <v>1013</v>
      </c>
      <c r="O80" t="s">
        <v>28</v>
      </c>
      <c r="P80" t="s">
        <v>28</v>
      </c>
      <c r="Q80">
        <v>1</v>
      </c>
      <c r="X80">
        <v>4.44</v>
      </c>
      <c r="Y80">
        <v>0</v>
      </c>
      <c r="Z80">
        <v>0</v>
      </c>
      <c r="AA80">
        <v>0</v>
      </c>
      <c r="AB80">
        <v>0</v>
      </c>
      <c r="AC80">
        <v>0</v>
      </c>
      <c r="AD80">
        <v>1</v>
      </c>
      <c r="AE80">
        <v>2</v>
      </c>
      <c r="AF80" t="s">
        <v>303</v>
      </c>
      <c r="AG80">
        <v>4.28904</v>
      </c>
      <c r="AH80">
        <v>2</v>
      </c>
      <c r="AI80">
        <v>85246454</v>
      </c>
      <c r="AJ80">
        <v>80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</row>
    <row r="81" spans="1:44">
      <c r="A81">
        <f>ROW(Source!A46)</f>
        <v>46</v>
      </c>
      <c r="B81">
        <v>85246466</v>
      </c>
      <c r="C81">
        <v>85246452</v>
      </c>
      <c r="D81">
        <v>82932679</v>
      </c>
      <c r="E81">
        <v>1</v>
      </c>
      <c r="F81">
        <v>1</v>
      </c>
      <c r="G81">
        <v>1</v>
      </c>
      <c r="H81">
        <v>2</v>
      </c>
      <c r="I81" t="s">
        <v>124</v>
      </c>
      <c r="J81" t="s">
        <v>800</v>
      </c>
      <c r="K81" t="s">
        <v>125</v>
      </c>
      <c r="L81">
        <v>1368</v>
      </c>
      <c r="N81">
        <v>1011</v>
      </c>
      <c r="O81" t="s">
        <v>57</v>
      </c>
      <c r="P81" t="s">
        <v>57</v>
      </c>
      <c r="Q81">
        <v>1</v>
      </c>
      <c r="X81">
        <v>1.18</v>
      </c>
      <c r="Y81">
        <v>0</v>
      </c>
      <c r="Z81">
        <v>346.73</v>
      </c>
      <c r="AA81">
        <v>811.79</v>
      </c>
      <c r="AB81">
        <v>0</v>
      </c>
      <c r="AC81">
        <v>0</v>
      </c>
      <c r="AD81">
        <v>1</v>
      </c>
      <c r="AE81">
        <v>0</v>
      </c>
      <c r="AF81" t="s">
        <v>303</v>
      </c>
      <c r="AG81">
        <v>1.13988</v>
      </c>
      <c r="AH81">
        <v>2</v>
      </c>
      <c r="AI81">
        <v>85246455</v>
      </c>
      <c r="AJ81">
        <v>81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</row>
    <row r="82" spans="1:44">
      <c r="A82">
        <f>ROW(Source!A46)</f>
        <v>46</v>
      </c>
      <c r="B82">
        <v>85246467</v>
      </c>
      <c r="C82">
        <v>85246452</v>
      </c>
      <c r="D82">
        <v>82933400</v>
      </c>
      <c r="E82">
        <v>1</v>
      </c>
      <c r="F82">
        <v>1</v>
      </c>
      <c r="G82">
        <v>1</v>
      </c>
      <c r="H82">
        <v>2</v>
      </c>
      <c r="I82" t="s">
        <v>97</v>
      </c>
      <c r="J82" t="s">
        <v>801</v>
      </c>
      <c r="K82" t="s">
        <v>98</v>
      </c>
      <c r="L82">
        <v>1368</v>
      </c>
      <c r="N82">
        <v>1011</v>
      </c>
      <c r="O82" t="s">
        <v>57</v>
      </c>
      <c r="P82" t="s">
        <v>57</v>
      </c>
      <c r="Q82">
        <v>1</v>
      </c>
      <c r="X82">
        <v>0.89</v>
      </c>
      <c r="Y82">
        <v>0</v>
      </c>
      <c r="Z82">
        <v>641.7</v>
      </c>
      <c r="AA82">
        <v>811.79</v>
      </c>
      <c r="AB82">
        <v>0</v>
      </c>
      <c r="AC82">
        <v>0</v>
      </c>
      <c r="AD82">
        <v>1</v>
      </c>
      <c r="AE82">
        <v>0</v>
      </c>
      <c r="AF82" t="s">
        <v>303</v>
      </c>
      <c r="AG82">
        <v>0.85974</v>
      </c>
      <c r="AH82">
        <v>2</v>
      </c>
      <c r="AI82">
        <v>85246456</v>
      </c>
      <c r="AJ82">
        <v>82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</row>
    <row r="83" spans="1:44">
      <c r="A83">
        <f>ROW(Source!A46)</f>
        <v>46</v>
      </c>
      <c r="B83">
        <v>85246468</v>
      </c>
      <c r="C83">
        <v>85246452</v>
      </c>
      <c r="D83">
        <v>82933483</v>
      </c>
      <c r="E83">
        <v>1</v>
      </c>
      <c r="F83">
        <v>1</v>
      </c>
      <c r="G83">
        <v>1</v>
      </c>
      <c r="H83">
        <v>2</v>
      </c>
      <c r="I83" t="s">
        <v>79</v>
      </c>
      <c r="J83" t="s">
        <v>806</v>
      </c>
      <c r="K83" t="s">
        <v>80</v>
      </c>
      <c r="L83">
        <v>1368</v>
      </c>
      <c r="N83">
        <v>1011</v>
      </c>
      <c r="O83" t="s">
        <v>57</v>
      </c>
      <c r="P83" t="s">
        <v>57</v>
      </c>
      <c r="Q83">
        <v>1</v>
      </c>
      <c r="X83">
        <v>2.37</v>
      </c>
      <c r="Y83">
        <v>0</v>
      </c>
      <c r="Z83">
        <v>487.94</v>
      </c>
      <c r="AA83">
        <v>811.79</v>
      </c>
      <c r="AB83">
        <v>0</v>
      </c>
      <c r="AC83">
        <v>0</v>
      </c>
      <c r="AD83">
        <v>1</v>
      </c>
      <c r="AE83">
        <v>0</v>
      </c>
      <c r="AF83" t="s">
        <v>303</v>
      </c>
      <c r="AG83">
        <v>2.28942</v>
      </c>
      <c r="AH83">
        <v>2</v>
      </c>
      <c r="AI83">
        <v>85246457</v>
      </c>
      <c r="AJ83">
        <v>83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</row>
    <row r="84" spans="1:44">
      <c r="A84">
        <f>ROW(Source!A46)</f>
        <v>46</v>
      </c>
      <c r="B84">
        <v>85246469</v>
      </c>
      <c r="C84">
        <v>85246452</v>
      </c>
      <c r="D84">
        <v>82998098</v>
      </c>
      <c r="E84">
        <v>1</v>
      </c>
      <c r="F84">
        <v>1</v>
      </c>
      <c r="G84">
        <v>1</v>
      </c>
      <c r="H84">
        <v>3</v>
      </c>
      <c r="I84" t="s">
        <v>810</v>
      </c>
      <c r="J84" t="s">
        <v>811</v>
      </c>
      <c r="K84" t="s">
        <v>812</v>
      </c>
      <c r="L84">
        <v>1346</v>
      </c>
      <c r="N84">
        <v>1009</v>
      </c>
      <c r="O84" t="s">
        <v>102</v>
      </c>
      <c r="P84" t="s">
        <v>102</v>
      </c>
      <c r="Q84">
        <v>1</v>
      </c>
      <c r="X84">
        <v>0.02</v>
      </c>
      <c r="Y84">
        <v>160.27</v>
      </c>
      <c r="Z84">
        <v>0</v>
      </c>
      <c r="AA84">
        <v>0</v>
      </c>
      <c r="AB84">
        <v>0</v>
      </c>
      <c r="AC84">
        <v>0</v>
      </c>
      <c r="AD84">
        <v>1</v>
      </c>
      <c r="AE84">
        <v>0</v>
      </c>
      <c r="AF84" t="s">
        <v>302</v>
      </c>
      <c r="AG84">
        <v>0</v>
      </c>
      <c r="AH84">
        <v>2</v>
      </c>
      <c r="AI84">
        <v>85246458</v>
      </c>
      <c r="AJ84">
        <v>84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</row>
    <row r="85" spans="1:44">
      <c r="A85">
        <f>ROW(Source!A46)</f>
        <v>46</v>
      </c>
      <c r="B85">
        <v>85246470</v>
      </c>
      <c r="C85">
        <v>85246452</v>
      </c>
      <c r="D85">
        <v>82998121</v>
      </c>
      <c r="E85">
        <v>1</v>
      </c>
      <c r="F85">
        <v>1</v>
      </c>
      <c r="G85">
        <v>1</v>
      </c>
      <c r="H85">
        <v>3</v>
      </c>
      <c r="I85" t="s">
        <v>100</v>
      </c>
      <c r="J85" t="s">
        <v>813</v>
      </c>
      <c r="K85" t="s">
        <v>101</v>
      </c>
      <c r="L85">
        <v>1346</v>
      </c>
      <c r="N85">
        <v>1009</v>
      </c>
      <c r="O85" t="s">
        <v>102</v>
      </c>
      <c r="P85" t="s">
        <v>102</v>
      </c>
      <c r="Q85">
        <v>1</v>
      </c>
      <c r="X85">
        <v>0.1</v>
      </c>
      <c r="Y85">
        <v>185.43</v>
      </c>
      <c r="Z85">
        <v>0</v>
      </c>
      <c r="AA85">
        <v>0</v>
      </c>
      <c r="AB85">
        <v>0</v>
      </c>
      <c r="AC85">
        <v>0</v>
      </c>
      <c r="AD85">
        <v>1</v>
      </c>
      <c r="AE85">
        <v>0</v>
      </c>
      <c r="AF85" t="s">
        <v>302</v>
      </c>
      <c r="AG85">
        <v>0</v>
      </c>
      <c r="AH85">
        <v>2</v>
      </c>
      <c r="AI85">
        <v>85246459</v>
      </c>
      <c r="AJ85">
        <v>85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</row>
    <row r="86" spans="1:44">
      <c r="A86">
        <f>ROW(Source!A46)</f>
        <v>46</v>
      </c>
      <c r="B86">
        <v>85246471</v>
      </c>
      <c r="C86">
        <v>85246452</v>
      </c>
      <c r="D86">
        <v>83002816</v>
      </c>
      <c r="E86">
        <v>1</v>
      </c>
      <c r="F86">
        <v>1</v>
      </c>
      <c r="G86">
        <v>1</v>
      </c>
      <c r="H86">
        <v>3</v>
      </c>
      <c r="I86" t="s">
        <v>105</v>
      </c>
      <c r="J86" t="s">
        <v>814</v>
      </c>
      <c r="K86" t="s">
        <v>106</v>
      </c>
      <c r="L86">
        <v>1346</v>
      </c>
      <c r="N86">
        <v>1009</v>
      </c>
      <c r="O86" t="s">
        <v>102</v>
      </c>
      <c r="P86" t="s">
        <v>102</v>
      </c>
      <c r="Q86">
        <v>1</v>
      </c>
      <c r="X86">
        <v>0.02</v>
      </c>
      <c r="Y86">
        <v>56.11</v>
      </c>
      <c r="Z86">
        <v>0</v>
      </c>
      <c r="AA86">
        <v>0</v>
      </c>
      <c r="AB86">
        <v>0</v>
      </c>
      <c r="AC86">
        <v>0</v>
      </c>
      <c r="AD86">
        <v>1</v>
      </c>
      <c r="AE86">
        <v>0</v>
      </c>
      <c r="AF86" t="s">
        <v>302</v>
      </c>
      <c r="AG86">
        <v>0</v>
      </c>
      <c r="AH86">
        <v>2</v>
      </c>
      <c r="AI86">
        <v>85246460</v>
      </c>
      <c r="AJ86">
        <v>86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</row>
    <row r="87" spans="1:44">
      <c r="A87">
        <f>ROW(Source!A46)</f>
        <v>46</v>
      </c>
      <c r="B87">
        <v>85246472</v>
      </c>
      <c r="C87">
        <v>85246452</v>
      </c>
      <c r="D87">
        <v>83010343</v>
      </c>
      <c r="E87">
        <v>1</v>
      </c>
      <c r="F87">
        <v>1</v>
      </c>
      <c r="G87">
        <v>1</v>
      </c>
      <c r="H87">
        <v>3</v>
      </c>
      <c r="I87" t="s">
        <v>815</v>
      </c>
      <c r="J87" t="s">
        <v>816</v>
      </c>
      <c r="K87" t="s">
        <v>817</v>
      </c>
      <c r="L87">
        <v>1348</v>
      </c>
      <c r="N87">
        <v>1009</v>
      </c>
      <c r="O87" t="s">
        <v>154</v>
      </c>
      <c r="P87" t="s">
        <v>154</v>
      </c>
      <c r="Q87">
        <v>1000</v>
      </c>
      <c r="X87">
        <v>0.0004</v>
      </c>
      <c r="Y87">
        <v>625256.9</v>
      </c>
      <c r="Z87">
        <v>0</v>
      </c>
      <c r="AA87">
        <v>0</v>
      </c>
      <c r="AB87">
        <v>0</v>
      </c>
      <c r="AC87">
        <v>0</v>
      </c>
      <c r="AD87">
        <v>1</v>
      </c>
      <c r="AE87">
        <v>0</v>
      </c>
      <c r="AF87" t="s">
        <v>302</v>
      </c>
      <c r="AG87">
        <v>0</v>
      </c>
      <c r="AH87">
        <v>2</v>
      </c>
      <c r="AI87">
        <v>85246461</v>
      </c>
      <c r="AJ87">
        <v>87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</row>
    <row r="88" spans="1:44">
      <c r="A88">
        <f>ROW(Source!A46)</f>
        <v>46</v>
      </c>
      <c r="B88">
        <v>85246473</v>
      </c>
      <c r="C88">
        <v>85246452</v>
      </c>
      <c r="D88">
        <v>83026210</v>
      </c>
      <c r="E88">
        <v>1</v>
      </c>
      <c r="F88">
        <v>1</v>
      </c>
      <c r="G88">
        <v>1</v>
      </c>
      <c r="H88">
        <v>3</v>
      </c>
      <c r="I88" t="s">
        <v>818</v>
      </c>
      <c r="J88" t="s">
        <v>819</v>
      </c>
      <c r="K88" t="s">
        <v>820</v>
      </c>
      <c r="L88">
        <v>1371</v>
      </c>
      <c r="N88">
        <v>1013</v>
      </c>
      <c r="O88" t="s">
        <v>265</v>
      </c>
      <c r="P88" t="s">
        <v>265</v>
      </c>
      <c r="Q88">
        <v>1</v>
      </c>
      <c r="X88">
        <v>2.1</v>
      </c>
      <c r="Y88">
        <v>635.88</v>
      </c>
      <c r="Z88">
        <v>0</v>
      </c>
      <c r="AA88">
        <v>0</v>
      </c>
      <c r="AB88">
        <v>0</v>
      </c>
      <c r="AC88">
        <v>0</v>
      </c>
      <c r="AD88">
        <v>1</v>
      </c>
      <c r="AE88">
        <v>0</v>
      </c>
      <c r="AF88" t="s">
        <v>302</v>
      </c>
      <c r="AG88">
        <v>0</v>
      </c>
      <c r="AH88">
        <v>2</v>
      </c>
      <c r="AI88">
        <v>85246462</v>
      </c>
      <c r="AJ88">
        <v>88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</row>
    <row r="89" spans="1:44">
      <c r="A89">
        <f>ROW(Source!A46)</f>
        <v>46</v>
      </c>
      <c r="B89">
        <v>85246474</v>
      </c>
      <c r="C89">
        <v>85246452</v>
      </c>
      <c r="D89">
        <v>82930873</v>
      </c>
      <c r="E89">
        <v>117</v>
      </c>
      <c r="F89">
        <v>1</v>
      </c>
      <c r="G89">
        <v>1</v>
      </c>
      <c r="H89">
        <v>3</v>
      </c>
      <c r="I89" t="s">
        <v>305</v>
      </c>
      <c r="J89" t="s">
        <v>236</v>
      </c>
      <c r="K89" t="s">
        <v>306</v>
      </c>
      <c r="L89">
        <v>1348</v>
      </c>
      <c r="N89">
        <v>1009</v>
      </c>
      <c r="O89" t="s">
        <v>154</v>
      </c>
      <c r="P89" t="s">
        <v>154</v>
      </c>
      <c r="Q89">
        <v>1000</v>
      </c>
      <c r="X89">
        <v>0</v>
      </c>
      <c r="Y89">
        <v>0</v>
      </c>
      <c r="Z89">
        <v>0</v>
      </c>
      <c r="AA89">
        <v>0</v>
      </c>
      <c r="AB89">
        <v>0</v>
      </c>
      <c r="AC89">
        <v>1</v>
      </c>
      <c r="AD89">
        <v>0</v>
      </c>
      <c r="AE89">
        <v>0</v>
      </c>
      <c r="AF89" t="s">
        <v>302</v>
      </c>
      <c r="AG89">
        <v>0</v>
      </c>
      <c r="AH89">
        <v>2</v>
      </c>
      <c r="AI89">
        <v>85246463</v>
      </c>
      <c r="AJ89">
        <v>89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</row>
    <row r="90" spans="1:44">
      <c r="A90">
        <f>ROW(Source!A47)</f>
        <v>47</v>
      </c>
      <c r="B90">
        <v>85246464</v>
      </c>
      <c r="C90">
        <v>85246452</v>
      </c>
      <c r="D90">
        <v>82925834</v>
      </c>
      <c r="E90">
        <v>117</v>
      </c>
      <c r="F90">
        <v>1</v>
      </c>
      <c r="G90">
        <v>1</v>
      </c>
      <c r="H90">
        <v>1</v>
      </c>
      <c r="I90" t="s">
        <v>808</v>
      </c>
      <c r="J90" t="s">
        <v>236</v>
      </c>
      <c r="K90" t="s">
        <v>809</v>
      </c>
      <c r="L90">
        <v>1191</v>
      </c>
      <c r="N90">
        <v>1013</v>
      </c>
      <c r="O90" t="s">
        <v>28</v>
      </c>
      <c r="P90" t="s">
        <v>28</v>
      </c>
      <c r="Q90">
        <v>1</v>
      </c>
      <c r="X90">
        <v>16.1</v>
      </c>
      <c r="Y90">
        <v>0</v>
      </c>
      <c r="Z90">
        <v>0</v>
      </c>
      <c r="AA90">
        <v>0</v>
      </c>
      <c r="AB90">
        <v>775.44</v>
      </c>
      <c r="AC90">
        <v>0</v>
      </c>
      <c r="AD90">
        <v>1</v>
      </c>
      <c r="AE90">
        <v>1</v>
      </c>
      <c r="AF90" t="s">
        <v>303</v>
      </c>
      <c r="AG90">
        <v>15.5526</v>
      </c>
      <c r="AH90">
        <v>2</v>
      </c>
      <c r="AI90">
        <v>85246453</v>
      </c>
      <c r="AJ90">
        <v>90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</row>
    <row r="91" spans="1:44">
      <c r="A91">
        <f>ROW(Source!A47)</f>
        <v>47</v>
      </c>
      <c r="B91">
        <v>85246465</v>
      </c>
      <c r="C91">
        <v>85246452</v>
      </c>
      <c r="D91">
        <v>82926016</v>
      </c>
      <c r="E91">
        <v>117</v>
      </c>
      <c r="F91">
        <v>1</v>
      </c>
      <c r="G91">
        <v>1</v>
      </c>
      <c r="H91">
        <v>1</v>
      </c>
      <c r="I91" t="s">
        <v>798</v>
      </c>
      <c r="J91" t="s">
        <v>236</v>
      </c>
      <c r="K91" t="s">
        <v>799</v>
      </c>
      <c r="L91">
        <v>1191</v>
      </c>
      <c r="N91">
        <v>1013</v>
      </c>
      <c r="O91" t="s">
        <v>28</v>
      </c>
      <c r="P91" t="s">
        <v>28</v>
      </c>
      <c r="Q91">
        <v>1</v>
      </c>
      <c r="X91">
        <v>4.44</v>
      </c>
      <c r="Y91">
        <v>0</v>
      </c>
      <c r="Z91">
        <v>0</v>
      </c>
      <c r="AA91">
        <v>0</v>
      </c>
      <c r="AB91">
        <v>0</v>
      </c>
      <c r="AC91">
        <v>0</v>
      </c>
      <c r="AD91">
        <v>1</v>
      </c>
      <c r="AE91">
        <v>2</v>
      </c>
      <c r="AF91" t="s">
        <v>303</v>
      </c>
      <c r="AG91">
        <v>4.28904</v>
      </c>
      <c r="AH91">
        <v>2</v>
      </c>
      <c r="AI91">
        <v>85246454</v>
      </c>
      <c r="AJ91">
        <v>91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</row>
    <row r="92" spans="1:44">
      <c r="A92">
        <f>ROW(Source!A47)</f>
        <v>47</v>
      </c>
      <c r="B92">
        <v>85246466</v>
      </c>
      <c r="C92">
        <v>85246452</v>
      </c>
      <c r="D92">
        <v>82932679</v>
      </c>
      <c r="E92">
        <v>1</v>
      </c>
      <c r="F92">
        <v>1</v>
      </c>
      <c r="G92">
        <v>1</v>
      </c>
      <c r="H92">
        <v>2</v>
      </c>
      <c r="I92" t="s">
        <v>124</v>
      </c>
      <c r="J92" t="s">
        <v>800</v>
      </c>
      <c r="K92" t="s">
        <v>125</v>
      </c>
      <c r="L92">
        <v>1368</v>
      </c>
      <c r="N92">
        <v>1011</v>
      </c>
      <c r="O92" t="s">
        <v>57</v>
      </c>
      <c r="P92" t="s">
        <v>57</v>
      </c>
      <c r="Q92">
        <v>1</v>
      </c>
      <c r="X92">
        <v>1.18</v>
      </c>
      <c r="Y92">
        <v>0</v>
      </c>
      <c r="Z92">
        <v>346.73</v>
      </c>
      <c r="AA92">
        <v>811.79</v>
      </c>
      <c r="AB92">
        <v>0</v>
      </c>
      <c r="AC92">
        <v>0</v>
      </c>
      <c r="AD92">
        <v>1</v>
      </c>
      <c r="AE92">
        <v>0</v>
      </c>
      <c r="AF92" t="s">
        <v>303</v>
      </c>
      <c r="AG92">
        <v>1.13988</v>
      </c>
      <c r="AH92">
        <v>2</v>
      </c>
      <c r="AI92">
        <v>85246455</v>
      </c>
      <c r="AJ92">
        <v>92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</row>
    <row r="93" spans="1:44">
      <c r="A93">
        <f>ROW(Source!A47)</f>
        <v>47</v>
      </c>
      <c r="B93">
        <v>85246467</v>
      </c>
      <c r="C93">
        <v>85246452</v>
      </c>
      <c r="D93">
        <v>82933400</v>
      </c>
      <c r="E93">
        <v>1</v>
      </c>
      <c r="F93">
        <v>1</v>
      </c>
      <c r="G93">
        <v>1</v>
      </c>
      <c r="H93">
        <v>2</v>
      </c>
      <c r="I93" t="s">
        <v>97</v>
      </c>
      <c r="J93" t="s">
        <v>801</v>
      </c>
      <c r="K93" t="s">
        <v>98</v>
      </c>
      <c r="L93">
        <v>1368</v>
      </c>
      <c r="N93">
        <v>1011</v>
      </c>
      <c r="O93" t="s">
        <v>57</v>
      </c>
      <c r="P93" t="s">
        <v>57</v>
      </c>
      <c r="Q93">
        <v>1</v>
      </c>
      <c r="X93">
        <v>0.89</v>
      </c>
      <c r="Y93">
        <v>0</v>
      </c>
      <c r="Z93">
        <v>641.7</v>
      </c>
      <c r="AA93">
        <v>811.79</v>
      </c>
      <c r="AB93">
        <v>0</v>
      </c>
      <c r="AC93">
        <v>0</v>
      </c>
      <c r="AD93">
        <v>1</v>
      </c>
      <c r="AE93">
        <v>0</v>
      </c>
      <c r="AF93" t="s">
        <v>303</v>
      </c>
      <c r="AG93">
        <v>0.85974</v>
      </c>
      <c r="AH93">
        <v>2</v>
      </c>
      <c r="AI93">
        <v>85246456</v>
      </c>
      <c r="AJ93">
        <v>93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</row>
    <row r="94" spans="1:44">
      <c r="A94">
        <f>ROW(Source!A47)</f>
        <v>47</v>
      </c>
      <c r="B94">
        <v>85246468</v>
      </c>
      <c r="C94">
        <v>85246452</v>
      </c>
      <c r="D94">
        <v>82933483</v>
      </c>
      <c r="E94">
        <v>1</v>
      </c>
      <c r="F94">
        <v>1</v>
      </c>
      <c r="G94">
        <v>1</v>
      </c>
      <c r="H94">
        <v>2</v>
      </c>
      <c r="I94" t="s">
        <v>79</v>
      </c>
      <c r="J94" t="s">
        <v>806</v>
      </c>
      <c r="K94" t="s">
        <v>80</v>
      </c>
      <c r="L94">
        <v>1368</v>
      </c>
      <c r="N94">
        <v>1011</v>
      </c>
      <c r="O94" t="s">
        <v>57</v>
      </c>
      <c r="P94" t="s">
        <v>57</v>
      </c>
      <c r="Q94">
        <v>1</v>
      </c>
      <c r="X94">
        <v>2.37</v>
      </c>
      <c r="Y94">
        <v>0</v>
      </c>
      <c r="Z94">
        <v>487.94</v>
      </c>
      <c r="AA94">
        <v>811.79</v>
      </c>
      <c r="AB94">
        <v>0</v>
      </c>
      <c r="AC94">
        <v>0</v>
      </c>
      <c r="AD94">
        <v>1</v>
      </c>
      <c r="AE94">
        <v>0</v>
      </c>
      <c r="AF94" t="s">
        <v>303</v>
      </c>
      <c r="AG94">
        <v>2.28942</v>
      </c>
      <c r="AH94">
        <v>2</v>
      </c>
      <c r="AI94">
        <v>85246457</v>
      </c>
      <c r="AJ94">
        <v>94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</row>
    <row r="95" spans="1:44">
      <c r="A95">
        <f>ROW(Source!A47)</f>
        <v>47</v>
      </c>
      <c r="B95">
        <v>85246469</v>
      </c>
      <c r="C95">
        <v>85246452</v>
      </c>
      <c r="D95">
        <v>82998098</v>
      </c>
      <c r="E95">
        <v>1</v>
      </c>
      <c r="F95">
        <v>1</v>
      </c>
      <c r="G95">
        <v>1</v>
      </c>
      <c r="H95">
        <v>3</v>
      </c>
      <c r="I95" t="s">
        <v>810</v>
      </c>
      <c r="J95" t="s">
        <v>811</v>
      </c>
      <c r="K95" t="s">
        <v>812</v>
      </c>
      <c r="L95">
        <v>1346</v>
      </c>
      <c r="N95">
        <v>1009</v>
      </c>
      <c r="O95" t="s">
        <v>102</v>
      </c>
      <c r="P95" t="s">
        <v>102</v>
      </c>
      <c r="Q95">
        <v>1</v>
      </c>
      <c r="X95">
        <v>0.02</v>
      </c>
      <c r="Y95">
        <v>160.27</v>
      </c>
      <c r="Z95">
        <v>0</v>
      </c>
      <c r="AA95">
        <v>0</v>
      </c>
      <c r="AB95">
        <v>0</v>
      </c>
      <c r="AC95">
        <v>0</v>
      </c>
      <c r="AD95">
        <v>1</v>
      </c>
      <c r="AE95">
        <v>0</v>
      </c>
      <c r="AF95" t="s">
        <v>302</v>
      </c>
      <c r="AG95">
        <v>0</v>
      </c>
      <c r="AH95">
        <v>2</v>
      </c>
      <c r="AI95">
        <v>85246458</v>
      </c>
      <c r="AJ95">
        <v>95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</row>
    <row r="96" spans="1:44">
      <c r="A96">
        <f>ROW(Source!A47)</f>
        <v>47</v>
      </c>
      <c r="B96">
        <v>85246470</v>
      </c>
      <c r="C96">
        <v>85246452</v>
      </c>
      <c r="D96">
        <v>82998121</v>
      </c>
      <c r="E96">
        <v>1</v>
      </c>
      <c r="F96">
        <v>1</v>
      </c>
      <c r="G96">
        <v>1</v>
      </c>
      <c r="H96">
        <v>3</v>
      </c>
      <c r="I96" t="s">
        <v>100</v>
      </c>
      <c r="J96" t="s">
        <v>813</v>
      </c>
      <c r="K96" t="s">
        <v>101</v>
      </c>
      <c r="L96">
        <v>1346</v>
      </c>
      <c r="N96">
        <v>1009</v>
      </c>
      <c r="O96" t="s">
        <v>102</v>
      </c>
      <c r="P96" t="s">
        <v>102</v>
      </c>
      <c r="Q96">
        <v>1</v>
      </c>
      <c r="X96">
        <v>0.1</v>
      </c>
      <c r="Y96">
        <v>185.43</v>
      </c>
      <c r="Z96">
        <v>0</v>
      </c>
      <c r="AA96">
        <v>0</v>
      </c>
      <c r="AB96">
        <v>0</v>
      </c>
      <c r="AC96">
        <v>0</v>
      </c>
      <c r="AD96">
        <v>1</v>
      </c>
      <c r="AE96">
        <v>0</v>
      </c>
      <c r="AF96" t="s">
        <v>302</v>
      </c>
      <c r="AG96">
        <v>0</v>
      </c>
      <c r="AH96">
        <v>2</v>
      </c>
      <c r="AI96">
        <v>85246459</v>
      </c>
      <c r="AJ96">
        <v>96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</row>
    <row r="97" spans="1:44">
      <c r="A97">
        <f>ROW(Source!A47)</f>
        <v>47</v>
      </c>
      <c r="B97">
        <v>85246471</v>
      </c>
      <c r="C97">
        <v>85246452</v>
      </c>
      <c r="D97">
        <v>83002816</v>
      </c>
      <c r="E97">
        <v>1</v>
      </c>
      <c r="F97">
        <v>1</v>
      </c>
      <c r="G97">
        <v>1</v>
      </c>
      <c r="H97">
        <v>3</v>
      </c>
      <c r="I97" t="s">
        <v>105</v>
      </c>
      <c r="J97" t="s">
        <v>814</v>
      </c>
      <c r="K97" t="s">
        <v>106</v>
      </c>
      <c r="L97">
        <v>1346</v>
      </c>
      <c r="N97">
        <v>1009</v>
      </c>
      <c r="O97" t="s">
        <v>102</v>
      </c>
      <c r="P97" t="s">
        <v>102</v>
      </c>
      <c r="Q97">
        <v>1</v>
      </c>
      <c r="X97">
        <v>0.02</v>
      </c>
      <c r="Y97">
        <v>56.11</v>
      </c>
      <c r="Z97">
        <v>0</v>
      </c>
      <c r="AA97">
        <v>0</v>
      </c>
      <c r="AB97">
        <v>0</v>
      </c>
      <c r="AC97">
        <v>0</v>
      </c>
      <c r="AD97">
        <v>1</v>
      </c>
      <c r="AE97">
        <v>0</v>
      </c>
      <c r="AF97" t="s">
        <v>302</v>
      </c>
      <c r="AG97">
        <v>0</v>
      </c>
      <c r="AH97">
        <v>2</v>
      </c>
      <c r="AI97">
        <v>85246460</v>
      </c>
      <c r="AJ97">
        <v>97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</row>
    <row r="98" spans="1:44">
      <c r="A98">
        <f>ROW(Source!A47)</f>
        <v>47</v>
      </c>
      <c r="B98">
        <v>85246472</v>
      </c>
      <c r="C98">
        <v>85246452</v>
      </c>
      <c r="D98">
        <v>83010343</v>
      </c>
      <c r="E98">
        <v>1</v>
      </c>
      <c r="F98">
        <v>1</v>
      </c>
      <c r="G98">
        <v>1</v>
      </c>
      <c r="H98">
        <v>3</v>
      </c>
      <c r="I98" t="s">
        <v>815</v>
      </c>
      <c r="J98" t="s">
        <v>816</v>
      </c>
      <c r="K98" t="s">
        <v>817</v>
      </c>
      <c r="L98">
        <v>1348</v>
      </c>
      <c r="N98">
        <v>1009</v>
      </c>
      <c r="O98" t="s">
        <v>154</v>
      </c>
      <c r="P98" t="s">
        <v>154</v>
      </c>
      <c r="Q98">
        <v>1000</v>
      </c>
      <c r="X98">
        <v>0.0004</v>
      </c>
      <c r="Y98">
        <v>625256.9</v>
      </c>
      <c r="Z98">
        <v>0</v>
      </c>
      <c r="AA98">
        <v>0</v>
      </c>
      <c r="AB98">
        <v>0</v>
      </c>
      <c r="AC98">
        <v>0</v>
      </c>
      <c r="AD98">
        <v>1</v>
      </c>
      <c r="AE98">
        <v>0</v>
      </c>
      <c r="AF98" t="s">
        <v>302</v>
      </c>
      <c r="AG98">
        <v>0</v>
      </c>
      <c r="AH98">
        <v>2</v>
      </c>
      <c r="AI98">
        <v>85246461</v>
      </c>
      <c r="AJ98">
        <v>98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</row>
    <row r="99" spans="1:44">
      <c r="A99">
        <f>ROW(Source!A47)</f>
        <v>47</v>
      </c>
      <c r="B99">
        <v>85246473</v>
      </c>
      <c r="C99">
        <v>85246452</v>
      </c>
      <c r="D99">
        <v>83026210</v>
      </c>
      <c r="E99">
        <v>1</v>
      </c>
      <c r="F99">
        <v>1</v>
      </c>
      <c r="G99">
        <v>1</v>
      </c>
      <c r="H99">
        <v>3</v>
      </c>
      <c r="I99" t="s">
        <v>818</v>
      </c>
      <c r="J99" t="s">
        <v>819</v>
      </c>
      <c r="K99" t="s">
        <v>820</v>
      </c>
      <c r="L99">
        <v>1371</v>
      </c>
      <c r="N99">
        <v>1013</v>
      </c>
      <c r="O99" t="s">
        <v>265</v>
      </c>
      <c r="P99" t="s">
        <v>265</v>
      </c>
      <c r="Q99">
        <v>1</v>
      </c>
      <c r="X99">
        <v>2.1</v>
      </c>
      <c r="Y99">
        <v>635.88</v>
      </c>
      <c r="Z99">
        <v>0</v>
      </c>
      <c r="AA99">
        <v>0</v>
      </c>
      <c r="AB99">
        <v>0</v>
      </c>
      <c r="AC99">
        <v>0</v>
      </c>
      <c r="AD99">
        <v>1</v>
      </c>
      <c r="AE99">
        <v>0</v>
      </c>
      <c r="AF99" t="s">
        <v>302</v>
      </c>
      <c r="AG99">
        <v>0</v>
      </c>
      <c r="AH99">
        <v>2</v>
      </c>
      <c r="AI99">
        <v>85246462</v>
      </c>
      <c r="AJ99">
        <v>99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</row>
    <row r="100" spans="1:44">
      <c r="A100">
        <f>ROW(Source!A47)</f>
        <v>47</v>
      </c>
      <c r="B100">
        <v>85246474</v>
      </c>
      <c r="C100">
        <v>85246452</v>
      </c>
      <c r="D100">
        <v>82930873</v>
      </c>
      <c r="E100">
        <v>117</v>
      </c>
      <c r="F100">
        <v>1</v>
      </c>
      <c r="G100">
        <v>1</v>
      </c>
      <c r="H100">
        <v>3</v>
      </c>
      <c r="I100" t="s">
        <v>305</v>
      </c>
      <c r="J100" t="s">
        <v>236</v>
      </c>
      <c r="K100" t="s">
        <v>306</v>
      </c>
      <c r="L100">
        <v>1348</v>
      </c>
      <c r="N100">
        <v>1009</v>
      </c>
      <c r="O100" t="s">
        <v>154</v>
      </c>
      <c r="P100" t="s">
        <v>154</v>
      </c>
      <c r="Q100">
        <v>1000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1</v>
      </c>
      <c r="AD100">
        <v>0</v>
      </c>
      <c r="AE100">
        <v>0</v>
      </c>
      <c r="AF100" t="s">
        <v>302</v>
      </c>
      <c r="AG100">
        <v>0</v>
      </c>
      <c r="AH100">
        <v>2</v>
      </c>
      <c r="AI100">
        <v>85246463</v>
      </c>
      <c r="AJ100">
        <v>100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</row>
    <row r="101" spans="1:44">
      <c r="A101">
        <f>ROW(Source!A50)</f>
        <v>50</v>
      </c>
      <c r="B101">
        <v>85246485</v>
      </c>
      <c r="C101">
        <v>85246476</v>
      </c>
      <c r="D101">
        <v>82925834</v>
      </c>
      <c r="E101">
        <v>117</v>
      </c>
      <c r="F101">
        <v>1</v>
      </c>
      <c r="G101">
        <v>1</v>
      </c>
      <c r="H101">
        <v>1</v>
      </c>
      <c r="I101" t="s">
        <v>808</v>
      </c>
      <c r="J101" t="s">
        <v>236</v>
      </c>
      <c r="K101" t="s">
        <v>809</v>
      </c>
      <c r="L101">
        <v>1191</v>
      </c>
      <c r="N101">
        <v>1013</v>
      </c>
      <c r="O101" t="s">
        <v>28</v>
      </c>
      <c r="P101" t="s">
        <v>28</v>
      </c>
      <c r="Q101">
        <v>1</v>
      </c>
      <c r="X101">
        <v>84.69</v>
      </c>
      <c r="Y101">
        <v>0</v>
      </c>
      <c r="Z101">
        <v>0</v>
      </c>
      <c r="AA101">
        <v>0</v>
      </c>
      <c r="AB101">
        <v>775.44</v>
      </c>
      <c r="AC101">
        <v>0</v>
      </c>
      <c r="AD101">
        <v>1</v>
      </c>
      <c r="AE101">
        <v>1</v>
      </c>
      <c r="AF101" t="s">
        <v>312</v>
      </c>
      <c r="AG101">
        <v>59.283</v>
      </c>
      <c r="AH101">
        <v>2</v>
      </c>
      <c r="AI101">
        <v>85246477</v>
      </c>
      <c r="AJ101">
        <v>101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</row>
    <row r="102" spans="1:44">
      <c r="A102">
        <f>ROW(Source!A50)</f>
        <v>50</v>
      </c>
      <c r="B102">
        <v>85246486</v>
      </c>
      <c r="C102">
        <v>85246476</v>
      </c>
      <c r="D102">
        <v>82926016</v>
      </c>
      <c r="E102">
        <v>117</v>
      </c>
      <c r="F102">
        <v>1</v>
      </c>
      <c r="G102">
        <v>1</v>
      </c>
      <c r="H102">
        <v>1</v>
      </c>
      <c r="I102" t="s">
        <v>798</v>
      </c>
      <c r="J102" t="s">
        <v>236</v>
      </c>
      <c r="K102" t="s">
        <v>799</v>
      </c>
      <c r="L102">
        <v>1191</v>
      </c>
      <c r="N102">
        <v>1013</v>
      </c>
      <c r="O102" t="s">
        <v>28</v>
      </c>
      <c r="P102" t="s">
        <v>28</v>
      </c>
      <c r="Q102">
        <v>1</v>
      </c>
      <c r="X102">
        <v>0.65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1</v>
      </c>
      <c r="AE102">
        <v>2</v>
      </c>
      <c r="AF102" t="s">
        <v>312</v>
      </c>
      <c r="AG102">
        <v>0.455</v>
      </c>
      <c r="AH102">
        <v>2</v>
      </c>
      <c r="AI102">
        <v>85246478</v>
      </c>
      <c r="AJ102">
        <v>102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</row>
    <row r="103" spans="1:44">
      <c r="A103">
        <f>ROW(Source!A50)</f>
        <v>50</v>
      </c>
      <c r="B103">
        <v>85246487</v>
      </c>
      <c r="C103">
        <v>85246476</v>
      </c>
      <c r="D103">
        <v>82933400</v>
      </c>
      <c r="E103">
        <v>1</v>
      </c>
      <c r="F103">
        <v>1</v>
      </c>
      <c r="G103">
        <v>1</v>
      </c>
      <c r="H103">
        <v>2</v>
      </c>
      <c r="I103" t="s">
        <v>97</v>
      </c>
      <c r="J103" t="s">
        <v>801</v>
      </c>
      <c r="K103" t="s">
        <v>98</v>
      </c>
      <c r="L103">
        <v>1368</v>
      </c>
      <c r="N103">
        <v>1011</v>
      </c>
      <c r="O103" t="s">
        <v>57</v>
      </c>
      <c r="P103" t="s">
        <v>57</v>
      </c>
      <c r="Q103">
        <v>1</v>
      </c>
      <c r="X103">
        <v>0.65</v>
      </c>
      <c r="Y103">
        <v>0</v>
      </c>
      <c r="Z103">
        <v>641.7</v>
      </c>
      <c r="AA103">
        <v>811.79</v>
      </c>
      <c r="AB103">
        <v>0</v>
      </c>
      <c r="AC103">
        <v>0</v>
      </c>
      <c r="AD103">
        <v>1</v>
      </c>
      <c r="AE103">
        <v>0</v>
      </c>
      <c r="AF103" t="s">
        <v>312</v>
      </c>
      <c r="AG103">
        <v>0.455</v>
      </c>
      <c r="AH103">
        <v>2</v>
      </c>
      <c r="AI103">
        <v>85246479</v>
      </c>
      <c r="AJ103">
        <v>103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</row>
    <row r="104" spans="1:44">
      <c r="A104">
        <f>ROW(Source!A50)</f>
        <v>50</v>
      </c>
      <c r="B104">
        <v>85246488</v>
      </c>
      <c r="C104">
        <v>85246476</v>
      </c>
      <c r="D104">
        <v>82933596</v>
      </c>
      <c r="E104">
        <v>1</v>
      </c>
      <c r="F104">
        <v>1</v>
      </c>
      <c r="G104">
        <v>1</v>
      </c>
      <c r="H104">
        <v>2</v>
      </c>
      <c r="I104" t="s">
        <v>821</v>
      </c>
      <c r="J104" t="s">
        <v>822</v>
      </c>
      <c r="K104" t="s">
        <v>823</v>
      </c>
      <c r="L104">
        <v>1368</v>
      </c>
      <c r="N104">
        <v>1011</v>
      </c>
      <c r="O104" t="s">
        <v>57</v>
      </c>
      <c r="P104" t="s">
        <v>57</v>
      </c>
      <c r="Q104">
        <v>1</v>
      </c>
      <c r="X104">
        <v>9.51</v>
      </c>
      <c r="Y104">
        <v>0</v>
      </c>
      <c r="Z104">
        <v>34.61</v>
      </c>
      <c r="AA104">
        <v>0</v>
      </c>
      <c r="AB104">
        <v>0</v>
      </c>
      <c r="AC104">
        <v>0</v>
      </c>
      <c r="AD104">
        <v>1</v>
      </c>
      <c r="AE104">
        <v>0</v>
      </c>
      <c r="AF104" t="s">
        <v>312</v>
      </c>
      <c r="AG104">
        <v>6.657</v>
      </c>
      <c r="AH104">
        <v>2</v>
      </c>
      <c r="AI104">
        <v>85246480</v>
      </c>
      <c r="AJ104">
        <v>104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</row>
    <row r="105" spans="1:44">
      <c r="A105">
        <f>ROW(Source!A50)</f>
        <v>50</v>
      </c>
      <c r="B105">
        <v>85246489</v>
      </c>
      <c r="C105">
        <v>85246476</v>
      </c>
      <c r="D105">
        <v>83000168</v>
      </c>
      <c r="E105">
        <v>1</v>
      </c>
      <c r="F105">
        <v>1</v>
      </c>
      <c r="G105">
        <v>1</v>
      </c>
      <c r="H105">
        <v>3</v>
      </c>
      <c r="I105" t="s">
        <v>824</v>
      </c>
      <c r="J105" t="s">
        <v>825</v>
      </c>
      <c r="K105" t="s">
        <v>826</v>
      </c>
      <c r="L105">
        <v>1383</v>
      </c>
      <c r="N105">
        <v>1013</v>
      </c>
      <c r="O105" t="s">
        <v>827</v>
      </c>
      <c r="P105" t="s">
        <v>827</v>
      </c>
      <c r="Q105">
        <v>1</v>
      </c>
      <c r="X105">
        <v>21.51</v>
      </c>
      <c r="Y105">
        <v>7.32</v>
      </c>
      <c r="Z105">
        <v>0</v>
      </c>
      <c r="AA105">
        <v>0</v>
      </c>
      <c r="AB105">
        <v>0</v>
      </c>
      <c r="AC105">
        <v>0</v>
      </c>
      <c r="AD105">
        <v>1</v>
      </c>
      <c r="AE105">
        <v>0</v>
      </c>
      <c r="AF105" t="s">
        <v>302</v>
      </c>
      <c r="AG105">
        <v>0</v>
      </c>
      <c r="AH105">
        <v>2</v>
      </c>
      <c r="AI105">
        <v>85246481</v>
      </c>
      <c r="AJ105">
        <v>105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</row>
    <row r="106" spans="1:44">
      <c r="A106">
        <f>ROW(Source!A50)</f>
        <v>50</v>
      </c>
      <c r="B106">
        <v>85246490</v>
      </c>
      <c r="C106">
        <v>85246476</v>
      </c>
      <c r="D106">
        <v>83000909</v>
      </c>
      <c r="E106">
        <v>1</v>
      </c>
      <c r="F106">
        <v>1</v>
      </c>
      <c r="G106">
        <v>1</v>
      </c>
      <c r="H106">
        <v>3</v>
      </c>
      <c r="I106" t="s">
        <v>828</v>
      </c>
      <c r="J106" t="s">
        <v>829</v>
      </c>
      <c r="K106" t="s">
        <v>830</v>
      </c>
      <c r="L106">
        <v>1346</v>
      </c>
      <c r="N106">
        <v>1009</v>
      </c>
      <c r="O106" t="s">
        <v>102</v>
      </c>
      <c r="P106" t="s">
        <v>102</v>
      </c>
      <c r="Q106">
        <v>1</v>
      </c>
      <c r="X106">
        <v>8.1</v>
      </c>
      <c r="Y106">
        <v>155.63</v>
      </c>
      <c r="Z106">
        <v>0</v>
      </c>
      <c r="AA106">
        <v>0</v>
      </c>
      <c r="AB106">
        <v>0</v>
      </c>
      <c r="AC106">
        <v>0</v>
      </c>
      <c r="AD106">
        <v>1</v>
      </c>
      <c r="AE106">
        <v>0</v>
      </c>
      <c r="AF106" t="s">
        <v>302</v>
      </c>
      <c r="AG106">
        <v>0</v>
      </c>
      <c r="AH106">
        <v>2</v>
      </c>
      <c r="AI106">
        <v>85246482</v>
      </c>
      <c r="AJ106">
        <v>106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</row>
    <row r="107" spans="1:44">
      <c r="A107">
        <f>ROW(Source!A50)</f>
        <v>50</v>
      </c>
      <c r="B107">
        <v>85246491</v>
      </c>
      <c r="C107">
        <v>85246476</v>
      </c>
      <c r="D107">
        <v>82928211</v>
      </c>
      <c r="E107">
        <v>117</v>
      </c>
      <c r="F107">
        <v>1</v>
      </c>
      <c r="G107">
        <v>1</v>
      </c>
      <c r="H107">
        <v>3</v>
      </c>
      <c r="I107" t="s">
        <v>319</v>
      </c>
      <c r="J107" t="s">
        <v>236</v>
      </c>
      <c r="K107" t="s">
        <v>320</v>
      </c>
      <c r="L107">
        <v>1348</v>
      </c>
      <c r="N107">
        <v>1009</v>
      </c>
      <c r="O107" t="s">
        <v>154</v>
      </c>
      <c r="P107" t="s">
        <v>154</v>
      </c>
      <c r="Q107">
        <v>1000</v>
      </c>
      <c r="X107">
        <v>1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 t="s">
        <v>302</v>
      </c>
      <c r="AG107">
        <v>0</v>
      </c>
      <c r="AH107">
        <v>2</v>
      </c>
      <c r="AI107">
        <v>85246483</v>
      </c>
      <c r="AJ107">
        <v>107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</row>
    <row r="108" spans="1:44">
      <c r="A108">
        <f>ROW(Source!A50)</f>
        <v>50</v>
      </c>
      <c r="B108">
        <v>85246492</v>
      </c>
      <c r="C108">
        <v>85246476</v>
      </c>
      <c r="D108">
        <v>83008878</v>
      </c>
      <c r="E108">
        <v>1</v>
      </c>
      <c r="F108">
        <v>1</v>
      </c>
      <c r="G108">
        <v>1</v>
      </c>
      <c r="H108">
        <v>3</v>
      </c>
      <c r="I108" t="s">
        <v>831</v>
      </c>
      <c r="J108" t="s">
        <v>832</v>
      </c>
      <c r="K108" t="s">
        <v>833</v>
      </c>
      <c r="L108">
        <v>1348</v>
      </c>
      <c r="N108">
        <v>1009</v>
      </c>
      <c r="O108" t="s">
        <v>154</v>
      </c>
      <c r="P108" t="s">
        <v>154</v>
      </c>
      <c r="Q108">
        <v>1000</v>
      </c>
      <c r="X108">
        <v>0.0001</v>
      </c>
      <c r="Y108">
        <v>60258.2</v>
      </c>
      <c r="Z108">
        <v>0</v>
      </c>
      <c r="AA108">
        <v>0</v>
      </c>
      <c r="AB108">
        <v>0</v>
      </c>
      <c r="AC108">
        <v>0</v>
      </c>
      <c r="AD108">
        <v>1</v>
      </c>
      <c r="AE108">
        <v>0</v>
      </c>
      <c r="AF108" t="s">
        <v>302</v>
      </c>
      <c r="AG108">
        <v>0</v>
      </c>
      <c r="AH108">
        <v>2</v>
      </c>
      <c r="AI108">
        <v>85246484</v>
      </c>
      <c r="AJ108">
        <v>108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</row>
    <row r="109" spans="1:44">
      <c r="A109">
        <f>ROW(Source!A51)</f>
        <v>51</v>
      </c>
      <c r="B109">
        <v>85246485</v>
      </c>
      <c r="C109">
        <v>85246476</v>
      </c>
      <c r="D109">
        <v>82925834</v>
      </c>
      <c r="E109">
        <v>117</v>
      </c>
      <c r="F109">
        <v>1</v>
      </c>
      <c r="G109">
        <v>1</v>
      </c>
      <c r="H109">
        <v>1</v>
      </c>
      <c r="I109" t="s">
        <v>808</v>
      </c>
      <c r="J109" t="s">
        <v>236</v>
      </c>
      <c r="K109" t="s">
        <v>809</v>
      </c>
      <c r="L109">
        <v>1191</v>
      </c>
      <c r="N109">
        <v>1013</v>
      </c>
      <c r="O109" t="s">
        <v>28</v>
      </c>
      <c r="P109" t="s">
        <v>28</v>
      </c>
      <c r="Q109">
        <v>1</v>
      </c>
      <c r="X109">
        <v>84.69</v>
      </c>
      <c r="Y109">
        <v>0</v>
      </c>
      <c r="Z109">
        <v>0</v>
      </c>
      <c r="AA109">
        <v>0</v>
      </c>
      <c r="AB109">
        <v>775.44</v>
      </c>
      <c r="AC109">
        <v>0</v>
      </c>
      <c r="AD109">
        <v>1</v>
      </c>
      <c r="AE109">
        <v>1</v>
      </c>
      <c r="AF109" t="s">
        <v>312</v>
      </c>
      <c r="AG109">
        <v>59.283</v>
      </c>
      <c r="AH109">
        <v>2</v>
      </c>
      <c r="AI109">
        <v>85246477</v>
      </c>
      <c r="AJ109">
        <v>109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</row>
    <row r="110" spans="1:44">
      <c r="A110">
        <f>ROW(Source!A51)</f>
        <v>51</v>
      </c>
      <c r="B110">
        <v>85246486</v>
      </c>
      <c r="C110">
        <v>85246476</v>
      </c>
      <c r="D110">
        <v>82926016</v>
      </c>
      <c r="E110">
        <v>117</v>
      </c>
      <c r="F110">
        <v>1</v>
      </c>
      <c r="G110">
        <v>1</v>
      </c>
      <c r="H110">
        <v>1</v>
      </c>
      <c r="I110" t="s">
        <v>798</v>
      </c>
      <c r="J110" t="s">
        <v>236</v>
      </c>
      <c r="K110" t="s">
        <v>799</v>
      </c>
      <c r="L110">
        <v>1191</v>
      </c>
      <c r="N110">
        <v>1013</v>
      </c>
      <c r="O110" t="s">
        <v>28</v>
      </c>
      <c r="P110" t="s">
        <v>28</v>
      </c>
      <c r="Q110">
        <v>1</v>
      </c>
      <c r="X110">
        <v>0.65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1</v>
      </c>
      <c r="AE110">
        <v>2</v>
      </c>
      <c r="AF110" t="s">
        <v>312</v>
      </c>
      <c r="AG110">
        <v>0.455</v>
      </c>
      <c r="AH110">
        <v>2</v>
      </c>
      <c r="AI110">
        <v>85246478</v>
      </c>
      <c r="AJ110">
        <v>110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</row>
    <row r="111" spans="1:44">
      <c r="A111">
        <f>ROW(Source!A51)</f>
        <v>51</v>
      </c>
      <c r="B111">
        <v>85246487</v>
      </c>
      <c r="C111">
        <v>85246476</v>
      </c>
      <c r="D111">
        <v>82933400</v>
      </c>
      <c r="E111">
        <v>1</v>
      </c>
      <c r="F111">
        <v>1</v>
      </c>
      <c r="G111">
        <v>1</v>
      </c>
      <c r="H111">
        <v>2</v>
      </c>
      <c r="I111" t="s">
        <v>97</v>
      </c>
      <c r="J111" t="s">
        <v>801</v>
      </c>
      <c r="K111" t="s">
        <v>98</v>
      </c>
      <c r="L111">
        <v>1368</v>
      </c>
      <c r="N111">
        <v>1011</v>
      </c>
      <c r="O111" t="s">
        <v>57</v>
      </c>
      <c r="P111" t="s">
        <v>57</v>
      </c>
      <c r="Q111">
        <v>1</v>
      </c>
      <c r="X111">
        <v>0.65</v>
      </c>
      <c r="Y111">
        <v>0</v>
      </c>
      <c r="Z111">
        <v>641.7</v>
      </c>
      <c r="AA111">
        <v>811.79</v>
      </c>
      <c r="AB111">
        <v>0</v>
      </c>
      <c r="AC111">
        <v>0</v>
      </c>
      <c r="AD111">
        <v>1</v>
      </c>
      <c r="AE111">
        <v>0</v>
      </c>
      <c r="AF111" t="s">
        <v>312</v>
      </c>
      <c r="AG111">
        <v>0.455</v>
      </c>
      <c r="AH111">
        <v>2</v>
      </c>
      <c r="AI111">
        <v>85246479</v>
      </c>
      <c r="AJ111">
        <v>111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</row>
    <row r="112" spans="1:44">
      <c r="A112">
        <f>ROW(Source!A51)</f>
        <v>51</v>
      </c>
      <c r="B112">
        <v>85246488</v>
      </c>
      <c r="C112">
        <v>85246476</v>
      </c>
      <c r="D112">
        <v>82933596</v>
      </c>
      <c r="E112">
        <v>1</v>
      </c>
      <c r="F112">
        <v>1</v>
      </c>
      <c r="G112">
        <v>1</v>
      </c>
      <c r="H112">
        <v>2</v>
      </c>
      <c r="I112" t="s">
        <v>821</v>
      </c>
      <c r="J112" t="s">
        <v>822</v>
      </c>
      <c r="K112" t="s">
        <v>823</v>
      </c>
      <c r="L112">
        <v>1368</v>
      </c>
      <c r="N112">
        <v>1011</v>
      </c>
      <c r="O112" t="s">
        <v>57</v>
      </c>
      <c r="P112" t="s">
        <v>57</v>
      </c>
      <c r="Q112">
        <v>1</v>
      </c>
      <c r="X112">
        <v>9.51</v>
      </c>
      <c r="Y112">
        <v>0</v>
      </c>
      <c r="Z112">
        <v>34.61</v>
      </c>
      <c r="AA112">
        <v>0</v>
      </c>
      <c r="AB112">
        <v>0</v>
      </c>
      <c r="AC112">
        <v>0</v>
      </c>
      <c r="AD112">
        <v>1</v>
      </c>
      <c r="AE112">
        <v>0</v>
      </c>
      <c r="AF112" t="s">
        <v>312</v>
      </c>
      <c r="AG112">
        <v>6.657</v>
      </c>
      <c r="AH112">
        <v>2</v>
      </c>
      <c r="AI112">
        <v>85246480</v>
      </c>
      <c r="AJ112">
        <v>112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</row>
    <row r="113" spans="1:44">
      <c r="A113">
        <f>ROW(Source!A51)</f>
        <v>51</v>
      </c>
      <c r="B113">
        <v>85246489</v>
      </c>
      <c r="C113">
        <v>85246476</v>
      </c>
      <c r="D113">
        <v>83000168</v>
      </c>
      <c r="E113">
        <v>1</v>
      </c>
      <c r="F113">
        <v>1</v>
      </c>
      <c r="G113">
        <v>1</v>
      </c>
      <c r="H113">
        <v>3</v>
      </c>
      <c r="I113" t="s">
        <v>824</v>
      </c>
      <c r="J113" t="s">
        <v>825</v>
      </c>
      <c r="K113" t="s">
        <v>826</v>
      </c>
      <c r="L113">
        <v>1383</v>
      </c>
      <c r="N113">
        <v>1013</v>
      </c>
      <c r="O113" t="s">
        <v>827</v>
      </c>
      <c r="P113" t="s">
        <v>827</v>
      </c>
      <c r="Q113">
        <v>1</v>
      </c>
      <c r="X113">
        <v>21.51</v>
      </c>
      <c r="Y113">
        <v>7.32</v>
      </c>
      <c r="Z113">
        <v>0</v>
      </c>
      <c r="AA113">
        <v>0</v>
      </c>
      <c r="AB113">
        <v>0</v>
      </c>
      <c r="AC113">
        <v>0</v>
      </c>
      <c r="AD113">
        <v>1</v>
      </c>
      <c r="AE113">
        <v>0</v>
      </c>
      <c r="AF113" t="s">
        <v>302</v>
      </c>
      <c r="AG113">
        <v>0</v>
      </c>
      <c r="AH113">
        <v>2</v>
      </c>
      <c r="AI113">
        <v>85246481</v>
      </c>
      <c r="AJ113">
        <v>113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</row>
    <row r="114" spans="1:44">
      <c r="A114">
        <f>ROW(Source!A51)</f>
        <v>51</v>
      </c>
      <c r="B114">
        <v>85246490</v>
      </c>
      <c r="C114">
        <v>85246476</v>
      </c>
      <c r="D114">
        <v>83000909</v>
      </c>
      <c r="E114">
        <v>1</v>
      </c>
      <c r="F114">
        <v>1</v>
      </c>
      <c r="G114">
        <v>1</v>
      </c>
      <c r="H114">
        <v>3</v>
      </c>
      <c r="I114" t="s">
        <v>828</v>
      </c>
      <c r="J114" t="s">
        <v>829</v>
      </c>
      <c r="K114" t="s">
        <v>830</v>
      </c>
      <c r="L114">
        <v>1346</v>
      </c>
      <c r="N114">
        <v>1009</v>
      </c>
      <c r="O114" t="s">
        <v>102</v>
      </c>
      <c r="P114" t="s">
        <v>102</v>
      </c>
      <c r="Q114">
        <v>1</v>
      </c>
      <c r="X114">
        <v>8.1</v>
      </c>
      <c r="Y114">
        <v>155.63</v>
      </c>
      <c r="Z114">
        <v>0</v>
      </c>
      <c r="AA114">
        <v>0</v>
      </c>
      <c r="AB114">
        <v>0</v>
      </c>
      <c r="AC114">
        <v>0</v>
      </c>
      <c r="AD114">
        <v>1</v>
      </c>
      <c r="AE114">
        <v>0</v>
      </c>
      <c r="AF114" t="s">
        <v>302</v>
      </c>
      <c r="AG114">
        <v>0</v>
      </c>
      <c r="AH114">
        <v>2</v>
      </c>
      <c r="AI114">
        <v>85246482</v>
      </c>
      <c r="AJ114">
        <v>114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</row>
    <row r="115" spans="1:44">
      <c r="A115">
        <f>ROW(Source!A51)</f>
        <v>51</v>
      </c>
      <c r="B115">
        <v>85246491</v>
      </c>
      <c r="C115">
        <v>85246476</v>
      </c>
      <c r="D115">
        <v>82928211</v>
      </c>
      <c r="E115">
        <v>117</v>
      </c>
      <c r="F115">
        <v>1</v>
      </c>
      <c r="G115">
        <v>1</v>
      </c>
      <c r="H115">
        <v>3</v>
      </c>
      <c r="I115" t="s">
        <v>319</v>
      </c>
      <c r="J115" t="s">
        <v>236</v>
      </c>
      <c r="K115" t="s">
        <v>320</v>
      </c>
      <c r="L115">
        <v>1348</v>
      </c>
      <c r="N115">
        <v>1009</v>
      </c>
      <c r="O115" t="s">
        <v>154</v>
      </c>
      <c r="P115" t="s">
        <v>154</v>
      </c>
      <c r="Q115">
        <v>1000</v>
      </c>
      <c r="X115">
        <v>1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 t="s">
        <v>302</v>
      </c>
      <c r="AG115">
        <v>0</v>
      </c>
      <c r="AH115">
        <v>2</v>
      </c>
      <c r="AI115">
        <v>85246483</v>
      </c>
      <c r="AJ115">
        <v>115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</row>
    <row r="116" spans="1:44">
      <c r="A116">
        <f>ROW(Source!A51)</f>
        <v>51</v>
      </c>
      <c r="B116">
        <v>85246492</v>
      </c>
      <c r="C116">
        <v>85246476</v>
      </c>
      <c r="D116">
        <v>83008878</v>
      </c>
      <c r="E116">
        <v>1</v>
      </c>
      <c r="F116">
        <v>1</v>
      </c>
      <c r="G116">
        <v>1</v>
      </c>
      <c r="H116">
        <v>3</v>
      </c>
      <c r="I116" t="s">
        <v>831</v>
      </c>
      <c r="J116" t="s">
        <v>832</v>
      </c>
      <c r="K116" t="s">
        <v>833</v>
      </c>
      <c r="L116">
        <v>1348</v>
      </c>
      <c r="N116">
        <v>1009</v>
      </c>
      <c r="O116" t="s">
        <v>154</v>
      </c>
      <c r="P116" t="s">
        <v>154</v>
      </c>
      <c r="Q116">
        <v>1000</v>
      </c>
      <c r="X116">
        <v>0.0001</v>
      </c>
      <c r="Y116">
        <v>60258.2</v>
      </c>
      <c r="Z116">
        <v>0</v>
      </c>
      <c r="AA116">
        <v>0</v>
      </c>
      <c r="AB116">
        <v>0</v>
      </c>
      <c r="AC116">
        <v>0</v>
      </c>
      <c r="AD116">
        <v>1</v>
      </c>
      <c r="AE116">
        <v>0</v>
      </c>
      <c r="AF116" t="s">
        <v>302</v>
      </c>
      <c r="AG116">
        <v>0</v>
      </c>
      <c r="AH116">
        <v>2</v>
      </c>
      <c r="AI116">
        <v>85246484</v>
      </c>
      <c r="AJ116">
        <v>116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</row>
    <row r="117" spans="1:44">
      <c r="A117">
        <f>ROW(Source!A54)</f>
        <v>54</v>
      </c>
      <c r="B117">
        <v>85246499</v>
      </c>
      <c r="C117">
        <v>85246494</v>
      </c>
      <c r="D117">
        <v>82925834</v>
      </c>
      <c r="E117">
        <v>117</v>
      </c>
      <c r="F117">
        <v>1</v>
      </c>
      <c r="G117">
        <v>1</v>
      </c>
      <c r="H117">
        <v>1</v>
      </c>
      <c r="I117" t="s">
        <v>808</v>
      </c>
      <c r="J117" t="s">
        <v>236</v>
      </c>
      <c r="K117" t="s">
        <v>809</v>
      </c>
      <c r="L117">
        <v>1191</v>
      </c>
      <c r="N117">
        <v>1013</v>
      </c>
      <c r="O117" t="s">
        <v>28</v>
      </c>
      <c r="P117" t="s">
        <v>28</v>
      </c>
      <c r="Q117">
        <v>1</v>
      </c>
      <c r="X117">
        <v>0.35</v>
      </c>
      <c r="Y117">
        <v>0</v>
      </c>
      <c r="Z117">
        <v>0</v>
      </c>
      <c r="AA117">
        <v>0</v>
      </c>
      <c r="AB117">
        <v>775.44</v>
      </c>
      <c r="AC117">
        <v>0</v>
      </c>
      <c r="AD117">
        <v>1</v>
      </c>
      <c r="AE117">
        <v>1</v>
      </c>
      <c r="AF117" t="s">
        <v>303</v>
      </c>
      <c r="AG117">
        <v>0.3381</v>
      </c>
      <c r="AH117">
        <v>2</v>
      </c>
      <c r="AI117">
        <v>85246495</v>
      </c>
      <c r="AJ117">
        <v>117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</row>
    <row r="118" spans="1:44">
      <c r="A118">
        <f>ROW(Source!A54)</f>
        <v>54</v>
      </c>
      <c r="B118">
        <v>85246500</v>
      </c>
      <c r="C118">
        <v>85246494</v>
      </c>
      <c r="D118">
        <v>82926016</v>
      </c>
      <c r="E118">
        <v>117</v>
      </c>
      <c r="F118">
        <v>1</v>
      </c>
      <c r="G118">
        <v>1</v>
      </c>
      <c r="H118">
        <v>1</v>
      </c>
      <c r="I118" t="s">
        <v>798</v>
      </c>
      <c r="J118" t="s">
        <v>236</v>
      </c>
      <c r="K118" t="s">
        <v>799</v>
      </c>
      <c r="L118">
        <v>1191</v>
      </c>
      <c r="N118">
        <v>1013</v>
      </c>
      <c r="O118" t="s">
        <v>28</v>
      </c>
      <c r="P118" t="s">
        <v>28</v>
      </c>
      <c r="Q118">
        <v>1</v>
      </c>
      <c r="X118">
        <v>0.15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1</v>
      </c>
      <c r="AE118">
        <v>2</v>
      </c>
      <c r="AF118" t="s">
        <v>303</v>
      </c>
      <c r="AG118">
        <v>0.1449</v>
      </c>
      <c r="AH118">
        <v>2</v>
      </c>
      <c r="AI118">
        <v>85246496</v>
      </c>
      <c r="AJ118">
        <v>118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</row>
    <row r="119" spans="1:44">
      <c r="A119">
        <f>ROW(Source!A54)</f>
        <v>54</v>
      </c>
      <c r="B119">
        <v>85246501</v>
      </c>
      <c r="C119">
        <v>85246494</v>
      </c>
      <c r="D119">
        <v>82932505</v>
      </c>
      <c r="E119">
        <v>1</v>
      </c>
      <c r="F119">
        <v>1</v>
      </c>
      <c r="G119">
        <v>1</v>
      </c>
      <c r="H119">
        <v>2</v>
      </c>
      <c r="I119" t="s">
        <v>73</v>
      </c>
      <c r="J119" t="s">
        <v>807</v>
      </c>
      <c r="K119" t="s">
        <v>74</v>
      </c>
      <c r="L119">
        <v>1368</v>
      </c>
      <c r="N119">
        <v>1011</v>
      </c>
      <c r="O119" t="s">
        <v>57</v>
      </c>
      <c r="P119" t="s">
        <v>57</v>
      </c>
      <c r="Q119">
        <v>1</v>
      </c>
      <c r="X119">
        <v>0.15</v>
      </c>
      <c r="Y119">
        <v>0</v>
      </c>
      <c r="Z119">
        <v>1626.29</v>
      </c>
      <c r="AA119">
        <v>1090.46</v>
      </c>
      <c r="AB119">
        <v>0</v>
      </c>
      <c r="AC119">
        <v>0</v>
      </c>
      <c r="AD119">
        <v>1</v>
      </c>
      <c r="AE119">
        <v>0</v>
      </c>
      <c r="AF119" t="s">
        <v>303</v>
      </c>
      <c r="AG119">
        <v>0.1449</v>
      </c>
      <c r="AH119">
        <v>2</v>
      </c>
      <c r="AI119">
        <v>85246497</v>
      </c>
      <c r="AJ119">
        <v>119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</row>
    <row r="120" spans="1:44">
      <c r="A120">
        <f>ROW(Source!A54)</f>
        <v>54</v>
      </c>
      <c r="B120">
        <v>85246502</v>
      </c>
      <c r="C120">
        <v>85246494</v>
      </c>
      <c r="D120">
        <v>82931850</v>
      </c>
      <c r="E120">
        <v>117</v>
      </c>
      <c r="F120">
        <v>1</v>
      </c>
      <c r="G120">
        <v>1</v>
      </c>
      <c r="H120">
        <v>3</v>
      </c>
      <c r="I120" t="s">
        <v>327</v>
      </c>
      <c r="J120" t="s">
        <v>236</v>
      </c>
      <c r="K120" t="s">
        <v>328</v>
      </c>
      <c r="L120">
        <v>3277935</v>
      </c>
      <c r="N120">
        <v>1013</v>
      </c>
      <c r="O120" t="s">
        <v>64</v>
      </c>
      <c r="P120" t="s">
        <v>64</v>
      </c>
      <c r="Q120">
        <v>1</v>
      </c>
      <c r="X120">
        <v>2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 t="s">
        <v>302</v>
      </c>
      <c r="AG120">
        <v>0</v>
      </c>
      <c r="AH120">
        <v>2</v>
      </c>
      <c r="AI120">
        <v>85246498</v>
      </c>
      <c r="AJ120">
        <v>120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</row>
    <row r="121" spans="1:44">
      <c r="A121">
        <f>ROW(Source!A55)</f>
        <v>55</v>
      </c>
      <c r="B121">
        <v>85246499</v>
      </c>
      <c r="C121">
        <v>85246494</v>
      </c>
      <c r="D121">
        <v>82925834</v>
      </c>
      <c r="E121">
        <v>117</v>
      </c>
      <c r="F121">
        <v>1</v>
      </c>
      <c r="G121">
        <v>1</v>
      </c>
      <c r="H121">
        <v>1</v>
      </c>
      <c r="I121" t="s">
        <v>808</v>
      </c>
      <c r="J121" t="s">
        <v>236</v>
      </c>
      <c r="K121" t="s">
        <v>809</v>
      </c>
      <c r="L121">
        <v>1191</v>
      </c>
      <c r="N121">
        <v>1013</v>
      </c>
      <c r="O121" t="s">
        <v>28</v>
      </c>
      <c r="P121" t="s">
        <v>28</v>
      </c>
      <c r="Q121">
        <v>1</v>
      </c>
      <c r="X121">
        <v>0.35</v>
      </c>
      <c r="Y121">
        <v>0</v>
      </c>
      <c r="Z121">
        <v>0</v>
      </c>
      <c r="AA121">
        <v>0</v>
      </c>
      <c r="AB121">
        <v>775.44</v>
      </c>
      <c r="AC121">
        <v>0</v>
      </c>
      <c r="AD121">
        <v>1</v>
      </c>
      <c r="AE121">
        <v>1</v>
      </c>
      <c r="AF121" t="s">
        <v>303</v>
      </c>
      <c r="AG121">
        <v>0.3381</v>
      </c>
      <c r="AH121">
        <v>2</v>
      </c>
      <c r="AI121">
        <v>85246495</v>
      </c>
      <c r="AJ121">
        <v>121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</row>
    <row r="122" spans="1:44">
      <c r="A122">
        <f>ROW(Source!A55)</f>
        <v>55</v>
      </c>
      <c r="B122">
        <v>85246500</v>
      </c>
      <c r="C122">
        <v>85246494</v>
      </c>
      <c r="D122">
        <v>82926016</v>
      </c>
      <c r="E122">
        <v>117</v>
      </c>
      <c r="F122">
        <v>1</v>
      </c>
      <c r="G122">
        <v>1</v>
      </c>
      <c r="H122">
        <v>1</v>
      </c>
      <c r="I122" t="s">
        <v>798</v>
      </c>
      <c r="J122" t="s">
        <v>236</v>
      </c>
      <c r="K122" t="s">
        <v>799</v>
      </c>
      <c r="L122">
        <v>1191</v>
      </c>
      <c r="N122">
        <v>1013</v>
      </c>
      <c r="O122" t="s">
        <v>28</v>
      </c>
      <c r="P122" t="s">
        <v>28</v>
      </c>
      <c r="Q122">
        <v>1</v>
      </c>
      <c r="X122">
        <v>0.15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1</v>
      </c>
      <c r="AE122">
        <v>2</v>
      </c>
      <c r="AF122" t="s">
        <v>303</v>
      </c>
      <c r="AG122">
        <v>0.1449</v>
      </c>
      <c r="AH122">
        <v>2</v>
      </c>
      <c r="AI122">
        <v>85246496</v>
      </c>
      <c r="AJ122">
        <v>122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</row>
    <row r="123" spans="1:44">
      <c r="A123">
        <f>ROW(Source!A55)</f>
        <v>55</v>
      </c>
      <c r="B123">
        <v>85246501</v>
      </c>
      <c r="C123">
        <v>85246494</v>
      </c>
      <c r="D123">
        <v>82932505</v>
      </c>
      <c r="E123">
        <v>1</v>
      </c>
      <c r="F123">
        <v>1</v>
      </c>
      <c r="G123">
        <v>1</v>
      </c>
      <c r="H123">
        <v>2</v>
      </c>
      <c r="I123" t="s">
        <v>73</v>
      </c>
      <c r="J123" t="s">
        <v>807</v>
      </c>
      <c r="K123" t="s">
        <v>74</v>
      </c>
      <c r="L123">
        <v>1368</v>
      </c>
      <c r="N123">
        <v>1011</v>
      </c>
      <c r="O123" t="s">
        <v>57</v>
      </c>
      <c r="P123" t="s">
        <v>57</v>
      </c>
      <c r="Q123">
        <v>1</v>
      </c>
      <c r="X123">
        <v>0.15</v>
      </c>
      <c r="Y123">
        <v>0</v>
      </c>
      <c r="Z123">
        <v>1626.29</v>
      </c>
      <c r="AA123">
        <v>1090.46</v>
      </c>
      <c r="AB123">
        <v>0</v>
      </c>
      <c r="AC123">
        <v>0</v>
      </c>
      <c r="AD123">
        <v>1</v>
      </c>
      <c r="AE123">
        <v>0</v>
      </c>
      <c r="AF123" t="s">
        <v>303</v>
      </c>
      <c r="AG123">
        <v>0.1449</v>
      </c>
      <c r="AH123">
        <v>2</v>
      </c>
      <c r="AI123">
        <v>85246497</v>
      </c>
      <c r="AJ123">
        <v>123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</row>
    <row r="124" spans="1:44">
      <c r="A124">
        <f>ROW(Source!A55)</f>
        <v>55</v>
      </c>
      <c r="B124">
        <v>85246502</v>
      </c>
      <c r="C124">
        <v>85246494</v>
      </c>
      <c r="D124">
        <v>82931850</v>
      </c>
      <c r="E124">
        <v>117</v>
      </c>
      <c r="F124">
        <v>1</v>
      </c>
      <c r="G124">
        <v>1</v>
      </c>
      <c r="H124">
        <v>3</v>
      </c>
      <c r="I124" t="s">
        <v>327</v>
      </c>
      <c r="J124" t="s">
        <v>236</v>
      </c>
      <c r="K124" t="s">
        <v>328</v>
      </c>
      <c r="L124">
        <v>3277935</v>
      </c>
      <c r="N124">
        <v>1013</v>
      </c>
      <c r="O124" t="s">
        <v>64</v>
      </c>
      <c r="P124" t="s">
        <v>64</v>
      </c>
      <c r="Q124">
        <v>1</v>
      </c>
      <c r="X124">
        <v>2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 t="s">
        <v>302</v>
      </c>
      <c r="AG124">
        <v>0</v>
      </c>
      <c r="AH124">
        <v>2</v>
      </c>
      <c r="AI124">
        <v>85246498</v>
      </c>
      <c r="AJ124">
        <v>124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</row>
    <row r="125" spans="1:44">
      <c r="A125">
        <f>ROW(Source!A58)</f>
        <v>58</v>
      </c>
      <c r="B125">
        <v>85246511</v>
      </c>
      <c r="C125">
        <v>85246504</v>
      </c>
      <c r="D125">
        <v>82925846</v>
      </c>
      <c r="E125">
        <v>117</v>
      </c>
      <c r="F125">
        <v>1</v>
      </c>
      <c r="G125">
        <v>1</v>
      </c>
      <c r="H125">
        <v>1</v>
      </c>
      <c r="I125" t="s">
        <v>132</v>
      </c>
      <c r="J125" t="s">
        <v>236</v>
      </c>
      <c r="K125" t="s">
        <v>133</v>
      </c>
      <c r="L125">
        <v>1191</v>
      </c>
      <c r="N125">
        <v>1013</v>
      </c>
      <c r="O125" t="s">
        <v>28</v>
      </c>
      <c r="P125" t="s">
        <v>28</v>
      </c>
      <c r="Q125">
        <v>1</v>
      </c>
      <c r="X125">
        <v>0.4</v>
      </c>
      <c r="Y125">
        <v>0</v>
      </c>
      <c r="Z125">
        <v>0</v>
      </c>
      <c r="AA125">
        <v>0</v>
      </c>
      <c r="AB125">
        <v>811.79</v>
      </c>
      <c r="AC125">
        <v>0</v>
      </c>
      <c r="AD125">
        <v>1</v>
      </c>
      <c r="AE125">
        <v>1</v>
      </c>
      <c r="AF125" t="s">
        <v>303</v>
      </c>
      <c r="AG125">
        <v>0.3864</v>
      </c>
      <c r="AH125">
        <v>2</v>
      </c>
      <c r="AI125">
        <v>85246505</v>
      </c>
      <c r="AJ125">
        <v>125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</row>
    <row r="126" spans="1:44">
      <c r="A126">
        <f>ROW(Source!A58)</f>
        <v>58</v>
      </c>
      <c r="B126">
        <v>85246512</v>
      </c>
      <c r="C126">
        <v>85246504</v>
      </c>
      <c r="D126">
        <v>82926016</v>
      </c>
      <c r="E126">
        <v>117</v>
      </c>
      <c r="F126">
        <v>1</v>
      </c>
      <c r="G126">
        <v>1</v>
      </c>
      <c r="H126">
        <v>1</v>
      </c>
      <c r="I126" t="s">
        <v>798</v>
      </c>
      <c r="J126" t="s">
        <v>236</v>
      </c>
      <c r="K126" t="s">
        <v>799</v>
      </c>
      <c r="L126">
        <v>1191</v>
      </c>
      <c r="N126">
        <v>1013</v>
      </c>
      <c r="O126" t="s">
        <v>28</v>
      </c>
      <c r="P126" t="s">
        <v>28</v>
      </c>
      <c r="Q126">
        <v>1</v>
      </c>
      <c r="X126">
        <v>0.01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1</v>
      </c>
      <c r="AE126">
        <v>2</v>
      </c>
      <c r="AF126" t="s">
        <v>303</v>
      </c>
      <c r="AG126">
        <v>0.00966</v>
      </c>
      <c r="AH126">
        <v>2</v>
      </c>
      <c r="AI126">
        <v>85246506</v>
      </c>
      <c r="AJ126">
        <v>126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</row>
    <row r="127" spans="1:44">
      <c r="A127">
        <f>ROW(Source!A58)</f>
        <v>58</v>
      </c>
      <c r="B127">
        <v>85246513</v>
      </c>
      <c r="C127">
        <v>85246504</v>
      </c>
      <c r="D127">
        <v>82932505</v>
      </c>
      <c r="E127">
        <v>1</v>
      </c>
      <c r="F127">
        <v>1</v>
      </c>
      <c r="G127">
        <v>1</v>
      </c>
      <c r="H127">
        <v>2</v>
      </c>
      <c r="I127" t="s">
        <v>73</v>
      </c>
      <c r="J127" t="s">
        <v>807</v>
      </c>
      <c r="K127" t="s">
        <v>74</v>
      </c>
      <c r="L127">
        <v>1368</v>
      </c>
      <c r="N127">
        <v>1011</v>
      </c>
      <c r="O127" t="s">
        <v>57</v>
      </c>
      <c r="P127" t="s">
        <v>57</v>
      </c>
      <c r="Q127">
        <v>1</v>
      </c>
      <c r="X127">
        <v>0.004</v>
      </c>
      <c r="Y127">
        <v>0</v>
      </c>
      <c r="Z127">
        <v>1626.29</v>
      </c>
      <c r="AA127">
        <v>1090.46</v>
      </c>
      <c r="AB127">
        <v>0</v>
      </c>
      <c r="AC127">
        <v>0</v>
      </c>
      <c r="AD127">
        <v>1</v>
      </c>
      <c r="AE127">
        <v>0</v>
      </c>
      <c r="AF127" t="s">
        <v>303</v>
      </c>
      <c r="AG127">
        <v>0.003864</v>
      </c>
      <c r="AH127">
        <v>2</v>
      </c>
      <c r="AI127">
        <v>85246507</v>
      </c>
      <c r="AJ127">
        <v>127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</row>
    <row r="128" spans="1:44">
      <c r="A128">
        <f>ROW(Source!A58)</f>
        <v>58</v>
      </c>
      <c r="B128">
        <v>85246514</v>
      </c>
      <c r="C128">
        <v>85246504</v>
      </c>
      <c r="D128">
        <v>82933400</v>
      </c>
      <c r="E128">
        <v>1</v>
      </c>
      <c r="F128">
        <v>1</v>
      </c>
      <c r="G128">
        <v>1</v>
      </c>
      <c r="H128">
        <v>2</v>
      </c>
      <c r="I128" t="s">
        <v>97</v>
      </c>
      <c r="J128" t="s">
        <v>801</v>
      </c>
      <c r="K128" t="s">
        <v>98</v>
      </c>
      <c r="L128">
        <v>1368</v>
      </c>
      <c r="N128">
        <v>1011</v>
      </c>
      <c r="O128" t="s">
        <v>57</v>
      </c>
      <c r="P128" t="s">
        <v>57</v>
      </c>
      <c r="Q128">
        <v>1</v>
      </c>
      <c r="X128">
        <v>0.004</v>
      </c>
      <c r="Y128">
        <v>0</v>
      </c>
      <c r="Z128">
        <v>641.7</v>
      </c>
      <c r="AA128">
        <v>811.79</v>
      </c>
      <c r="AB128">
        <v>0</v>
      </c>
      <c r="AC128">
        <v>0</v>
      </c>
      <c r="AD128">
        <v>1</v>
      </c>
      <c r="AE128">
        <v>0</v>
      </c>
      <c r="AF128" t="s">
        <v>303</v>
      </c>
      <c r="AG128">
        <v>0.003864</v>
      </c>
      <c r="AH128">
        <v>2</v>
      </c>
      <c r="AI128">
        <v>85246508</v>
      </c>
      <c r="AJ128">
        <v>128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</row>
    <row r="129" spans="1:44">
      <c r="A129">
        <f>ROW(Source!A58)</f>
        <v>58</v>
      </c>
      <c r="B129">
        <v>85246515</v>
      </c>
      <c r="C129">
        <v>85246504</v>
      </c>
      <c r="D129">
        <v>83001670</v>
      </c>
      <c r="E129">
        <v>1</v>
      </c>
      <c r="F129">
        <v>1</v>
      </c>
      <c r="G129">
        <v>1</v>
      </c>
      <c r="H129">
        <v>3</v>
      </c>
      <c r="I129" t="s">
        <v>834</v>
      </c>
      <c r="J129" t="s">
        <v>835</v>
      </c>
      <c r="K129" t="s">
        <v>836</v>
      </c>
      <c r="L129">
        <v>1346</v>
      </c>
      <c r="N129">
        <v>1009</v>
      </c>
      <c r="O129" t="s">
        <v>102</v>
      </c>
      <c r="P129" t="s">
        <v>102</v>
      </c>
      <c r="Q129">
        <v>1</v>
      </c>
      <c r="X129">
        <v>0.08</v>
      </c>
      <c r="Y129">
        <v>174.93</v>
      </c>
      <c r="Z129">
        <v>0</v>
      </c>
      <c r="AA129">
        <v>0</v>
      </c>
      <c r="AB129">
        <v>0</v>
      </c>
      <c r="AC129">
        <v>0</v>
      </c>
      <c r="AD129">
        <v>1</v>
      </c>
      <c r="AE129">
        <v>0</v>
      </c>
      <c r="AF129" t="s">
        <v>302</v>
      </c>
      <c r="AG129">
        <v>0</v>
      </c>
      <c r="AH129">
        <v>2</v>
      </c>
      <c r="AI129">
        <v>85246509</v>
      </c>
      <c r="AJ129">
        <v>129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</row>
    <row r="130" spans="1:44">
      <c r="A130">
        <f>ROW(Source!A58)</f>
        <v>58</v>
      </c>
      <c r="B130">
        <v>85246516</v>
      </c>
      <c r="C130">
        <v>85246504</v>
      </c>
      <c r="D130">
        <v>82931850</v>
      </c>
      <c r="E130">
        <v>117</v>
      </c>
      <c r="F130">
        <v>1</v>
      </c>
      <c r="G130">
        <v>1</v>
      </c>
      <c r="H130">
        <v>3</v>
      </c>
      <c r="I130" t="s">
        <v>327</v>
      </c>
      <c r="J130" t="s">
        <v>236</v>
      </c>
      <c r="K130" t="s">
        <v>328</v>
      </c>
      <c r="L130">
        <v>3277935</v>
      </c>
      <c r="N130">
        <v>1013</v>
      </c>
      <c r="O130" t="s">
        <v>64</v>
      </c>
      <c r="P130" t="s">
        <v>64</v>
      </c>
      <c r="Q130">
        <v>1</v>
      </c>
      <c r="X130">
        <v>2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 t="s">
        <v>302</v>
      </c>
      <c r="AG130">
        <v>0</v>
      </c>
      <c r="AH130">
        <v>2</v>
      </c>
      <c r="AI130">
        <v>85246510</v>
      </c>
      <c r="AJ130">
        <v>130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</row>
    <row r="131" spans="1:44">
      <c r="A131">
        <f>ROW(Source!A59)</f>
        <v>59</v>
      </c>
      <c r="B131">
        <v>85246511</v>
      </c>
      <c r="C131">
        <v>85246504</v>
      </c>
      <c r="D131">
        <v>82925846</v>
      </c>
      <c r="E131">
        <v>117</v>
      </c>
      <c r="F131">
        <v>1</v>
      </c>
      <c r="G131">
        <v>1</v>
      </c>
      <c r="H131">
        <v>1</v>
      </c>
      <c r="I131" t="s">
        <v>132</v>
      </c>
      <c r="J131" t="s">
        <v>236</v>
      </c>
      <c r="K131" t="s">
        <v>133</v>
      </c>
      <c r="L131">
        <v>1191</v>
      </c>
      <c r="N131">
        <v>1013</v>
      </c>
      <c r="O131" t="s">
        <v>28</v>
      </c>
      <c r="P131" t="s">
        <v>28</v>
      </c>
      <c r="Q131">
        <v>1</v>
      </c>
      <c r="X131">
        <v>0.4</v>
      </c>
      <c r="Y131">
        <v>0</v>
      </c>
      <c r="Z131">
        <v>0</v>
      </c>
      <c r="AA131">
        <v>0</v>
      </c>
      <c r="AB131">
        <v>811.79</v>
      </c>
      <c r="AC131">
        <v>0</v>
      </c>
      <c r="AD131">
        <v>1</v>
      </c>
      <c r="AE131">
        <v>1</v>
      </c>
      <c r="AF131" t="s">
        <v>303</v>
      </c>
      <c r="AG131">
        <v>0.3864</v>
      </c>
      <c r="AH131">
        <v>2</v>
      </c>
      <c r="AI131">
        <v>85246505</v>
      </c>
      <c r="AJ131">
        <v>131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</row>
    <row r="132" spans="1:44">
      <c r="A132">
        <f>ROW(Source!A59)</f>
        <v>59</v>
      </c>
      <c r="B132">
        <v>85246512</v>
      </c>
      <c r="C132">
        <v>85246504</v>
      </c>
      <c r="D132">
        <v>82926016</v>
      </c>
      <c r="E132">
        <v>117</v>
      </c>
      <c r="F132">
        <v>1</v>
      </c>
      <c r="G132">
        <v>1</v>
      </c>
      <c r="H132">
        <v>1</v>
      </c>
      <c r="I132" t="s">
        <v>798</v>
      </c>
      <c r="J132" t="s">
        <v>236</v>
      </c>
      <c r="K132" t="s">
        <v>799</v>
      </c>
      <c r="L132">
        <v>1191</v>
      </c>
      <c r="N132">
        <v>1013</v>
      </c>
      <c r="O132" t="s">
        <v>28</v>
      </c>
      <c r="P132" t="s">
        <v>28</v>
      </c>
      <c r="Q132">
        <v>1</v>
      </c>
      <c r="X132">
        <v>0.01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1</v>
      </c>
      <c r="AE132">
        <v>2</v>
      </c>
      <c r="AF132" t="s">
        <v>303</v>
      </c>
      <c r="AG132">
        <v>0.00966</v>
      </c>
      <c r="AH132">
        <v>2</v>
      </c>
      <c r="AI132">
        <v>85246506</v>
      </c>
      <c r="AJ132">
        <v>132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</row>
    <row r="133" spans="1:44">
      <c r="A133">
        <f>ROW(Source!A59)</f>
        <v>59</v>
      </c>
      <c r="B133">
        <v>85246513</v>
      </c>
      <c r="C133">
        <v>85246504</v>
      </c>
      <c r="D133">
        <v>82932505</v>
      </c>
      <c r="E133">
        <v>1</v>
      </c>
      <c r="F133">
        <v>1</v>
      </c>
      <c r="G133">
        <v>1</v>
      </c>
      <c r="H133">
        <v>2</v>
      </c>
      <c r="I133" t="s">
        <v>73</v>
      </c>
      <c r="J133" t="s">
        <v>807</v>
      </c>
      <c r="K133" t="s">
        <v>74</v>
      </c>
      <c r="L133">
        <v>1368</v>
      </c>
      <c r="N133">
        <v>1011</v>
      </c>
      <c r="O133" t="s">
        <v>57</v>
      </c>
      <c r="P133" t="s">
        <v>57</v>
      </c>
      <c r="Q133">
        <v>1</v>
      </c>
      <c r="X133">
        <v>0.004</v>
      </c>
      <c r="Y133">
        <v>0</v>
      </c>
      <c r="Z133">
        <v>1626.29</v>
      </c>
      <c r="AA133">
        <v>1090.46</v>
      </c>
      <c r="AB133">
        <v>0</v>
      </c>
      <c r="AC133">
        <v>0</v>
      </c>
      <c r="AD133">
        <v>1</v>
      </c>
      <c r="AE133">
        <v>0</v>
      </c>
      <c r="AF133" t="s">
        <v>303</v>
      </c>
      <c r="AG133">
        <v>0.003864</v>
      </c>
      <c r="AH133">
        <v>2</v>
      </c>
      <c r="AI133">
        <v>85246507</v>
      </c>
      <c r="AJ133">
        <v>133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</row>
    <row r="134" spans="1:44">
      <c r="A134">
        <f>ROW(Source!A59)</f>
        <v>59</v>
      </c>
      <c r="B134">
        <v>85246514</v>
      </c>
      <c r="C134">
        <v>85246504</v>
      </c>
      <c r="D134">
        <v>82933400</v>
      </c>
      <c r="E134">
        <v>1</v>
      </c>
      <c r="F134">
        <v>1</v>
      </c>
      <c r="G134">
        <v>1</v>
      </c>
      <c r="H134">
        <v>2</v>
      </c>
      <c r="I134" t="s">
        <v>97</v>
      </c>
      <c r="J134" t="s">
        <v>801</v>
      </c>
      <c r="K134" t="s">
        <v>98</v>
      </c>
      <c r="L134">
        <v>1368</v>
      </c>
      <c r="N134">
        <v>1011</v>
      </c>
      <c r="O134" t="s">
        <v>57</v>
      </c>
      <c r="P134" t="s">
        <v>57</v>
      </c>
      <c r="Q134">
        <v>1</v>
      </c>
      <c r="X134">
        <v>0.004</v>
      </c>
      <c r="Y134">
        <v>0</v>
      </c>
      <c r="Z134">
        <v>641.7</v>
      </c>
      <c r="AA134">
        <v>811.79</v>
      </c>
      <c r="AB134">
        <v>0</v>
      </c>
      <c r="AC134">
        <v>0</v>
      </c>
      <c r="AD134">
        <v>1</v>
      </c>
      <c r="AE134">
        <v>0</v>
      </c>
      <c r="AF134" t="s">
        <v>303</v>
      </c>
      <c r="AG134">
        <v>0.003864</v>
      </c>
      <c r="AH134">
        <v>2</v>
      </c>
      <c r="AI134">
        <v>85246508</v>
      </c>
      <c r="AJ134">
        <v>134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</row>
    <row r="135" spans="1:44">
      <c r="A135">
        <f>ROW(Source!A59)</f>
        <v>59</v>
      </c>
      <c r="B135">
        <v>85246515</v>
      </c>
      <c r="C135">
        <v>85246504</v>
      </c>
      <c r="D135">
        <v>83001670</v>
      </c>
      <c r="E135">
        <v>1</v>
      </c>
      <c r="F135">
        <v>1</v>
      </c>
      <c r="G135">
        <v>1</v>
      </c>
      <c r="H135">
        <v>3</v>
      </c>
      <c r="I135" t="s">
        <v>834</v>
      </c>
      <c r="J135" t="s">
        <v>835</v>
      </c>
      <c r="K135" t="s">
        <v>836</v>
      </c>
      <c r="L135">
        <v>1346</v>
      </c>
      <c r="N135">
        <v>1009</v>
      </c>
      <c r="O135" t="s">
        <v>102</v>
      </c>
      <c r="P135" t="s">
        <v>102</v>
      </c>
      <c r="Q135">
        <v>1</v>
      </c>
      <c r="X135">
        <v>0.08</v>
      </c>
      <c r="Y135">
        <v>174.93</v>
      </c>
      <c r="Z135">
        <v>0</v>
      </c>
      <c r="AA135">
        <v>0</v>
      </c>
      <c r="AB135">
        <v>0</v>
      </c>
      <c r="AC135">
        <v>0</v>
      </c>
      <c r="AD135">
        <v>1</v>
      </c>
      <c r="AE135">
        <v>0</v>
      </c>
      <c r="AF135" t="s">
        <v>302</v>
      </c>
      <c r="AG135">
        <v>0</v>
      </c>
      <c r="AH135">
        <v>2</v>
      </c>
      <c r="AI135">
        <v>85246509</v>
      </c>
      <c r="AJ135">
        <v>135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</row>
    <row r="136" spans="1:44">
      <c r="A136">
        <f>ROW(Source!A59)</f>
        <v>59</v>
      </c>
      <c r="B136">
        <v>85246516</v>
      </c>
      <c r="C136">
        <v>85246504</v>
      </c>
      <c r="D136">
        <v>82931850</v>
      </c>
      <c r="E136">
        <v>117</v>
      </c>
      <c r="F136">
        <v>1</v>
      </c>
      <c r="G136">
        <v>1</v>
      </c>
      <c r="H136">
        <v>3</v>
      </c>
      <c r="I136" t="s">
        <v>327</v>
      </c>
      <c r="J136" t="s">
        <v>236</v>
      </c>
      <c r="K136" t="s">
        <v>328</v>
      </c>
      <c r="L136">
        <v>3277935</v>
      </c>
      <c r="N136">
        <v>1013</v>
      </c>
      <c r="O136" t="s">
        <v>64</v>
      </c>
      <c r="P136" t="s">
        <v>64</v>
      </c>
      <c r="Q136">
        <v>1</v>
      </c>
      <c r="X136">
        <v>2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 t="s">
        <v>302</v>
      </c>
      <c r="AG136">
        <v>0</v>
      </c>
      <c r="AH136">
        <v>2</v>
      </c>
      <c r="AI136">
        <v>85246510</v>
      </c>
      <c r="AJ136">
        <v>136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</row>
    <row r="137" spans="1:44">
      <c r="A137">
        <f>ROW(Source!A62)</f>
        <v>62</v>
      </c>
      <c r="B137">
        <v>85246523</v>
      </c>
      <c r="C137">
        <v>85246518</v>
      </c>
      <c r="D137">
        <v>82925816</v>
      </c>
      <c r="E137">
        <v>117</v>
      </c>
      <c r="F137">
        <v>1</v>
      </c>
      <c r="G137">
        <v>1</v>
      </c>
      <c r="H137">
        <v>1</v>
      </c>
      <c r="I137" t="s">
        <v>837</v>
      </c>
      <c r="J137" t="s">
        <v>236</v>
      </c>
      <c r="K137" t="s">
        <v>838</v>
      </c>
      <c r="L137">
        <v>1191</v>
      </c>
      <c r="N137">
        <v>1013</v>
      </c>
      <c r="O137" t="s">
        <v>28</v>
      </c>
      <c r="P137" t="s">
        <v>28</v>
      </c>
      <c r="Q137">
        <v>1</v>
      </c>
      <c r="X137">
        <v>1.27</v>
      </c>
      <c r="Y137">
        <v>0</v>
      </c>
      <c r="Z137">
        <v>0</v>
      </c>
      <c r="AA137">
        <v>0</v>
      </c>
      <c r="AB137">
        <v>708.8</v>
      </c>
      <c r="AC137">
        <v>0</v>
      </c>
      <c r="AD137">
        <v>1</v>
      </c>
      <c r="AE137">
        <v>1</v>
      </c>
      <c r="AF137" t="s">
        <v>268</v>
      </c>
      <c r="AG137">
        <v>1.7526</v>
      </c>
      <c r="AH137">
        <v>2</v>
      </c>
      <c r="AI137">
        <v>85246519</v>
      </c>
      <c r="AJ137">
        <v>137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</row>
    <row r="138" spans="1:44">
      <c r="A138">
        <f>ROW(Source!A62)</f>
        <v>62</v>
      </c>
      <c r="B138">
        <v>85246524</v>
      </c>
      <c r="C138">
        <v>85246518</v>
      </c>
      <c r="D138">
        <v>82926016</v>
      </c>
      <c r="E138">
        <v>117</v>
      </c>
      <c r="F138">
        <v>1</v>
      </c>
      <c r="G138">
        <v>1</v>
      </c>
      <c r="H138">
        <v>1</v>
      </c>
      <c r="I138" t="s">
        <v>798</v>
      </c>
      <c r="J138" t="s">
        <v>236</v>
      </c>
      <c r="K138" t="s">
        <v>799</v>
      </c>
      <c r="L138">
        <v>1191</v>
      </c>
      <c r="N138">
        <v>1013</v>
      </c>
      <c r="O138" t="s">
        <v>28</v>
      </c>
      <c r="P138" t="s">
        <v>28</v>
      </c>
      <c r="Q138">
        <v>1</v>
      </c>
      <c r="X138">
        <v>0.41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1</v>
      </c>
      <c r="AE138">
        <v>2</v>
      </c>
      <c r="AF138" t="s">
        <v>268</v>
      </c>
      <c r="AG138">
        <v>0.5658</v>
      </c>
      <c r="AH138">
        <v>2</v>
      </c>
      <c r="AI138">
        <v>85246520</v>
      </c>
      <c r="AJ138">
        <v>138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</row>
    <row r="139" spans="1:44">
      <c r="A139">
        <f>ROW(Source!A62)</f>
        <v>62</v>
      </c>
      <c r="B139">
        <v>85246525</v>
      </c>
      <c r="C139">
        <v>85246518</v>
      </c>
      <c r="D139">
        <v>82932679</v>
      </c>
      <c r="E139">
        <v>1</v>
      </c>
      <c r="F139">
        <v>1</v>
      </c>
      <c r="G139">
        <v>1</v>
      </c>
      <c r="H139">
        <v>2</v>
      </c>
      <c r="I139" t="s">
        <v>124</v>
      </c>
      <c r="J139" t="s">
        <v>800</v>
      </c>
      <c r="K139" t="s">
        <v>125</v>
      </c>
      <c r="L139">
        <v>1368</v>
      </c>
      <c r="N139">
        <v>1011</v>
      </c>
      <c r="O139" t="s">
        <v>57</v>
      </c>
      <c r="P139" t="s">
        <v>57</v>
      </c>
      <c r="Q139">
        <v>1</v>
      </c>
      <c r="X139">
        <v>0.35</v>
      </c>
      <c r="Y139">
        <v>0</v>
      </c>
      <c r="Z139">
        <v>346.73</v>
      </c>
      <c r="AA139">
        <v>811.79</v>
      </c>
      <c r="AB139">
        <v>0</v>
      </c>
      <c r="AC139">
        <v>0</v>
      </c>
      <c r="AD139">
        <v>1</v>
      </c>
      <c r="AE139">
        <v>0</v>
      </c>
      <c r="AF139" t="s">
        <v>268</v>
      </c>
      <c r="AG139">
        <v>0.483</v>
      </c>
      <c r="AH139">
        <v>2</v>
      </c>
      <c r="AI139">
        <v>85246521</v>
      </c>
      <c r="AJ139">
        <v>139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</row>
    <row r="140" spans="1:44">
      <c r="A140">
        <f>ROW(Source!A62)</f>
        <v>62</v>
      </c>
      <c r="B140">
        <v>85246526</v>
      </c>
      <c r="C140">
        <v>85246518</v>
      </c>
      <c r="D140">
        <v>82933400</v>
      </c>
      <c r="E140">
        <v>1</v>
      </c>
      <c r="F140">
        <v>1</v>
      </c>
      <c r="G140">
        <v>1</v>
      </c>
      <c r="H140">
        <v>2</v>
      </c>
      <c r="I140" t="s">
        <v>97</v>
      </c>
      <c r="J140" t="s">
        <v>801</v>
      </c>
      <c r="K140" t="s">
        <v>98</v>
      </c>
      <c r="L140">
        <v>1368</v>
      </c>
      <c r="N140">
        <v>1011</v>
      </c>
      <c r="O140" t="s">
        <v>57</v>
      </c>
      <c r="P140" t="s">
        <v>57</v>
      </c>
      <c r="Q140">
        <v>1</v>
      </c>
      <c r="X140">
        <v>0.06</v>
      </c>
      <c r="Y140">
        <v>0</v>
      </c>
      <c r="Z140">
        <v>641.7</v>
      </c>
      <c r="AA140">
        <v>811.79</v>
      </c>
      <c r="AB140">
        <v>0</v>
      </c>
      <c r="AC140">
        <v>0</v>
      </c>
      <c r="AD140">
        <v>1</v>
      </c>
      <c r="AE140">
        <v>0</v>
      </c>
      <c r="AF140" t="s">
        <v>268</v>
      </c>
      <c r="AG140">
        <v>0.0828</v>
      </c>
      <c r="AH140">
        <v>2</v>
      </c>
      <c r="AI140">
        <v>85246522</v>
      </c>
      <c r="AJ140">
        <v>140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</row>
    <row r="141" spans="1:44">
      <c r="A141">
        <f>ROW(Source!A63)</f>
        <v>63</v>
      </c>
      <c r="B141">
        <v>85246523</v>
      </c>
      <c r="C141">
        <v>85246518</v>
      </c>
      <c r="D141">
        <v>82925816</v>
      </c>
      <c r="E141">
        <v>117</v>
      </c>
      <c r="F141">
        <v>1</v>
      </c>
      <c r="G141">
        <v>1</v>
      </c>
      <c r="H141">
        <v>1</v>
      </c>
      <c r="I141" t="s">
        <v>837</v>
      </c>
      <c r="J141" t="s">
        <v>236</v>
      </c>
      <c r="K141" t="s">
        <v>838</v>
      </c>
      <c r="L141">
        <v>1191</v>
      </c>
      <c r="N141">
        <v>1013</v>
      </c>
      <c r="O141" t="s">
        <v>28</v>
      </c>
      <c r="P141" t="s">
        <v>28</v>
      </c>
      <c r="Q141">
        <v>1</v>
      </c>
      <c r="X141">
        <v>1.27</v>
      </c>
      <c r="Y141">
        <v>0</v>
      </c>
      <c r="Z141">
        <v>0</v>
      </c>
      <c r="AA141">
        <v>0</v>
      </c>
      <c r="AB141">
        <v>708.8</v>
      </c>
      <c r="AC141">
        <v>0</v>
      </c>
      <c r="AD141">
        <v>1</v>
      </c>
      <c r="AE141">
        <v>1</v>
      </c>
      <c r="AF141" t="s">
        <v>268</v>
      </c>
      <c r="AG141">
        <v>1.7526</v>
      </c>
      <c r="AH141">
        <v>2</v>
      </c>
      <c r="AI141">
        <v>85246519</v>
      </c>
      <c r="AJ141">
        <v>141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</row>
    <row r="142" spans="1:44">
      <c r="A142">
        <f>ROW(Source!A63)</f>
        <v>63</v>
      </c>
      <c r="B142">
        <v>85246524</v>
      </c>
      <c r="C142">
        <v>85246518</v>
      </c>
      <c r="D142">
        <v>82926016</v>
      </c>
      <c r="E142">
        <v>117</v>
      </c>
      <c r="F142">
        <v>1</v>
      </c>
      <c r="G142">
        <v>1</v>
      </c>
      <c r="H142">
        <v>1</v>
      </c>
      <c r="I142" t="s">
        <v>798</v>
      </c>
      <c r="J142" t="s">
        <v>236</v>
      </c>
      <c r="K142" t="s">
        <v>799</v>
      </c>
      <c r="L142">
        <v>1191</v>
      </c>
      <c r="N142">
        <v>1013</v>
      </c>
      <c r="O142" t="s">
        <v>28</v>
      </c>
      <c r="P142" t="s">
        <v>28</v>
      </c>
      <c r="Q142">
        <v>1</v>
      </c>
      <c r="X142">
        <v>0.41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1</v>
      </c>
      <c r="AE142">
        <v>2</v>
      </c>
      <c r="AF142" t="s">
        <v>268</v>
      </c>
      <c r="AG142">
        <v>0.5658</v>
      </c>
      <c r="AH142">
        <v>2</v>
      </c>
      <c r="AI142">
        <v>85246520</v>
      </c>
      <c r="AJ142">
        <v>142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</row>
    <row r="143" spans="1:44">
      <c r="A143">
        <f>ROW(Source!A63)</f>
        <v>63</v>
      </c>
      <c r="B143">
        <v>85246525</v>
      </c>
      <c r="C143">
        <v>85246518</v>
      </c>
      <c r="D143">
        <v>82932679</v>
      </c>
      <c r="E143">
        <v>1</v>
      </c>
      <c r="F143">
        <v>1</v>
      </c>
      <c r="G143">
        <v>1</v>
      </c>
      <c r="H143">
        <v>2</v>
      </c>
      <c r="I143" t="s">
        <v>124</v>
      </c>
      <c r="J143" t="s">
        <v>800</v>
      </c>
      <c r="K143" t="s">
        <v>125</v>
      </c>
      <c r="L143">
        <v>1368</v>
      </c>
      <c r="N143">
        <v>1011</v>
      </c>
      <c r="O143" t="s">
        <v>57</v>
      </c>
      <c r="P143" t="s">
        <v>57</v>
      </c>
      <c r="Q143">
        <v>1</v>
      </c>
      <c r="X143">
        <v>0.35</v>
      </c>
      <c r="Y143">
        <v>0</v>
      </c>
      <c r="Z143">
        <v>346.73</v>
      </c>
      <c r="AA143">
        <v>811.79</v>
      </c>
      <c r="AB143">
        <v>0</v>
      </c>
      <c r="AC143">
        <v>0</v>
      </c>
      <c r="AD143">
        <v>1</v>
      </c>
      <c r="AE143">
        <v>0</v>
      </c>
      <c r="AF143" t="s">
        <v>268</v>
      </c>
      <c r="AG143">
        <v>0.483</v>
      </c>
      <c r="AH143">
        <v>2</v>
      </c>
      <c r="AI143">
        <v>85246521</v>
      </c>
      <c r="AJ143">
        <v>143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</row>
    <row r="144" spans="1:44">
      <c r="A144">
        <f>ROW(Source!A63)</f>
        <v>63</v>
      </c>
      <c r="B144">
        <v>85246526</v>
      </c>
      <c r="C144">
        <v>85246518</v>
      </c>
      <c r="D144">
        <v>82933400</v>
      </c>
      <c r="E144">
        <v>1</v>
      </c>
      <c r="F144">
        <v>1</v>
      </c>
      <c r="G144">
        <v>1</v>
      </c>
      <c r="H144">
        <v>2</v>
      </c>
      <c r="I144" t="s">
        <v>97</v>
      </c>
      <c r="J144" t="s">
        <v>801</v>
      </c>
      <c r="K144" t="s">
        <v>98</v>
      </c>
      <c r="L144">
        <v>1368</v>
      </c>
      <c r="N144">
        <v>1011</v>
      </c>
      <c r="O144" t="s">
        <v>57</v>
      </c>
      <c r="P144" t="s">
        <v>57</v>
      </c>
      <c r="Q144">
        <v>1</v>
      </c>
      <c r="X144">
        <v>0.06</v>
      </c>
      <c r="Y144">
        <v>0</v>
      </c>
      <c r="Z144">
        <v>641.7</v>
      </c>
      <c r="AA144">
        <v>811.79</v>
      </c>
      <c r="AB144">
        <v>0</v>
      </c>
      <c r="AC144">
        <v>0</v>
      </c>
      <c r="AD144">
        <v>1</v>
      </c>
      <c r="AE144">
        <v>0</v>
      </c>
      <c r="AF144" t="s">
        <v>268</v>
      </c>
      <c r="AG144">
        <v>0.0828</v>
      </c>
      <c r="AH144">
        <v>2</v>
      </c>
      <c r="AI144">
        <v>85246522</v>
      </c>
      <c r="AJ144">
        <v>144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</row>
    <row r="145" spans="1:44">
      <c r="A145">
        <f>ROW(Source!A64)</f>
        <v>64</v>
      </c>
      <c r="B145">
        <v>85246532</v>
      </c>
      <c r="C145">
        <v>85246527</v>
      </c>
      <c r="D145">
        <v>82925806</v>
      </c>
      <c r="E145">
        <v>117</v>
      </c>
      <c r="F145">
        <v>1</v>
      </c>
      <c r="G145">
        <v>1</v>
      </c>
      <c r="H145">
        <v>1</v>
      </c>
      <c r="I145" t="s">
        <v>839</v>
      </c>
      <c r="J145" t="s">
        <v>236</v>
      </c>
      <c r="K145" t="s">
        <v>840</v>
      </c>
      <c r="L145">
        <v>1191</v>
      </c>
      <c r="N145">
        <v>1013</v>
      </c>
      <c r="O145" t="s">
        <v>28</v>
      </c>
      <c r="P145" t="s">
        <v>28</v>
      </c>
      <c r="Q145">
        <v>1</v>
      </c>
      <c r="X145">
        <v>0.15</v>
      </c>
      <c r="Y145">
        <v>0</v>
      </c>
      <c r="Z145">
        <v>0</v>
      </c>
      <c r="AA145">
        <v>0</v>
      </c>
      <c r="AB145">
        <v>696.68</v>
      </c>
      <c r="AC145">
        <v>0</v>
      </c>
      <c r="AD145">
        <v>1</v>
      </c>
      <c r="AE145">
        <v>1</v>
      </c>
      <c r="AF145" t="s">
        <v>268</v>
      </c>
      <c r="AG145">
        <v>0.207</v>
      </c>
      <c r="AH145">
        <v>2</v>
      </c>
      <c r="AI145">
        <v>85246528</v>
      </c>
      <c r="AJ145">
        <v>145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</row>
    <row r="146" spans="1:44">
      <c r="A146">
        <f>ROW(Source!A64)</f>
        <v>64</v>
      </c>
      <c r="B146">
        <v>85246533</v>
      </c>
      <c r="C146">
        <v>85246527</v>
      </c>
      <c r="D146">
        <v>82926016</v>
      </c>
      <c r="E146">
        <v>117</v>
      </c>
      <c r="F146">
        <v>1</v>
      </c>
      <c r="G146">
        <v>1</v>
      </c>
      <c r="H146">
        <v>1</v>
      </c>
      <c r="I146" t="s">
        <v>798</v>
      </c>
      <c r="J146" t="s">
        <v>236</v>
      </c>
      <c r="K146" t="s">
        <v>799</v>
      </c>
      <c r="L146">
        <v>1191</v>
      </c>
      <c r="N146">
        <v>1013</v>
      </c>
      <c r="O146" t="s">
        <v>28</v>
      </c>
      <c r="P146" t="s">
        <v>28</v>
      </c>
      <c r="Q146">
        <v>1</v>
      </c>
      <c r="X146">
        <v>0.08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1</v>
      </c>
      <c r="AE146">
        <v>2</v>
      </c>
      <c r="AF146" t="s">
        <v>268</v>
      </c>
      <c r="AG146">
        <v>0.1104</v>
      </c>
      <c r="AH146">
        <v>2</v>
      </c>
      <c r="AI146">
        <v>85246529</v>
      </c>
      <c r="AJ146">
        <v>146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</row>
    <row r="147" spans="1:44">
      <c r="A147">
        <f>ROW(Source!A64)</f>
        <v>64</v>
      </c>
      <c r="B147">
        <v>85246534</v>
      </c>
      <c r="C147">
        <v>85246527</v>
      </c>
      <c r="D147">
        <v>82932679</v>
      </c>
      <c r="E147">
        <v>1</v>
      </c>
      <c r="F147">
        <v>1</v>
      </c>
      <c r="G147">
        <v>1</v>
      </c>
      <c r="H147">
        <v>2</v>
      </c>
      <c r="I147" t="s">
        <v>124</v>
      </c>
      <c r="J147" t="s">
        <v>800</v>
      </c>
      <c r="K147" t="s">
        <v>125</v>
      </c>
      <c r="L147">
        <v>1368</v>
      </c>
      <c r="N147">
        <v>1011</v>
      </c>
      <c r="O147" t="s">
        <v>57</v>
      </c>
      <c r="P147" t="s">
        <v>57</v>
      </c>
      <c r="Q147">
        <v>1</v>
      </c>
      <c r="X147">
        <v>0.07</v>
      </c>
      <c r="Y147">
        <v>0</v>
      </c>
      <c r="Z147">
        <v>346.73</v>
      </c>
      <c r="AA147">
        <v>811.79</v>
      </c>
      <c r="AB147">
        <v>0</v>
      </c>
      <c r="AC147">
        <v>0</v>
      </c>
      <c r="AD147">
        <v>1</v>
      </c>
      <c r="AE147">
        <v>0</v>
      </c>
      <c r="AF147" t="s">
        <v>268</v>
      </c>
      <c r="AG147">
        <v>0.0966</v>
      </c>
      <c r="AH147">
        <v>2</v>
      </c>
      <c r="AI147">
        <v>85246530</v>
      </c>
      <c r="AJ147">
        <v>147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</row>
    <row r="148" spans="1:44">
      <c r="A148">
        <f>ROW(Source!A64)</f>
        <v>64</v>
      </c>
      <c r="B148">
        <v>85246535</v>
      </c>
      <c r="C148">
        <v>85246527</v>
      </c>
      <c r="D148">
        <v>82933400</v>
      </c>
      <c r="E148">
        <v>1</v>
      </c>
      <c r="F148">
        <v>1</v>
      </c>
      <c r="G148">
        <v>1</v>
      </c>
      <c r="H148">
        <v>2</v>
      </c>
      <c r="I148" t="s">
        <v>97</v>
      </c>
      <c r="J148" t="s">
        <v>801</v>
      </c>
      <c r="K148" t="s">
        <v>98</v>
      </c>
      <c r="L148">
        <v>1368</v>
      </c>
      <c r="N148">
        <v>1011</v>
      </c>
      <c r="O148" t="s">
        <v>57</v>
      </c>
      <c r="P148" t="s">
        <v>57</v>
      </c>
      <c r="Q148">
        <v>1</v>
      </c>
      <c r="X148">
        <v>0.01</v>
      </c>
      <c r="Y148">
        <v>0</v>
      </c>
      <c r="Z148">
        <v>641.7</v>
      </c>
      <c r="AA148">
        <v>811.79</v>
      </c>
      <c r="AB148">
        <v>0</v>
      </c>
      <c r="AC148">
        <v>0</v>
      </c>
      <c r="AD148">
        <v>1</v>
      </c>
      <c r="AE148">
        <v>0</v>
      </c>
      <c r="AF148" t="s">
        <v>268</v>
      </c>
      <c r="AG148">
        <v>0.0138</v>
      </c>
      <c r="AH148">
        <v>2</v>
      </c>
      <c r="AI148">
        <v>85246531</v>
      </c>
      <c r="AJ148">
        <v>148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</row>
    <row r="149" spans="1:44">
      <c r="A149">
        <f>ROW(Source!A65)</f>
        <v>65</v>
      </c>
      <c r="B149">
        <v>85246532</v>
      </c>
      <c r="C149">
        <v>85246527</v>
      </c>
      <c r="D149">
        <v>82925806</v>
      </c>
      <c r="E149">
        <v>117</v>
      </c>
      <c r="F149">
        <v>1</v>
      </c>
      <c r="G149">
        <v>1</v>
      </c>
      <c r="H149">
        <v>1</v>
      </c>
      <c r="I149" t="s">
        <v>839</v>
      </c>
      <c r="J149" t="s">
        <v>236</v>
      </c>
      <c r="K149" t="s">
        <v>840</v>
      </c>
      <c r="L149">
        <v>1191</v>
      </c>
      <c r="N149">
        <v>1013</v>
      </c>
      <c r="O149" t="s">
        <v>28</v>
      </c>
      <c r="P149" t="s">
        <v>28</v>
      </c>
      <c r="Q149">
        <v>1</v>
      </c>
      <c r="X149">
        <v>0.15</v>
      </c>
      <c r="Y149">
        <v>0</v>
      </c>
      <c r="Z149">
        <v>0</v>
      </c>
      <c r="AA149">
        <v>0</v>
      </c>
      <c r="AB149">
        <v>696.68</v>
      </c>
      <c r="AC149">
        <v>0</v>
      </c>
      <c r="AD149">
        <v>1</v>
      </c>
      <c r="AE149">
        <v>1</v>
      </c>
      <c r="AF149" t="s">
        <v>268</v>
      </c>
      <c r="AG149">
        <v>0.207</v>
      </c>
      <c r="AH149">
        <v>2</v>
      </c>
      <c r="AI149">
        <v>85246528</v>
      </c>
      <c r="AJ149">
        <v>149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</row>
    <row r="150" spans="1:44">
      <c r="A150">
        <f>ROW(Source!A65)</f>
        <v>65</v>
      </c>
      <c r="B150">
        <v>85246533</v>
      </c>
      <c r="C150">
        <v>85246527</v>
      </c>
      <c r="D150">
        <v>82926016</v>
      </c>
      <c r="E150">
        <v>117</v>
      </c>
      <c r="F150">
        <v>1</v>
      </c>
      <c r="G150">
        <v>1</v>
      </c>
      <c r="H150">
        <v>1</v>
      </c>
      <c r="I150" t="s">
        <v>798</v>
      </c>
      <c r="J150" t="s">
        <v>236</v>
      </c>
      <c r="K150" t="s">
        <v>799</v>
      </c>
      <c r="L150">
        <v>1191</v>
      </c>
      <c r="N150">
        <v>1013</v>
      </c>
      <c r="O150" t="s">
        <v>28</v>
      </c>
      <c r="P150" t="s">
        <v>28</v>
      </c>
      <c r="Q150">
        <v>1</v>
      </c>
      <c r="X150">
        <v>0.08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1</v>
      </c>
      <c r="AE150">
        <v>2</v>
      </c>
      <c r="AF150" t="s">
        <v>268</v>
      </c>
      <c r="AG150">
        <v>0.1104</v>
      </c>
      <c r="AH150">
        <v>2</v>
      </c>
      <c r="AI150">
        <v>85246529</v>
      </c>
      <c r="AJ150">
        <v>150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</row>
    <row r="151" spans="1:44">
      <c r="A151">
        <f>ROW(Source!A65)</f>
        <v>65</v>
      </c>
      <c r="B151">
        <v>85246534</v>
      </c>
      <c r="C151">
        <v>85246527</v>
      </c>
      <c r="D151">
        <v>82932679</v>
      </c>
      <c r="E151">
        <v>1</v>
      </c>
      <c r="F151">
        <v>1</v>
      </c>
      <c r="G151">
        <v>1</v>
      </c>
      <c r="H151">
        <v>2</v>
      </c>
      <c r="I151" t="s">
        <v>124</v>
      </c>
      <c r="J151" t="s">
        <v>800</v>
      </c>
      <c r="K151" t="s">
        <v>125</v>
      </c>
      <c r="L151">
        <v>1368</v>
      </c>
      <c r="N151">
        <v>1011</v>
      </c>
      <c r="O151" t="s">
        <v>57</v>
      </c>
      <c r="P151" t="s">
        <v>57</v>
      </c>
      <c r="Q151">
        <v>1</v>
      </c>
      <c r="X151">
        <v>0.07</v>
      </c>
      <c r="Y151">
        <v>0</v>
      </c>
      <c r="Z151">
        <v>346.73</v>
      </c>
      <c r="AA151">
        <v>811.79</v>
      </c>
      <c r="AB151">
        <v>0</v>
      </c>
      <c r="AC151">
        <v>0</v>
      </c>
      <c r="AD151">
        <v>1</v>
      </c>
      <c r="AE151">
        <v>0</v>
      </c>
      <c r="AF151" t="s">
        <v>268</v>
      </c>
      <c r="AG151">
        <v>0.0966</v>
      </c>
      <c r="AH151">
        <v>2</v>
      </c>
      <c r="AI151">
        <v>85246530</v>
      </c>
      <c r="AJ151">
        <v>151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</row>
    <row r="152" spans="1:44">
      <c r="A152">
        <f>ROW(Source!A65)</f>
        <v>65</v>
      </c>
      <c r="B152">
        <v>85246535</v>
      </c>
      <c r="C152">
        <v>85246527</v>
      </c>
      <c r="D152">
        <v>82933400</v>
      </c>
      <c r="E152">
        <v>1</v>
      </c>
      <c r="F152">
        <v>1</v>
      </c>
      <c r="G152">
        <v>1</v>
      </c>
      <c r="H152">
        <v>2</v>
      </c>
      <c r="I152" t="s">
        <v>97</v>
      </c>
      <c r="J152" t="s">
        <v>801</v>
      </c>
      <c r="K152" t="s">
        <v>98</v>
      </c>
      <c r="L152">
        <v>1368</v>
      </c>
      <c r="N152">
        <v>1011</v>
      </c>
      <c r="O152" t="s">
        <v>57</v>
      </c>
      <c r="P152" t="s">
        <v>57</v>
      </c>
      <c r="Q152">
        <v>1</v>
      </c>
      <c r="X152">
        <v>0.01</v>
      </c>
      <c r="Y152">
        <v>0</v>
      </c>
      <c r="Z152">
        <v>641.7</v>
      </c>
      <c r="AA152">
        <v>811.79</v>
      </c>
      <c r="AB152">
        <v>0</v>
      </c>
      <c r="AC152">
        <v>0</v>
      </c>
      <c r="AD152">
        <v>1</v>
      </c>
      <c r="AE152">
        <v>0</v>
      </c>
      <c r="AF152" t="s">
        <v>268</v>
      </c>
      <c r="AG152">
        <v>0.0138</v>
      </c>
      <c r="AH152">
        <v>2</v>
      </c>
      <c r="AI152">
        <v>85246531</v>
      </c>
      <c r="AJ152">
        <v>152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</row>
    <row r="153" spans="1:44">
      <c r="A153">
        <f>ROW(Source!A66)</f>
        <v>66</v>
      </c>
      <c r="B153">
        <v>85246540</v>
      </c>
      <c r="C153">
        <v>85246536</v>
      </c>
      <c r="D153">
        <v>82925804</v>
      </c>
      <c r="E153">
        <v>117</v>
      </c>
      <c r="F153">
        <v>1</v>
      </c>
      <c r="G153">
        <v>1</v>
      </c>
      <c r="H153">
        <v>1</v>
      </c>
      <c r="I153" t="s">
        <v>71</v>
      </c>
      <c r="J153" t="s">
        <v>236</v>
      </c>
      <c r="K153" t="s">
        <v>72</v>
      </c>
      <c r="L153">
        <v>1191</v>
      </c>
      <c r="N153">
        <v>1013</v>
      </c>
      <c r="O153" t="s">
        <v>28</v>
      </c>
      <c r="P153" t="s">
        <v>28</v>
      </c>
      <c r="Q153">
        <v>1</v>
      </c>
      <c r="X153">
        <v>0.66</v>
      </c>
      <c r="Y153">
        <v>0</v>
      </c>
      <c r="Z153">
        <v>0</v>
      </c>
      <c r="AA153">
        <v>0</v>
      </c>
      <c r="AB153">
        <v>690.62</v>
      </c>
      <c r="AC153">
        <v>0</v>
      </c>
      <c r="AD153">
        <v>1</v>
      </c>
      <c r="AE153">
        <v>1</v>
      </c>
      <c r="AF153" t="s">
        <v>236</v>
      </c>
      <c r="AG153">
        <v>0.66</v>
      </c>
      <c r="AH153">
        <v>2</v>
      </c>
      <c r="AI153">
        <v>85246537</v>
      </c>
      <c r="AJ153">
        <v>153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</row>
    <row r="154" spans="1:44">
      <c r="A154">
        <f>ROW(Source!A66)</f>
        <v>66</v>
      </c>
      <c r="B154">
        <v>85246541</v>
      </c>
      <c r="C154">
        <v>85246536</v>
      </c>
      <c r="D154">
        <v>82926016</v>
      </c>
      <c r="E154">
        <v>117</v>
      </c>
      <c r="F154">
        <v>1</v>
      </c>
      <c r="G154">
        <v>1</v>
      </c>
      <c r="H154">
        <v>1</v>
      </c>
      <c r="I154" t="s">
        <v>798</v>
      </c>
      <c r="J154" t="s">
        <v>236</v>
      </c>
      <c r="K154" t="s">
        <v>799</v>
      </c>
      <c r="L154">
        <v>1191</v>
      </c>
      <c r="N154">
        <v>1013</v>
      </c>
      <c r="O154" t="s">
        <v>28</v>
      </c>
      <c r="P154" t="s">
        <v>28</v>
      </c>
      <c r="Q154">
        <v>1</v>
      </c>
      <c r="X154">
        <v>0.03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1</v>
      </c>
      <c r="AE154">
        <v>2</v>
      </c>
      <c r="AF154" t="s">
        <v>236</v>
      </c>
      <c r="AG154">
        <v>0.03</v>
      </c>
      <c r="AH154">
        <v>2</v>
      </c>
      <c r="AI154">
        <v>85246538</v>
      </c>
      <c r="AJ154">
        <v>154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</row>
    <row r="155" spans="1:44">
      <c r="A155">
        <f>ROW(Source!A66)</f>
        <v>66</v>
      </c>
      <c r="B155">
        <v>85246542</v>
      </c>
      <c r="C155">
        <v>85246536</v>
      </c>
      <c r="D155">
        <v>82933400</v>
      </c>
      <c r="E155">
        <v>1</v>
      </c>
      <c r="F155">
        <v>1</v>
      </c>
      <c r="G155">
        <v>1</v>
      </c>
      <c r="H155">
        <v>2</v>
      </c>
      <c r="I155" t="s">
        <v>97</v>
      </c>
      <c r="J155" t="s">
        <v>801</v>
      </c>
      <c r="K155" t="s">
        <v>98</v>
      </c>
      <c r="L155">
        <v>1368</v>
      </c>
      <c r="N155">
        <v>1011</v>
      </c>
      <c r="O155" t="s">
        <v>57</v>
      </c>
      <c r="P155" t="s">
        <v>57</v>
      </c>
      <c r="Q155">
        <v>1</v>
      </c>
      <c r="X155">
        <v>0.03</v>
      </c>
      <c r="Y155">
        <v>0</v>
      </c>
      <c r="Z155">
        <v>641.7</v>
      </c>
      <c r="AA155">
        <v>811.79</v>
      </c>
      <c r="AB155">
        <v>0</v>
      </c>
      <c r="AC155">
        <v>0</v>
      </c>
      <c r="AD155">
        <v>1</v>
      </c>
      <c r="AE155">
        <v>0</v>
      </c>
      <c r="AF155" t="s">
        <v>236</v>
      </c>
      <c r="AG155">
        <v>0.03</v>
      </c>
      <c r="AH155">
        <v>2</v>
      </c>
      <c r="AI155">
        <v>85246539</v>
      </c>
      <c r="AJ155">
        <v>155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</row>
    <row r="156" spans="1:44">
      <c r="A156">
        <f>ROW(Source!A67)</f>
        <v>67</v>
      </c>
      <c r="B156">
        <v>85246540</v>
      </c>
      <c r="C156">
        <v>85246536</v>
      </c>
      <c r="D156">
        <v>82925804</v>
      </c>
      <c r="E156">
        <v>117</v>
      </c>
      <c r="F156">
        <v>1</v>
      </c>
      <c r="G156">
        <v>1</v>
      </c>
      <c r="H156">
        <v>1</v>
      </c>
      <c r="I156" t="s">
        <v>71</v>
      </c>
      <c r="J156" t="s">
        <v>236</v>
      </c>
      <c r="K156" t="s">
        <v>72</v>
      </c>
      <c r="L156">
        <v>1191</v>
      </c>
      <c r="N156">
        <v>1013</v>
      </c>
      <c r="O156" t="s">
        <v>28</v>
      </c>
      <c r="P156" t="s">
        <v>28</v>
      </c>
      <c r="Q156">
        <v>1</v>
      </c>
      <c r="X156">
        <v>0.66</v>
      </c>
      <c r="Y156">
        <v>0</v>
      </c>
      <c r="Z156">
        <v>0</v>
      </c>
      <c r="AA156">
        <v>0</v>
      </c>
      <c r="AB156">
        <v>690.62</v>
      </c>
      <c r="AC156">
        <v>0</v>
      </c>
      <c r="AD156">
        <v>1</v>
      </c>
      <c r="AE156">
        <v>1</v>
      </c>
      <c r="AF156" t="s">
        <v>236</v>
      </c>
      <c r="AG156">
        <v>0.66</v>
      </c>
      <c r="AH156">
        <v>2</v>
      </c>
      <c r="AI156">
        <v>85246537</v>
      </c>
      <c r="AJ156">
        <v>156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</row>
    <row r="157" spans="1:44">
      <c r="A157">
        <f>ROW(Source!A67)</f>
        <v>67</v>
      </c>
      <c r="B157">
        <v>85246541</v>
      </c>
      <c r="C157">
        <v>85246536</v>
      </c>
      <c r="D157">
        <v>82926016</v>
      </c>
      <c r="E157">
        <v>117</v>
      </c>
      <c r="F157">
        <v>1</v>
      </c>
      <c r="G157">
        <v>1</v>
      </c>
      <c r="H157">
        <v>1</v>
      </c>
      <c r="I157" t="s">
        <v>798</v>
      </c>
      <c r="J157" t="s">
        <v>236</v>
      </c>
      <c r="K157" t="s">
        <v>799</v>
      </c>
      <c r="L157">
        <v>1191</v>
      </c>
      <c r="N157">
        <v>1013</v>
      </c>
      <c r="O157" t="s">
        <v>28</v>
      </c>
      <c r="P157" t="s">
        <v>28</v>
      </c>
      <c r="Q157">
        <v>1</v>
      </c>
      <c r="X157">
        <v>0.03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1</v>
      </c>
      <c r="AE157">
        <v>2</v>
      </c>
      <c r="AF157" t="s">
        <v>236</v>
      </c>
      <c r="AG157">
        <v>0.03</v>
      </c>
      <c r="AH157">
        <v>2</v>
      </c>
      <c r="AI157">
        <v>85246538</v>
      </c>
      <c r="AJ157">
        <v>157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</row>
    <row r="158" spans="1:44">
      <c r="A158">
        <f>ROW(Source!A67)</f>
        <v>67</v>
      </c>
      <c r="B158">
        <v>85246542</v>
      </c>
      <c r="C158">
        <v>85246536</v>
      </c>
      <c r="D158">
        <v>82933400</v>
      </c>
      <c r="E158">
        <v>1</v>
      </c>
      <c r="F158">
        <v>1</v>
      </c>
      <c r="G158">
        <v>1</v>
      </c>
      <c r="H158">
        <v>2</v>
      </c>
      <c r="I158" t="s">
        <v>97</v>
      </c>
      <c r="J158" t="s">
        <v>801</v>
      </c>
      <c r="K158" t="s">
        <v>98</v>
      </c>
      <c r="L158">
        <v>1368</v>
      </c>
      <c r="N158">
        <v>1011</v>
      </c>
      <c r="O158" t="s">
        <v>57</v>
      </c>
      <c r="P158" t="s">
        <v>57</v>
      </c>
      <c r="Q158">
        <v>1</v>
      </c>
      <c r="X158">
        <v>0.03</v>
      </c>
      <c r="Y158">
        <v>0</v>
      </c>
      <c r="Z158">
        <v>641.7</v>
      </c>
      <c r="AA158">
        <v>811.79</v>
      </c>
      <c r="AB158">
        <v>0</v>
      </c>
      <c r="AC158">
        <v>0</v>
      </c>
      <c r="AD158">
        <v>1</v>
      </c>
      <c r="AE158">
        <v>0</v>
      </c>
      <c r="AF158" t="s">
        <v>236</v>
      </c>
      <c r="AG158">
        <v>0.03</v>
      </c>
      <c r="AH158">
        <v>2</v>
      </c>
      <c r="AI158">
        <v>85246539</v>
      </c>
      <c r="AJ158">
        <v>158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</row>
    <row r="159" spans="1:44">
      <c r="A159">
        <f>ROW(Source!A68)</f>
        <v>68</v>
      </c>
      <c r="B159">
        <v>85246547</v>
      </c>
      <c r="C159">
        <v>85246543</v>
      </c>
      <c r="D159">
        <v>82925804</v>
      </c>
      <c r="E159">
        <v>117</v>
      </c>
      <c r="F159">
        <v>1</v>
      </c>
      <c r="G159">
        <v>1</v>
      </c>
      <c r="H159">
        <v>1</v>
      </c>
      <c r="I159" t="s">
        <v>71</v>
      </c>
      <c r="J159" t="s">
        <v>236</v>
      </c>
      <c r="K159" t="s">
        <v>72</v>
      </c>
      <c r="L159">
        <v>1191</v>
      </c>
      <c r="N159">
        <v>1013</v>
      </c>
      <c r="O159" t="s">
        <v>28</v>
      </c>
      <c r="P159" t="s">
        <v>28</v>
      </c>
      <c r="Q159">
        <v>1</v>
      </c>
      <c r="X159">
        <v>1.03</v>
      </c>
      <c r="Y159">
        <v>0</v>
      </c>
      <c r="Z159">
        <v>0</v>
      </c>
      <c r="AA159">
        <v>0</v>
      </c>
      <c r="AB159">
        <v>690.62</v>
      </c>
      <c r="AC159">
        <v>0</v>
      </c>
      <c r="AD159">
        <v>1</v>
      </c>
      <c r="AE159">
        <v>1</v>
      </c>
      <c r="AF159" t="s">
        <v>268</v>
      </c>
      <c r="AG159">
        <v>1.4214</v>
      </c>
      <c r="AH159">
        <v>2</v>
      </c>
      <c r="AI159">
        <v>85246544</v>
      </c>
      <c r="AJ159">
        <v>159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</row>
    <row r="160" spans="1:44">
      <c r="A160">
        <f>ROW(Source!A68)</f>
        <v>68</v>
      </c>
      <c r="B160">
        <v>85246548</v>
      </c>
      <c r="C160">
        <v>85246543</v>
      </c>
      <c r="D160">
        <v>82926016</v>
      </c>
      <c r="E160">
        <v>117</v>
      </c>
      <c r="F160">
        <v>1</v>
      </c>
      <c r="G160">
        <v>1</v>
      </c>
      <c r="H160">
        <v>1</v>
      </c>
      <c r="I160" t="s">
        <v>798</v>
      </c>
      <c r="J160" t="s">
        <v>236</v>
      </c>
      <c r="K160" t="s">
        <v>799</v>
      </c>
      <c r="L160">
        <v>1191</v>
      </c>
      <c r="N160">
        <v>1013</v>
      </c>
      <c r="O160" t="s">
        <v>28</v>
      </c>
      <c r="P160" t="s">
        <v>28</v>
      </c>
      <c r="Q160">
        <v>1</v>
      </c>
      <c r="X160">
        <v>0.05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1</v>
      </c>
      <c r="AE160">
        <v>2</v>
      </c>
      <c r="AF160" t="s">
        <v>268</v>
      </c>
      <c r="AG160">
        <v>0.069</v>
      </c>
      <c r="AH160">
        <v>2</v>
      </c>
      <c r="AI160">
        <v>85246545</v>
      </c>
      <c r="AJ160">
        <v>160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</row>
    <row r="161" spans="1:44">
      <c r="A161">
        <f>ROW(Source!A68)</f>
        <v>68</v>
      </c>
      <c r="B161">
        <v>85246549</v>
      </c>
      <c r="C161">
        <v>85246543</v>
      </c>
      <c r="D161">
        <v>82933400</v>
      </c>
      <c r="E161">
        <v>1</v>
      </c>
      <c r="F161">
        <v>1</v>
      </c>
      <c r="G161">
        <v>1</v>
      </c>
      <c r="H161">
        <v>2</v>
      </c>
      <c r="I161" t="s">
        <v>97</v>
      </c>
      <c r="J161" t="s">
        <v>801</v>
      </c>
      <c r="K161" t="s">
        <v>98</v>
      </c>
      <c r="L161">
        <v>1368</v>
      </c>
      <c r="N161">
        <v>1011</v>
      </c>
      <c r="O161" t="s">
        <v>57</v>
      </c>
      <c r="P161" t="s">
        <v>57</v>
      </c>
      <c r="Q161">
        <v>1</v>
      </c>
      <c r="X161">
        <v>0.05</v>
      </c>
      <c r="Y161">
        <v>0</v>
      </c>
      <c r="Z161">
        <v>641.7</v>
      </c>
      <c r="AA161">
        <v>811.79</v>
      </c>
      <c r="AB161">
        <v>0</v>
      </c>
      <c r="AC161">
        <v>0</v>
      </c>
      <c r="AD161">
        <v>1</v>
      </c>
      <c r="AE161">
        <v>0</v>
      </c>
      <c r="AF161" t="s">
        <v>268</v>
      </c>
      <c r="AG161">
        <v>0.069</v>
      </c>
      <c r="AH161">
        <v>2</v>
      </c>
      <c r="AI161">
        <v>85246546</v>
      </c>
      <c r="AJ161">
        <v>161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</row>
    <row r="162" spans="1:44">
      <c r="A162">
        <f>ROW(Source!A69)</f>
        <v>69</v>
      </c>
      <c r="B162">
        <v>85246547</v>
      </c>
      <c r="C162">
        <v>85246543</v>
      </c>
      <c r="D162">
        <v>82925804</v>
      </c>
      <c r="E162">
        <v>117</v>
      </c>
      <c r="F162">
        <v>1</v>
      </c>
      <c r="G162">
        <v>1</v>
      </c>
      <c r="H162">
        <v>1</v>
      </c>
      <c r="I162" t="s">
        <v>71</v>
      </c>
      <c r="J162" t="s">
        <v>236</v>
      </c>
      <c r="K162" t="s">
        <v>72</v>
      </c>
      <c r="L162">
        <v>1191</v>
      </c>
      <c r="N162">
        <v>1013</v>
      </c>
      <c r="O162" t="s">
        <v>28</v>
      </c>
      <c r="P162" t="s">
        <v>28</v>
      </c>
      <c r="Q162">
        <v>1</v>
      </c>
      <c r="X162">
        <v>1.03</v>
      </c>
      <c r="Y162">
        <v>0</v>
      </c>
      <c r="Z162">
        <v>0</v>
      </c>
      <c r="AA162">
        <v>0</v>
      </c>
      <c r="AB162">
        <v>690.62</v>
      </c>
      <c r="AC162">
        <v>0</v>
      </c>
      <c r="AD162">
        <v>1</v>
      </c>
      <c r="AE162">
        <v>1</v>
      </c>
      <c r="AF162" t="s">
        <v>268</v>
      </c>
      <c r="AG162">
        <v>1.4214</v>
      </c>
      <c r="AH162">
        <v>2</v>
      </c>
      <c r="AI162">
        <v>85246544</v>
      </c>
      <c r="AJ162">
        <v>162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</row>
    <row r="163" spans="1:44">
      <c r="A163">
        <f>ROW(Source!A69)</f>
        <v>69</v>
      </c>
      <c r="B163">
        <v>85246548</v>
      </c>
      <c r="C163">
        <v>85246543</v>
      </c>
      <c r="D163">
        <v>82926016</v>
      </c>
      <c r="E163">
        <v>117</v>
      </c>
      <c r="F163">
        <v>1</v>
      </c>
      <c r="G163">
        <v>1</v>
      </c>
      <c r="H163">
        <v>1</v>
      </c>
      <c r="I163" t="s">
        <v>798</v>
      </c>
      <c r="J163" t="s">
        <v>236</v>
      </c>
      <c r="K163" t="s">
        <v>799</v>
      </c>
      <c r="L163">
        <v>1191</v>
      </c>
      <c r="N163">
        <v>1013</v>
      </c>
      <c r="O163" t="s">
        <v>28</v>
      </c>
      <c r="P163" t="s">
        <v>28</v>
      </c>
      <c r="Q163">
        <v>1</v>
      </c>
      <c r="X163">
        <v>0.05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1</v>
      </c>
      <c r="AE163">
        <v>2</v>
      </c>
      <c r="AF163" t="s">
        <v>268</v>
      </c>
      <c r="AG163">
        <v>0.069</v>
      </c>
      <c r="AH163">
        <v>2</v>
      </c>
      <c r="AI163">
        <v>85246545</v>
      </c>
      <c r="AJ163">
        <v>163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</row>
    <row r="164" spans="1:44">
      <c r="A164">
        <f>ROW(Source!A69)</f>
        <v>69</v>
      </c>
      <c r="B164">
        <v>85246549</v>
      </c>
      <c r="C164">
        <v>85246543</v>
      </c>
      <c r="D164">
        <v>82933400</v>
      </c>
      <c r="E164">
        <v>1</v>
      </c>
      <c r="F164">
        <v>1</v>
      </c>
      <c r="G164">
        <v>1</v>
      </c>
      <c r="H164">
        <v>2</v>
      </c>
      <c r="I164" t="s">
        <v>97</v>
      </c>
      <c r="J164" t="s">
        <v>801</v>
      </c>
      <c r="K164" t="s">
        <v>98</v>
      </c>
      <c r="L164">
        <v>1368</v>
      </c>
      <c r="N164">
        <v>1011</v>
      </c>
      <c r="O164" t="s">
        <v>57</v>
      </c>
      <c r="P164" t="s">
        <v>57</v>
      </c>
      <c r="Q164">
        <v>1</v>
      </c>
      <c r="X164">
        <v>0.05</v>
      </c>
      <c r="Y164">
        <v>0</v>
      </c>
      <c r="Z164">
        <v>641.7</v>
      </c>
      <c r="AA164">
        <v>811.79</v>
      </c>
      <c r="AB164">
        <v>0</v>
      </c>
      <c r="AC164">
        <v>0</v>
      </c>
      <c r="AD164">
        <v>1</v>
      </c>
      <c r="AE164">
        <v>0</v>
      </c>
      <c r="AF164" t="s">
        <v>268</v>
      </c>
      <c r="AG164">
        <v>0.069</v>
      </c>
      <c r="AH164">
        <v>2</v>
      </c>
      <c r="AI164">
        <v>85246546</v>
      </c>
      <c r="AJ164">
        <v>164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</row>
    <row r="165" spans="1:44">
      <c r="A165">
        <f>ROW(Source!A70)</f>
        <v>70</v>
      </c>
      <c r="B165">
        <v>85246558</v>
      </c>
      <c r="C165">
        <v>85246550</v>
      </c>
      <c r="D165">
        <v>82925840</v>
      </c>
      <c r="E165">
        <v>117</v>
      </c>
      <c r="F165">
        <v>1</v>
      </c>
      <c r="G165">
        <v>1</v>
      </c>
      <c r="H165">
        <v>1</v>
      </c>
      <c r="I165" t="s">
        <v>841</v>
      </c>
      <c r="J165" t="s">
        <v>236</v>
      </c>
      <c r="K165" t="s">
        <v>842</v>
      </c>
      <c r="L165">
        <v>1191</v>
      </c>
      <c r="N165">
        <v>1013</v>
      </c>
      <c r="O165" t="s">
        <v>28</v>
      </c>
      <c r="P165" t="s">
        <v>28</v>
      </c>
      <c r="Q165">
        <v>1</v>
      </c>
      <c r="X165">
        <v>3.14</v>
      </c>
      <c r="Y165">
        <v>0</v>
      </c>
      <c r="Z165">
        <v>0</v>
      </c>
      <c r="AA165">
        <v>0</v>
      </c>
      <c r="AB165">
        <v>793.61</v>
      </c>
      <c r="AC165">
        <v>0</v>
      </c>
      <c r="AD165">
        <v>1</v>
      </c>
      <c r="AE165">
        <v>1</v>
      </c>
      <c r="AF165" t="s">
        <v>350</v>
      </c>
      <c r="AG165">
        <v>3.03324</v>
      </c>
      <c r="AH165">
        <v>2</v>
      </c>
      <c r="AI165">
        <v>85246551</v>
      </c>
      <c r="AJ165">
        <v>165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</row>
    <row r="166" spans="1:44">
      <c r="A166">
        <f>ROW(Source!A70)</f>
        <v>70</v>
      </c>
      <c r="B166">
        <v>85246559</v>
      </c>
      <c r="C166">
        <v>85246550</v>
      </c>
      <c r="D166">
        <v>83002778</v>
      </c>
      <c r="E166">
        <v>1</v>
      </c>
      <c r="F166">
        <v>1</v>
      </c>
      <c r="G166">
        <v>1</v>
      </c>
      <c r="H166">
        <v>3</v>
      </c>
      <c r="I166" t="s">
        <v>843</v>
      </c>
      <c r="J166" t="s">
        <v>844</v>
      </c>
      <c r="K166" t="s">
        <v>845</v>
      </c>
      <c r="L166">
        <v>1346</v>
      </c>
      <c r="N166">
        <v>1009</v>
      </c>
      <c r="O166" t="s">
        <v>102</v>
      </c>
      <c r="P166" t="s">
        <v>102</v>
      </c>
      <c r="Q166">
        <v>1</v>
      </c>
      <c r="X166">
        <v>0.08</v>
      </c>
      <c r="Y166">
        <v>193.65</v>
      </c>
      <c r="Z166">
        <v>0</v>
      </c>
      <c r="AA166">
        <v>0</v>
      </c>
      <c r="AB166">
        <v>0</v>
      </c>
      <c r="AC166">
        <v>0</v>
      </c>
      <c r="AD166">
        <v>1</v>
      </c>
      <c r="AE166">
        <v>0</v>
      </c>
      <c r="AF166" t="s">
        <v>302</v>
      </c>
      <c r="AG166">
        <v>0</v>
      </c>
      <c r="AH166">
        <v>2</v>
      </c>
      <c r="AI166">
        <v>85246552</v>
      </c>
      <c r="AJ166">
        <v>166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</row>
    <row r="167" spans="1:44">
      <c r="A167">
        <f>ROW(Source!A70)</f>
        <v>70</v>
      </c>
      <c r="B167">
        <v>85246560</v>
      </c>
      <c r="C167">
        <v>85246550</v>
      </c>
      <c r="D167">
        <v>83008875</v>
      </c>
      <c r="E167">
        <v>1</v>
      </c>
      <c r="F167">
        <v>1</v>
      </c>
      <c r="G167">
        <v>1</v>
      </c>
      <c r="H167">
        <v>3</v>
      </c>
      <c r="I167" t="s">
        <v>846</v>
      </c>
      <c r="J167" t="s">
        <v>847</v>
      </c>
      <c r="K167" t="s">
        <v>848</v>
      </c>
      <c r="L167">
        <v>1348</v>
      </c>
      <c r="N167">
        <v>1009</v>
      </c>
      <c r="O167" t="s">
        <v>154</v>
      </c>
      <c r="P167" t="s">
        <v>154</v>
      </c>
      <c r="Q167">
        <v>1000</v>
      </c>
      <c r="X167">
        <v>0.0003</v>
      </c>
      <c r="Y167">
        <v>73218.1</v>
      </c>
      <c r="Z167">
        <v>0</v>
      </c>
      <c r="AA167">
        <v>0</v>
      </c>
      <c r="AB167">
        <v>0</v>
      </c>
      <c r="AC167">
        <v>0</v>
      </c>
      <c r="AD167">
        <v>1</v>
      </c>
      <c r="AE167">
        <v>0</v>
      </c>
      <c r="AF167" t="s">
        <v>302</v>
      </c>
      <c r="AG167">
        <v>0</v>
      </c>
      <c r="AH167">
        <v>2</v>
      </c>
      <c r="AI167">
        <v>85246553</v>
      </c>
      <c r="AJ167">
        <v>167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</row>
    <row r="168" spans="1:44">
      <c r="A168">
        <f>ROW(Source!A70)</f>
        <v>70</v>
      </c>
      <c r="B168">
        <v>85246561</v>
      </c>
      <c r="C168">
        <v>85246550</v>
      </c>
      <c r="D168">
        <v>83018862</v>
      </c>
      <c r="E168">
        <v>1</v>
      </c>
      <c r="F168">
        <v>1</v>
      </c>
      <c r="G168">
        <v>1</v>
      </c>
      <c r="H168">
        <v>3</v>
      </c>
      <c r="I168" t="s">
        <v>849</v>
      </c>
      <c r="J168" t="s">
        <v>850</v>
      </c>
      <c r="K168" t="s">
        <v>851</v>
      </c>
      <c r="L168">
        <v>1346</v>
      </c>
      <c r="N168">
        <v>1009</v>
      </c>
      <c r="O168" t="s">
        <v>102</v>
      </c>
      <c r="P168" t="s">
        <v>102</v>
      </c>
      <c r="Q168">
        <v>1</v>
      </c>
      <c r="X168">
        <v>0.08</v>
      </c>
      <c r="Y168">
        <v>79.88</v>
      </c>
      <c r="Z168">
        <v>0</v>
      </c>
      <c r="AA168">
        <v>0</v>
      </c>
      <c r="AB168">
        <v>0</v>
      </c>
      <c r="AC168">
        <v>0</v>
      </c>
      <c r="AD168">
        <v>1</v>
      </c>
      <c r="AE168">
        <v>0</v>
      </c>
      <c r="AF168" t="s">
        <v>302</v>
      </c>
      <c r="AG168">
        <v>0</v>
      </c>
      <c r="AH168">
        <v>2</v>
      </c>
      <c r="AI168">
        <v>85246554</v>
      </c>
      <c r="AJ168">
        <v>168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</row>
    <row r="169" spans="1:44">
      <c r="A169">
        <f>ROW(Source!A70)</f>
        <v>70</v>
      </c>
      <c r="B169">
        <v>85246562</v>
      </c>
      <c r="C169">
        <v>85246550</v>
      </c>
      <c r="D169">
        <v>83019095</v>
      </c>
      <c r="E169">
        <v>1</v>
      </c>
      <c r="F169">
        <v>1</v>
      </c>
      <c r="G169">
        <v>1</v>
      </c>
      <c r="H169">
        <v>3</v>
      </c>
      <c r="I169" t="s">
        <v>852</v>
      </c>
      <c r="J169" t="s">
        <v>853</v>
      </c>
      <c r="K169" t="s">
        <v>854</v>
      </c>
      <c r="L169">
        <v>1346</v>
      </c>
      <c r="N169">
        <v>1009</v>
      </c>
      <c r="O169" t="s">
        <v>102</v>
      </c>
      <c r="P169" t="s">
        <v>102</v>
      </c>
      <c r="Q169">
        <v>1</v>
      </c>
      <c r="X169">
        <v>0.5</v>
      </c>
      <c r="Y169">
        <v>46.06</v>
      </c>
      <c r="Z169">
        <v>0</v>
      </c>
      <c r="AA169">
        <v>0</v>
      </c>
      <c r="AB169">
        <v>0</v>
      </c>
      <c r="AC169">
        <v>0</v>
      </c>
      <c r="AD169">
        <v>1</v>
      </c>
      <c r="AE169">
        <v>0</v>
      </c>
      <c r="AF169" t="s">
        <v>302</v>
      </c>
      <c r="AG169">
        <v>0</v>
      </c>
      <c r="AH169">
        <v>2</v>
      </c>
      <c r="AI169">
        <v>85246555</v>
      </c>
      <c r="AJ169">
        <v>169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</row>
    <row r="170" spans="1:44">
      <c r="A170">
        <f>ROW(Source!A70)</f>
        <v>70</v>
      </c>
      <c r="B170">
        <v>85246563</v>
      </c>
      <c r="C170">
        <v>85246550</v>
      </c>
      <c r="D170">
        <v>83019146</v>
      </c>
      <c r="E170">
        <v>1</v>
      </c>
      <c r="F170">
        <v>1</v>
      </c>
      <c r="G170">
        <v>1</v>
      </c>
      <c r="H170">
        <v>3</v>
      </c>
      <c r="I170" t="s">
        <v>855</v>
      </c>
      <c r="J170" t="s">
        <v>856</v>
      </c>
      <c r="K170" t="s">
        <v>857</v>
      </c>
      <c r="L170">
        <v>1348</v>
      </c>
      <c r="N170">
        <v>1009</v>
      </c>
      <c r="O170" t="s">
        <v>154</v>
      </c>
      <c r="P170" t="s">
        <v>154</v>
      </c>
      <c r="Q170">
        <v>1000</v>
      </c>
      <c r="X170">
        <v>0.00015</v>
      </c>
      <c r="Y170">
        <v>65007.69</v>
      </c>
      <c r="Z170">
        <v>0</v>
      </c>
      <c r="AA170">
        <v>0</v>
      </c>
      <c r="AB170">
        <v>0</v>
      </c>
      <c r="AC170">
        <v>0</v>
      </c>
      <c r="AD170">
        <v>1</v>
      </c>
      <c r="AE170">
        <v>0</v>
      </c>
      <c r="AF170" t="s">
        <v>302</v>
      </c>
      <c r="AG170">
        <v>0</v>
      </c>
      <c r="AH170">
        <v>2</v>
      </c>
      <c r="AI170">
        <v>85246556</v>
      </c>
      <c r="AJ170">
        <v>170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</row>
    <row r="171" spans="1:44">
      <c r="A171">
        <f>ROW(Source!A70)</f>
        <v>70</v>
      </c>
      <c r="B171">
        <v>85246564</v>
      </c>
      <c r="C171">
        <v>85246550</v>
      </c>
      <c r="D171">
        <v>83035152</v>
      </c>
      <c r="E171">
        <v>1</v>
      </c>
      <c r="F171">
        <v>1</v>
      </c>
      <c r="G171">
        <v>1</v>
      </c>
      <c r="H171">
        <v>3</v>
      </c>
      <c r="I171" t="s">
        <v>858</v>
      </c>
      <c r="J171" t="s">
        <v>859</v>
      </c>
      <c r="K171" t="s">
        <v>860</v>
      </c>
      <c r="L171">
        <v>1371</v>
      </c>
      <c r="N171">
        <v>1013</v>
      </c>
      <c r="O171" t="s">
        <v>265</v>
      </c>
      <c r="P171" t="s">
        <v>265</v>
      </c>
      <c r="Q171">
        <v>1</v>
      </c>
      <c r="X171">
        <v>1</v>
      </c>
      <c r="Y171">
        <v>609.4</v>
      </c>
      <c r="Z171">
        <v>0</v>
      </c>
      <c r="AA171">
        <v>0</v>
      </c>
      <c r="AB171">
        <v>0</v>
      </c>
      <c r="AC171">
        <v>0</v>
      </c>
      <c r="AD171">
        <v>1</v>
      </c>
      <c r="AE171">
        <v>0</v>
      </c>
      <c r="AF171" t="s">
        <v>302</v>
      </c>
      <c r="AG171">
        <v>0</v>
      </c>
      <c r="AH171">
        <v>2</v>
      </c>
      <c r="AI171">
        <v>85246557</v>
      </c>
      <c r="AJ171">
        <v>171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</row>
    <row r="172" spans="1:44">
      <c r="A172">
        <f>ROW(Source!A71)</f>
        <v>71</v>
      </c>
      <c r="B172">
        <v>85246558</v>
      </c>
      <c r="C172">
        <v>85246550</v>
      </c>
      <c r="D172">
        <v>82925840</v>
      </c>
      <c r="E172">
        <v>117</v>
      </c>
      <c r="F172">
        <v>1</v>
      </c>
      <c r="G172">
        <v>1</v>
      </c>
      <c r="H172">
        <v>1</v>
      </c>
      <c r="I172" t="s">
        <v>841</v>
      </c>
      <c r="J172" t="s">
        <v>236</v>
      </c>
      <c r="K172" t="s">
        <v>842</v>
      </c>
      <c r="L172">
        <v>1191</v>
      </c>
      <c r="N172">
        <v>1013</v>
      </c>
      <c r="O172" t="s">
        <v>28</v>
      </c>
      <c r="P172" t="s">
        <v>28</v>
      </c>
      <c r="Q172">
        <v>1</v>
      </c>
      <c r="X172">
        <v>3.14</v>
      </c>
      <c r="Y172">
        <v>0</v>
      </c>
      <c r="Z172">
        <v>0</v>
      </c>
      <c r="AA172">
        <v>0</v>
      </c>
      <c r="AB172">
        <v>793.61</v>
      </c>
      <c r="AC172">
        <v>0</v>
      </c>
      <c r="AD172">
        <v>1</v>
      </c>
      <c r="AE172">
        <v>1</v>
      </c>
      <c r="AF172" t="s">
        <v>350</v>
      </c>
      <c r="AG172">
        <v>3.03324</v>
      </c>
      <c r="AH172">
        <v>2</v>
      </c>
      <c r="AI172">
        <v>85246551</v>
      </c>
      <c r="AJ172">
        <v>172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</row>
    <row r="173" spans="1:44">
      <c r="A173">
        <f>ROW(Source!A71)</f>
        <v>71</v>
      </c>
      <c r="B173">
        <v>85246559</v>
      </c>
      <c r="C173">
        <v>85246550</v>
      </c>
      <c r="D173">
        <v>83002778</v>
      </c>
      <c r="E173">
        <v>1</v>
      </c>
      <c r="F173">
        <v>1</v>
      </c>
      <c r="G173">
        <v>1</v>
      </c>
      <c r="H173">
        <v>3</v>
      </c>
      <c r="I173" t="s">
        <v>843</v>
      </c>
      <c r="J173" t="s">
        <v>844</v>
      </c>
      <c r="K173" t="s">
        <v>845</v>
      </c>
      <c r="L173">
        <v>1346</v>
      </c>
      <c r="N173">
        <v>1009</v>
      </c>
      <c r="O173" t="s">
        <v>102</v>
      </c>
      <c r="P173" t="s">
        <v>102</v>
      </c>
      <c r="Q173">
        <v>1</v>
      </c>
      <c r="X173">
        <v>0.08</v>
      </c>
      <c r="Y173">
        <v>193.65</v>
      </c>
      <c r="Z173">
        <v>0</v>
      </c>
      <c r="AA173">
        <v>0</v>
      </c>
      <c r="AB173">
        <v>0</v>
      </c>
      <c r="AC173">
        <v>0</v>
      </c>
      <c r="AD173">
        <v>1</v>
      </c>
      <c r="AE173">
        <v>0</v>
      </c>
      <c r="AF173" t="s">
        <v>302</v>
      </c>
      <c r="AG173">
        <v>0</v>
      </c>
      <c r="AH173">
        <v>2</v>
      </c>
      <c r="AI173">
        <v>85246552</v>
      </c>
      <c r="AJ173">
        <v>173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</row>
    <row r="174" spans="1:44">
      <c r="A174">
        <f>ROW(Source!A71)</f>
        <v>71</v>
      </c>
      <c r="B174">
        <v>85246560</v>
      </c>
      <c r="C174">
        <v>85246550</v>
      </c>
      <c r="D174">
        <v>83008875</v>
      </c>
      <c r="E174">
        <v>1</v>
      </c>
      <c r="F174">
        <v>1</v>
      </c>
      <c r="G174">
        <v>1</v>
      </c>
      <c r="H174">
        <v>3</v>
      </c>
      <c r="I174" t="s">
        <v>846</v>
      </c>
      <c r="J174" t="s">
        <v>847</v>
      </c>
      <c r="K174" t="s">
        <v>848</v>
      </c>
      <c r="L174">
        <v>1348</v>
      </c>
      <c r="N174">
        <v>1009</v>
      </c>
      <c r="O174" t="s">
        <v>154</v>
      </c>
      <c r="P174" t="s">
        <v>154</v>
      </c>
      <c r="Q174">
        <v>1000</v>
      </c>
      <c r="X174">
        <v>0.0003</v>
      </c>
      <c r="Y174">
        <v>73218.1</v>
      </c>
      <c r="Z174">
        <v>0</v>
      </c>
      <c r="AA174">
        <v>0</v>
      </c>
      <c r="AB174">
        <v>0</v>
      </c>
      <c r="AC174">
        <v>0</v>
      </c>
      <c r="AD174">
        <v>1</v>
      </c>
      <c r="AE174">
        <v>0</v>
      </c>
      <c r="AF174" t="s">
        <v>302</v>
      </c>
      <c r="AG174">
        <v>0</v>
      </c>
      <c r="AH174">
        <v>2</v>
      </c>
      <c r="AI174">
        <v>85246553</v>
      </c>
      <c r="AJ174">
        <v>174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</row>
    <row r="175" spans="1:44">
      <c r="A175">
        <f>ROW(Source!A71)</f>
        <v>71</v>
      </c>
      <c r="B175">
        <v>85246561</v>
      </c>
      <c r="C175">
        <v>85246550</v>
      </c>
      <c r="D175">
        <v>83018862</v>
      </c>
      <c r="E175">
        <v>1</v>
      </c>
      <c r="F175">
        <v>1</v>
      </c>
      <c r="G175">
        <v>1</v>
      </c>
      <c r="H175">
        <v>3</v>
      </c>
      <c r="I175" t="s">
        <v>849</v>
      </c>
      <c r="J175" t="s">
        <v>850</v>
      </c>
      <c r="K175" t="s">
        <v>851</v>
      </c>
      <c r="L175">
        <v>1346</v>
      </c>
      <c r="N175">
        <v>1009</v>
      </c>
      <c r="O175" t="s">
        <v>102</v>
      </c>
      <c r="P175" t="s">
        <v>102</v>
      </c>
      <c r="Q175">
        <v>1</v>
      </c>
      <c r="X175">
        <v>0.08</v>
      </c>
      <c r="Y175">
        <v>79.88</v>
      </c>
      <c r="Z175">
        <v>0</v>
      </c>
      <c r="AA175">
        <v>0</v>
      </c>
      <c r="AB175">
        <v>0</v>
      </c>
      <c r="AC175">
        <v>0</v>
      </c>
      <c r="AD175">
        <v>1</v>
      </c>
      <c r="AE175">
        <v>0</v>
      </c>
      <c r="AF175" t="s">
        <v>302</v>
      </c>
      <c r="AG175">
        <v>0</v>
      </c>
      <c r="AH175">
        <v>2</v>
      </c>
      <c r="AI175">
        <v>85246554</v>
      </c>
      <c r="AJ175">
        <v>175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</row>
    <row r="176" spans="1:44">
      <c r="A176">
        <f>ROW(Source!A71)</f>
        <v>71</v>
      </c>
      <c r="B176">
        <v>85246562</v>
      </c>
      <c r="C176">
        <v>85246550</v>
      </c>
      <c r="D176">
        <v>83019095</v>
      </c>
      <c r="E176">
        <v>1</v>
      </c>
      <c r="F176">
        <v>1</v>
      </c>
      <c r="G176">
        <v>1</v>
      </c>
      <c r="H176">
        <v>3</v>
      </c>
      <c r="I176" t="s">
        <v>852</v>
      </c>
      <c r="J176" t="s">
        <v>853</v>
      </c>
      <c r="K176" t="s">
        <v>854</v>
      </c>
      <c r="L176">
        <v>1346</v>
      </c>
      <c r="N176">
        <v>1009</v>
      </c>
      <c r="O176" t="s">
        <v>102</v>
      </c>
      <c r="P176" t="s">
        <v>102</v>
      </c>
      <c r="Q176">
        <v>1</v>
      </c>
      <c r="X176">
        <v>0.5</v>
      </c>
      <c r="Y176">
        <v>46.06</v>
      </c>
      <c r="Z176">
        <v>0</v>
      </c>
      <c r="AA176">
        <v>0</v>
      </c>
      <c r="AB176">
        <v>0</v>
      </c>
      <c r="AC176">
        <v>0</v>
      </c>
      <c r="AD176">
        <v>1</v>
      </c>
      <c r="AE176">
        <v>0</v>
      </c>
      <c r="AF176" t="s">
        <v>302</v>
      </c>
      <c r="AG176">
        <v>0</v>
      </c>
      <c r="AH176">
        <v>2</v>
      </c>
      <c r="AI176">
        <v>85246555</v>
      </c>
      <c r="AJ176">
        <v>176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</row>
    <row r="177" spans="1:44">
      <c r="A177">
        <f>ROW(Source!A71)</f>
        <v>71</v>
      </c>
      <c r="B177">
        <v>85246563</v>
      </c>
      <c r="C177">
        <v>85246550</v>
      </c>
      <c r="D177">
        <v>83019146</v>
      </c>
      <c r="E177">
        <v>1</v>
      </c>
      <c r="F177">
        <v>1</v>
      </c>
      <c r="G177">
        <v>1</v>
      </c>
      <c r="H177">
        <v>3</v>
      </c>
      <c r="I177" t="s">
        <v>855</v>
      </c>
      <c r="J177" t="s">
        <v>856</v>
      </c>
      <c r="K177" t="s">
        <v>857</v>
      </c>
      <c r="L177">
        <v>1348</v>
      </c>
      <c r="N177">
        <v>1009</v>
      </c>
      <c r="O177" t="s">
        <v>154</v>
      </c>
      <c r="P177" t="s">
        <v>154</v>
      </c>
      <c r="Q177">
        <v>1000</v>
      </c>
      <c r="X177">
        <v>0.00015</v>
      </c>
      <c r="Y177">
        <v>65007.69</v>
      </c>
      <c r="Z177">
        <v>0</v>
      </c>
      <c r="AA177">
        <v>0</v>
      </c>
      <c r="AB177">
        <v>0</v>
      </c>
      <c r="AC177">
        <v>0</v>
      </c>
      <c r="AD177">
        <v>1</v>
      </c>
      <c r="AE177">
        <v>0</v>
      </c>
      <c r="AF177" t="s">
        <v>302</v>
      </c>
      <c r="AG177">
        <v>0</v>
      </c>
      <c r="AH177">
        <v>2</v>
      </c>
      <c r="AI177">
        <v>85246556</v>
      </c>
      <c r="AJ177">
        <v>177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</row>
    <row r="178" spans="1:44">
      <c r="A178">
        <f>ROW(Source!A71)</f>
        <v>71</v>
      </c>
      <c r="B178">
        <v>85246564</v>
      </c>
      <c r="C178">
        <v>85246550</v>
      </c>
      <c r="D178">
        <v>83035152</v>
      </c>
      <c r="E178">
        <v>1</v>
      </c>
      <c r="F178">
        <v>1</v>
      </c>
      <c r="G178">
        <v>1</v>
      </c>
      <c r="H178">
        <v>3</v>
      </c>
      <c r="I178" t="s">
        <v>858</v>
      </c>
      <c r="J178" t="s">
        <v>859</v>
      </c>
      <c r="K178" t="s">
        <v>860</v>
      </c>
      <c r="L178">
        <v>1371</v>
      </c>
      <c r="N178">
        <v>1013</v>
      </c>
      <c r="O178" t="s">
        <v>265</v>
      </c>
      <c r="P178" t="s">
        <v>265</v>
      </c>
      <c r="Q178">
        <v>1</v>
      </c>
      <c r="X178">
        <v>1</v>
      </c>
      <c r="Y178">
        <v>609.4</v>
      </c>
      <c r="Z178">
        <v>0</v>
      </c>
      <c r="AA178">
        <v>0</v>
      </c>
      <c r="AB178">
        <v>0</v>
      </c>
      <c r="AC178">
        <v>0</v>
      </c>
      <c r="AD178">
        <v>1</v>
      </c>
      <c r="AE178">
        <v>0</v>
      </c>
      <c r="AF178" t="s">
        <v>302</v>
      </c>
      <c r="AG178">
        <v>0</v>
      </c>
      <c r="AH178">
        <v>2</v>
      </c>
      <c r="AI178">
        <v>85246557</v>
      </c>
      <c r="AJ178">
        <v>178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</row>
    <row r="179" spans="1:44">
      <c r="A179">
        <f>ROW(Source!A72)</f>
        <v>72</v>
      </c>
      <c r="B179">
        <v>85246576</v>
      </c>
      <c r="C179">
        <v>85246565</v>
      </c>
      <c r="D179">
        <v>82925852</v>
      </c>
      <c r="E179">
        <v>117</v>
      </c>
      <c r="F179">
        <v>1</v>
      </c>
      <c r="G179">
        <v>1</v>
      </c>
      <c r="H179">
        <v>1</v>
      </c>
      <c r="I179" t="s">
        <v>861</v>
      </c>
      <c r="J179" t="s">
        <v>236</v>
      </c>
      <c r="K179" t="s">
        <v>862</v>
      </c>
      <c r="L179">
        <v>1191</v>
      </c>
      <c r="N179">
        <v>1013</v>
      </c>
      <c r="O179" t="s">
        <v>28</v>
      </c>
      <c r="P179" t="s">
        <v>28</v>
      </c>
      <c r="Q179">
        <v>1</v>
      </c>
      <c r="X179">
        <v>2.06</v>
      </c>
      <c r="Y179">
        <v>0</v>
      </c>
      <c r="Z179">
        <v>0</v>
      </c>
      <c r="AA179">
        <v>0</v>
      </c>
      <c r="AB179">
        <v>836.02</v>
      </c>
      <c r="AC179">
        <v>0</v>
      </c>
      <c r="AD179">
        <v>1</v>
      </c>
      <c r="AE179">
        <v>1</v>
      </c>
      <c r="AF179" t="s">
        <v>350</v>
      </c>
      <c r="AG179">
        <v>1.98996</v>
      </c>
      <c r="AH179">
        <v>2</v>
      </c>
      <c r="AI179">
        <v>85246566</v>
      </c>
      <c r="AJ179">
        <v>179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</row>
    <row r="180" spans="1:44">
      <c r="A180">
        <f>ROW(Source!A72)</f>
        <v>72</v>
      </c>
      <c r="B180">
        <v>85246577</v>
      </c>
      <c r="C180">
        <v>85246565</v>
      </c>
      <c r="D180">
        <v>82926016</v>
      </c>
      <c r="E180">
        <v>117</v>
      </c>
      <c r="F180">
        <v>1</v>
      </c>
      <c r="G180">
        <v>1</v>
      </c>
      <c r="H180">
        <v>1</v>
      </c>
      <c r="I180" t="s">
        <v>798</v>
      </c>
      <c r="J180" t="s">
        <v>236</v>
      </c>
      <c r="K180" t="s">
        <v>799</v>
      </c>
      <c r="L180">
        <v>1191</v>
      </c>
      <c r="N180">
        <v>1013</v>
      </c>
      <c r="O180" t="s">
        <v>28</v>
      </c>
      <c r="P180" t="s">
        <v>28</v>
      </c>
      <c r="Q180">
        <v>1</v>
      </c>
      <c r="X180">
        <v>0.18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1</v>
      </c>
      <c r="AE180">
        <v>2</v>
      </c>
      <c r="AF180" t="s">
        <v>350</v>
      </c>
      <c r="AG180">
        <v>0.17388</v>
      </c>
      <c r="AH180">
        <v>2</v>
      </c>
      <c r="AI180">
        <v>85246567</v>
      </c>
      <c r="AJ180">
        <v>180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</row>
    <row r="181" spans="1:44">
      <c r="A181">
        <f>ROW(Source!A72)</f>
        <v>72</v>
      </c>
      <c r="B181">
        <v>85246578</v>
      </c>
      <c r="C181">
        <v>85246565</v>
      </c>
      <c r="D181">
        <v>82932505</v>
      </c>
      <c r="E181">
        <v>1</v>
      </c>
      <c r="F181">
        <v>1</v>
      </c>
      <c r="G181">
        <v>1</v>
      </c>
      <c r="H181">
        <v>2</v>
      </c>
      <c r="I181" t="s">
        <v>73</v>
      </c>
      <c r="J181" t="s">
        <v>807</v>
      </c>
      <c r="K181" t="s">
        <v>74</v>
      </c>
      <c r="L181">
        <v>1368</v>
      </c>
      <c r="N181">
        <v>1011</v>
      </c>
      <c r="O181" t="s">
        <v>57</v>
      </c>
      <c r="P181" t="s">
        <v>57</v>
      </c>
      <c r="Q181">
        <v>1</v>
      </c>
      <c r="X181">
        <v>0.09</v>
      </c>
      <c r="Y181">
        <v>0</v>
      </c>
      <c r="Z181">
        <v>1626.29</v>
      </c>
      <c r="AA181">
        <v>1090.46</v>
      </c>
      <c r="AB181">
        <v>0</v>
      </c>
      <c r="AC181">
        <v>0</v>
      </c>
      <c r="AD181">
        <v>1</v>
      </c>
      <c r="AE181">
        <v>0</v>
      </c>
      <c r="AF181" t="s">
        <v>350</v>
      </c>
      <c r="AG181">
        <v>0.08694</v>
      </c>
      <c r="AH181">
        <v>2</v>
      </c>
      <c r="AI181">
        <v>85246568</v>
      </c>
      <c r="AJ181">
        <v>181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</row>
    <row r="182" spans="1:44">
      <c r="A182">
        <f>ROW(Source!A72)</f>
        <v>72</v>
      </c>
      <c r="B182">
        <v>85246579</v>
      </c>
      <c r="C182">
        <v>85246565</v>
      </c>
      <c r="D182">
        <v>82933400</v>
      </c>
      <c r="E182">
        <v>1</v>
      </c>
      <c r="F182">
        <v>1</v>
      </c>
      <c r="G182">
        <v>1</v>
      </c>
      <c r="H182">
        <v>2</v>
      </c>
      <c r="I182" t="s">
        <v>97</v>
      </c>
      <c r="J182" t="s">
        <v>801</v>
      </c>
      <c r="K182" t="s">
        <v>98</v>
      </c>
      <c r="L182">
        <v>1368</v>
      </c>
      <c r="N182">
        <v>1011</v>
      </c>
      <c r="O182" t="s">
        <v>57</v>
      </c>
      <c r="P182" t="s">
        <v>57</v>
      </c>
      <c r="Q182">
        <v>1</v>
      </c>
      <c r="X182">
        <v>0.09</v>
      </c>
      <c r="Y182">
        <v>0</v>
      </c>
      <c r="Z182">
        <v>641.7</v>
      </c>
      <c r="AA182">
        <v>811.79</v>
      </c>
      <c r="AB182">
        <v>0</v>
      </c>
      <c r="AC182">
        <v>0</v>
      </c>
      <c r="AD182">
        <v>1</v>
      </c>
      <c r="AE182">
        <v>0</v>
      </c>
      <c r="AF182" t="s">
        <v>350</v>
      </c>
      <c r="AG182">
        <v>0.08694</v>
      </c>
      <c r="AH182">
        <v>2</v>
      </c>
      <c r="AI182">
        <v>85246569</v>
      </c>
      <c r="AJ182">
        <v>182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</row>
    <row r="183" spans="1:44">
      <c r="A183">
        <f>ROW(Source!A72)</f>
        <v>72</v>
      </c>
      <c r="B183">
        <v>85246580</v>
      </c>
      <c r="C183">
        <v>85246565</v>
      </c>
      <c r="D183">
        <v>82933596</v>
      </c>
      <c r="E183">
        <v>1</v>
      </c>
      <c r="F183">
        <v>1</v>
      </c>
      <c r="G183">
        <v>1</v>
      </c>
      <c r="H183">
        <v>2</v>
      </c>
      <c r="I183" t="s">
        <v>821</v>
      </c>
      <c r="J183" t="s">
        <v>822</v>
      </c>
      <c r="K183" t="s">
        <v>823</v>
      </c>
      <c r="L183">
        <v>1368</v>
      </c>
      <c r="N183">
        <v>1011</v>
      </c>
      <c r="O183" t="s">
        <v>57</v>
      </c>
      <c r="P183" t="s">
        <v>57</v>
      </c>
      <c r="Q183">
        <v>1</v>
      </c>
      <c r="X183">
        <v>0.66</v>
      </c>
      <c r="Y183">
        <v>0</v>
      </c>
      <c r="Z183">
        <v>34.61</v>
      </c>
      <c r="AA183">
        <v>0</v>
      </c>
      <c r="AB183">
        <v>0</v>
      </c>
      <c r="AC183">
        <v>0</v>
      </c>
      <c r="AD183">
        <v>1</v>
      </c>
      <c r="AE183">
        <v>0</v>
      </c>
      <c r="AF183" t="s">
        <v>350</v>
      </c>
      <c r="AG183">
        <v>0.63756</v>
      </c>
      <c r="AH183">
        <v>2</v>
      </c>
      <c r="AI183">
        <v>85246570</v>
      </c>
      <c r="AJ183">
        <v>183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</row>
    <row r="184" spans="1:44">
      <c r="A184">
        <f>ROW(Source!A72)</f>
        <v>72</v>
      </c>
      <c r="B184">
        <v>85246581</v>
      </c>
      <c r="C184">
        <v>85246565</v>
      </c>
      <c r="D184">
        <v>83000909</v>
      </c>
      <c r="E184">
        <v>1</v>
      </c>
      <c r="F184">
        <v>1</v>
      </c>
      <c r="G184">
        <v>1</v>
      </c>
      <c r="H184">
        <v>3</v>
      </c>
      <c r="I184" t="s">
        <v>828</v>
      </c>
      <c r="J184" t="s">
        <v>829</v>
      </c>
      <c r="K184" t="s">
        <v>830</v>
      </c>
      <c r="L184">
        <v>1346</v>
      </c>
      <c r="N184">
        <v>1009</v>
      </c>
      <c r="O184" t="s">
        <v>102</v>
      </c>
      <c r="P184" t="s">
        <v>102</v>
      </c>
      <c r="Q184">
        <v>1</v>
      </c>
      <c r="X184">
        <v>0.15</v>
      </c>
      <c r="Y184">
        <v>155.63</v>
      </c>
      <c r="Z184">
        <v>0</v>
      </c>
      <c r="AA184">
        <v>0</v>
      </c>
      <c r="AB184">
        <v>0</v>
      </c>
      <c r="AC184">
        <v>0</v>
      </c>
      <c r="AD184">
        <v>1</v>
      </c>
      <c r="AE184">
        <v>0</v>
      </c>
      <c r="AF184" t="s">
        <v>302</v>
      </c>
      <c r="AG184">
        <v>0</v>
      </c>
      <c r="AH184">
        <v>2</v>
      </c>
      <c r="AI184">
        <v>85246571</v>
      </c>
      <c r="AJ184">
        <v>184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</row>
    <row r="185" spans="1:44">
      <c r="A185">
        <f>ROW(Source!A72)</f>
        <v>72</v>
      </c>
      <c r="B185">
        <v>85246582</v>
      </c>
      <c r="C185">
        <v>85246565</v>
      </c>
      <c r="D185">
        <v>83001670</v>
      </c>
      <c r="E185">
        <v>1</v>
      </c>
      <c r="F185">
        <v>1</v>
      </c>
      <c r="G185">
        <v>1</v>
      </c>
      <c r="H185">
        <v>3</v>
      </c>
      <c r="I185" t="s">
        <v>834</v>
      </c>
      <c r="J185" t="s">
        <v>835</v>
      </c>
      <c r="K185" t="s">
        <v>836</v>
      </c>
      <c r="L185">
        <v>1346</v>
      </c>
      <c r="N185">
        <v>1009</v>
      </c>
      <c r="O185" t="s">
        <v>102</v>
      </c>
      <c r="P185" t="s">
        <v>102</v>
      </c>
      <c r="Q185">
        <v>1</v>
      </c>
      <c r="X185">
        <v>0.17</v>
      </c>
      <c r="Y185">
        <v>174.93</v>
      </c>
      <c r="Z185">
        <v>0</v>
      </c>
      <c r="AA185">
        <v>0</v>
      </c>
      <c r="AB185">
        <v>0</v>
      </c>
      <c r="AC185">
        <v>0</v>
      </c>
      <c r="AD185">
        <v>1</v>
      </c>
      <c r="AE185">
        <v>0</v>
      </c>
      <c r="AF185" t="s">
        <v>302</v>
      </c>
      <c r="AG185">
        <v>0</v>
      </c>
      <c r="AH185">
        <v>2</v>
      </c>
      <c r="AI185">
        <v>85246572</v>
      </c>
      <c r="AJ185">
        <v>185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</row>
    <row r="186" spans="1:44">
      <c r="A186">
        <f>ROW(Source!A72)</f>
        <v>72</v>
      </c>
      <c r="B186">
        <v>85246583</v>
      </c>
      <c r="C186">
        <v>85246565</v>
      </c>
      <c r="D186">
        <v>83006816</v>
      </c>
      <c r="E186">
        <v>1</v>
      </c>
      <c r="F186">
        <v>1</v>
      </c>
      <c r="G186">
        <v>1</v>
      </c>
      <c r="H186">
        <v>3</v>
      </c>
      <c r="I186" t="s">
        <v>863</v>
      </c>
      <c r="J186" t="s">
        <v>864</v>
      </c>
      <c r="K186" t="s">
        <v>865</v>
      </c>
      <c r="L186">
        <v>1348</v>
      </c>
      <c r="N186">
        <v>1009</v>
      </c>
      <c r="O186" t="s">
        <v>154</v>
      </c>
      <c r="P186" t="s">
        <v>154</v>
      </c>
      <c r="Q186">
        <v>1000</v>
      </c>
      <c r="X186">
        <v>0.015</v>
      </c>
      <c r="Y186">
        <v>105278.81</v>
      </c>
      <c r="Z186">
        <v>0</v>
      </c>
      <c r="AA186">
        <v>0</v>
      </c>
      <c r="AB186">
        <v>0</v>
      </c>
      <c r="AC186">
        <v>0</v>
      </c>
      <c r="AD186">
        <v>1</v>
      </c>
      <c r="AE186">
        <v>0</v>
      </c>
      <c r="AF186" t="s">
        <v>302</v>
      </c>
      <c r="AG186">
        <v>0</v>
      </c>
      <c r="AH186">
        <v>2</v>
      </c>
      <c r="AI186">
        <v>85246573</v>
      </c>
      <c r="AJ186">
        <v>186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</row>
    <row r="187" spans="1:44">
      <c r="A187">
        <f>ROW(Source!A72)</f>
        <v>72</v>
      </c>
      <c r="B187">
        <v>85246584</v>
      </c>
      <c r="C187">
        <v>85246565</v>
      </c>
      <c r="D187">
        <v>83018862</v>
      </c>
      <c r="E187">
        <v>1</v>
      </c>
      <c r="F187">
        <v>1</v>
      </c>
      <c r="G187">
        <v>1</v>
      </c>
      <c r="H187">
        <v>3</v>
      </c>
      <c r="I187" t="s">
        <v>849</v>
      </c>
      <c r="J187" t="s">
        <v>850</v>
      </c>
      <c r="K187" t="s">
        <v>851</v>
      </c>
      <c r="L187">
        <v>1346</v>
      </c>
      <c r="N187">
        <v>1009</v>
      </c>
      <c r="O187" t="s">
        <v>102</v>
      </c>
      <c r="P187" t="s">
        <v>102</v>
      </c>
      <c r="Q187">
        <v>1</v>
      </c>
      <c r="X187">
        <v>0.03</v>
      </c>
      <c r="Y187">
        <v>79.88</v>
      </c>
      <c r="Z187">
        <v>0</v>
      </c>
      <c r="AA187">
        <v>0</v>
      </c>
      <c r="AB187">
        <v>0</v>
      </c>
      <c r="AC187">
        <v>0</v>
      </c>
      <c r="AD187">
        <v>1</v>
      </c>
      <c r="AE187">
        <v>0</v>
      </c>
      <c r="AF187" t="s">
        <v>302</v>
      </c>
      <c r="AG187">
        <v>0</v>
      </c>
      <c r="AH187">
        <v>2</v>
      </c>
      <c r="AI187">
        <v>85246574</v>
      </c>
      <c r="AJ187">
        <v>187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</row>
    <row r="188" spans="1:44">
      <c r="A188">
        <f>ROW(Source!A72)</f>
        <v>72</v>
      </c>
      <c r="B188">
        <v>85246585</v>
      </c>
      <c r="C188">
        <v>85246565</v>
      </c>
      <c r="D188">
        <v>82931850</v>
      </c>
      <c r="E188">
        <v>117</v>
      </c>
      <c r="F188">
        <v>1</v>
      </c>
      <c r="G188">
        <v>1</v>
      </c>
      <c r="H188">
        <v>3</v>
      </c>
      <c r="I188" t="s">
        <v>327</v>
      </c>
      <c r="J188" t="s">
        <v>236</v>
      </c>
      <c r="K188" t="s">
        <v>328</v>
      </c>
      <c r="L188">
        <v>3277935</v>
      </c>
      <c r="N188">
        <v>1013</v>
      </c>
      <c r="O188" t="s">
        <v>64</v>
      </c>
      <c r="P188" t="s">
        <v>64</v>
      </c>
      <c r="Q188">
        <v>1</v>
      </c>
      <c r="X188">
        <v>2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 t="s">
        <v>302</v>
      </c>
      <c r="AG188">
        <v>0</v>
      </c>
      <c r="AH188">
        <v>2</v>
      </c>
      <c r="AI188">
        <v>85246575</v>
      </c>
      <c r="AJ188">
        <v>188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</row>
    <row r="189" spans="1:44">
      <c r="A189">
        <f>ROW(Source!A73)</f>
        <v>73</v>
      </c>
      <c r="B189">
        <v>85246576</v>
      </c>
      <c r="C189">
        <v>85246565</v>
      </c>
      <c r="D189">
        <v>82925852</v>
      </c>
      <c r="E189">
        <v>117</v>
      </c>
      <c r="F189">
        <v>1</v>
      </c>
      <c r="G189">
        <v>1</v>
      </c>
      <c r="H189">
        <v>1</v>
      </c>
      <c r="I189" t="s">
        <v>861</v>
      </c>
      <c r="J189" t="s">
        <v>236</v>
      </c>
      <c r="K189" t="s">
        <v>862</v>
      </c>
      <c r="L189">
        <v>1191</v>
      </c>
      <c r="N189">
        <v>1013</v>
      </c>
      <c r="O189" t="s">
        <v>28</v>
      </c>
      <c r="P189" t="s">
        <v>28</v>
      </c>
      <c r="Q189">
        <v>1</v>
      </c>
      <c r="X189">
        <v>2.06</v>
      </c>
      <c r="Y189">
        <v>0</v>
      </c>
      <c r="Z189">
        <v>0</v>
      </c>
      <c r="AA189">
        <v>0</v>
      </c>
      <c r="AB189">
        <v>836.02</v>
      </c>
      <c r="AC189">
        <v>0</v>
      </c>
      <c r="AD189">
        <v>1</v>
      </c>
      <c r="AE189">
        <v>1</v>
      </c>
      <c r="AF189" t="s">
        <v>350</v>
      </c>
      <c r="AG189">
        <v>1.98996</v>
      </c>
      <c r="AH189">
        <v>2</v>
      </c>
      <c r="AI189">
        <v>85246566</v>
      </c>
      <c r="AJ189">
        <v>189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</row>
    <row r="190" spans="1:44">
      <c r="A190">
        <f>ROW(Source!A73)</f>
        <v>73</v>
      </c>
      <c r="B190">
        <v>85246577</v>
      </c>
      <c r="C190">
        <v>85246565</v>
      </c>
      <c r="D190">
        <v>82926016</v>
      </c>
      <c r="E190">
        <v>117</v>
      </c>
      <c r="F190">
        <v>1</v>
      </c>
      <c r="G190">
        <v>1</v>
      </c>
      <c r="H190">
        <v>1</v>
      </c>
      <c r="I190" t="s">
        <v>798</v>
      </c>
      <c r="J190" t="s">
        <v>236</v>
      </c>
      <c r="K190" t="s">
        <v>799</v>
      </c>
      <c r="L190">
        <v>1191</v>
      </c>
      <c r="N190">
        <v>1013</v>
      </c>
      <c r="O190" t="s">
        <v>28</v>
      </c>
      <c r="P190" t="s">
        <v>28</v>
      </c>
      <c r="Q190">
        <v>1</v>
      </c>
      <c r="X190">
        <v>0.18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1</v>
      </c>
      <c r="AE190">
        <v>2</v>
      </c>
      <c r="AF190" t="s">
        <v>350</v>
      </c>
      <c r="AG190">
        <v>0.17388</v>
      </c>
      <c r="AH190">
        <v>2</v>
      </c>
      <c r="AI190">
        <v>85246567</v>
      </c>
      <c r="AJ190">
        <v>190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</row>
    <row r="191" spans="1:44">
      <c r="A191">
        <f>ROW(Source!A73)</f>
        <v>73</v>
      </c>
      <c r="B191">
        <v>85246578</v>
      </c>
      <c r="C191">
        <v>85246565</v>
      </c>
      <c r="D191">
        <v>82932505</v>
      </c>
      <c r="E191">
        <v>1</v>
      </c>
      <c r="F191">
        <v>1</v>
      </c>
      <c r="G191">
        <v>1</v>
      </c>
      <c r="H191">
        <v>2</v>
      </c>
      <c r="I191" t="s">
        <v>73</v>
      </c>
      <c r="J191" t="s">
        <v>807</v>
      </c>
      <c r="K191" t="s">
        <v>74</v>
      </c>
      <c r="L191">
        <v>1368</v>
      </c>
      <c r="N191">
        <v>1011</v>
      </c>
      <c r="O191" t="s">
        <v>57</v>
      </c>
      <c r="P191" t="s">
        <v>57</v>
      </c>
      <c r="Q191">
        <v>1</v>
      </c>
      <c r="X191">
        <v>0.09</v>
      </c>
      <c r="Y191">
        <v>0</v>
      </c>
      <c r="Z191">
        <v>1626.29</v>
      </c>
      <c r="AA191">
        <v>1090.46</v>
      </c>
      <c r="AB191">
        <v>0</v>
      </c>
      <c r="AC191">
        <v>0</v>
      </c>
      <c r="AD191">
        <v>1</v>
      </c>
      <c r="AE191">
        <v>0</v>
      </c>
      <c r="AF191" t="s">
        <v>350</v>
      </c>
      <c r="AG191">
        <v>0.08694</v>
      </c>
      <c r="AH191">
        <v>2</v>
      </c>
      <c r="AI191">
        <v>85246568</v>
      </c>
      <c r="AJ191">
        <v>191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</row>
    <row r="192" spans="1:44">
      <c r="A192">
        <f>ROW(Source!A73)</f>
        <v>73</v>
      </c>
      <c r="B192">
        <v>85246579</v>
      </c>
      <c r="C192">
        <v>85246565</v>
      </c>
      <c r="D192">
        <v>82933400</v>
      </c>
      <c r="E192">
        <v>1</v>
      </c>
      <c r="F192">
        <v>1</v>
      </c>
      <c r="G192">
        <v>1</v>
      </c>
      <c r="H192">
        <v>2</v>
      </c>
      <c r="I192" t="s">
        <v>97</v>
      </c>
      <c r="J192" t="s">
        <v>801</v>
      </c>
      <c r="K192" t="s">
        <v>98</v>
      </c>
      <c r="L192">
        <v>1368</v>
      </c>
      <c r="N192">
        <v>1011</v>
      </c>
      <c r="O192" t="s">
        <v>57</v>
      </c>
      <c r="P192" t="s">
        <v>57</v>
      </c>
      <c r="Q192">
        <v>1</v>
      </c>
      <c r="X192">
        <v>0.09</v>
      </c>
      <c r="Y192">
        <v>0</v>
      </c>
      <c r="Z192">
        <v>641.7</v>
      </c>
      <c r="AA192">
        <v>811.79</v>
      </c>
      <c r="AB192">
        <v>0</v>
      </c>
      <c r="AC192">
        <v>0</v>
      </c>
      <c r="AD192">
        <v>1</v>
      </c>
      <c r="AE192">
        <v>0</v>
      </c>
      <c r="AF192" t="s">
        <v>350</v>
      </c>
      <c r="AG192">
        <v>0.08694</v>
      </c>
      <c r="AH192">
        <v>2</v>
      </c>
      <c r="AI192">
        <v>85246569</v>
      </c>
      <c r="AJ192">
        <v>192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</row>
    <row r="193" spans="1:44">
      <c r="A193">
        <f>ROW(Source!A73)</f>
        <v>73</v>
      </c>
      <c r="B193">
        <v>85246580</v>
      </c>
      <c r="C193">
        <v>85246565</v>
      </c>
      <c r="D193">
        <v>82933596</v>
      </c>
      <c r="E193">
        <v>1</v>
      </c>
      <c r="F193">
        <v>1</v>
      </c>
      <c r="G193">
        <v>1</v>
      </c>
      <c r="H193">
        <v>2</v>
      </c>
      <c r="I193" t="s">
        <v>821</v>
      </c>
      <c r="J193" t="s">
        <v>822</v>
      </c>
      <c r="K193" t="s">
        <v>823</v>
      </c>
      <c r="L193">
        <v>1368</v>
      </c>
      <c r="N193">
        <v>1011</v>
      </c>
      <c r="O193" t="s">
        <v>57</v>
      </c>
      <c r="P193" t="s">
        <v>57</v>
      </c>
      <c r="Q193">
        <v>1</v>
      </c>
      <c r="X193">
        <v>0.66</v>
      </c>
      <c r="Y193">
        <v>0</v>
      </c>
      <c r="Z193">
        <v>34.61</v>
      </c>
      <c r="AA193">
        <v>0</v>
      </c>
      <c r="AB193">
        <v>0</v>
      </c>
      <c r="AC193">
        <v>0</v>
      </c>
      <c r="AD193">
        <v>1</v>
      </c>
      <c r="AE193">
        <v>0</v>
      </c>
      <c r="AF193" t="s">
        <v>350</v>
      </c>
      <c r="AG193">
        <v>0.63756</v>
      </c>
      <c r="AH193">
        <v>2</v>
      </c>
      <c r="AI193">
        <v>85246570</v>
      </c>
      <c r="AJ193">
        <v>193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</row>
    <row r="194" spans="1:44">
      <c r="A194">
        <f>ROW(Source!A73)</f>
        <v>73</v>
      </c>
      <c r="B194">
        <v>85246581</v>
      </c>
      <c r="C194">
        <v>85246565</v>
      </c>
      <c r="D194">
        <v>83000909</v>
      </c>
      <c r="E194">
        <v>1</v>
      </c>
      <c r="F194">
        <v>1</v>
      </c>
      <c r="G194">
        <v>1</v>
      </c>
      <c r="H194">
        <v>3</v>
      </c>
      <c r="I194" t="s">
        <v>828</v>
      </c>
      <c r="J194" t="s">
        <v>829</v>
      </c>
      <c r="K194" t="s">
        <v>830</v>
      </c>
      <c r="L194">
        <v>1346</v>
      </c>
      <c r="N194">
        <v>1009</v>
      </c>
      <c r="O194" t="s">
        <v>102</v>
      </c>
      <c r="P194" t="s">
        <v>102</v>
      </c>
      <c r="Q194">
        <v>1</v>
      </c>
      <c r="X194">
        <v>0.15</v>
      </c>
      <c r="Y194">
        <v>155.63</v>
      </c>
      <c r="Z194">
        <v>0</v>
      </c>
      <c r="AA194">
        <v>0</v>
      </c>
      <c r="AB194">
        <v>0</v>
      </c>
      <c r="AC194">
        <v>0</v>
      </c>
      <c r="AD194">
        <v>1</v>
      </c>
      <c r="AE194">
        <v>0</v>
      </c>
      <c r="AF194" t="s">
        <v>302</v>
      </c>
      <c r="AG194">
        <v>0</v>
      </c>
      <c r="AH194">
        <v>2</v>
      </c>
      <c r="AI194">
        <v>85246571</v>
      </c>
      <c r="AJ194">
        <v>194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</row>
    <row r="195" spans="1:44">
      <c r="A195">
        <f>ROW(Source!A73)</f>
        <v>73</v>
      </c>
      <c r="B195">
        <v>85246582</v>
      </c>
      <c r="C195">
        <v>85246565</v>
      </c>
      <c r="D195">
        <v>83001670</v>
      </c>
      <c r="E195">
        <v>1</v>
      </c>
      <c r="F195">
        <v>1</v>
      </c>
      <c r="G195">
        <v>1</v>
      </c>
      <c r="H195">
        <v>3</v>
      </c>
      <c r="I195" t="s">
        <v>834</v>
      </c>
      <c r="J195" t="s">
        <v>835</v>
      </c>
      <c r="K195" t="s">
        <v>836</v>
      </c>
      <c r="L195">
        <v>1346</v>
      </c>
      <c r="N195">
        <v>1009</v>
      </c>
      <c r="O195" t="s">
        <v>102</v>
      </c>
      <c r="P195" t="s">
        <v>102</v>
      </c>
      <c r="Q195">
        <v>1</v>
      </c>
      <c r="X195">
        <v>0.17</v>
      </c>
      <c r="Y195">
        <v>174.93</v>
      </c>
      <c r="Z195">
        <v>0</v>
      </c>
      <c r="AA195">
        <v>0</v>
      </c>
      <c r="AB195">
        <v>0</v>
      </c>
      <c r="AC195">
        <v>0</v>
      </c>
      <c r="AD195">
        <v>1</v>
      </c>
      <c r="AE195">
        <v>0</v>
      </c>
      <c r="AF195" t="s">
        <v>302</v>
      </c>
      <c r="AG195">
        <v>0</v>
      </c>
      <c r="AH195">
        <v>2</v>
      </c>
      <c r="AI195">
        <v>85246572</v>
      </c>
      <c r="AJ195">
        <v>195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</row>
    <row r="196" spans="1:44">
      <c r="A196">
        <f>ROW(Source!A73)</f>
        <v>73</v>
      </c>
      <c r="B196">
        <v>85246583</v>
      </c>
      <c r="C196">
        <v>85246565</v>
      </c>
      <c r="D196">
        <v>83006816</v>
      </c>
      <c r="E196">
        <v>1</v>
      </c>
      <c r="F196">
        <v>1</v>
      </c>
      <c r="G196">
        <v>1</v>
      </c>
      <c r="H196">
        <v>3</v>
      </c>
      <c r="I196" t="s">
        <v>863</v>
      </c>
      <c r="J196" t="s">
        <v>864</v>
      </c>
      <c r="K196" t="s">
        <v>865</v>
      </c>
      <c r="L196">
        <v>1348</v>
      </c>
      <c r="N196">
        <v>1009</v>
      </c>
      <c r="O196" t="s">
        <v>154</v>
      </c>
      <c r="P196" t="s">
        <v>154</v>
      </c>
      <c r="Q196">
        <v>1000</v>
      </c>
      <c r="X196">
        <v>0.015</v>
      </c>
      <c r="Y196">
        <v>105278.81</v>
      </c>
      <c r="Z196">
        <v>0</v>
      </c>
      <c r="AA196">
        <v>0</v>
      </c>
      <c r="AB196">
        <v>0</v>
      </c>
      <c r="AC196">
        <v>0</v>
      </c>
      <c r="AD196">
        <v>1</v>
      </c>
      <c r="AE196">
        <v>0</v>
      </c>
      <c r="AF196" t="s">
        <v>302</v>
      </c>
      <c r="AG196">
        <v>0</v>
      </c>
      <c r="AH196">
        <v>2</v>
      </c>
      <c r="AI196">
        <v>85246573</v>
      </c>
      <c r="AJ196">
        <v>196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</row>
    <row r="197" spans="1:44">
      <c r="A197">
        <f>ROW(Source!A73)</f>
        <v>73</v>
      </c>
      <c r="B197">
        <v>85246584</v>
      </c>
      <c r="C197">
        <v>85246565</v>
      </c>
      <c r="D197">
        <v>83018862</v>
      </c>
      <c r="E197">
        <v>1</v>
      </c>
      <c r="F197">
        <v>1</v>
      </c>
      <c r="G197">
        <v>1</v>
      </c>
      <c r="H197">
        <v>3</v>
      </c>
      <c r="I197" t="s">
        <v>849</v>
      </c>
      <c r="J197" t="s">
        <v>850</v>
      </c>
      <c r="K197" t="s">
        <v>851</v>
      </c>
      <c r="L197">
        <v>1346</v>
      </c>
      <c r="N197">
        <v>1009</v>
      </c>
      <c r="O197" t="s">
        <v>102</v>
      </c>
      <c r="P197" t="s">
        <v>102</v>
      </c>
      <c r="Q197">
        <v>1</v>
      </c>
      <c r="X197">
        <v>0.03</v>
      </c>
      <c r="Y197">
        <v>79.88</v>
      </c>
      <c r="Z197">
        <v>0</v>
      </c>
      <c r="AA197">
        <v>0</v>
      </c>
      <c r="AB197">
        <v>0</v>
      </c>
      <c r="AC197">
        <v>0</v>
      </c>
      <c r="AD197">
        <v>1</v>
      </c>
      <c r="AE197">
        <v>0</v>
      </c>
      <c r="AF197" t="s">
        <v>302</v>
      </c>
      <c r="AG197">
        <v>0</v>
      </c>
      <c r="AH197">
        <v>2</v>
      </c>
      <c r="AI197">
        <v>85246574</v>
      </c>
      <c r="AJ197">
        <v>197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</row>
    <row r="198" spans="1:44">
      <c r="A198">
        <f>ROW(Source!A73)</f>
        <v>73</v>
      </c>
      <c r="B198">
        <v>85246585</v>
      </c>
      <c r="C198">
        <v>85246565</v>
      </c>
      <c r="D198">
        <v>82931850</v>
      </c>
      <c r="E198">
        <v>117</v>
      </c>
      <c r="F198">
        <v>1</v>
      </c>
      <c r="G198">
        <v>1</v>
      </c>
      <c r="H198">
        <v>3</v>
      </c>
      <c r="I198" t="s">
        <v>327</v>
      </c>
      <c r="J198" t="s">
        <v>236</v>
      </c>
      <c r="K198" t="s">
        <v>328</v>
      </c>
      <c r="L198">
        <v>3277935</v>
      </c>
      <c r="N198">
        <v>1013</v>
      </c>
      <c r="O198" t="s">
        <v>64</v>
      </c>
      <c r="P198" t="s">
        <v>64</v>
      </c>
      <c r="Q198">
        <v>1</v>
      </c>
      <c r="X198">
        <v>2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 t="s">
        <v>302</v>
      </c>
      <c r="AG198">
        <v>0</v>
      </c>
      <c r="AH198">
        <v>2</v>
      </c>
      <c r="AI198">
        <v>85246575</v>
      </c>
      <c r="AJ198">
        <v>198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</row>
    <row r="199" spans="1:44">
      <c r="A199">
        <f>ROW(Source!A111)</f>
        <v>111</v>
      </c>
      <c r="B199">
        <v>85246591</v>
      </c>
      <c r="C199">
        <v>85246587</v>
      </c>
      <c r="D199">
        <v>82925880</v>
      </c>
      <c r="E199">
        <v>117</v>
      </c>
      <c r="F199">
        <v>1</v>
      </c>
      <c r="G199">
        <v>1</v>
      </c>
      <c r="H199">
        <v>1</v>
      </c>
      <c r="I199" t="s">
        <v>51</v>
      </c>
      <c r="J199" t="s">
        <v>236</v>
      </c>
      <c r="K199" t="s">
        <v>52</v>
      </c>
      <c r="L199">
        <v>1191</v>
      </c>
      <c r="N199">
        <v>1013</v>
      </c>
      <c r="O199" t="s">
        <v>28</v>
      </c>
      <c r="P199" t="s">
        <v>28</v>
      </c>
      <c r="Q199">
        <v>1</v>
      </c>
      <c r="X199">
        <v>2.88</v>
      </c>
      <c r="Y199">
        <v>0</v>
      </c>
      <c r="Z199">
        <v>0</v>
      </c>
      <c r="AA199">
        <v>0</v>
      </c>
      <c r="AB199">
        <v>932.95</v>
      </c>
      <c r="AC199">
        <v>0</v>
      </c>
      <c r="AD199">
        <v>1</v>
      </c>
      <c r="AE199">
        <v>1</v>
      </c>
      <c r="AF199" t="s">
        <v>422</v>
      </c>
      <c r="AG199">
        <v>3.312</v>
      </c>
      <c r="AH199">
        <v>2</v>
      </c>
      <c r="AI199">
        <v>85246588</v>
      </c>
      <c r="AJ199">
        <v>199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</row>
    <row r="200" spans="1:44">
      <c r="A200">
        <f>ROW(Source!A111)</f>
        <v>111</v>
      </c>
      <c r="B200">
        <v>85246592</v>
      </c>
      <c r="C200">
        <v>85246587</v>
      </c>
      <c r="D200">
        <v>82926016</v>
      </c>
      <c r="E200">
        <v>117</v>
      </c>
      <c r="F200">
        <v>1</v>
      </c>
      <c r="G200">
        <v>1</v>
      </c>
      <c r="H200">
        <v>1</v>
      </c>
      <c r="I200" t="s">
        <v>798</v>
      </c>
      <c r="J200" t="s">
        <v>236</v>
      </c>
      <c r="K200" t="s">
        <v>799</v>
      </c>
      <c r="L200">
        <v>1191</v>
      </c>
      <c r="N200">
        <v>1013</v>
      </c>
      <c r="O200" t="s">
        <v>28</v>
      </c>
      <c r="P200" t="s">
        <v>28</v>
      </c>
      <c r="Q200">
        <v>1</v>
      </c>
      <c r="X200">
        <v>1.4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1</v>
      </c>
      <c r="AE200">
        <v>2</v>
      </c>
      <c r="AF200" t="s">
        <v>422</v>
      </c>
      <c r="AG200">
        <v>1.61</v>
      </c>
      <c r="AH200">
        <v>2</v>
      </c>
      <c r="AI200">
        <v>85246589</v>
      </c>
      <c r="AJ200">
        <v>200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</row>
    <row r="201" spans="1:44">
      <c r="A201">
        <f>ROW(Source!A111)</f>
        <v>111</v>
      </c>
      <c r="B201">
        <v>85246593</v>
      </c>
      <c r="C201">
        <v>85246587</v>
      </c>
      <c r="D201">
        <v>82932680</v>
      </c>
      <c r="E201">
        <v>1</v>
      </c>
      <c r="F201">
        <v>1</v>
      </c>
      <c r="G201">
        <v>1</v>
      </c>
      <c r="H201">
        <v>2</v>
      </c>
      <c r="I201" t="s">
        <v>55</v>
      </c>
      <c r="J201" t="s">
        <v>866</v>
      </c>
      <c r="K201" t="s">
        <v>56</v>
      </c>
      <c r="L201">
        <v>1368</v>
      </c>
      <c r="N201">
        <v>1011</v>
      </c>
      <c r="O201" t="s">
        <v>57</v>
      </c>
      <c r="P201" t="s">
        <v>57</v>
      </c>
      <c r="Q201">
        <v>1</v>
      </c>
      <c r="X201">
        <v>1.4</v>
      </c>
      <c r="Y201">
        <v>0</v>
      </c>
      <c r="Z201">
        <v>930.99</v>
      </c>
      <c r="AA201">
        <v>932.95</v>
      </c>
      <c r="AB201">
        <v>0</v>
      </c>
      <c r="AC201">
        <v>0</v>
      </c>
      <c r="AD201">
        <v>1</v>
      </c>
      <c r="AE201">
        <v>0</v>
      </c>
      <c r="AF201" t="s">
        <v>422</v>
      </c>
      <c r="AG201">
        <v>1.61</v>
      </c>
      <c r="AH201">
        <v>2</v>
      </c>
      <c r="AI201">
        <v>85246590</v>
      </c>
      <c r="AJ201">
        <v>201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</row>
    <row r="202" spans="1:44">
      <c r="A202">
        <f>ROW(Source!A111)</f>
        <v>111</v>
      </c>
      <c r="B202">
        <v>85246594</v>
      </c>
      <c r="C202">
        <v>85246587</v>
      </c>
      <c r="D202">
        <v>82929756</v>
      </c>
      <c r="E202">
        <v>117</v>
      </c>
      <c r="F202">
        <v>1</v>
      </c>
      <c r="G202">
        <v>1</v>
      </c>
      <c r="H202">
        <v>3</v>
      </c>
      <c r="I202" t="s">
        <v>972</v>
      </c>
      <c r="J202" t="s">
        <v>236</v>
      </c>
      <c r="K202" t="s">
        <v>973</v>
      </c>
      <c r="L202">
        <v>1346</v>
      </c>
      <c r="N202">
        <v>1009</v>
      </c>
      <c r="O202" t="s">
        <v>102</v>
      </c>
      <c r="P202" t="s">
        <v>102</v>
      </c>
      <c r="Q202">
        <v>1</v>
      </c>
      <c r="X202">
        <v>0.03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 t="s">
        <v>236</v>
      </c>
      <c r="AG202">
        <v>0.03</v>
      </c>
      <c r="AH202">
        <v>3</v>
      </c>
      <c r="AI202">
        <v>-1</v>
      </c>
      <c r="AJ202" t="s">
        <v>236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</row>
    <row r="203" spans="1:44">
      <c r="A203">
        <f>ROW(Source!A112)</f>
        <v>112</v>
      </c>
      <c r="B203">
        <v>85246591</v>
      </c>
      <c r="C203">
        <v>85246587</v>
      </c>
      <c r="D203">
        <v>82925880</v>
      </c>
      <c r="E203">
        <v>117</v>
      </c>
      <c r="F203">
        <v>1</v>
      </c>
      <c r="G203">
        <v>1</v>
      </c>
      <c r="H203">
        <v>1</v>
      </c>
      <c r="I203" t="s">
        <v>51</v>
      </c>
      <c r="J203" t="s">
        <v>236</v>
      </c>
      <c r="K203" t="s">
        <v>52</v>
      </c>
      <c r="L203">
        <v>1191</v>
      </c>
      <c r="N203">
        <v>1013</v>
      </c>
      <c r="O203" t="s">
        <v>28</v>
      </c>
      <c r="P203" t="s">
        <v>28</v>
      </c>
      <c r="Q203">
        <v>1</v>
      </c>
      <c r="X203">
        <v>2.88</v>
      </c>
      <c r="Y203">
        <v>0</v>
      </c>
      <c r="Z203">
        <v>0</v>
      </c>
      <c r="AA203">
        <v>0</v>
      </c>
      <c r="AB203">
        <v>932.95</v>
      </c>
      <c r="AC203">
        <v>0</v>
      </c>
      <c r="AD203">
        <v>1</v>
      </c>
      <c r="AE203">
        <v>1</v>
      </c>
      <c r="AF203" t="s">
        <v>422</v>
      </c>
      <c r="AG203">
        <v>3.312</v>
      </c>
      <c r="AH203">
        <v>2</v>
      </c>
      <c r="AI203">
        <v>85246588</v>
      </c>
      <c r="AJ203">
        <v>202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</row>
    <row r="204" spans="1:44">
      <c r="A204">
        <f>ROW(Source!A112)</f>
        <v>112</v>
      </c>
      <c r="B204">
        <v>85246592</v>
      </c>
      <c r="C204">
        <v>85246587</v>
      </c>
      <c r="D204">
        <v>82926016</v>
      </c>
      <c r="E204">
        <v>117</v>
      </c>
      <c r="F204">
        <v>1</v>
      </c>
      <c r="G204">
        <v>1</v>
      </c>
      <c r="H204">
        <v>1</v>
      </c>
      <c r="I204" t="s">
        <v>798</v>
      </c>
      <c r="J204" t="s">
        <v>236</v>
      </c>
      <c r="K204" t="s">
        <v>799</v>
      </c>
      <c r="L204">
        <v>1191</v>
      </c>
      <c r="N204">
        <v>1013</v>
      </c>
      <c r="O204" t="s">
        <v>28</v>
      </c>
      <c r="P204" t="s">
        <v>28</v>
      </c>
      <c r="Q204">
        <v>1</v>
      </c>
      <c r="X204">
        <v>1.4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1</v>
      </c>
      <c r="AE204">
        <v>2</v>
      </c>
      <c r="AF204" t="s">
        <v>422</v>
      </c>
      <c r="AG204">
        <v>1.61</v>
      </c>
      <c r="AH204">
        <v>2</v>
      </c>
      <c r="AI204">
        <v>85246589</v>
      </c>
      <c r="AJ204">
        <v>203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</row>
    <row r="205" spans="1:44">
      <c r="A205">
        <f>ROW(Source!A112)</f>
        <v>112</v>
      </c>
      <c r="B205">
        <v>85246593</v>
      </c>
      <c r="C205">
        <v>85246587</v>
      </c>
      <c r="D205">
        <v>82932680</v>
      </c>
      <c r="E205">
        <v>1</v>
      </c>
      <c r="F205">
        <v>1</v>
      </c>
      <c r="G205">
        <v>1</v>
      </c>
      <c r="H205">
        <v>2</v>
      </c>
      <c r="I205" t="s">
        <v>55</v>
      </c>
      <c r="J205" t="s">
        <v>866</v>
      </c>
      <c r="K205" t="s">
        <v>56</v>
      </c>
      <c r="L205">
        <v>1368</v>
      </c>
      <c r="N205">
        <v>1011</v>
      </c>
      <c r="O205" t="s">
        <v>57</v>
      </c>
      <c r="P205" t="s">
        <v>57</v>
      </c>
      <c r="Q205">
        <v>1</v>
      </c>
      <c r="X205">
        <v>1.4</v>
      </c>
      <c r="Y205">
        <v>0</v>
      </c>
      <c r="Z205">
        <v>930.99</v>
      </c>
      <c r="AA205">
        <v>932.95</v>
      </c>
      <c r="AB205">
        <v>0</v>
      </c>
      <c r="AC205">
        <v>0</v>
      </c>
      <c r="AD205">
        <v>1</v>
      </c>
      <c r="AE205">
        <v>0</v>
      </c>
      <c r="AF205" t="s">
        <v>422</v>
      </c>
      <c r="AG205">
        <v>1.61</v>
      </c>
      <c r="AH205">
        <v>2</v>
      </c>
      <c r="AI205">
        <v>85246590</v>
      </c>
      <c r="AJ205">
        <v>204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</row>
    <row r="206" spans="1:44">
      <c r="A206">
        <f>ROW(Source!A112)</f>
        <v>112</v>
      </c>
      <c r="B206">
        <v>85246594</v>
      </c>
      <c r="C206">
        <v>85246587</v>
      </c>
      <c r="D206">
        <v>82929756</v>
      </c>
      <c r="E206">
        <v>117</v>
      </c>
      <c r="F206">
        <v>1</v>
      </c>
      <c r="G206">
        <v>1</v>
      </c>
      <c r="H206">
        <v>3</v>
      </c>
      <c r="I206" t="s">
        <v>972</v>
      </c>
      <c r="J206" t="s">
        <v>236</v>
      </c>
      <c r="K206" t="s">
        <v>973</v>
      </c>
      <c r="L206">
        <v>1346</v>
      </c>
      <c r="N206">
        <v>1009</v>
      </c>
      <c r="O206" t="s">
        <v>102</v>
      </c>
      <c r="P206" t="s">
        <v>102</v>
      </c>
      <c r="Q206">
        <v>1</v>
      </c>
      <c r="X206">
        <v>0.03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 t="s">
        <v>236</v>
      </c>
      <c r="AG206">
        <v>0.03</v>
      </c>
      <c r="AH206">
        <v>3</v>
      </c>
      <c r="AI206">
        <v>-1</v>
      </c>
      <c r="AJ206" t="s">
        <v>236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</row>
    <row r="207" spans="1:44">
      <c r="A207">
        <f>ROW(Source!A113)</f>
        <v>113</v>
      </c>
      <c r="B207">
        <v>85246597</v>
      </c>
      <c r="C207">
        <v>85246595</v>
      </c>
      <c r="D207">
        <v>82925822</v>
      </c>
      <c r="E207">
        <v>117</v>
      </c>
      <c r="F207">
        <v>1</v>
      </c>
      <c r="G207">
        <v>1</v>
      </c>
      <c r="H207">
        <v>1</v>
      </c>
      <c r="I207" t="s">
        <v>796</v>
      </c>
      <c r="J207" t="s">
        <v>236</v>
      </c>
      <c r="K207" t="s">
        <v>797</v>
      </c>
      <c r="L207">
        <v>1191</v>
      </c>
      <c r="N207">
        <v>1013</v>
      </c>
      <c r="O207" t="s">
        <v>28</v>
      </c>
      <c r="P207" t="s">
        <v>28</v>
      </c>
      <c r="Q207">
        <v>1</v>
      </c>
      <c r="X207">
        <v>4.43</v>
      </c>
      <c r="Y207">
        <v>0</v>
      </c>
      <c r="Z207">
        <v>0</v>
      </c>
      <c r="AA207">
        <v>0</v>
      </c>
      <c r="AB207">
        <v>720.91</v>
      </c>
      <c r="AC207">
        <v>0</v>
      </c>
      <c r="AD207">
        <v>1</v>
      </c>
      <c r="AE207">
        <v>1</v>
      </c>
      <c r="AF207" t="s">
        <v>422</v>
      </c>
      <c r="AG207">
        <v>5.0945</v>
      </c>
      <c r="AH207">
        <v>2</v>
      </c>
      <c r="AI207">
        <v>85246596</v>
      </c>
      <c r="AJ207">
        <v>205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</row>
    <row r="208" spans="1:44">
      <c r="A208">
        <f>ROW(Source!A114)</f>
        <v>114</v>
      </c>
      <c r="B208">
        <v>85246597</v>
      </c>
      <c r="C208">
        <v>85246595</v>
      </c>
      <c r="D208">
        <v>82925822</v>
      </c>
      <c r="E208">
        <v>117</v>
      </c>
      <c r="F208">
        <v>1</v>
      </c>
      <c r="G208">
        <v>1</v>
      </c>
      <c r="H208">
        <v>1</v>
      </c>
      <c r="I208" t="s">
        <v>796</v>
      </c>
      <c r="J208" t="s">
        <v>236</v>
      </c>
      <c r="K208" t="s">
        <v>797</v>
      </c>
      <c r="L208">
        <v>1191</v>
      </c>
      <c r="N208">
        <v>1013</v>
      </c>
      <c r="O208" t="s">
        <v>28</v>
      </c>
      <c r="P208" t="s">
        <v>28</v>
      </c>
      <c r="Q208">
        <v>1</v>
      </c>
      <c r="X208">
        <v>4.43</v>
      </c>
      <c r="Y208">
        <v>0</v>
      </c>
      <c r="Z208">
        <v>0</v>
      </c>
      <c r="AA208">
        <v>0</v>
      </c>
      <c r="AB208">
        <v>720.91</v>
      </c>
      <c r="AC208">
        <v>0</v>
      </c>
      <c r="AD208">
        <v>1</v>
      </c>
      <c r="AE208">
        <v>1</v>
      </c>
      <c r="AF208" t="s">
        <v>422</v>
      </c>
      <c r="AG208">
        <v>5.0945</v>
      </c>
      <c r="AH208">
        <v>2</v>
      </c>
      <c r="AI208">
        <v>85246596</v>
      </c>
      <c r="AJ208">
        <v>206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</row>
    <row r="209" spans="1:44">
      <c r="A209">
        <f>ROW(Source!A115)</f>
        <v>115</v>
      </c>
      <c r="B209">
        <v>85246604</v>
      </c>
      <c r="C209">
        <v>85246598</v>
      </c>
      <c r="D209">
        <v>82925804</v>
      </c>
      <c r="E209">
        <v>117</v>
      </c>
      <c r="F209">
        <v>1</v>
      </c>
      <c r="G209">
        <v>1</v>
      </c>
      <c r="H209">
        <v>1</v>
      </c>
      <c r="I209" t="s">
        <v>71</v>
      </c>
      <c r="J209" t="s">
        <v>236</v>
      </c>
      <c r="K209" t="s">
        <v>72</v>
      </c>
      <c r="L209">
        <v>1191</v>
      </c>
      <c r="N209">
        <v>1013</v>
      </c>
      <c r="O209" t="s">
        <v>28</v>
      </c>
      <c r="P209" t="s">
        <v>28</v>
      </c>
      <c r="Q209">
        <v>1</v>
      </c>
      <c r="X209">
        <v>0.44</v>
      </c>
      <c r="Y209">
        <v>0</v>
      </c>
      <c r="Z209">
        <v>0</v>
      </c>
      <c r="AA209">
        <v>0</v>
      </c>
      <c r="AB209">
        <v>690.62</v>
      </c>
      <c r="AC209">
        <v>0</v>
      </c>
      <c r="AD209">
        <v>1</v>
      </c>
      <c r="AE209">
        <v>1</v>
      </c>
      <c r="AF209" t="s">
        <v>422</v>
      </c>
      <c r="AG209">
        <v>0.506</v>
      </c>
      <c r="AH209">
        <v>2</v>
      </c>
      <c r="AI209">
        <v>85246599</v>
      </c>
      <c r="AJ209">
        <v>207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</row>
    <row r="210" spans="1:44">
      <c r="A210">
        <f>ROW(Source!A115)</f>
        <v>115</v>
      </c>
      <c r="B210">
        <v>85246605</v>
      </c>
      <c r="C210">
        <v>85246598</v>
      </c>
      <c r="D210">
        <v>82926016</v>
      </c>
      <c r="E210">
        <v>117</v>
      </c>
      <c r="F210">
        <v>1</v>
      </c>
      <c r="G210">
        <v>1</v>
      </c>
      <c r="H210">
        <v>1</v>
      </c>
      <c r="I210" t="s">
        <v>798</v>
      </c>
      <c r="J210" t="s">
        <v>236</v>
      </c>
      <c r="K210" t="s">
        <v>799</v>
      </c>
      <c r="L210">
        <v>1191</v>
      </c>
      <c r="N210">
        <v>1013</v>
      </c>
      <c r="O210" t="s">
        <v>28</v>
      </c>
      <c r="P210" t="s">
        <v>28</v>
      </c>
      <c r="Q210">
        <v>1</v>
      </c>
      <c r="X210">
        <v>0.48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1</v>
      </c>
      <c r="AE210">
        <v>2</v>
      </c>
      <c r="AF210" t="s">
        <v>422</v>
      </c>
      <c r="AG210">
        <v>0.552</v>
      </c>
      <c r="AH210">
        <v>2</v>
      </c>
      <c r="AI210">
        <v>85246600</v>
      </c>
      <c r="AJ210">
        <v>208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</row>
    <row r="211" spans="1:44">
      <c r="A211">
        <f>ROW(Source!A115)</f>
        <v>115</v>
      </c>
      <c r="B211">
        <v>85246606</v>
      </c>
      <c r="C211">
        <v>85246598</v>
      </c>
      <c r="D211">
        <v>82932505</v>
      </c>
      <c r="E211">
        <v>1</v>
      </c>
      <c r="F211">
        <v>1</v>
      </c>
      <c r="G211">
        <v>1</v>
      </c>
      <c r="H211">
        <v>2</v>
      </c>
      <c r="I211" t="s">
        <v>73</v>
      </c>
      <c r="J211" t="s">
        <v>807</v>
      </c>
      <c r="K211" t="s">
        <v>74</v>
      </c>
      <c r="L211">
        <v>1368</v>
      </c>
      <c r="N211">
        <v>1011</v>
      </c>
      <c r="O211" t="s">
        <v>57</v>
      </c>
      <c r="P211" t="s">
        <v>57</v>
      </c>
      <c r="Q211">
        <v>1</v>
      </c>
      <c r="X211">
        <v>0.24</v>
      </c>
      <c r="Y211">
        <v>0</v>
      </c>
      <c r="Z211">
        <v>1626.29</v>
      </c>
      <c r="AA211">
        <v>1090.46</v>
      </c>
      <c r="AB211">
        <v>0</v>
      </c>
      <c r="AC211">
        <v>0</v>
      </c>
      <c r="AD211">
        <v>1</v>
      </c>
      <c r="AE211">
        <v>0</v>
      </c>
      <c r="AF211" t="s">
        <v>422</v>
      </c>
      <c r="AG211">
        <v>0.276</v>
      </c>
      <c r="AH211">
        <v>2</v>
      </c>
      <c r="AI211">
        <v>85246601</v>
      </c>
      <c r="AJ211">
        <v>209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</row>
    <row r="212" spans="1:44">
      <c r="A212">
        <f>ROW(Source!A115)</f>
        <v>115</v>
      </c>
      <c r="B212">
        <v>85246607</v>
      </c>
      <c r="C212">
        <v>85246598</v>
      </c>
      <c r="D212">
        <v>82933465</v>
      </c>
      <c r="E212">
        <v>1</v>
      </c>
      <c r="F212">
        <v>1</v>
      </c>
      <c r="G212">
        <v>1</v>
      </c>
      <c r="H212">
        <v>2</v>
      </c>
      <c r="I212" t="s">
        <v>77</v>
      </c>
      <c r="J212" t="s">
        <v>805</v>
      </c>
      <c r="K212" t="s">
        <v>78</v>
      </c>
      <c r="L212">
        <v>1368</v>
      </c>
      <c r="N212">
        <v>1011</v>
      </c>
      <c r="O212" t="s">
        <v>57</v>
      </c>
      <c r="P212" t="s">
        <v>57</v>
      </c>
      <c r="Q212">
        <v>1</v>
      </c>
      <c r="X212">
        <v>0.24</v>
      </c>
      <c r="Y212">
        <v>0</v>
      </c>
      <c r="Z212">
        <v>13.86</v>
      </c>
      <c r="AA212">
        <v>0</v>
      </c>
      <c r="AB212">
        <v>0</v>
      </c>
      <c r="AC212">
        <v>0</v>
      </c>
      <c r="AD212">
        <v>1</v>
      </c>
      <c r="AE212">
        <v>0</v>
      </c>
      <c r="AF212" t="s">
        <v>422</v>
      </c>
      <c r="AG212">
        <v>0.276</v>
      </c>
      <c r="AH212">
        <v>2</v>
      </c>
      <c r="AI212">
        <v>85246602</v>
      </c>
      <c r="AJ212">
        <v>210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</row>
    <row r="213" spans="1:44">
      <c r="A213">
        <f>ROW(Source!A115)</f>
        <v>115</v>
      </c>
      <c r="B213">
        <v>85246608</v>
      </c>
      <c r="C213">
        <v>85246598</v>
      </c>
      <c r="D213">
        <v>82933483</v>
      </c>
      <c r="E213">
        <v>1</v>
      </c>
      <c r="F213">
        <v>1</v>
      </c>
      <c r="G213">
        <v>1</v>
      </c>
      <c r="H213">
        <v>2</v>
      </c>
      <c r="I213" t="s">
        <v>79</v>
      </c>
      <c r="J213" t="s">
        <v>806</v>
      </c>
      <c r="K213" t="s">
        <v>80</v>
      </c>
      <c r="L213">
        <v>1368</v>
      </c>
      <c r="N213">
        <v>1011</v>
      </c>
      <c r="O213" t="s">
        <v>57</v>
      </c>
      <c r="P213" t="s">
        <v>57</v>
      </c>
      <c r="Q213">
        <v>1</v>
      </c>
      <c r="X213">
        <v>0.24</v>
      </c>
      <c r="Y213">
        <v>0</v>
      </c>
      <c r="Z213">
        <v>487.94</v>
      </c>
      <c r="AA213">
        <v>811.79</v>
      </c>
      <c r="AB213">
        <v>0</v>
      </c>
      <c r="AC213">
        <v>0</v>
      </c>
      <c r="AD213">
        <v>1</v>
      </c>
      <c r="AE213">
        <v>0</v>
      </c>
      <c r="AF213" t="s">
        <v>422</v>
      </c>
      <c r="AG213">
        <v>0.276</v>
      </c>
      <c r="AH213">
        <v>2</v>
      </c>
      <c r="AI213">
        <v>85246603</v>
      </c>
      <c r="AJ213">
        <v>211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</row>
    <row r="214" spans="1:44">
      <c r="A214">
        <f>ROW(Source!A116)</f>
        <v>116</v>
      </c>
      <c r="B214">
        <v>85246604</v>
      </c>
      <c r="C214">
        <v>85246598</v>
      </c>
      <c r="D214">
        <v>82925804</v>
      </c>
      <c r="E214">
        <v>117</v>
      </c>
      <c r="F214">
        <v>1</v>
      </c>
      <c r="G214">
        <v>1</v>
      </c>
      <c r="H214">
        <v>1</v>
      </c>
      <c r="I214" t="s">
        <v>71</v>
      </c>
      <c r="J214" t="s">
        <v>236</v>
      </c>
      <c r="K214" t="s">
        <v>72</v>
      </c>
      <c r="L214">
        <v>1191</v>
      </c>
      <c r="N214">
        <v>1013</v>
      </c>
      <c r="O214" t="s">
        <v>28</v>
      </c>
      <c r="P214" t="s">
        <v>28</v>
      </c>
      <c r="Q214">
        <v>1</v>
      </c>
      <c r="X214">
        <v>0.44</v>
      </c>
      <c r="Y214">
        <v>0</v>
      </c>
      <c r="Z214">
        <v>0</v>
      </c>
      <c r="AA214">
        <v>0</v>
      </c>
      <c r="AB214">
        <v>690.62</v>
      </c>
      <c r="AC214">
        <v>0</v>
      </c>
      <c r="AD214">
        <v>1</v>
      </c>
      <c r="AE214">
        <v>1</v>
      </c>
      <c r="AF214" t="s">
        <v>422</v>
      </c>
      <c r="AG214">
        <v>0.506</v>
      </c>
      <c r="AH214">
        <v>2</v>
      </c>
      <c r="AI214">
        <v>85246599</v>
      </c>
      <c r="AJ214">
        <v>212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</row>
    <row r="215" spans="1:44">
      <c r="A215">
        <f>ROW(Source!A116)</f>
        <v>116</v>
      </c>
      <c r="B215">
        <v>85246605</v>
      </c>
      <c r="C215">
        <v>85246598</v>
      </c>
      <c r="D215">
        <v>82926016</v>
      </c>
      <c r="E215">
        <v>117</v>
      </c>
      <c r="F215">
        <v>1</v>
      </c>
      <c r="G215">
        <v>1</v>
      </c>
      <c r="H215">
        <v>1</v>
      </c>
      <c r="I215" t="s">
        <v>798</v>
      </c>
      <c r="J215" t="s">
        <v>236</v>
      </c>
      <c r="K215" t="s">
        <v>799</v>
      </c>
      <c r="L215">
        <v>1191</v>
      </c>
      <c r="N215">
        <v>1013</v>
      </c>
      <c r="O215" t="s">
        <v>28</v>
      </c>
      <c r="P215" t="s">
        <v>28</v>
      </c>
      <c r="Q215">
        <v>1</v>
      </c>
      <c r="X215">
        <v>0.48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1</v>
      </c>
      <c r="AE215">
        <v>2</v>
      </c>
      <c r="AF215" t="s">
        <v>422</v>
      </c>
      <c r="AG215">
        <v>0.552</v>
      </c>
      <c r="AH215">
        <v>2</v>
      </c>
      <c r="AI215">
        <v>85246600</v>
      </c>
      <c r="AJ215">
        <v>213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</row>
    <row r="216" spans="1:44">
      <c r="A216">
        <f>ROW(Source!A116)</f>
        <v>116</v>
      </c>
      <c r="B216">
        <v>85246606</v>
      </c>
      <c r="C216">
        <v>85246598</v>
      </c>
      <c r="D216">
        <v>82932505</v>
      </c>
      <c r="E216">
        <v>1</v>
      </c>
      <c r="F216">
        <v>1</v>
      </c>
      <c r="G216">
        <v>1</v>
      </c>
      <c r="H216">
        <v>2</v>
      </c>
      <c r="I216" t="s">
        <v>73</v>
      </c>
      <c r="J216" t="s">
        <v>807</v>
      </c>
      <c r="K216" t="s">
        <v>74</v>
      </c>
      <c r="L216">
        <v>1368</v>
      </c>
      <c r="N216">
        <v>1011</v>
      </c>
      <c r="O216" t="s">
        <v>57</v>
      </c>
      <c r="P216" t="s">
        <v>57</v>
      </c>
      <c r="Q216">
        <v>1</v>
      </c>
      <c r="X216">
        <v>0.24</v>
      </c>
      <c r="Y216">
        <v>0</v>
      </c>
      <c r="Z216">
        <v>1626.29</v>
      </c>
      <c r="AA216">
        <v>1090.46</v>
      </c>
      <c r="AB216">
        <v>0</v>
      </c>
      <c r="AC216">
        <v>0</v>
      </c>
      <c r="AD216">
        <v>1</v>
      </c>
      <c r="AE216">
        <v>0</v>
      </c>
      <c r="AF216" t="s">
        <v>422</v>
      </c>
      <c r="AG216">
        <v>0.276</v>
      </c>
      <c r="AH216">
        <v>2</v>
      </c>
      <c r="AI216">
        <v>85246601</v>
      </c>
      <c r="AJ216">
        <v>214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</row>
    <row r="217" spans="1:44">
      <c r="A217">
        <f>ROW(Source!A116)</f>
        <v>116</v>
      </c>
      <c r="B217">
        <v>85246607</v>
      </c>
      <c r="C217">
        <v>85246598</v>
      </c>
      <c r="D217">
        <v>82933465</v>
      </c>
      <c r="E217">
        <v>1</v>
      </c>
      <c r="F217">
        <v>1</v>
      </c>
      <c r="G217">
        <v>1</v>
      </c>
      <c r="H217">
        <v>2</v>
      </c>
      <c r="I217" t="s">
        <v>77</v>
      </c>
      <c r="J217" t="s">
        <v>805</v>
      </c>
      <c r="K217" t="s">
        <v>78</v>
      </c>
      <c r="L217">
        <v>1368</v>
      </c>
      <c r="N217">
        <v>1011</v>
      </c>
      <c r="O217" t="s">
        <v>57</v>
      </c>
      <c r="P217" t="s">
        <v>57</v>
      </c>
      <c r="Q217">
        <v>1</v>
      </c>
      <c r="X217">
        <v>0.24</v>
      </c>
      <c r="Y217">
        <v>0</v>
      </c>
      <c r="Z217">
        <v>13.86</v>
      </c>
      <c r="AA217">
        <v>0</v>
      </c>
      <c r="AB217">
        <v>0</v>
      </c>
      <c r="AC217">
        <v>0</v>
      </c>
      <c r="AD217">
        <v>1</v>
      </c>
      <c r="AE217">
        <v>0</v>
      </c>
      <c r="AF217" t="s">
        <v>422</v>
      </c>
      <c r="AG217">
        <v>0.276</v>
      </c>
      <c r="AH217">
        <v>2</v>
      </c>
      <c r="AI217">
        <v>85246602</v>
      </c>
      <c r="AJ217">
        <v>215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</row>
    <row r="218" spans="1:44">
      <c r="A218">
        <f>ROW(Source!A116)</f>
        <v>116</v>
      </c>
      <c r="B218">
        <v>85246608</v>
      </c>
      <c r="C218">
        <v>85246598</v>
      </c>
      <c r="D218">
        <v>82933483</v>
      </c>
      <c r="E218">
        <v>1</v>
      </c>
      <c r="F218">
        <v>1</v>
      </c>
      <c r="G218">
        <v>1</v>
      </c>
      <c r="H218">
        <v>2</v>
      </c>
      <c r="I218" t="s">
        <v>79</v>
      </c>
      <c r="J218" t="s">
        <v>806</v>
      </c>
      <c r="K218" t="s">
        <v>80</v>
      </c>
      <c r="L218">
        <v>1368</v>
      </c>
      <c r="N218">
        <v>1011</v>
      </c>
      <c r="O218" t="s">
        <v>57</v>
      </c>
      <c r="P218" t="s">
        <v>57</v>
      </c>
      <c r="Q218">
        <v>1</v>
      </c>
      <c r="X218">
        <v>0.24</v>
      </c>
      <c r="Y218">
        <v>0</v>
      </c>
      <c r="Z218">
        <v>487.94</v>
      </c>
      <c r="AA218">
        <v>811.79</v>
      </c>
      <c r="AB218">
        <v>0</v>
      </c>
      <c r="AC218">
        <v>0</v>
      </c>
      <c r="AD218">
        <v>1</v>
      </c>
      <c r="AE218">
        <v>0</v>
      </c>
      <c r="AF218" t="s">
        <v>422</v>
      </c>
      <c r="AG218">
        <v>0.276</v>
      </c>
      <c r="AH218">
        <v>2</v>
      </c>
      <c r="AI218">
        <v>85246603</v>
      </c>
      <c r="AJ218">
        <v>216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</row>
    <row r="219" spans="1:44">
      <c r="A219">
        <f>ROW(Source!A117)</f>
        <v>117</v>
      </c>
      <c r="B219">
        <v>85246615</v>
      </c>
      <c r="C219">
        <v>85246609</v>
      </c>
      <c r="D219">
        <v>82925804</v>
      </c>
      <c r="E219">
        <v>117</v>
      </c>
      <c r="F219">
        <v>1</v>
      </c>
      <c r="G219">
        <v>1</v>
      </c>
      <c r="H219">
        <v>1</v>
      </c>
      <c r="I219" t="s">
        <v>71</v>
      </c>
      <c r="J219" t="s">
        <v>236</v>
      </c>
      <c r="K219" t="s">
        <v>72</v>
      </c>
      <c r="L219">
        <v>1191</v>
      </c>
      <c r="N219">
        <v>1013</v>
      </c>
      <c r="O219" t="s">
        <v>28</v>
      </c>
      <c r="P219" t="s">
        <v>28</v>
      </c>
      <c r="Q219">
        <v>1</v>
      </c>
      <c r="X219">
        <v>0.41</v>
      </c>
      <c r="Y219">
        <v>0</v>
      </c>
      <c r="Z219">
        <v>0</v>
      </c>
      <c r="AA219">
        <v>0</v>
      </c>
      <c r="AB219">
        <v>690.62</v>
      </c>
      <c r="AC219">
        <v>0</v>
      </c>
      <c r="AD219">
        <v>1</v>
      </c>
      <c r="AE219">
        <v>1</v>
      </c>
      <c r="AF219" t="s">
        <v>236</v>
      </c>
      <c r="AG219">
        <v>0.41</v>
      </c>
      <c r="AH219">
        <v>2</v>
      </c>
      <c r="AI219">
        <v>85246610</v>
      </c>
      <c r="AJ219">
        <v>217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</row>
    <row r="220" spans="1:44">
      <c r="A220">
        <f>ROW(Source!A117)</f>
        <v>117</v>
      </c>
      <c r="B220">
        <v>85246616</v>
      </c>
      <c r="C220">
        <v>85246609</v>
      </c>
      <c r="D220">
        <v>82926016</v>
      </c>
      <c r="E220">
        <v>117</v>
      </c>
      <c r="F220">
        <v>1</v>
      </c>
      <c r="G220">
        <v>1</v>
      </c>
      <c r="H220">
        <v>1</v>
      </c>
      <c r="I220" t="s">
        <v>798</v>
      </c>
      <c r="J220" t="s">
        <v>236</v>
      </c>
      <c r="K220" t="s">
        <v>799</v>
      </c>
      <c r="L220">
        <v>1191</v>
      </c>
      <c r="N220">
        <v>1013</v>
      </c>
      <c r="O220" t="s">
        <v>28</v>
      </c>
      <c r="P220" t="s">
        <v>28</v>
      </c>
      <c r="Q220">
        <v>1</v>
      </c>
      <c r="X220">
        <v>0.44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1</v>
      </c>
      <c r="AE220">
        <v>2</v>
      </c>
      <c r="AF220" t="s">
        <v>236</v>
      </c>
      <c r="AG220">
        <v>0.44</v>
      </c>
      <c r="AH220">
        <v>2</v>
      </c>
      <c r="AI220">
        <v>85246611</v>
      </c>
      <c r="AJ220">
        <v>218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</row>
    <row r="221" spans="1:44">
      <c r="A221">
        <f>ROW(Source!A117)</f>
        <v>117</v>
      </c>
      <c r="B221">
        <v>85246617</v>
      </c>
      <c r="C221">
        <v>85246609</v>
      </c>
      <c r="D221">
        <v>82932505</v>
      </c>
      <c r="E221">
        <v>1</v>
      </c>
      <c r="F221">
        <v>1</v>
      </c>
      <c r="G221">
        <v>1</v>
      </c>
      <c r="H221">
        <v>2</v>
      </c>
      <c r="I221" t="s">
        <v>73</v>
      </c>
      <c r="J221" t="s">
        <v>807</v>
      </c>
      <c r="K221" t="s">
        <v>74</v>
      </c>
      <c r="L221">
        <v>1368</v>
      </c>
      <c r="N221">
        <v>1011</v>
      </c>
      <c r="O221" t="s">
        <v>57</v>
      </c>
      <c r="P221" t="s">
        <v>57</v>
      </c>
      <c r="Q221">
        <v>1</v>
      </c>
      <c r="X221">
        <v>0.22</v>
      </c>
      <c r="Y221">
        <v>0</v>
      </c>
      <c r="Z221">
        <v>1626.29</v>
      </c>
      <c r="AA221">
        <v>1090.46</v>
      </c>
      <c r="AB221">
        <v>0</v>
      </c>
      <c r="AC221">
        <v>0</v>
      </c>
      <c r="AD221">
        <v>1</v>
      </c>
      <c r="AE221">
        <v>0</v>
      </c>
      <c r="AF221" t="s">
        <v>236</v>
      </c>
      <c r="AG221">
        <v>0.22</v>
      </c>
      <c r="AH221">
        <v>2</v>
      </c>
      <c r="AI221">
        <v>85246612</v>
      </c>
      <c r="AJ221">
        <v>219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</row>
    <row r="222" spans="1:44">
      <c r="A222">
        <f>ROW(Source!A117)</f>
        <v>117</v>
      </c>
      <c r="B222">
        <v>85246618</v>
      </c>
      <c r="C222">
        <v>85246609</v>
      </c>
      <c r="D222">
        <v>82933465</v>
      </c>
      <c r="E222">
        <v>1</v>
      </c>
      <c r="F222">
        <v>1</v>
      </c>
      <c r="G222">
        <v>1</v>
      </c>
      <c r="H222">
        <v>2</v>
      </c>
      <c r="I222" t="s">
        <v>77</v>
      </c>
      <c r="J222" t="s">
        <v>805</v>
      </c>
      <c r="K222" t="s">
        <v>78</v>
      </c>
      <c r="L222">
        <v>1368</v>
      </c>
      <c r="N222">
        <v>1011</v>
      </c>
      <c r="O222" t="s">
        <v>57</v>
      </c>
      <c r="P222" t="s">
        <v>57</v>
      </c>
      <c r="Q222">
        <v>1</v>
      </c>
      <c r="X222">
        <v>0.22</v>
      </c>
      <c r="Y222">
        <v>0</v>
      </c>
      <c r="Z222">
        <v>13.86</v>
      </c>
      <c r="AA222">
        <v>0</v>
      </c>
      <c r="AB222">
        <v>0</v>
      </c>
      <c r="AC222">
        <v>0</v>
      </c>
      <c r="AD222">
        <v>1</v>
      </c>
      <c r="AE222">
        <v>0</v>
      </c>
      <c r="AF222" t="s">
        <v>236</v>
      </c>
      <c r="AG222">
        <v>0.22</v>
      </c>
      <c r="AH222">
        <v>2</v>
      </c>
      <c r="AI222">
        <v>85246613</v>
      </c>
      <c r="AJ222">
        <v>220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</row>
    <row r="223" spans="1:44">
      <c r="A223">
        <f>ROW(Source!A117)</f>
        <v>117</v>
      </c>
      <c r="B223">
        <v>85246619</v>
      </c>
      <c r="C223">
        <v>85246609</v>
      </c>
      <c r="D223">
        <v>82933483</v>
      </c>
      <c r="E223">
        <v>1</v>
      </c>
      <c r="F223">
        <v>1</v>
      </c>
      <c r="G223">
        <v>1</v>
      </c>
      <c r="H223">
        <v>2</v>
      </c>
      <c r="I223" t="s">
        <v>79</v>
      </c>
      <c r="J223" t="s">
        <v>806</v>
      </c>
      <c r="K223" t="s">
        <v>80</v>
      </c>
      <c r="L223">
        <v>1368</v>
      </c>
      <c r="N223">
        <v>1011</v>
      </c>
      <c r="O223" t="s">
        <v>57</v>
      </c>
      <c r="P223" t="s">
        <v>57</v>
      </c>
      <c r="Q223">
        <v>1</v>
      </c>
      <c r="X223">
        <v>0.22</v>
      </c>
      <c r="Y223">
        <v>0</v>
      </c>
      <c r="Z223">
        <v>487.94</v>
      </c>
      <c r="AA223">
        <v>811.79</v>
      </c>
      <c r="AB223">
        <v>0</v>
      </c>
      <c r="AC223">
        <v>0</v>
      </c>
      <c r="AD223">
        <v>1</v>
      </c>
      <c r="AE223">
        <v>0</v>
      </c>
      <c r="AF223" t="s">
        <v>236</v>
      </c>
      <c r="AG223">
        <v>0.22</v>
      </c>
      <c r="AH223">
        <v>2</v>
      </c>
      <c r="AI223">
        <v>85246614</v>
      </c>
      <c r="AJ223">
        <v>221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</row>
    <row r="224" spans="1:44">
      <c r="A224">
        <f>ROW(Source!A118)</f>
        <v>118</v>
      </c>
      <c r="B224">
        <v>85246615</v>
      </c>
      <c r="C224">
        <v>85246609</v>
      </c>
      <c r="D224">
        <v>82925804</v>
      </c>
      <c r="E224">
        <v>117</v>
      </c>
      <c r="F224">
        <v>1</v>
      </c>
      <c r="G224">
        <v>1</v>
      </c>
      <c r="H224">
        <v>1</v>
      </c>
      <c r="I224" t="s">
        <v>71</v>
      </c>
      <c r="J224" t="s">
        <v>236</v>
      </c>
      <c r="K224" t="s">
        <v>72</v>
      </c>
      <c r="L224">
        <v>1191</v>
      </c>
      <c r="N224">
        <v>1013</v>
      </c>
      <c r="O224" t="s">
        <v>28</v>
      </c>
      <c r="P224" t="s">
        <v>28</v>
      </c>
      <c r="Q224">
        <v>1</v>
      </c>
      <c r="X224">
        <v>0.41</v>
      </c>
      <c r="Y224">
        <v>0</v>
      </c>
      <c r="Z224">
        <v>0</v>
      </c>
      <c r="AA224">
        <v>0</v>
      </c>
      <c r="AB224">
        <v>690.62</v>
      </c>
      <c r="AC224">
        <v>0</v>
      </c>
      <c r="AD224">
        <v>1</v>
      </c>
      <c r="AE224">
        <v>1</v>
      </c>
      <c r="AF224" t="s">
        <v>236</v>
      </c>
      <c r="AG224">
        <v>0.41</v>
      </c>
      <c r="AH224">
        <v>2</v>
      </c>
      <c r="AI224">
        <v>85246610</v>
      </c>
      <c r="AJ224">
        <v>222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</row>
    <row r="225" spans="1:44">
      <c r="A225">
        <f>ROW(Source!A118)</f>
        <v>118</v>
      </c>
      <c r="B225">
        <v>85246616</v>
      </c>
      <c r="C225">
        <v>85246609</v>
      </c>
      <c r="D225">
        <v>82926016</v>
      </c>
      <c r="E225">
        <v>117</v>
      </c>
      <c r="F225">
        <v>1</v>
      </c>
      <c r="G225">
        <v>1</v>
      </c>
      <c r="H225">
        <v>1</v>
      </c>
      <c r="I225" t="s">
        <v>798</v>
      </c>
      <c r="J225" t="s">
        <v>236</v>
      </c>
      <c r="K225" t="s">
        <v>799</v>
      </c>
      <c r="L225">
        <v>1191</v>
      </c>
      <c r="N225">
        <v>1013</v>
      </c>
      <c r="O225" t="s">
        <v>28</v>
      </c>
      <c r="P225" t="s">
        <v>28</v>
      </c>
      <c r="Q225">
        <v>1</v>
      </c>
      <c r="X225">
        <v>0.44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1</v>
      </c>
      <c r="AE225">
        <v>2</v>
      </c>
      <c r="AF225" t="s">
        <v>236</v>
      </c>
      <c r="AG225">
        <v>0.44</v>
      </c>
      <c r="AH225">
        <v>2</v>
      </c>
      <c r="AI225">
        <v>85246611</v>
      </c>
      <c r="AJ225">
        <v>223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</row>
    <row r="226" spans="1:44">
      <c r="A226">
        <f>ROW(Source!A118)</f>
        <v>118</v>
      </c>
      <c r="B226">
        <v>85246617</v>
      </c>
      <c r="C226">
        <v>85246609</v>
      </c>
      <c r="D226">
        <v>82932505</v>
      </c>
      <c r="E226">
        <v>1</v>
      </c>
      <c r="F226">
        <v>1</v>
      </c>
      <c r="G226">
        <v>1</v>
      </c>
      <c r="H226">
        <v>2</v>
      </c>
      <c r="I226" t="s">
        <v>73</v>
      </c>
      <c r="J226" t="s">
        <v>807</v>
      </c>
      <c r="K226" t="s">
        <v>74</v>
      </c>
      <c r="L226">
        <v>1368</v>
      </c>
      <c r="N226">
        <v>1011</v>
      </c>
      <c r="O226" t="s">
        <v>57</v>
      </c>
      <c r="P226" t="s">
        <v>57</v>
      </c>
      <c r="Q226">
        <v>1</v>
      </c>
      <c r="X226">
        <v>0.22</v>
      </c>
      <c r="Y226">
        <v>0</v>
      </c>
      <c r="Z226">
        <v>1626.29</v>
      </c>
      <c r="AA226">
        <v>1090.46</v>
      </c>
      <c r="AB226">
        <v>0</v>
      </c>
      <c r="AC226">
        <v>0</v>
      </c>
      <c r="AD226">
        <v>1</v>
      </c>
      <c r="AE226">
        <v>0</v>
      </c>
      <c r="AF226" t="s">
        <v>236</v>
      </c>
      <c r="AG226">
        <v>0.22</v>
      </c>
      <c r="AH226">
        <v>2</v>
      </c>
      <c r="AI226">
        <v>85246612</v>
      </c>
      <c r="AJ226">
        <v>224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</row>
    <row r="227" spans="1:44">
      <c r="A227">
        <f>ROW(Source!A118)</f>
        <v>118</v>
      </c>
      <c r="B227">
        <v>85246618</v>
      </c>
      <c r="C227">
        <v>85246609</v>
      </c>
      <c r="D227">
        <v>82933465</v>
      </c>
      <c r="E227">
        <v>1</v>
      </c>
      <c r="F227">
        <v>1</v>
      </c>
      <c r="G227">
        <v>1</v>
      </c>
      <c r="H227">
        <v>2</v>
      </c>
      <c r="I227" t="s">
        <v>77</v>
      </c>
      <c r="J227" t="s">
        <v>805</v>
      </c>
      <c r="K227" t="s">
        <v>78</v>
      </c>
      <c r="L227">
        <v>1368</v>
      </c>
      <c r="N227">
        <v>1011</v>
      </c>
      <c r="O227" t="s">
        <v>57</v>
      </c>
      <c r="P227" t="s">
        <v>57</v>
      </c>
      <c r="Q227">
        <v>1</v>
      </c>
      <c r="X227">
        <v>0.22</v>
      </c>
      <c r="Y227">
        <v>0</v>
      </c>
      <c r="Z227">
        <v>13.86</v>
      </c>
      <c r="AA227">
        <v>0</v>
      </c>
      <c r="AB227">
        <v>0</v>
      </c>
      <c r="AC227">
        <v>0</v>
      </c>
      <c r="AD227">
        <v>1</v>
      </c>
      <c r="AE227">
        <v>0</v>
      </c>
      <c r="AF227" t="s">
        <v>236</v>
      </c>
      <c r="AG227">
        <v>0.22</v>
      </c>
      <c r="AH227">
        <v>2</v>
      </c>
      <c r="AI227">
        <v>85246613</v>
      </c>
      <c r="AJ227">
        <v>225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</row>
    <row r="228" spans="1:44">
      <c r="A228">
        <f>ROW(Source!A118)</f>
        <v>118</v>
      </c>
      <c r="B228">
        <v>85246619</v>
      </c>
      <c r="C228">
        <v>85246609</v>
      </c>
      <c r="D228">
        <v>82933483</v>
      </c>
      <c r="E228">
        <v>1</v>
      </c>
      <c r="F228">
        <v>1</v>
      </c>
      <c r="G228">
        <v>1</v>
      </c>
      <c r="H228">
        <v>2</v>
      </c>
      <c r="I228" t="s">
        <v>79</v>
      </c>
      <c r="J228" t="s">
        <v>806</v>
      </c>
      <c r="K228" t="s">
        <v>80</v>
      </c>
      <c r="L228">
        <v>1368</v>
      </c>
      <c r="N228">
        <v>1011</v>
      </c>
      <c r="O228" t="s">
        <v>57</v>
      </c>
      <c r="P228" t="s">
        <v>57</v>
      </c>
      <c r="Q228">
        <v>1</v>
      </c>
      <c r="X228">
        <v>0.22</v>
      </c>
      <c r="Y228">
        <v>0</v>
      </c>
      <c r="Z228">
        <v>487.94</v>
      </c>
      <c r="AA228">
        <v>811.79</v>
      </c>
      <c r="AB228">
        <v>0</v>
      </c>
      <c r="AC228">
        <v>0</v>
      </c>
      <c r="AD228">
        <v>1</v>
      </c>
      <c r="AE228">
        <v>0</v>
      </c>
      <c r="AF228" t="s">
        <v>236</v>
      </c>
      <c r="AG228">
        <v>0.22</v>
      </c>
      <c r="AH228">
        <v>2</v>
      </c>
      <c r="AI228">
        <v>85246614</v>
      </c>
      <c r="AJ228">
        <v>226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</row>
    <row r="229" spans="1:44">
      <c r="A229">
        <f>ROW(Source!A119)</f>
        <v>119</v>
      </c>
      <c r="B229">
        <v>85246625</v>
      </c>
      <c r="C229">
        <v>85246620</v>
      </c>
      <c r="D229">
        <v>82925804</v>
      </c>
      <c r="E229">
        <v>117</v>
      </c>
      <c r="F229">
        <v>1</v>
      </c>
      <c r="G229">
        <v>1</v>
      </c>
      <c r="H229">
        <v>1</v>
      </c>
      <c r="I229" t="s">
        <v>71</v>
      </c>
      <c r="J229" t="s">
        <v>236</v>
      </c>
      <c r="K229" t="s">
        <v>72</v>
      </c>
      <c r="L229">
        <v>1191</v>
      </c>
      <c r="N229">
        <v>1013</v>
      </c>
      <c r="O229" t="s">
        <v>28</v>
      </c>
      <c r="P229" t="s">
        <v>28</v>
      </c>
      <c r="Q229">
        <v>1</v>
      </c>
      <c r="X229">
        <v>0.25</v>
      </c>
      <c r="Y229">
        <v>0</v>
      </c>
      <c r="Z229">
        <v>0</v>
      </c>
      <c r="AA229">
        <v>0</v>
      </c>
      <c r="AB229">
        <v>690.62</v>
      </c>
      <c r="AC229">
        <v>0</v>
      </c>
      <c r="AD229">
        <v>1</v>
      </c>
      <c r="AE229">
        <v>1</v>
      </c>
      <c r="AF229" t="s">
        <v>422</v>
      </c>
      <c r="AG229">
        <v>0.2875</v>
      </c>
      <c r="AH229">
        <v>2</v>
      </c>
      <c r="AI229">
        <v>85246621</v>
      </c>
      <c r="AJ229">
        <v>227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</row>
    <row r="230" spans="1:44">
      <c r="A230">
        <f>ROW(Source!A119)</f>
        <v>119</v>
      </c>
      <c r="B230">
        <v>85246626</v>
      </c>
      <c r="C230">
        <v>85246620</v>
      </c>
      <c r="D230">
        <v>82926016</v>
      </c>
      <c r="E230">
        <v>117</v>
      </c>
      <c r="F230">
        <v>1</v>
      </c>
      <c r="G230">
        <v>1</v>
      </c>
      <c r="H230">
        <v>1</v>
      </c>
      <c r="I230" t="s">
        <v>798</v>
      </c>
      <c r="J230" t="s">
        <v>236</v>
      </c>
      <c r="K230" t="s">
        <v>799</v>
      </c>
      <c r="L230">
        <v>1191</v>
      </c>
      <c r="N230">
        <v>1013</v>
      </c>
      <c r="O230" t="s">
        <v>28</v>
      </c>
      <c r="P230" t="s">
        <v>28</v>
      </c>
      <c r="Q230">
        <v>1</v>
      </c>
      <c r="X230">
        <v>0.14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1</v>
      </c>
      <c r="AE230">
        <v>2</v>
      </c>
      <c r="AF230" t="s">
        <v>422</v>
      </c>
      <c r="AG230">
        <v>0.161</v>
      </c>
      <c r="AH230">
        <v>2</v>
      </c>
      <c r="AI230">
        <v>85246622</v>
      </c>
      <c r="AJ230">
        <v>228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</row>
    <row r="231" spans="1:44">
      <c r="A231">
        <f>ROW(Source!A119)</f>
        <v>119</v>
      </c>
      <c r="B231">
        <v>85246627</v>
      </c>
      <c r="C231">
        <v>85246620</v>
      </c>
      <c r="D231">
        <v>82933465</v>
      </c>
      <c r="E231">
        <v>1</v>
      </c>
      <c r="F231">
        <v>1</v>
      </c>
      <c r="G231">
        <v>1</v>
      </c>
      <c r="H231">
        <v>2</v>
      </c>
      <c r="I231" t="s">
        <v>77</v>
      </c>
      <c r="J231" t="s">
        <v>805</v>
      </c>
      <c r="K231" t="s">
        <v>78</v>
      </c>
      <c r="L231">
        <v>1368</v>
      </c>
      <c r="N231">
        <v>1011</v>
      </c>
      <c r="O231" t="s">
        <v>57</v>
      </c>
      <c r="P231" t="s">
        <v>57</v>
      </c>
      <c r="Q231">
        <v>1</v>
      </c>
      <c r="X231">
        <v>0.14</v>
      </c>
      <c r="Y231">
        <v>0</v>
      </c>
      <c r="Z231">
        <v>13.86</v>
      </c>
      <c r="AA231">
        <v>0</v>
      </c>
      <c r="AB231">
        <v>0</v>
      </c>
      <c r="AC231">
        <v>0</v>
      </c>
      <c r="AD231">
        <v>1</v>
      </c>
      <c r="AE231">
        <v>0</v>
      </c>
      <c r="AF231" t="s">
        <v>422</v>
      </c>
      <c r="AG231">
        <v>0.161</v>
      </c>
      <c r="AH231">
        <v>2</v>
      </c>
      <c r="AI231">
        <v>85246623</v>
      </c>
      <c r="AJ231">
        <v>229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</row>
    <row r="232" spans="1:44">
      <c r="A232">
        <f>ROW(Source!A119)</f>
        <v>119</v>
      </c>
      <c r="B232">
        <v>85246628</v>
      </c>
      <c r="C232">
        <v>85246620</v>
      </c>
      <c r="D232">
        <v>82933483</v>
      </c>
      <c r="E232">
        <v>1</v>
      </c>
      <c r="F232">
        <v>1</v>
      </c>
      <c r="G232">
        <v>1</v>
      </c>
      <c r="H232">
        <v>2</v>
      </c>
      <c r="I232" t="s">
        <v>79</v>
      </c>
      <c r="J232" t="s">
        <v>806</v>
      </c>
      <c r="K232" t="s">
        <v>80</v>
      </c>
      <c r="L232">
        <v>1368</v>
      </c>
      <c r="N232">
        <v>1011</v>
      </c>
      <c r="O232" t="s">
        <v>57</v>
      </c>
      <c r="P232" t="s">
        <v>57</v>
      </c>
      <c r="Q232">
        <v>1</v>
      </c>
      <c r="X232">
        <v>0.14</v>
      </c>
      <c r="Y232">
        <v>0</v>
      </c>
      <c r="Z232">
        <v>487.94</v>
      </c>
      <c r="AA232">
        <v>811.79</v>
      </c>
      <c r="AB232">
        <v>0</v>
      </c>
      <c r="AC232">
        <v>0</v>
      </c>
      <c r="AD232">
        <v>1</v>
      </c>
      <c r="AE232">
        <v>0</v>
      </c>
      <c r="AF232" t="s">
        <v>422</v>
      </c>
      <c r="AG232">
        <v>0.161</v>
      </c>
      <c r="AH232">
        <v>2</v>
      </c>
      <c r="AI232">
        <v>85246624</v>
      </c>
      <c r="AJ232">
        <v>230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</row>
    <row r="233" spans="1:44">
      <c r="A233">
        <f>ROW(Source!A120)</f>
        <v>120</v>
      </c>
      <c r="B233">
        <v>85246625</v>
      </c>
      <c r="C233">
        <v>85246620</v>
      </c>
      <c r="D233">
        <v>82925804</v>
      </c>
      <c r="E233">
        <v>117</v>
      </c>
      <c r="F233">
        <v>1</v>
      </c>
      <c r="G233">
        <v>1</v>
      </c>
      <c r="H233">
        <v>1</v>
      </c>
      <c r="I233" t="s">
        <v>71</v>
      </c>
      <c r="J233" t="s">
        <v>236</v>
      </c>
      <c r="K233" t="s">
        <v>72</v>
      </c>
      <c r="L233">
        <v>1191</v>
      </c>
      <c r="N233">
        <v>1013</v>
      </c>
      <c r="O233" t="s">
        <v>28</v>
      </c>
      <c r="P233" t="s">
        <v>28</v>
      </c>
      <c r="Q233">
        <v>1</v>
      </c>
      <c r="X233">
        <v>0.25</v>
      </c>
      <c r="Y233">
        <v>0</v>
      </c>
      <c r="Z233">
        <v>0</v>
      </c>
      <c r="AA233">
        <v>0</v>
      </c>
      <c r="AB233">
        <v>690.62</v>
      </c>
      <c r="AC233">
        <v>0</v>
      </c>
      <c r="AD233">
        <v>1</v>
      </c>
      <c r="AE233">
        <v>1</v>
      </c>
      <c r="AF233" t="s">
        <v>422</v>
      </c>
      <c r="AG233">
        <v>0.2875</v>
      </c>
      <c r="AH233">
        <v>2</v>
      </c>
      <c r="AI233">
        <v>85246621</v>
      </c>
      <c r="AJ233">
        <v>231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</row>
    <row r="234" spans="1:44">
      <c r="A234">
        <f>ROW(Source!A120)</f>
        <v>120</v>
      </c>
      <c r="B234">
        <v>85246626</v>
      </c>
      <c r="C234">
        <v>85246620</v>
      </c>
      <c r="D234">
        <v>82926016</v>
      </c>
      <c r="E234">
        <v>117</v>
      </c>
      <c r="F234">
        <v>1</v>
      </c>
      <c r="G234">
        <v>1</v>
      </c>
      <c r="H234">
        <v>1</v>
      </c>
      <c r="I234" t="s">
        <v>798</v>
      </c>
      <c r="J234" t="s">
        <v>236</v>
      </c>
      <c r="K234" t="s">
        <v>799</v>
      </c>
      <c r="L234">
        <v>1191</v>
      </c>
      <c r="N234">
        <v>1013</v>
      </c>
      <c r="O234" t="s">
        <v>28</v>
      </c>
      <c r="P234" t="s">
        <v>28</v>
      </c>
      <c r="Q234">
        <v>1</v>
      </c>
      <c r="X234">
        <v>0.14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1</v>
      </c>
      <c r="AE234">
        <v>2</v>
      </c>
      <c r="AF234" t="s">
        <v>422</v>
      </c>
      <c r="AG234">
        <v>0.161</v>
      </c>
      <c r="AH234">
        <v>2</v>
      </c>
      <c r="AI234">
        <v>85246622</v>
      </c>
      <c r="AJ234">
        <v>232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</row>
    <row r="235" spans="1:44">
      <c r="A235">
        <f>ROW(Source!A120)</f>
        <v>120</v>
      </c>
      <c r="B235">
        <v>85246627</v>
      </c>
      <c r="C235">
        <v>85246620</v>
      </c>
      <c r="D235">
        <v>82933465</v>
      </c>
      <c r="E235">
        <v>1</v>
      </c>
      <c r="F235">
        <v>1</v>
      </c>
      <c r="G235">
        <v>1</v>
      </c>
      <c r="H235">
        <v>2</v>
      </c>
      <c r="I235" t="s">
        <v>77</v>
      </c>
      <c r="J235" t="s">
        <v>805</v>
      </c>
      <c r="K235" t="s">
        <v>78</v>
      </c>
      <c r="L235">
        <v>1368</v>
      </c>
      <c r="N235">
        <v>1011</v>
      </c>
      <c r="O235" t="s">
        <v>57</v>
      </c>
      <c r="P235" t="s">
        <v>57</v>
      </c>
      <c r="Q235">
        <v>1</v>
      </c>
      <c r="X235">
        <v>0.14</v>
      </c>
      <c r="Y235">
        <v>0</v>
      </c>
      <c r="Z235">
        <v>13.86</v>
      </c>
      <c r="AA235">
        <v>0</v>
      </c>
      <c r="AB235">
        <v>0</v>
      </c>
      <c r="AC235">
        <v>0</v>
      </c>
      <c r="AD235">
        <v>1</v>
      </c>
      <c r="AE235">
        <v>0</v>
      </c>
      <c r="AF235" t="s">
        <v>422</v>
      </c>
      <c r="AG235">
        <v>0.161</v>
      </c>
      <c r="AH235">
        <v>2</v>
      </c>
      <c r="AI235">
        <v>85246623</v>
      </c>
      <c r="AJ235">
        <v>233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</row>
    <row r="236" spans="1:44">
      <c r="A236">
        <f>ROW(Source!A120)</f>
        <v>120</v>
      </c>
      <c r="B236">
        <v>85246628</v>
      </c>
      <c r="C236">
        <v>85246620</v>
      </c>
      <c r="D236">
        <v>82933483</v>
      </c>
      <c r="E236">
        <v>1</v>
      </c>
      <c r="F236">
        <v>1</v>
      </c>
      <c r="G236">
        <v>1</v>
      </c>
      <c r="H236">
        <v>2</v>
      </c>
      <c r="I236" t="s">
        <v>79</v>
      </c>
      <c r="J236" t="s">
        <v>806</v>
      </c>
      <c r="K236" t="s">
        <v>80</v>
      </c>
      <c r="L236">
        <v>1368</v>
      </c>
      <c r="N236">
        <v>1011</v>
      </c>
      <c r="O236" t="s">
        <v>57</v>
      </c>
      <c r="P236" t="s">
        <v>57</v>
      </c>
      <c r="Q236">
        <v>1</v>
      </c>
      <c r="X236">
        <v>0.14</v>
      </c>
      <c r="Y236">
        <v>0</v>
      </c>
      <c r="Z236">
        <v>487.94</v>
      </c>
      <c r="AA236">
        <v>811.79</v>
      </c>
      <c r="AB236">
        <v>0</v>
      </c>
      <c r="AC236">
        <v>0</v>
      </c>
      <c r="AD236">
        <v>1</v>
      </c>
      <c r="AE236">
        <v>0</v>
      </c>
      <c r="AF236" t="s">
        <v>422</v>
      </c>
      <c r="AG236">
        <v>0.161</v>
      </c>
      <c r="AH236">
        <v>2</v>
      </c>
      <c r="AI236">
        <v>85246624</v>
      </c>
      <c r="AJ236">
        <v>234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</row>
    <row r="237" spans="1:44">
      <c r="A237">
        <f>ROW(Source!A121)</f>
        <v>121</v>
      </c>
      <c r="B237">
        <v>85246634</v>
      </c>
      <c r="C237">
        <v>85246629</v>
      </c>
      <c r="D237">
        <v>82925804</v>
      </c>
      <c r="E237">
        <v>117</v>
      </c>
      <c r="F237">
        <v>1</v>
      </c>
      <c r="G237">
        <v>1</v>
      </c>
      <c r="H237">
        <v>1</v>
      </c>
      <c r="I237" t="s">
        <v>71</v>
      </c>
      <c r="J237" t="s">
        <v>236</v>
      </c>
      <c r="K237" t="s">
        <v>72</v>
      </c>
      <c r="L237">
        <v>1191</v>
      </c>
      <c r="N237">
        <v>1013</v>
      </c>
      <c r="O237" t="s">
        <v>28</v>
      </c>
      <c r="P237" t="s">
        <v>28</v>
      </c>
      <c r="Q237">
        <v>1</v>
      </c>
      <c r="X237">
        <v>0.3</v>
      </c>
      <c r="Y237">
        <v>0</v>
      </c>
      <c r="Z237">
        <v>0</v>
      </c>
      <c r="AA237">
        <v>0</v>
      </c>
      <c r="AB237">
        <v>690.62</v>
      </c>
      <c r="AC237">
        <v>0</v>
      </c>
      <c r="AD237">
        <v>1</v>
      </c>
      <c r="AE237">
        <v>1</v>
      </c>
      <c r="AF237" t="s">
        <v>422</v>
      </c>
      <c r="AG237">
        <v>0.345</v>
      </c>
      <c r="AH237">
        <v>2</v>
      </c>
      <c r="AI237">
        <v>85246630</v>
      </c>
      <c r="AJ237">
        <v>235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</row>
    <row r="238" spans="1:44">
      <c r="A238">
        <f>ROW(Source!A121)</f>
        <v>121</v>
      </c>
      <c r="B238">
        <v>85246635</v>
      </c>
      <c r="C238">
        <v>85246629</v>
      </c>
      <c r="D238">
        <v>82926016</v>
      </c>
      <c r="E238">
        <v>117</v>
      </c>
      <c r="F238">
        <v>1</v>
      </c>
      <c r="G238">
        <v>1</v>
      </c>
      <c r="H238">
        <v>1</v>
      </c>
      <c r="I238" t="s">
        <v>798</v>
      </c>
      <c r="J238" t="s">
        <v>236</v>
      </c>
      <c r="K238" t="s">
        <v>799</v>
      </c>
      <c r="L238">
        <v>1191</v>
      </c>
      <c r="N238">
        <v>1013</v>
      </c>
      <c r="O238" t="s">
        <v>28</v>
      </c>
      <c r="P238" t="s">
        <v>28</v>
      </c>
      <c r="Q238">
        <v>1</v>
      </c>
      <c r="X238">
        <v>0.16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1</v>
      </c>
      <c r="AE238">
        <v>2</v>
      </c>
      <c r="AF238" t="s">
        <v>422</v>
      </c>
      <c r="AG238">
        <v>0.184</v>
      </c>
      <c r="AH238">
        <v>2</v>
      </c>
      <c r="AI238">
        <v>85246631</v>
      </c>
      <c r="AJ238">
        <v>236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</row>
    <row r="239" spans="1:44">
      <c r="A239">
        <f>ROW(Source!A121)</f>
        <v>121</v>
      </c>
      <c r="B239">
        <v>85246636</v>
      </c>
      <c r="C239">
        <v>85246629</v>
      </c>
      <c r="D239">
        <v>82933465</v>
      </c>
      <c r="E239">
        <v>1</v>
      </c>
      <c r="F239">
        <v>1</v>
      </c>
      <c r="G239">
        <v>1</v>
      </c>
      <c r="H239">
        <v>2</v>
      </c>
      <c r="I239" t="s">
        <v>77</v>
      </c>
      <c r="J239" t="s">
        <v>805</v>
      </c>
      <c r="K239" t="s">
        <v>78</v>
      </c>
      <c r="L239">
        <v>1368</v>
      </c>
      <c r="N239">
        <v>1011</v>
      </c>
      <c r="O239" t="s">
        <v>57</v>
      </c>
      <c r="P239" t="s">
        <v>57</v>
      </c>
      <c r="Q239">
        <v>1</v>
      </c>
      <c r="X239">
        <v>0.16</v>
      </c>
      <c r="Y239">
        <v>0</v>
      </c>
      <c r="Z239">
        <v>13.86</v>
      </c>
      <c r="AA239">
        <v>0</v>
      </c>
      <c r="AB239">
        <v>0</v>
      </c>
      <c r="AC239">
        <v>0</v>
      </c>
      <c r="AD239">
        <v>1</v>
      </c>
      <c r="AE239">
        <v>0</v>
      </c>
      <c r="AF239" t="s">
        <v>422</v>
      </c>
      <c r="AG239">
        <v>0.184</v>
      </c>
      <c r="AH239">
        <v>2</v>
      </c>
      <c r="AI239">
        <v>85246632</v>
      </c>
      <c r="AJ239">
        <v>237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</row>
    <row r="240" spans="1:44">
      <c r="A240">
        <f>ROW(Source!A121)</f>
        <v>121</v>
      </c>
      <c r="B240">
        <v>85246637</v>
      </c>
      <c r="C240">
        <v>85246629</v>
      </c>
      <c r="D240">
        <v>82933483</v>
      </c>
      <c r="E240">
        <v>1</v>
      </c>
      <c r="F240">
        <v>1</v>
      </c>
      <c r="G240">
        <v>1</v>
      </c>
      <c r="H240">
        <v>2</v>
      </c>
      <c r="I240" t="s">
        <v>79</v>
      </c>
      <c r="J240" t="s">
        <v>806</v>
      </c>
      <c r="K240" t="s">
        <v>80</v>
      </c>
      <c r="L240">
        <v>1368</v>
      </c>
      <c r="N240">
        <v>1011</v>
      </c>
      <c r="O240" t="s">
        <v>57</v>
      </c>
      <c r="P240" t="s">
        <v>57</v>
      </c>
      <c r="Q240">
        <v>1</v>
      </c>
      <c r="X240">
        <v>0.16</v>
      </c>
      <c r="Y240">
        <v>0</v>
      </c>
      <c r="Z240">
        <v>487.94</v>
      </c>
      <c r="AA240">
        <v>811.79</v>
      </c>
      <c r="AB240">
        <v>0</v>
      </c>
      <c r="AC240">
        <v>0</v>
      </c>
      <c r="AD240">
        <v>1</v>
      </c>
      <c r="AE240">
        <v>0</v>
      </c>
      <c r="AF240" t="s">
        <v>422</v>
      </c>
      <c r="AG240">
        <v>0.184</v>
      </c>
      <c r="AH240">
        <v>2</v>
      </c>
      <c r="AI240">
        <v>85246633</v>
      </c>
      <c r="AJ240">
        <v>238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</row>
    <row r="241" spans="1:44">
      <c r="A241">
        <f>ROW(Source!A122)</f>
        <v>122</v>
      </c>
      <c r="B241">
        <v>85246634</v>
      </c>
      <c r="C241">
        <v>85246629</v>
      </c>
      <c r="D241">
        <v>82925804</v>
      </c>
      <c r="E241">
        <v>117</v>
      </c>
      <c r="F241">
        <v>1</v>
      </c>
      <c r="G241">
        <v>1</v>
      </c>
      <c r="H241">
        <v>1</v>
      </c>
      <c r="I241" t="s">
        <v>71</v>
      </c>
      <c r="J241" t="s">
        <v>236</v>
      </c>
      <c r="K241" t="s">
        <v>72</v>
      </c>
      <c r="L241">
        <v>1191</v>
      </c>
      <c r="N241">
        <v>1013</v>
      </c>
      <c r="O241" t="s">
        <v>28</v>
      </c>
      <c r="P241" t="s">
        <v>28</v>
      </c>
      <c r="Q241">
        <v>1</v>
      </c>
      <c r="X241">
        <v>0.3</v>
      </c>
      <c r="Y241">
        <v>0</v>
      </c>
      <c r="Z241">
        <v>0</v>
      </c>
      <c r="AA241">
        <v>0</v>
      </c>
      <c r="AB241">
        <v>690.62</v>
      </c>
      <c r="AC241">
        <v>0</v>
      </c>
      <c r="AD241">
        <v>1</v>
      </c>
      <c r="AE241">
        <v>1</v>
      </c>
      <c r="AF241" t="s">
        <v>422</v>
      </c>
      <c r="AG241">
        <v>0.345</v>
      </c>
      <c r="AH241">
        <v>2</v>
      </c>
      <c r="AI241">
        <v>85246630</v>
      </c>
      <c r="AJ241">
        <v>239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</row>
    <row r="242" spans="1:44">
      <c r="A242">
        <f>ROW(Source!A122)</f>
        <v>122</v>
      </c>
      <c r="B242">
        <v>85246635</v>
      </c>
      <c r="C242">
        <v>85246629</v>
      </c>
      <c r="D242">
        <v>82926016</v>
      </c>
      <c r="E242">
        <v>117</v>
      </c>
      <c r="F242">
        <v>1</v>
      </c>
      <c r="G242">
        <v>1</v>
      </c>
      <c r="H242">
        <v>1</v>
      </c>
      <c r="I242" t="s">
        <v>798</v>
      </c>
      <c r="J242" t="s">
        <v>236</v>
      </c>
      <c r="K242" t="s">
        <v>799</v>
      </c>
      <c r="L242">
        <v>1191</v>
      </c>
      <c r="N242">
        <v>1013</v>
      </c>
      <c r="O242" t="s">
        <v>28</v>
      </c>
      <c r="P242" t="s">
        <v>28</v>
      </c>
      <c r="Q242">
        <v>1</v>
      </c>
      <c r="X242">
        <v>0.16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1</v>
      </c>
      <c r="AE242">
        <v>2</v>
      </c>
      <c r="AF242" t="s">
        <v>422</v>
      </c>
      <c r="AG242">
        <v>0.184</v>
      </c>
      <c r="AH242">
        <v>2</v>
      </c>
      <c r="AI242">
        <v>85246631</v>
      </c>
      <c r="AJ242">
        <v>240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</row>
    <row r="243" spans="1:44">
      <c r="A243">
        <f>ROW(Source!A122)</f>
        <v>122</v>
      </c>
      <c r="B243">
        <v>85246636</v>
      </c>
      <c r="C243">
        <v>85246629</v>
      </c>
      <c r="D243">
        <v>82933465</v>
      </c>
      <c r="E243">
        <v>1</v>
      </c>
      <c r="F243">
        <v>1</v>
      </c>
      <c r="G243">
        <v>1</v>
      </c>
      <c r="H243">
        <v>2</v>
      </c>
      <c r="I243" t="s">
        <v>77</v>
      </c>
      <c r="J243" t="s">
        <v>805</v>
      </c>
      <c r="K243" t="s">
        <v>78</v>
      </c>
      <c r="L243">
        <v>1368</v>
      </c>
      <c r="N243">
        <v>1011</v>
      </c>
      <c r="O243" t="s">
        <v>57</v>
      </c>
      <c r="P243" t="s">
        <v>57</v>
      </c>
      <c r="Q243">
        <v>1</v>
      </c>
      <c r="X243">
        <v>0.16</v>
      </c>
      <c r="Y243">
        <v>0</v>
      </c>
      <c r="Z243">
        <v>13.86</v>
      </c>
      <c r="AA243">
        <v>0</v>
      </c>
      <c r="AB243">
        <v>0</v>
      </c>
      <c r="AC243">
        <v>0</v>
      </c>
      <c r="AD243">
        <v>1</v>
      </c>
      <c r="AE243">
        <v>0</v>
      </c>
      <c r="AF243" t="s">
        <v>422</v>
      </c>
      <c r="AG243">
        <v>0.184</v>
      </c>
      <c r="AH243">
        <v>2</v>
      </c>
      <c r="AI243">
        <v>85246632</v>
      </c>
      <c r="AJ243">
        <v>241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</row>
    <row r="244" spans="1:44">
      <c r="A244">
        <f>ROW(Source!A122)</f>
        <v>122</v>
      </c>
      <c r="B244">
        <v>85246637</v>
      </c>
      <c r="C244">
        <v>85246629</v>
      </c>
      <c r="D244">
        <v>82933483</v>
      </c>
      <c r="E244">
        <v>1</v>
      </c>
      <c r="F244">
        <v>1</v>
      </c>
      <c r="G244">
        <v>1</v>
      </c>
      <c r="H244">
        <v>2</v>
      </c>
      <c r="I244" t="s">
        <v>79</v>
      </c>
      <c r="J244" t="s">
        <v>806</v>
      </c>
      <c r="K244" t="s">
        <v>80</v>
      </c>
      <c r="L244">
        <v>1368</v>
      </c>
      <c r="N244">
        <v>1011</v>
      </c>
      <c r="O244" t="s">
        <v>57</v>
      </c>
      <c r="P244" t="s">
        <v>57</v>
      </c>
      <c r="Q244">
        <v>1</v>
      </c>
      <c r="X244">
        <v>0.16</v>
      </c>
      <c r="Y244">
        <v>0</v>
      </c>
      <c r="Z244">
        <v>487.94</v>
      </c>
      <c r="AA244">
        <v>811.79</v>
      </c>
      <c r="AB244">
        <v>0</v>
      </c>
      <c r="AC244">
        <v>0</v>
      </c>
      <c r="AD244">
        <v>1</v>
      </c>
      <c r="AE244">
        <v>0</v>
      </c>
      <c r="AF244" t="s">
        <v>422</v>
      </c>
      <c r="AG244">
        <v>0.184</v>
      </c>
      <c r="AH244">
        <v>2</v>
      </c>
      <c r="AI244">
        <v>85246633</v>
      </c>
      <c r="AJ244">
        <v>242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</row>
    <row r="245" spans="1:44">
      <c r="A245">
        <f>ROW(Source!A123)</f>
        <v>123</v>
      </c>
      <c r="B245">
        <v>85246646</v>
      </c>
      <c r="C245">
        <v>85246638</v>
      </c>
      <c r="D245">
        <v>82925828</v>
      </c>
      <c r="E245">
        <v>117</v>
      </c>
      <c r="F245">
        <v>1</v>
      </c>
      <c r="G245">
        <v>1</v>
      </c>
      <c r="H245">
        <v>1</v>
      </c>
      <c r="I245" t="s">
        <v>93</v>
      </c>
      <c r="J245" t="s">
        <v>236</v>
      </c>
      <c r="K245" t="s">
        <v>94</v>
      </c>
      <c r="L245">
        <v>1191</v>
      </c>
      <c r="N245">
        <v>1013</v>
      </c>
      <c r="O245" t="s">
        <v>28</v>
      </c>
      <c r="P245" t="s">
        <v>28</v>
      </c>
      <c r="Q245">
        <v>1</v>
      </c>
      <c r="X245">
        <v>4.55</v>
      </c>
      <c r="Y245">
        <v>0</v>
      </c>
      <c r="Z245">
        <v>0</v>
      </c>
      <c r="AA245">
        <v>0</v>
      </c>
      <c r="AB245">
        <v>748.18</v>
      </c>
      <c r="AC245">
        <v>0</v>
      </c>
      <c r="AD245">
        <v>1</v>
      </c>
      <c r="AE245">
        <v>1</v>
      </c>
      <c r="AF245" t="s">
        <v>441</v>
      </c>
      <c r="AG245">
        <v>6.1425</v>
      </c>
      <c r="AH245">
        <v>2</v>
      </c>
      <c r="AI245">
        <v>85246639</v>
      </c>
      <c r="AJ245">
        <v>243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</row>
    <row r="246" spans="1:44">
      <c r="A246">
        <f>ROW(Source!A123)</f>
        <v>123</v>
      </c>
      <c r="B246">
        <v>85246647</v>
      </c>
      <c r="C246">
        <v>85246638</v>
      </c>
      <c r="D246">
        <v>82926016</v>
      </c>
      <c r="E246">
        <v>117</v>
      </c>
      <c r="F246">
        <v>1</v>
      </c>
      <c r="G246">
        <v>1</v>
      </c>
      <c r="H246">
        <v>1</v>
      </c>
      <c r="I246" t="s">
        <v>798</v>
      </c>
      <c r="J246" t="s">
        <v>236</v>
      </c>
      <c r="K246" t="s">
        <v>799</v>
      </c>
      <c r="L246">
        <v>1191</v>
      </c>
      <c r="N246">
        <v>1013</v>
      </c>
      <c r="O246" t="s">
        <v>28</v>
      </c>
      <c r="P246" t="s">
        <v>28</v>
      </c>
      <c r="Q246">
        <v>1</v>
      </c>
      <c r="X246">
        <v>0.99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1</v>
      </c>
      <c r="AE246">
        <v>2</v>
      </c>
      <c r="AF246" t="s">
        <v>441</v>
      </c>
      <c r="AG246">
        <v>1.3365</v>
      </c>
      <c r="AH246">
        <v>2</v>
      </c>
      <c r="AI246">
        <v>85246640</v>
      </c>
      <c r="AJ246">
        <v>244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</row>
    <row r="247" spans="1:44">
      <c r="A247">
        <f>ROW(Source!A123)</f>
        <v>123</v>
      </c>
      <c r="B247">
        <v>85246648</v>
      </c>
      <c r="C247">
        <v>85246638</v>
      </c>
      <c r="D247">
        <v>82932392</v>
      </c>
      <c r="E247">
        <v>1</v>
      </c>
      <c r="F247">
        <v>1</v>
      </c>
      <c r="G247">
        <v>1</v>
      </c>
      <c r="H247">
        <v>2</v>
      </c>
      <c r="I247" t="s">
        <v>95</v>
      </c>
      <c r="J247" t="s">
        <v>804</v>
      </c>
      <c r="K247" t="s">
        <v>96</v>
      </c>
      <c r="L247">
        <v>1368</v>
      </c>
      <c r="N247">
        <v>1011</v>
      </c>
      <c r="O247" t="s">
        <v>57</v>
      </c>
      <c r="P247" t="s">
        <v>57</v>
      </c>
      <c r="Q247">
        <v>1</v>
      </c>
      <c r="X247">
        <v>0.71</v>
      </c>
      <c r="Y247">
        <v>0</v>
      </c>
      <c r="Z247">
        <v>2088.77</v>
      </c>
      <c r="AA247">
        <v>932.95</v>
      </c>
      <c r="AB247">
        <v>0</v>
      </c>
      <c r="AC247">
        <v>0</v>
      </c>
      <c r="AD247">
        <v>1</v>
      </c>
      <c r="AE247">
        <v>0</v>
      </c>
      <c r="AF247" t="s">
        <v>441</v>
      </c>
      <c r="AG247">
        <v>0.9585</v>
      </c>
      <c r="AH247">
        <v>2</v>
      </c>
      <c r="AI247">
        <v>85246641</v>
      </c>
      <c r="AJ247">
        <v>245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</row>
    <row r="248" spans="1:44">
      <c r="A248">
        <f>ROW(Source!A123)</f>
        <v>123</v>
      </c>
      <c r="B248">
        <v>85246649</v>
      </c>
      <c r="C248">
        <v>85246638</v>
      </c>
      <c r="D248">
        <v>82933400</v>
      </c>
      <c r="E248">
        <v>1</v>
      </c>
      <c r="F248">
        <v>1</v>
      </c>
      <c r="G248">
        <v>1</v>
      </c>
      <c r="H248">
        <v>2</v>
      </c>
      <c r="I248" t="s">
        <v>97</v>
      </c>
      <c r="J248" t="s">
        <v>801</v>
      </c>
      <c r="K248" t="s">
        <v>98</v>
      </c>
      <c r="L248">
        <v>1368</v>
      </c>
      <c r="N248">
        <v>1011</v>
      </c>
      <c r="O248" t="s">
        <v>57</v>
      </c>
      <c r="P248" t="s">
        <v>57</v>
      </c>
      <c r="Q248">
        <v>1</v>
      </c>
      <c r="X248">
        <v>0.28</v>
      </c>
      <c r="Y248">
        <v>0</v>
      </c>
      <c r="Z248">
        <v>641.7</v>
      </c>
      <c r="AA248">
        <v>811.79</v>
      </c>
      <c r="AB248">
        <v>0</v>
      </c>
      <c r="AC248">
        <v>0</v>
      </c>
      <c r="AD248">
        <v>1</v>
      </c>
      <c r="AE248">
        <v>0</v>
      </c>
      <c r="AF248" t="s">
        <v>441</v>
      </c>
      <c r="AG248">
        <v>0.378</v>
      </c>
      <c r="AH248">
        <v>2</v>
      </c>
      <c r="AI248">
        <v>85246642</v>
      </c>
      <c r="AJ248">
        <v>246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</row>
    <row r="249" spans="1:44">
      <c r="A249">
        <f>ROW(Source!A123)</f>
        <v>123</v>
      </c>
      <c r="B249">
        <v>85246650</v>
      </c>
      <c r="C249">
        <v>85246638</v>
      </c>
      <c r="D249">
        <v>82998121</v>
      </c>
      <c r="E249">
        <v>1</v>
      </c>
      <c r="F249">
        <v>1</v>
      </c>
      <c r="G249">
        <v>1</v>
      </c>
      <c r="H249">
        <v>3</v>
      </c>
      <c r="I249" t="s">
        <v>100</v>
      </c>
      <c r="J249" t="s">
        <v>813</v>
      </c>
      <c r="K249" t="s">
        <v>101</v>
      </c>
      <c r="L249">
        <v>1346</v>
      </c>
      <c r="N249">
        <v>1009</v>
      </c>
      <c r="O249" t="s">
        <v>102</v>
      </c>
      <c r="P249" t="s">
        <v>102</v>
      </c>
      <c r="Q249">
        <v>1</v>
      </c>
      <c r="X249">
        <v>0.1</v>
      </c>
      <c r="Y249">
        <v>185.43</v>
      </c>
      <c r="Z249">
        <v>0</v>
      </c>
      <c r="AA249">
        <v>0</v>
      </c>
      <c r="AB249">
        <v>0</v>
      </c>
      <c r="AC249">
        <v>0</v>
      </c>
      <c r="AD249">
        <v>1</v>
      </c>
      <c r="AE249">
        <v>0</v>
      </c>
      <c r="AF249" t="s">
        <v>236</v>
      </c>
      <c r="AG249">
        <v>0.1</v>
      </c>
      <c r="AH249">
        <v>2</v>
      </c>
      <c r="AI249">
        <v>85246643</v>
      </c>
      <c r="AJ249">
        <v>247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</row>
    <row r="250" spans="1:44">
      <c r="A250">
        <f>ROW(Source!A123)</f>
        <v>123</v>
      </c>
      <c r="B250">
        <v>85246651</v>
      </c>
      <c r="C250">
        <v>85246638</v>
      </c>
      <c r="D250">
        <v>82998128</v>
      </c>
      <c r="E250">
        <v>1</v>
      </c>
      <c r="F250">
        <v>1</v>
      </c>
      <c r="G250">
        <v>1</v>
      </c>
      <c r="H250">
        <v>3</v>
      </c>
      <c r="I250" t="s">
        <v>103</v>
      </c>
      <c r="J250" t="s">
        <v>867</v>
      </c>
      <c r="K250" t="s">
        <v>104</v>
      </c>
      <c r="L250">
        <v>1346</v>
      </c>
      <c r="N250">
        <v>1009</v>
      </c>
      <c r="O250" t="s">
        <v>102</v>
      </c>
      <c r="P250" t="s">
        <v>102</v>
      </c>
      <c r="Q250">
        <v>1</v>
      </c>
      <c r="X250">
        <v>0.03</v>
      </c>
      <c r="Y250">
        <v>58.53</v>
      </c>
      <c r="Z250">
        <v>0</v>
      </c>
      <c r="AA250">
        <v>0</v>
      </c>
      <c r="AB250">
        <v>0</v>
      </c>
      <c r="AC250">
        <v>0</v>
      </c>
      <c r="AD250">
        <v>1</v>
      </c>
      <c r="AE250">
        <v>0</v>
      </c>
      <c r="AF250" t="s">
        <v>236</v>
      </c>
      <c r="AG250">
        <v>0.03</v>
      </c>
      <c r="AH250">
        <v>2</v>
      </c>
      <c r="AI250">
        <v>85246644</v>
      </c>
      <c r="AJ250">
        <v>248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</row>
    <row r="251" spans="1:44">
      <c r="A251">
        <f>ROW(Source!A123)</f>
        <v>123</v>
      </c>
      <c r="B251">
        <v>85246652</v>
      </c>
      <c r="C251">
        <v>85246638</v>
      </c>
      <c r="D251">
        <v>83001670</v>
      </c>
      <c r="E251">
        <v>1</v>
      </c>
      <c r="F251">
        <v>1</v>
      </c>
      <c r="G251">
        <v>1</v>
      </c>
      <c r="H251">
        <v>3</v>
      </c>
      <c r="I251" t="s">
        <v>834</v>
      </c>
      <c r="J251" t="s">
        <v>835</v>
      </c>
      <c r="K251" t="s">
        <v>836</v>
      </c>
      <c r="L251">
        <v>1346</v>
      </c>
      <c r="N251">
        <v>1009</v>
      </c>
      <c r="O251" t="s">
        <v>102</v>
      </c>
      <c r="P251" t="s">
        <v>102</v>
      </c>
      <c r="Q251">
        <v>1</v>
      </c>
      <c r="X251">
        <v>0</v>
      </c>
      <c r="Y251">
        <v>174.93</v>
      </c>
      <c r="Z251">
        <v>0</v>
      </c>
      <c r="AA251">
        <v>0</v>
      </c>
      <c r="AB251">
        <v>0</v>
      </c>
      <c r="AC251">
        <v>1</v>
      </c>
      <c r="AD251">
        <v>0</v>
      </c>
      <c r="AE251">
        <v>0</v>
      </c>
      <c r="AF251" t="s">
        <v>236</v>
      </c>
      <c r="AG251">
        <v>0</v>
      </c>
      <c r="AH251">
        <v>3</v>
      </c>
      <c r="AI251">
        <v>-1</v>
      </c>
      <c r="AJ251" t="s">
        <v>236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</row>
    <row r="252" spans="1:44">
      <c r="A252">
        <f>ROW(Source!A123)</f>
        <v>123</v>
      </c>
      <c r="B252">
        <v>85246653</v>
      </c>
      <c r="C252">
        <v>85246638</v>
      </c>
      <c r="D252">
        <v>83002816</v>
      </c>
      <c r="E252">
        <v>1</v>
      </c>
      <c r="F252">
        <v>1</v>
      </c>
      <c r="G252">
        <v>1</v>
      </c>
      <c r="H252">
        <v>3</v>
      </c>
      <c r="I252" t="s">
        <v>105</v>
      </c>
      <c r="J252" t="s">
        <v>814</v>
      </c>
      <c r="K252" t="s">
        <v>106</v>
      </c>
      <c r="L252">
        <v>1346</v>
      </c>
      <c r="N252">
        <v>1009</v>
      </c>
      <c r="O252" t="s">
        <v>102</v>
      </c>
      <c r="P252" t="s">
        <v>102</v>
      </c>
      <c r="Q252">
        <v>1</v>
      </c>
      <c r="X252">
        <v>0.02</v>
      </c>
      <c r="Y252">
        <v>56.11</v>
      </c>
      <c r="Z252">
        <v>0</v>
      </c>
      <c r="AA252">
        <v>0</v>
      </c>
      <c r="AB252">
        <v>0</v>
      </c>
      <c r="AC252">
        <v>0</v>
      </c>
      <c r="AD252">
        <v>1</v>
      </c>
      <c r="AE252">
        <v>0</v>
      </c>
      <c r="AF252" t="s">
        <v>236</v>
      </c>
      <c r="AG252">
        <v>0.02</v>
      </c>
      <c r="AH252">
        <v>2</v>
      </c>
      <c r="AI252">
        <v>85246645</v>
      </c>
      <c r="AJ252">
        <v>249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</row>
    <row r="253" spans="1:44">
      <c r="A253">
        <f>ROW(Source!A123)</f>
        <v>123</v>
      </c>
      <c r="B253">
        <v>85246654</v>
      </c>
      <c r="C253">
        <v>85246638</v>
      </c>
      <c r="D253">
        <v>82927388</v>
      </c>
      <c r="E253">
        <v>117</v>
      </c>
      <c r="F253">
        <v>1</v>
      </c>
      <c r="G253">
        <v>1</v>
      </c>
      <c r="H253">
        <v>3</v>
      </c>
      <c r="I253" t="s">
        <v>974</v>
      </c>
      <c r="J253" t="s">
        <v>236</v>
      </c>
      <c r="K253" t="s">
        <v>975</v>
      </c>
      <c r="L253">
        <v>1371</v>
      </c>
      <c r="N253">
        <v>1013</v>
      </c>
      <c r="O253" t="s">
        <v>265</v>
      </c>
      <c r="P253" t="s">
        <v>265</v>
      </c>
      <c r="Q253">
        <v>1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1</v>
      </c>
      <c r="AD253">
        <v>0</v>
      </c>
      <c r="AE253">
        <v>0</v>
      </c>
      <c r="AF253" t="s">
        <v>236</v>
      </c>
      <c r="AG253">
        <v>0</v>
      </c>
      <c r="AH253">
        <v>3</v>
      </c>
      <c r="AI253">
        <v>-1</v>
      </c>
      <c r="AJ253" t="s">
        <v>236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</row>
    <row r="254" spans="1:44">
      <c r="A254">
        <f>ROW(Source!A123)</f>
        <v>123</v>
      </c>
      <c r="B254">
        <v>85246655</v>
      </c>
      <c r="C254">
        <v>85246638</v>
      </c>
      <c r="D254">
        <v>82928065</v>
      </c>
      <c r="E254">
        <v>117</v>
      </c>
      <c r="F254">
        <v>1</v>
      </c>
      <c r="G254">
        <v>1</v>
      </c>
      <c r="H254">
        <v>3</v>
      </c>
      <c r="I254" t="s">
        <v>976</v>
      </c>
      <c r="J254" t="s">
        <v>236</v>
      </c>
      <c r="K254" t="s">
        <v>977</v>
      </c>
      <c r="L254">
        <v>1348</v>
      </c>
      <c r="N254">
        <v>1009</v>
      </c>
      <c r="O254" t="s">
        <v>154</v>
      </c>
      <c r="P254" t="s">
        <v>154</v>
      </c>
      <c r="Q254">
        <v>1000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1</v>
      </c>
      <c r="AD254">
        <v>0</v>
      </c>
      <c r="AE254">
        <v>0</v>
      </c>
      <c r="AF254" t="s">
        <v>236</v>
      </c>
      <c r="AG254">
        <v>0</v>
      </c>
      <c r="AH254">
        <v>3</v>
      </c>
      <c r="AI254">
        <v>-1</v>
      </c>
      <c r="AJ254" t="s">
        <v>236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</row>
    <row r="255" spans="1:44">
      <c r="A255">
        <f>ROW(Source!A123)</f>
        <v>123</v>
      </c>
      <c r="B255">
        <v>85246656</v>
      </c>
      <c r="C255">
        <v>85246638</v>
      </c>
      <c r="D255">
        <v>82928211</v>
      </c>
      <c r="E255">
        <v>117</v>
      </c>
      <c r="F255">
        <v>1</v>
      </c>
      <c r="G255">
        <v>1</v>
      </c>
      <c r="H255">
        <v>3</v>
      </c>
      <c r="I255" t="s">
        <v>319</v>
      </c>
      <c r="J255" t="s">
        <v>236</v>
      </c>
      <c r="K255" t="s">
        <v>978</v>
      </c>
      <c r="L255">
        <v>1346</v>
      </c>
      <c r="N255">
        <v>1009</v>
      </c>
      <c r="O255" t="s">
        <v>102</v>
      </c>
      <c r="P255" t="s">
        <v>102</v>
      </c>
      <c r="Q255">
        <v>1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1</v>
      </c>
      <c r="AD255">
        <v>0</v>
      </c>
      <c r="AE255">
        <v>0</v>
      </c>
      <c r="AF255" t="s">
        <v>236</v>
      </c>
      <c r="AG255">
        <v>0</v>
      </c>
      <c r="AH255">
        <v>3</v>
      </c>
      <c r="AI255">
        <v>-1</v>
      </c>
      <c r="AJ255" t="s">
        <v>236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</row>
    <row r="256" spans="1:44">
      <c r="A256">
        <f>ROW(Source!A123)</f>
        <v>123</v>
      </c>
      <c r="B256">
        <v>85246657</v>
      </c>
      <c r="C256">
        <v>85246638</v>
      </c>
      <c r="D256">
        <v>82928546</v>
      </c>
      <c r="E256">
        <v>117</v>
      </c>
      <c r="F256">
        <v>1</v>
      </c>
      <c r="G256">
        <v>1</v>
      </c>
      <c r="H256">
        <v>3</v>
      </c>
      <c r="I256" t="s">
        <v>979</v>
      </c>
      <c r="J256" t="s">
        <v>236</v>
      </c>
      <c r="K256" t="s">
        <v>980</v>
      </c>
      <c r="L256">
        <v>1348</v>
      </c>
      <c r="N256">
        <v>1009</v>
      </c>
      <c r="O256" t="s">
        <v>154</v>
      </c>
      <c r="P256" t="s">
        <v>154</v>
      </c>
      <c r="Q256">
        <v>1000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1</v>
      </c>
      <c r="AD256">
        <v>0</v>
      </c>
      <c r="AE256">
        <v>0</v>
      </c>
      <c r="AF256" t="s">
        <v>236</v>
      </c>
      <c r="AG256">
        <v>0</v>
      </c>
      <c r="AH256">
        <v>3</v>
      </c>
      <c r="AI256">
        <v>-1</v>
      </c>
      <c r="AJ256" t="s">
        <v>236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</row>
    <row r="257" spans="1:44">
      <c r="A257">
        <f>ROW(Source!A123)</f>
        <v>123</v>
      </c>
      <c r="B257">
        <v>85246658</v>
      </c>
      <c r="C257">
        <v>85246638</v>
      </c>
      <c r="D257">
        <v>83018868</v>
      </c>
      <c r="E257">
        <v>1</v>
      </c>
      <c r="F257">
        <v>1</v>
      </c>
      <c r="G257">
        <v>1</v>
      </c>
      <c r="H257">
        <v>3</v>
      </c>
      <c r="I257" t="s">
        <v>981</v>
      </c>
      <c r="J257" t="s">
        <v>982</v>
      </c>
      <c r="K257" t="s">
        <v>983</v>
      </c>
      <c r="L257">
        <v>1346</v>
      </c>
      <c r="N257">
        <v>1009</v>
      </c>
      <c r="O257" t="s">
        <v>102</v>
      </c>
      <c r="P257" t="s">
        <v>102</v>
      </c>
      <c r="Q257">
        <v>1</v>
      </c>
      <c r="X257">
        <v>0.4</v>
      </c>
      <c r="Y257">
        <v>61.28</v>
      </c>
      <c r="Z257">
        <v>0</v>
      </c>
      <c r="AA257">
        <v>0</v>
      </c>
      <c r="AB257">
        <v>0</v>
      </c>
      <c r="AC257">
        <v>0</v>
      </c>
      <c r="AD257">
        <v>1</v>
      </c>
      <c r="AE257">
        <v>0</v>
      </c>
      <c r="AF257" t="s">
        <v>236</v>
      </c>
      <c r="AG257">
        <v>0.4</v>
      </c>
      <c r="AH257">
        <v>3</v>
      </c>
      <c r="AI257">
        <v>-1</v>
      </c>
      <c r="AJ257" t="s">
        <v>236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</row>
    <row r="258" spans="1:44">
      <c r="A258">
        <f>ROW(Source!A123)</f>
        <v>123</v>
      </c>
      <c r="B258">
        <v>85246659</v>
      </c>
      <c r="C258">
        <v>85246638</v>
      </c>
      <c r="D258">
        <v>83018894</v>
      </c>
      <c r="E258">
        <v>1</v>
      </c>
      <c r="F258">
        <v>1</v>
      </c>
      <c r="G258">
        <v>1</v>
      </c>
      <c r="H258">
        <v>3</v>
      </c>
      <c r="I258" t="s">
        <v>984</v>
      </c>
      <c r="J258" t="s">
        <v>985</v>
      </c>
      <c r="K258" t="s">
        <v>986</v>
      </c>
      <c r="L258">
        <v>1348</v>
      </c>
      <c r="N258">
        <v>1009</v>
      </c>
      <c r="O258" t="s">
        <v>154</v>
      </c>
      <c r="P258" t="s">
        <v>154</v>
      </c>
      <c r="Q258">
        <v>1000</v>
      </c>
      <c r="X258">
        <v>0.0001</v>
      </c>
      <c r="Y258">
        <v>80020.98</v>
      </c>
      <c r="Z258">
        <v>0</v>
      </c>
      <c r="AA258">
        <v>0</v>
      </c>
      <c r="AB258">
        <v>0</v>
      </c>
      <c r="AC258">
        <v>0</v>
      </c>
      <c r="AD258">
        <v>1</v>
      </c>
      <c r="AE258">
        <v>0</v>
      </c>
      <c r="AF258" t="s">
        <v>236</v>
      </c>
      <c r="AG258">
        <v>0.0001</v>
      </c>
      <c r="AH258">
        <v>3</v>
      </c>
      <c r="AI258">
        <v>-1</v>
      </c>
      <c r="AJ258" t="s">
        <v>236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</row>
    <row r="259" spans="1:44">
      <c r="A259">
        <f>ROW(Source!A123)</f>
        <v>123</v>
      </c>
      <c r="B259">
        <v>85246660</v>
      </c>
      <c r="C259">
        <v>85246638</v>
      </c>
      <c r="D259">
        <v>83026516</v>
      </c>
      <c r="E259">
        <v>1</v>
      </c>
      <c r="F259">
        <v>1</v>
      </c>
      <c r="G259">
        <v>1</v>
      </c>
      <c r="H259">
        <v>3</v>
      </c>
      <c r="I259" t="s">
        <v>987</v>
      </c>
      <c r="J259" t="s">
        <v>988</v>
      </c>
      <c r="K259" t="s">
        <v>989</v>
      </c>
      <c r="L259">
        <v>1425</v>
      </c>
      <c r="N259">
        <v>1013</v>
      </c>
      <c r="O259" t="s">
        <v>466</v>
      </c>
      <c r="P259" t="s">
        <v>466</v>
      </c>
      <c r="Q259">
        <v>1</v>
      </c>
      <c r="X259">
        <v>0.12</v>
      </c>
      <c r="Y259">
        <v>1031.73</v>
      </c>
      <c r="Z259">
        <v>0</v>
      </c>
      <c r="AA259">
        <v>0</v>
      </c>
      <c r="AB259">
        <v>0</v>
      </c>
      <c r="AC259">
        <v>0</v>
      </c>
      <c r="AD259">
        <v>1</v>
      </c>
      <c r="AE259">
        <v>0</v>
      </c>
      <c r="AF259" t="s">
        <v>236</v>
      </c>
      <c r="AG259">
        <v>0.12</v>
      </c>
      <c r="AH259">
        <v>3</v>
      </c>
      <c r="AI259">
        <v>-1</v>
      </c>
      <c r="AJ259" t="s">
        <v>236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</row>
    <row r="260" spans="1:44">
      <c r="A260">
        <f>ROW(Source!A123)</f>
        <v>123</v>
      </c>
      <c r="B260">
        <v>85246661</v>
      </c>
      <c r="C260">
        <v>85246638</v>
      </c>
      <c r="D260">
        <v>82930906</v>
      </c>
      <c r="E260">
        <v>117</v>
      </c>
      <c r="F260">
        <v>1</v>
      </c>
      <c r="G260">
        <v>1</v>
      </c>
      <c r="H260">
        <v>3</v>
      </c>
      <c r="I260" t="s">
        <v>990</v>
      </c>
      <c r="J260" t="s">
        <v>236</v>
      </c>
      <c r="K260" t="s">
        <v>991</v>
      </c>
      <c r="L260">
        <v>1371</v>
      </c>
      <c r="N260">
        <v>1013</v>
      </c>
      <c r="O260" t="s">
        <v>265</v>
      </c>
      <c r="P260" t="s">
        <v>265</v>
      </c>
      <c r="Q260">
        <v>1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1</v>
      </c>
      <c r="AD260">
        <v>0</v>
      </c>
      <c r="AE260">
        <v>0</v>
      </c>
      <c r="AF260" t="s">
        <v>236</v>
      </c>
      <c r="AG260">
        <v>0</v>
      </c>
      <c r="AH260">
        <v>3</v>
      </c>
      <c r="AI260">
        <v>-1</v>
      </c>
      <c r="AJ260" t="s">
        <v>236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</row>
    <row r="261" spans="1:44">
      <c r="A261">
        <f>ROW(Source!A123)</f>
        <v>123</v>
      </c>
      <c r="B261">
        <v>85246662</v>
      </c>
      <c r="C261">
        <v>85246638</v>
      </c>
      <c r="D261">
        <v>82930952</v>
      </c>
      <c r="E261">
        <v>117</v>
      </c>
      <c r="F261">
        <v>1</v>
      </c>
      <c r="G261">
        <v>1</v>
      </c>
      <c r="H261">
        <v>3</v>
      </c>
      <c r="I261" t="s">
        <v>992</v>
      </c>
      <c r="J261" t="s">
        <v>236</v>
      </c>
      <c r="K261" t="s">
        <v>993</v>
      </c>
      <c r="L261">
        <v>1371</v>
      </c>
      <c r="N261">
        <v>1013</v>
      </c>
      <c r="O261" t="s">
        <v>265</v>
      </c>
      <c r="P261" t="s">
        <v>265</v>
      </c>
      <c r="Q261">
        <v>1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1</v>
      </c>
      <c r="AD261">
        <v>0</v>
      </c>
      <c r="AE261">
        <v>0</v>
      </c>
      <c r="AF261" t="s">
        <v>236</v>
      </c>
      <c r="AG261">
        <v>0</v>
      </c>
      <c r="AH261">
        <v>3</v>
      </c>
      <c r="AI261">
        <v>-1</v>
      </c>
      <c r="AJ261" t="s">
        <v>236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</row>
    <row r="262" spans="1:44">
      <c r="A262">
        <f>ROW(Source!A123)</f>
        <v>123</v>
      </c>
      <c r="B262">
        <v>85246663</v>
      </c>
      <c r="C262">
        <v>85246638</v>
      </c>
      <c r="D262">
        <v>82930956</v>
      </c>
      <c r="E262">
        <v>117</v>
      </c>
      <c r="F262">
        <v>1</v>
      </c>
      <c r="G262">
        <v>1</v>
      </c>
      <c r="H262">
        <v>3</v>
      </c>
      <c r="I262" t="s">
        <v>994</v>
      </c>
      <c r="J262" t="s">
        <v>236</v>
      </c>
      <c r="K262" t="s">
        <v>995</v>
      </c>
      <c r="L262">
        <v>1371</v>
      </c>
      <c r="N262">
        <v>1013</v>
      </c>
      <c r="O262" t="s">
        <v>265</v>
      </c>
      <c r="P262" t="s">
        <v>265</v>
      </c>
      <c r="Q262">
        <v>1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1</v>
      </c>
      <c r="AD262">
        <v>0</v>
      </c>
      <c r="AE262">
        <v>0</v>
      </c>
      <c r="AF262" t="s">
        <v>236</v>
      </c>
      <c r="AG262">
        <v>0</v>
      </c>
      <c r="AH262">
        <v>3</v>
      </c>
      <c r="AI262">
        <v>-1</v>
      </c>
      <c r="AJ262" t="s">
        <v>236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</row>
    <row r="263" spans="1:44">
      <c r="A263">
        <f>ROW(Source!A124)</f>
        <v>124</v>
      </c>
      <c r="B263">
        <v>85246646</v>
      </c>
      <c r="C263">
        <v>85246638</v>
      </c>
      <c r="D263">
        <v>82925828</v>
      </c>
      <c r="E263">
        <v>117</v>
      </c>
      <c r="F263">
        <v>1</v>
      </c>
      <c r="G263">
        <v>1</v>
      </c>
      <c r="H263">
        <v>1</v>
      </c>
      <c r="I263" t="s">
        <v>93</v>
      </c>
      <c r="J263" t="s">
        <v>236</v>
      </c>
      <c r="K263" t="s">
        <v>94</v>
      </c>
      <c r="L263">
        <v>1191</v>
      </c>
      <c r="N263">
        <v>1013</v>
      </c>
      <c r="O263" t="s">
        <v>28</v>
      </c>
      <c r="P263" t="s">
        <v>28</v>
      </c>
      <c r="Q263">
        <v>1</v>
      </c>
      <c r="X263">
        <v>4.55</v>
      </c>
      <c r="Y263">
        <v>0</v>
      </c>
      <c r="Z263">
        <v>0</v>
      </c>
      <c r="AA263">
        <v>0</v>
      </c>
      <c r="AB263">
        <v>748.18</v>
      </c>
      <c r="AC263">
        <v>0</v>
      </c>
      <c r="AD263">
        <v>1</v>
      </c>
      <c r="AE263">
        <v>1</v>
      </c>
      <c r="AF263" t="s">
        <v>441</v>
      </c>
      <c r="AG263">
        <v>6.1425</v>
      </c>
      <c r="AH263">
        <v>2</v>
      </c>
      <c r="AI263">
        <v>85246639</v>
      </c>
      <c r="AJ263">
        <v>250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</row>
    <row r="264" spans="1:44">
      <c r="A264">
        <f>ROW(Source!A124)</f>
        <v>124</v>
      </c>
      <c r="B264">
        <v>85246647</v>
      </c>
      <c r="C264">
        <v>85246638</v>
      </c>
      <c r="D264">
        <v>82926016</v>
      </c>
      <c r="E264">
        <v>117</v>
      </c>
      <c r="F264">
        <v>1</v>
      </c>
      <c r="G264">
        <v>1</v>
      </c>
      <c r="H264">
        <v>1</v>
      </c>
      <c r="I264" t="s">
        <v>798</v>
      </c>
      <c r="J264" t="s">
        <v>236</v>
      </c>
      <c r="K264" t="s">
        <v>799</v>
      </c>
      <c r="L264">
        <v>1191</v>
      </c>
      <c r="N264">
        <v>1013</v>
      </c>
      <c r="O264" t="s">
        <v>28</v>
      </c>
      <c r="P264" t="s">
        <v>28</v>
      </c>
      <c r="Q264">
        <v>1</v>
      </c>
      <c r="X264">
        <v>0.99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1</v>
      </c>
      <c r="AE264">
        <v>2</v>
      </c>
      <c r="AF264" t="s">
        <v>441</v>
      </c>
      <c r="AG264">
        <v>1.3365</v>
      </c>
      <c r="AH264">
        <v>2</v>
      </c>
      <c r="AI264">
        <v>85246640</v>
      </c>
      <c r="AJ264">
        <v>251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</row>
    <row r="265" spans="1:44">
      <c r="A265">
        <f>ROW(Source!A124)</f>
        <v>124</v>
      </c>
      <c r="B265">
        <v>85246648</v>
      </c>
      <c r="C265">
        <v>85246638</v>
      </c>
      <c r="D265">
        <v>82932392</v>
      </c>
      <c r="E265">
        <v>1</v>
      </c>
      <c r="F265">
        <v>1</v>
      </c>
      <c r="G265">
        <v>1</v>
      </c>
      <c r="H265">
        <v>2</v>
      </c>
      <c r="I265" t="s">
        <v>95</v>
      </c>
      <c r="J265" t="s">
        <v>804</v>
      </c>
      <c r="K265" t="s">
        <v>96</v>
      </c>
      <c r="L265">
        <v>1368</v>
      </c>
      <c r="N265">
        <v>1011</v>
      </c>
      <c r="O265" t="s">
        <v>57</v>
      </c>
      <c r="P265" t="s">
        <v>57</v>
      </c>
      <c r="Q265">
        <v>1</v>
      </c>
      <c r="X265">
        <v>0.71</v>
      </c>
      <c r="Y265">
        <v>0</v>
      </c>
      <c r="Z265">
        <v>2088.77</v>
      </c>
      <c r="AA265">
        <v>932.95</v>
      </c>
      <c r="AB265">
        <v>0</v>
      </c>
      <c r="AC265">
        <v>0</v>
      </c>
      <c r="AD265">
        <v>1</v>
      </c>
      <c r="AE265">
        <v>0</v>
      </c>
      <c r="AF265" t="s">
        <v>441</v>
      </c>
      <c r="AG265">
        <v>0.9585</v>
      </c>
      <c r="AH265">
        <v>2</v>
      </c>
      <c r="AI265">
        <v>85246641</v>
      </c>
      <c r="AJ265">
        <v>252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</row>
    <row r="266" spans="1:44">
      <c r="A266">
        <f>ROW(Source!A124)</f>
        <v>124</v>
      </c>
      <c r="B266">
        <v>85246649</v>
      </c>
      <c r="C266">
        <v>85246638</v>
      </c>
      <c r="D266">
        <v>82933400</v>
      </c>
      <c r="E266">
        <v>1</v>
      </c>
      <c r="F266">
        <v>1</v>
      </c>
      <c r="G266">
        <v>1</v>
      </c>
      <c r="H266">
        <v>2</v>
      </c>
      <c r="I266" t="s">
        <v>97</v>
      </c>
      <c r="J266" t="s">
        <v>801</v>
      </c>
      <c r="K266" t="s">
        <v>98</v>
      </c>
      <c r="L266">
        <v>1368</v>
      </c>
      <c r="N266">
        <v>1011</v>
      </c>
      <c r="O266" t="s">
        <v>57</v>
      </c>
      <c r="P266" t="s">
        <v>57</v>
      </c>
      <c r="Q266">
        <v>1</v>
      </c>
      <c r="X266">
        <v>0.28</v>
      </c>
      <c r="Y266">
        <v>0</v>
      </c>
      <c r="Z266">
        <v>641.7</v>
      </c>
      <c r="AA266">
        <v>811.79</v>
      </c>
      <c r="AB266">
        <v>0</v>
      </c>
      <c r="AC266">
        <v>0</v>
      </c>
      <c r="AD266">
        <v>1</v>
      </c>
      <c r="AE266">
        <v>0</v>
      </c>
      <c r="AF266" t="s">
        <v>441</v>
      </c>
      <c r="AG266">
        <v>0.378</v>
      </c>
      <c r="AH266">
        <v>2</v>
      </c>
      <c r="AI266">
        <v>85246642</v>
      </c>
      <c r="AJ266">
        <v>253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</row>
    <row r="267" spans="1:44">
      <c r="A267">
        <f>ROW(Source!A124)</f>
        <v>124</v>
      </c>
      <c r="B267">
        <v>85246650</v>
      </c>
      <c r="C267">
        <v>85246638</v>
      </c>
      <c r="D267">
        <v>82998121</v>
      </c>
      <c r="E267">
        <v>1</v>
      </c>
      <c r="F267">
        <v>1</v>
      </c>
      <c r="G267">
        <v>1</v>
      </c>
      <c r="H267">
        <v>3</v>
      </c>
      <c r="I267" t="s">
        <v>100</v>
      </c>
      <c r="J267" t="s">
        <v>813</v>
      </c>
      <c r="K267" t="s">
        <v>101</v>
      </c>
      <c r="L267">
        <v>1346</v>
      </c>
      <c r="N267">
        <v>1009</v>
      </c>
      <c r="O267" t="s">
        <v>102</v>
      </c>
      <c r="P267" t="s">
        <v>102</v>
      </c>
      <c r="Q267">
        <v>1</v>
      </c>
      <c r="X267">
        <v>0.1</v>
      </c>
      <c r="Y267">
        <v>185.43</v>
      </c>
      <c r="Z267">
        <v>0</v>
      </c>
      <c r="AA267">
        <v>0</v>
      </c>
      <c r="AB267">
        <v>0</v>
      </c>
      <c r="AC267">
        <v>0</v>
      </c>
      <c r="AD267">
        <v>1</v>
      </c>
      <c r="AE267">
        <v>0</v>
      </c>
      <c r="AF267" t="s">
        <v>236</v>
      </c>
      <c r="AG267">
        <v>0.1</v>
      </c>
      <c r="AH267">
        <v>2</v>
      </c>
      <c r="AI267">
        <v>85246643</v>
      </c>
      <c r="AJ267">
        <v>254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</row>
    <row r="268" spans="1:44">
      <c r="A268">
        <f>ROW(Source!A124)</f>
        <v>124</v>
      </c>
      <c r="B268">
        <v>85246651</v>
      </c>
      <c r="C268">
        <v>85246638</v>
      </c>
      <c r="D268">
        <v>82998128</v>
      </c>
      <c r="E268">
        <v>1</v>
      </c>
      <c r="F268">
        <v>1</v>
      </c>
      <c r="G268">
        <v>1</v>
      </c>
      <c r="H268">
        <v>3</v>
      </c>
      <c r="I268" t="s">
        <v>103</v>
      </c>
      <c r="J268" t="s">
        <v>867</v>
      </c>
      <c r="K268" t="s">
        <v>104</v>
      </c>
      <c r="L268">
        <v>1346</v>
      </c>
      <c r="N268">
        <v>1009</v>
      </c>
      <c r="O268" t="s">
        <v>102</v>
      </c>
      <c r="P268" t="s">
        <v>102</v>
      </c>
      <c r="Q268">
        <v>1</v>
      </c>
      <c r="X268">
        <v>0.03</v>
      </c>
      <c r="Y268">
        <v>58.53</v>
      </c>
      <c r="Z268">
        <v>0</v>
      </c>
      <c r="AA268">
        <v>0</v>
      </c>
      <c r="AB268">
        <v>0</v>
      </c>
      <c r="AC268">
        <v>0</v>
      </c>
      <c r="AD268">
        <v>1</v>
      </c>
      <c r="AE268">
        <v>0</v>
      </c>
      <c r="AF268" t="s">
        <v>236</v>
      </c>
      <c r="AG268">
        <v>0.03</v>
      </c>
      <c r="AH268">
        <v>2</v>
      </c>
      <c r="AI268">
        <v>85246644</v>
      </c>
      <c r="AJ268">
        <v>255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</row>
    <row r="269" spans="1:44">
      <c r="A269">
        <f>ROW(Source!A124)</f>
        <v>124</v>
      </c>
      <c r="B269">
        <v>85246652</v>
      </c>
      <c r="C269">
        <v>85246638</v>
      </c>
      <c r="D269">
        <v>83001670</v>
      </c>
      <c r="E269">
        <v>1</v>
      </c>
      <c r="F269">
        <v>1</v>
      </c>
      <c r="G269">
        <v>1</v>
      </c>
      <c r="H269">
        <v>3</v>
      </c>
      <c r="I269" t="s">
        <v>834</v>
      </c>
      <c r="J269" t="s">
        <v>835</v>
      </c>
      <c r="K269" t="s">
        <v>836</v>
      </c>
      <c r="L269">
        <v>1346</v>
      </c>
      <c r="N269">
        <v>1009</v>
      </c>
      <c r="O269" t="s">
        <v>102</v>
      </c>
      <c r="P269" t="s">
        <v>102</v>
      </c>
      <c r="Q269">
        <v>1</v>
      </c>
      <c r="X269">
        <v>0</v>
      </c>
      <c r="Y269">
        <v>174.93</v>
      </c>
      <c r="Z269">
        <v>0</v>
      </c>
      <c r="AA269">
        <v>0</v>
      </c>
      <c r="AB269">
        <v>0</v>
      </c>
      <c r="AC269">
        <v>1</v>
      </c>
      <c r="AD269">
        <v>0</v>
      </c>
      <c r="AE269">
        <v>0</v>
      </c>
      <c r="AF269" t="s">
        <v>236</v>
      </c>
      <c r="AG269">
        <v>0</v>
      </c>
      <c r="AH269">
        <v>3</v>
      </c>
      <c r="AI269">
        <v>-1</v>
      </c>
      <c r="AJ269" t="s">
        <v>236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</row>
    <row r="270" spans="1:44">
      <c r="A270">
        <f>ROW(Source!A124)</f>
        <v>124</v>
      </c>
      <c r="B270">
        <v>85246653</v>
      </c>
      <c r="C270">
        <v>85246638</v>
      </c>
      <c r="D270">
        <v>83002816</v>
      </c>
      <c r="E270">
        <v>1</v>
      </c>
      <c r="F270">
        <v>1</v>
      </c>
      <c r="G270">
        <v>1</v>
      </c>
      <c r="H270">
        <v>3</v>
      </c>
      <c r="I270" t="s">
        <v>105</v>
      </c>
      <c r="J270" t="s">
        <v>814</v>
      </c>
      <c r="K270" t="s">
        <v>106</v>
      </c>
      <c r="L270">
        <v>1346</v>
      </c>
      <c r="N270">
        <v>1009</v>
      </c>
      <c r="O270" t="s">
        <v>102</v>
      </c>
      <c r="P270" t="s">
        <v>102</v>
      </c>
      <c r="Q270">
        <v>1</v>
      </c>
      <c r="X270">
        <v>0.02</v>
      </c>
      <c r="Y270">
        <v>56.11</v>
      </c>
      <c r="Z270">
        <v>0</v>
      </c>
      <c r="AA270">
        <v>0</v>
      </c>
      <c r="AB270">
        <v>0</v>
      </c>
      <c r="AC270">
        <v>0</v>
      </c>
      <c r="AD270">
        <v>1</v>
      </c>
      <c r="AE270">
        <v>0</v>
      </c>
      <c r="AF270" t="s">
        <v>236</v>
      </c>
      <c r="AG270">
        <v>0.02</v>
      </c>
      <c r="AH270">
        <v>2</v>
      </c>
      <c r="AI270">
        <v>85246645</v>
      </c>
      <c r="AJ270">
        <v>256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</row>
    <row r="271" spans="1:44">
      <c r="A271">
        <f>ROW(Source!A124)</f>
        <v>124</v>
      </c>
      <c r="B271">
        <v>85246654</v>
      </c>
      <c r="C271">
        <v>85246638</v>
      </c>
      <c r="D271">
        <v>82927388</v>
      </c>
      <c r="E271">
        <v>117</v>
      </c>
      <c r="F271">
        <v>1</v>
      </c>
      <c r="G271">
        <v>1</v>
      </c>
      <c r="H271">
        <v>3</v>
      </c>
      <c r="I271" t="s">
        <v>974</v>
      </c>
      <c r="J271" t="s">
        <v>236</v>
      </c>
      <c r="K271" t="s">
        <v>975</v>
      </c>
      <c r="L271">
        <v>1371</v>
      </c>
      <c r="N271">
        <v>1013</v>
      </c>
      <c r="O271" t="s">
        <v>265</v>
      </c>
      <c r="P271" t="s">
        <v>265</v>
      </c>
      <c r="Q271">
        <v>1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1</v>
      </c>
      <c r="AD271">
        <v>0</v>
      </c>
      <c r="AE271">
        <v>0</v>
      </c>
      <c r="AF271" t="s">
        <v>236</v>
      </c>
      <c r="AG271">
        <v>0</v>
      </c>
      <c r="AH271">
        <v>3</v>
      </c>
      <c r="AI271">
        <v>-1</v>
      </c>
      <c r="AJ271" t="s">
        <v>236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</row>
    <row r="272" spans="1:44">
      <c r="A272">
        <f>ROW(Source!A124)</f>
        <v>124</v>
      </c>
      <c r="B272">
        <v>85246655</v>
      </c>
      <c r="C272">
        <v>85246638</v>
      </c>
      <c r="D272">
        <v>82928065</v>
      </c>
      <c r="E272">
        <v>117</v>
      </c>
      <c r="F272">
        <v>1</v>
      </c>
      <c r="G272">
        <v>1</v>
      </c>
      <c r="H272">
        <v>3</v>
      </c>
      <c r="I272" t="s">
        <v>976</v>
      </c>
      <c r="J272" t="s">
        <v>236</v>
      </c>
      <c r="K272" t="s">
        <v>977</v>
      </c>
      <c r="L272">
        <v>1348</v>
      </c>
      <c r="N272">
        <v>1009</v>
      </c>
      <c r="O272" t="s">
        <v>154</v>
      </c>
      <c r="P272" t="s">
        <v>154</v>
      </c>
      <c r="Q272">
        <v>1000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1</v>
      </c>
      <c r="AD272">
        <v>0</v>
      </c>
      <c r="AE272">
        <v>0</v>
      </c>
      <c r="AF272" t="s">
        <v>236</v>
      </c>
      <c r="AG272">
        <v>0</v>
      </c>
      <c r="AH272">
        <v>3</v>
      </c>
      <c r="AI272">
        <v>-1</v>
      </c>
      <c r="AJ272" t="s">
        <v>236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</row>
    <row r="273" spans="1:44">
      <c r="A273">
        <f>ROW(Source!A124)</f>
        <v>124</v>
      </c>
      <c r="B273">
        <v>85246656</v>
      </c>
      <c r="C273">
        <v>85246638</v>
      </c>
      <c r="D273">
        <v>82928211</v>
      </c>
      <c r="E273">
        <v>117</v>
      </c>
      <c r="F273">
        <v>1</v>
      </c>
      <c r="G273">
        <v>1</v>
      </c>
      <c r="H273">
        <v>3</v>
      </c>
      <c r="I273" t="s">
        <v>319</v>
      </c>
      <c r="J273" t="s">
        <v>236</v>
      </c>
      <c r="K273" t="s">
        <v>978</v>
      </c>
      <c r="L273">
        <v>1346</v>
      </c>
      <c r="N273">
        <v>1009</v>
      </c>
      <c r="O273" t="s">
        <v>102</v>
      </c>
      <c r="P273" t="s">
        <v>102</v>
      </c>
      <c r="Q273">
        <v>1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1</v>
      </c>
      <c r="AD273">
        <v>0</v>
      </c>
      <c r="AE273">
        <v>0</v>
      </c>
      <c r="AF273" t="s">
        <v>236</v>
      </c>
      <c r="AG273">
        <v>0</v>
      </c>
      <c r="AH273">
        <v>3</v>
      </c>
      <c r="AI273">
        <v>-1</v>
      </c>
      <c r="AJ273" t="s">
        <v>236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</row>
    <row r="274" spans="1:44">
      <c r="A274">
        <f>ROW(Source!A124)</f>
        <v>124</v>
      </c>
      <c r="B274">
        <v>85246657</v>
      </c>
      <c r="C274">
        <v>85246638</v>
      </c>
      <c r="D274">
        <v>82928546</v>
      </c>
      <c r="E274">
        <v>117</v>
      </c>
      <c r="F274">
        <v>1</v>
      </c>
      <c r="G274">
        <v>1</v>
      </c>
      <c r="H274">
        <v>3</v>
      </c>
      <c r="I274" t="s">
        <v>979</v>
      </c>
      <c r="J274" t="s">
        <v>236</v>
      </c>
      <c r="K274" t="s">
        <v>980</v>
      </c>
      <c r="L274">
        <v>1348</v>
      </c>
      <c r="N274">
        <v>1009</v>
      </c>
      <c r="O274" t="s">
        <v>154</v>
      </c>
      <c r="P274" t="s">
        <v>154</v>
      </c>
      <c r="Q274">
        <v>1000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1</v>
      </c>
      <c r="AD274">
        <v>0</v>
      </c>
      <c r="AE274">
        <v>0</v>
      </c>
      <c r="AF274" t="s">
        <v>236</v>
      </c>
      <c r="AG274">
        <v>0</v>
      </c>
      <c r="AH274">
        <v>3</v>
      </c>
      <c r="AI274">
        <v>-1</v>
      </c>
      <c r="AJ274" t="s">
        <v>236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</row>
    <row r="275" spans="1:44">
      <c r="A275">
        <f>ROW(Source!A124)</f>
        <v>124</v>
      </c>
      <c r="B275">
        <v>85246658</v>
      </c>
      <c r="C275">
        <v>85246638</v>
      </c>
      <c r="D275">
        <v>83018868</v>
      </c>
      <c r="E275">
        <v>1</v>
      </c>
      <c r="F275">
        <v>1</v>
      </c>
      <c r="G275">
        <v>1</v>
      </c>
      <c r="H275">
        <v>3</v>
      </c>
      <c r="I275" t="s">
        <v>981</v>
      </c>
      <c r="J275" t="s">
        <v>982</v>
      </c>
      <c r="K275" t="s">
        <v>983</v>
      </c>
      <c r="L275">
        <v>1346</v>
      </c>
      <c r="N275">
        <v>1009</v>
      </c>
      <c r="O275" t="s">
        <v>102</v>
      </c>
      <c r="P275" t="s">
        <v>102</v>
      </c>
      <c r="Q275">
        <v>1</v>
      </c>
      <c r="X275">
        <v>0.4</v>
      </c>
      <c r="Y275">
        <v>61.28</v>
      </c>
      <c r="Z275">
        <v>0</v>
      </c>
      <c r="AA275">
        <v>0</v>
      </c>
      <c r="AB275">
        <v>0</v>
      </c>
      <c r="AC275">
        <v>0</v>
      </c>
      <c r="AD275">
        <v>1</v>
      </c>
      <c r="AE275">
        <v>0</v>
      </c>
      <c r="AF275" t="s">
        <v>236</v>
      </c>
      <c r="AG275">
        <v>0.4</v>
      </c>
      <c r="AH275">
        <v>3</v>
      </c>
      <c r="AI275">
        <v>-1</v>
      </c>
      <c r="AJ275" t="s">
        <v>236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</row>
    <row r="276" spans="1:44">
      <c r="A276">
        <f>ROW(Source!A124)</f>
        <v>124</v>
      </c>
      <c r="B276">
        <v>85246659</v>
      </c>
      <c r="C276">
        <v>85246638</v>
      </c>
      <c r="D276">
        <v>83018894</v>
      </c>
      <c r="E276">
        <v>1</v>
      </c>
      <c r="F276">
        <v>1</v>
      </c>
      <c r="G276">
        <v>1</v>
      </c>
      <c r="H276">
        <v>3</v>
      </c>
      <c r="I276" t="s">
        <v>984</v>
      </c>
      <c r="J276" t="s">
        <v>985</v>
      </c>
      <c r="K276" t="s">
        <v>986</v>
      </c>
      <c r="L276">
        <v>1348</v>
      </c>
      <c r="N276">
        <v>1009</v>
      </c>
      <c r="O276" t="s">
        <v>154</v>
      </c>
      <c r="P276" t="s">
        <v>154</v>
      </c>
      <c r="Q276">
        <v>1000</v>
      </c>
      <c r="X276">
        <v>0.0001</v>
      </c>
      <c r="Y276">
        <v>80020.98</v>
      </c>
      <c r="Z276">
        <v>0</v>
      </c>
      <c r="AA276">
        <v>0</v>
      </c>
      <c r="AB276">
        <v>0</v>
      </c>
      <c r="AC276">
        <v>0</v>
      </c>
      <c r="AD276">
        <v>1</v>
      </c>
      <c r="AE276">
        <v>0</v>
      </c>
      <c r="AF276" t="s">
        <v>236</v>
      </c>
      <c r="AG276">
        <v>0.0001</v>
      </c>
      <c r="AH276">
        <v>3</v>
      </c>
      <c r="AI276">
        <v>-1</v>
      </c>
      <c r="AJ276" t="s">
        <v>236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</row>
    <row r="277" spans="1:44">
      <c r="A277">
        <f>ROW(Source!A124)</f>
        <v>124</v>
      </c>
      <c r="B277">
        <v>85246660</v>
      </c>
      <c r="C277">
        <v>85246638</v>
      </c>
      <c r="D277">
        <v>83026516</v>
      </c>
      <c r="E277">
        <v>1</v>
      </c>
      <c r="F277">
        <v>1</v>
      </c>
      <c r="G277">
        <v>1</v>
      </c>
      <c r="H277">
        <v>3</v>
      </c>
      <c r="I277" t="s">
        <v>987</v>
      </c>
      <c r="J277" t="s">
        <v>988</v>
      </c>
      <c r="K277" t="s">
        <v>989</v>
      </c>
      <c r="L277">
        <v>1425</v>
      </c>
      <c r="N277">
        <v>1013</v>
      </c>
      <c r="O277" t="s">
        <v>466</v>
      </c>
      <c r="P277" t="s">
        <v>466</v>
      </c>
      <c r="Q277">
        <v>1</v>
      </c>
      <c r="X277">
        <v>0.12</v>
      </c>
      <c r="Y277">
        <v>1031.73</v>
      </c>
      <c r="Z277">
        <v>0</v>
      </c>
      <c r="AA277">
        <v>0</v>
      </c>
      <c r="AB277">
        <v>0</v>
      </c>
      <c r="AC277">
        <v>0</v>
      </c>
      <c r="AD277">
        <v>1</v>
      </c>
      <c r="AE277">
        <v>0</v>
      </c>
      <c r="AF277" t="s">
        <v>236</v>
      </c>
      <c r="AG277">
        <v>0.12</v>
      </c>
      <c r="AH277">
        <v>3</v>
      </c>
      <c r="AI277">
        <v>-1</v>
      </c>
      <c r="AJ277" t="s">
        <v>236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</row>
    <row r="278" spans="1:44">
      <c r="A278">
        <f>ROW(Source!A124)</f>
        <v>124</v>
      </c>
      <c r="B278">
        <v>85246661</v>
      </c>
      <c r="C278">
        <v>85246638</v>
      </c>
      <c r="D278">
        <v>82930906</v>
      </c>
      <c r="E278">
        <v>117</v>
      </c>
      <c r="F278">
        <v>1</v>
      </c>
      <c r="G278">
        <v>1</v>
      </c>
      <c r="H278">
        <v>3</v>
      </c>
      <c r="I278" t="s">
        <v>990</v>
      </c>
      <c r="J278" t="s">
        <v>236</v>
      </c>
      <c r="K278" t="s">
        <v>991</v>
      </c>
      <c r="L278">
        <v>1371</v>
      </c>
      <c r="N278">
        <v>1013</v>
      </c>
      <c r="O278" t="s">
        <v>265</v>
      </c>
      <c r="P278" t="s">
        <v>265</v>
      </c>
      <c r="Q278">
        <v>1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1</v>
      </c>
      <c r="AD278">
        <v>0</v>
      </c>
      <c r="AE278">
        <v>0</v>
      </c>
      <c r="AF278" t="s">
        <v>236</v>
      </c>
      <c r="AG278">
        <v>0</v>
      </c>
      <c r="AH278">
        <v>3</v>
      </c>
      <c r="AI278">
        <v>-1</v>
      </c>
      <c r="AJ278" t="s">
        <v>236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</row>
    <row r="279" spans="1:44">
      <c r="A279">
        <f>ROW(Source!A124)</f>
        <v>124</v>
      </c>
      <c r="B279">
        <v>85246662</v>
      </c>
      <c r="C279">
        <v>85246638</v>
      </c>
      <c r="D279">
        <v>82930952</v>
      </c>
      <c r="E279">
        <v>117</v>
      </c>
      <c r="F279">
        <v>1</v>
      </c>
      <c r="G279">
        <v>1</v>
      </c>
      <c r="H279">
        <v>3</v>
      </c>
      <c r="I279" t="s">
        <v>992</v>
      </c>
      <c r="J279" t="s">
        <v>236</v>
      </c>
      <c r="K279" t="s">
        <v>993</v>
      </c>
      <c r="L279">
        <v>1371</v>
      </c>
      <c r="N279">
        <v>1013</v>
      </c>
      <c r="O279" t="s">
        <v>265</v>
      </c>
      <c r="P279" t="s">
        <v>265</v>
      </c>
      <c r="Q279">
        <v>1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1</v>
      </c>
      <c r="AD279">
        <v>0</v>
      </c>
      <c r="AE279">
        <v>0</v>
      </c>
      <c r="AF279" t="s">
        <v>236</v>
      </c>
      <c r="AG279">
        <v>0</v>
      </c>
      <c r="AH279">
        <v>3</v>
      </c>
      <c r="AI279">
        <v>-1</v>
      </c>
      <c r="AJ279" t="s">
        <v>236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</row>
    <row r="280" spans="1:44">
      <c r="A280">
        <f>ROW(Source!A124)</f>
        <v>124</v>
      </c>
      <c r="B280">
        <v>85246663</v>
      </c>
      <c r="C280">
        <v>85246638</v>
      </c>
      <c r="D280">
        <v>82930956</v>
      </c>
      <c r="E280">
        <v>117</v>
      </c>
      <c r="F280">
        <v>1</v>
      </c>
      <c r="G280">
        <v>1</v>
      </c>
      <c r="H280">
        <v>3</v>
      </c>
      <c r="I280" t="s">
        <v>994</v>
      </c>
      <c r="J280" t="s">
        <v>236</v>
      </c>
      <c r="K280" t="s">
        <v>995</v>
      </c>
      <c r="L280">
        <v>1371</v>
      </c>
      <c r="N280">
        <v>1013</v>
      </c>
      <c r="O280" t="s">
        <v>265</v>
      </c>
      <c r="P280" t="s">
        <v>265</v>
      </c>
      <c r="Q280">
        <v>1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1</v>
      </c>
      <c r="AD280">
        <v>0</v>
      </c>
      <c r="AE280">
        <v>0</v>
      </c>
      <c r="AF280" t="s">
        <v>236</v>
      </c>
      <c r="AG280">
        <v>0</v>
      </c>
      <c r="AH280">
        <v>3</v>
      </c>
      <c r="AI280">
        <v>-1</v>
      </c>
      <c r="AJ280" t="s">
        <v>236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</row>
    <row r="281" spans="1:44">
      <c r="A281">
        <f>ROW(Source!A125)</f>
        <v>125</v>
      </c>
      <c r="B281">
        <v>85246672</v>
      </c>
      <c r="C281">
        <v>85246664</v>
      </c>
      <c r="D281">
        <v>82925828</v>
      </c>
      <c r="E281">
        <v>117</v>
      </c>
      <c r="F281">
        <v>1</v>
      </c>
      <c r="G281">
        <v>1</v>
      </c>
      <c r="H281">
        <v>1</v>
      </c>
      <c r="I281" t="s">
        <v>93</v>
      </c>
      <c r="J281" t="s">
        <v>236</v>
      </c>
      <c r="K281" t="s">
        <v>94</v>
      </c>
      <c r="L281">
        <v>1191</v>
      </c>
      <c r="N281">
        <v>1013</v>
      </c>
      <c r="O281" t="s">
        <v>28</v>
      </c>
      <c r="P281" t="s">
        <v>28</v>
      </c>
      <c r="Q281">
        <v>1</v>
      </c>
      <c r="X281">
        <v>3.06</v>
      </c>
      <c r="Y281">
        <v>0</v>
      </c>
      <c r="Z281">
        <v>0</v>
      </c>
      <c r="AA281">
        <v>0</v>
      </c>
      <c r="AB281">
        <v>748.18</v>
      </c>
      <c r="AC281">
        <v>0</v>
      </c>
      <c r="AD281">
        <v>1</v>
      </c>
      <c r="AE281">
        <v>1</v>
      </c>
      <c r="AF281" t="s">
        <v>422</v>
      </c>
      <c r="AG281">
        <v>3.519</v>
      </c>
      <c r="AH281">
        <v>2</v>
      </c>
      <c r="AI281">
        <v>85246665</v>
      </c>
      <c r="AJ281">
        <v>257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</row>
    <row r="282" spans="1:44">
      <c r="A282">
        <f>ROW(Source!A125)</f>
        <v>125</v>
      </c>
      <c r="B282">
        <v>85246673</v>
      </c>
      <c r="C282">
        <v>85246664</v>
      </c>
      <c r="D282">
        <v>82926016</v>
      </c>
      <c r="E282">
        <v>117</v>
      </c>
      <c r="F282">
        <v>1</v>
      </c>
      <c r="G282">
        <v>1</v>
      </c>
      <c r="H282">
        <v>1</v>
      </c>
      <c r="I282" t="s">
        <v>798</v>
      </c>
      <c r="J282" t="s">
        <v>236</v>
      </c>
      <c r="K282" t="s">
        <v>799</v>
      </c>
      <c r="L282">
        <v>1191</v>
      </c>
      <c r="N282">
        <v>1013</v>
      </c>
      <c r="O282" t="s">
        <v>28</v>
      </c>
      <c r="P282" t="s">
        <v>28</v>
      </c>
      <c r="Q282">
        <v>1</v>
      </c>
      <c r="X282">
        <v>0.87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1</v>
      </c>
      <c r="AE282">
        <v>2</v>
      </c>
      <c r="AF282" t="s">
        <v>422</v>
      </c>
      <c r="AG282">
        <v>1.0005</v>
      </c>
      <c r="AH282">
        <v>2</v>
      </c>
      <c r="AI282">
        <v>85246666</v>
      </c>
      <c r="AJ282">
        <v>258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</row>
    <row r="283" spans="1:44">
      <c r="A283">
        <f>ROW(Source!A125)</f>
        <v>125</v>
      </c>
      <c r="B283">
        <v>85246674</v>
      </c>
      <c r="C283">
        <v>85246664</v>
      </c>
      <c r="D283">
        <v>82932392</v>
      </c>
      <c r="E283">
        <v>1</v>
      </c>
      <c r="F283">
        <v>1</v>
      </c>
      <c r="G283">
        <v>1</v>
      </c>
      <c r="H283">
        <v>2</v>
      </c>
      <c r="I283" t="s">
        <v>95</v>
      </c>
      <c r="J283" t="s">
        <v>804</v>
      </c>
      <c r="K283" t="s">
        <v>96</v>
      </c>
      <c r="L283">
        <v>1368</v>
      </c>
      <c r="N283">
        <v>1011</v>
      </c>
      <c r="O283" t="s">
        <v>57</v>
      </c>
      <c r="P283" t="s">
        <v>57</v>
      </c>
      <c r="Q283">
        <v>1</v>
      </c>
      <c r="X283">
        <v>0.68</v>
      </c>
      <c r="Y283">
        <v>0</v>
      </c>
      <c r="Z283">
        <v>2088.77</v>
      </c>
      <c r="AA283">
        <v>932.95</v>
      </c>
      <c r="AB283">
        <v>0</v>
      </c>
      <c r="AC283">
        <v>0</v>
      </c>
      <c r="AD283">
        <v>1</v>
      </c>
      <c r="AE283">
        <v>0</v>
      </c>
      <c r="AF283" t="s">
        <v>422</v>
      </c>
      <c r="AG283">
        <v>0.782</v>
      </c>
      <c r="AH283">
        <v>2</v>
      </c>
      <c r="AI283">
        <v>85246667</v>
      </c>
      <c r="AJ283">
        <v>259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</row>
    <row r="284" spans="1:44">
      <c r="A284">
        <f>ROW(Source!A125)</f>
        <v>125</v>
      </c>
      <c r="B284">
        <v>85246675</v>
      </c>
      <c r="C284">
        <v>85246664</v>
      </c>
      <c r="D284">
        <v>82933400</v>
      </c>
      <c r="E284">
        <v>1</v>
      </c>
      <c r="F284">
        <v>1</v>
      </c>
      <c r="G284">
        <v>1</v>
      </c>
      <c r="H284">
        <v>2</v>
      </c>
      <c r="I284" t="s">
        <v>97</v>
      </c>
      <c r="J284" t="s">
        <v>801</v>
      </c>
      <c r="K284" t="s">
        <v>98</v>
      </c>
      <c r="L284">
        <v>1368</v>
      </c>
      <c r="N284">
        <v>1011</v>
      </c>
      <c r="O284" t="s">
        <v>57</v>
      </c>
      <c r="P284" t="s">
        <v>57</v>
      </c>
      <c r="Q284">
        <v>1</v>
      </c>
      <c r="X284">
        <v>0.19</v>
      </c>
      <c r="Y284">
        <v>0</v>
      </c>
      <c r="Z284">
        <v>641.7</v>
      </c>
      <c r="AA284">
        <v>811.79</v>
      </c>
      <c r="AB284">
        <v>0</v>
      </c>
      <c r="AC284">
        <v>0</v>
      </c>
      <c r="AD284">
        <v>1</v>
      </c>
      <c r="AE284">
        <v>0</v>
      </c>
      <c r="AF284" t="s">
        <v>422</v>
      </c>
      <c r="AG284">
        <v>0.2185</v>
      </c>
      <c r="AH284">
        <v>2</v>
      </c>
      <c r="AI284">
        <v>85246668</v>
      </c>
      <c r="AJ284">
        <v>260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</row>
    <row r="285" spans="1:44">
      <c r="A285">
        <f>ROW(Source!A125)</f>
        <v>125</v>
      </c>
      <c r="B285">
        <v>85246676</v>
      </c>
      <c r="C285">
        <v>85246664</v>
      </c>
      <c r="D285">
        <v>82998121</v>
      </c>
      <c r="E285">
        <v>1</v>
      </c>
      <c r="F285">
        <v>1</v>
      </c>
      <c r="G285">
        <v>1</v>
      </c>
      <c r="H285">
        <v>3</v>
      </c>
      <c r="I285" t="s">
        <v>100</v>
      </c>
      <c r="J285" t="s">
        <v>813</v>
      </c>
      <c r="K285" t="s">
        <v>101</v>
      </c>
      <c r="L285">
        <v>1346</v>
      </c>
      <c r="N285">
        <v>1009</v>
      </c>
      <c r="O285" t="s">
        <v>102</v>
      </c>
      <c r="P285" t="s">
        <v>102</v>
      </c>
      <c r="Q285">
        <v>1</v>
      </c>
      <c r="X285">
        <v>0.1</v>
      </c>
      <c r="Y285">
        <v>185.43</v>
      </c>
      <c r="Z285">
        <v>0</v>
      </c>
      <c r="AA285">
        <v>0</v>
      </c>
      <c r="AB285">
        <v>0</v>
      </c>
      <c r="AC285">
        <v>0</v>
      </c>
      <c r="AD285">
        <v>1</v>
      </c>
      <c r="AE285">
        <v>0</v>
      </c>
      <c r="AF285" t="s">
        <v>236</v>
      </c>
      <c r="AG285">
        <v>0.1</v>
      </c>
      <c r="AH285">
        <v>2</v>
      </c>
      <c r="AI285">
        <v>85246669</v>
      </c>
      <c r="AJ285">
        <v>261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</row>
    <row r="286" spans="1:44">
      <c r="A286">
        <f>ROW(Source!A125)</f>
        <v>125</v>
      </c>
      <c r="B286">
        <v>85246677</v>
      </c>
      <c r="C286">
        <v>85246664</v>
      </c>
      <c r="D286">
        <v>82998128</v>
      </c>
      <c r="E286">
        <v>1</v>
      </c>
      <c r="F286">
        <v>1</v>
      </c>
      <c r="G286">
        <v>1</v>
      </c>
      <c r="H286">
        <v>3</v>
      </c>
      <c r="I286" t="s">
        <v>103</v>
      </c>
      <c r="J286" t="s">
        <v>867</v>
      </c>
      <c r="K286" t="s">
        <v>104</v>
      </c>
      <c r="L286">
        <v>1346</v>
      </c>
      <c r="N286">
        <v>1009</v>
      </c>
      <c r="O286" t="s">
        <v>102</v>
      </c>
      <c r="P286" t="s">
        <v>102</v>
      </c>
      <c r="Q286">
        <v>1</v>
      </c>
      <c r="X286">
        <v>0.03</v>
      </c>
      <c r="Y286">
        <v>58.53</v>
      </c>
      <c r="Z286">
        <v>0</v>
      </c>
      <c r="AA286">
        <v>0</v>
      </c>
      <c r="AB286">
        <v>0</v>
      </c>
      <c r="AC286">
        <v>0</v>
      </c>
      <c r="AD286">
        <v>1</v>
      </c>
      <c r="AE286">
        <v>0</v>
      </c>
      <c r="AF286" t="s">
        <v>236</v>
      </c>
      <c r="AG286">
        <v>0.03</v>
      </c>
      <c r="AH286">
        <v>2</v>
      </c>
      <c r="AI286">
        <v>85246670</v>
      </c>
      <c r="AJ286">
        <v>262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</row>
    <row r="287" spans="1:44">
      <c r="A287">
        <f>ROW(Source!A125)</f>
        <v>125</v>
      </c>
      <c r="B287">
        <v>85246678</v>
      </c>
      <c r="C287">
        <v>85246664</v>
      </c>
      <c r="D287">
        <v>83001670</v>
      </c>
      <c r="E287">
        <v>1</v>
      </c>
      <c r="F287">
        <v>1</v>
      </c>
      <c r="G287">
        <v>1</v>
      </c>
      <c r="H287">
        <v>3</v>
      </c>
      <c r="I287" t="s">
        <v>834</v>
      </c>
      <c r="J287" t="s">
        <v>835</v>
      </c>
      <c r="K287" t="s">
        <v>836</v>
      </c>
      <c r="L287">
        <v>1346</v>
      </c>
      <c r="N287">
        <v>1009</v>
      </c>
      <c r="O287" t="s">
        <v>102</v>
      </c>
      <c r="P287" t="s">
        <v>102</v>
      </c>
      <c r="Q287">
        <v>1</v>
      </c>
      <c r="X287">
        <v>0</v>
      </c>
      <c r="Y287">
        <v>174.93</v>
      </c>
      <c r="Z287">
        <v>0</v>
      </c>
      <c r="AA287">
        <v>0</v>
      </c>
      <c r="AB287">
        <v>0</v>
      </c>
      <c r="AC287">
        <v>1</v>
      </c>
      <c r="AD287">
        <v>0</v>
      </c>
      <c r="AE287">
        <v>0</v>
      </c>
      <c r="AF287" t="s">
        <v>236</v>
      </c>
      <c r="AG287">
        <v>0</v>
      </c>
      <c r="AH287">
        <v>3</v>
      </c>
      <c r="AI287">
        <v>-1</v>
      </c>
      <c r="AJ287" t="s">
        <v>236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</row>
    <row r="288" spans="1:44">
      <c r="A288">
        <f>ROW(Source!A125)</f>
        <v>125</v>
      </c>
      <c r="B288">
        <v>85246679</v>
      </c>
      <c r="C288">
        <v>85246664</v>
      </c>
      <c r="D288">
        <v>83002816</v>
      </c>
      <c r="E288">
        <v>1</v>
      </c>
      <c r="F288">
        <v>1</v>
      </c>
      <c r="G288">
        <v>1</v>
      </c>
      <c r="H288">
        <v>3</v>
      </c>
      <c r="I288" t="s">
        <v>105</v>
      </c>
      <c r="J288" t="s">
        <v>814</v>
      </c>
      <c r="K288" t="s">
        <v>106</v>
      </c>
      <c r="L288">
        <v>1346</v>
      </c>
      <c r="N288">
        <v>1009</v>
      </c>
      <c r="O288" t="s">
        <v>102</v>
      </c>
      <c r="P288" t="s">
        <v>102</v>
      </c>
      <c r="Q288">
        <v>1</v>
      </c>
      <c r="X288">
        <v>0.02</v>
      </c>
      <c r="Y288">
        <v>56.11</v>
      </c>
      <c r="Z288">
        <v>0</v>
      </c>
      <c r="AA288">
        <v>0</v>
      </c>
      <c r="AB288">
        <v>0</v>
      </c>
      <c r="AC288">
        <v>0</v>
      </c>
      <c r="AD288">
        <v>1</v>
      </c>
      <c r="AE288">
        <v>0</v>
      </c>
      <c r="AF288" t="s">
        <v>236</v>
      </c>
      <c r="AG288">
        <v>0.02</v>
      </c>
      <c r="AH288">
        <v>2</v>
      </c>
      <c r="AI288">
        <v>85246671</v>
      </c>
      <c r="AJ288">
        <v>263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</row>
    <row r="289" spans="1:44">
      <c r="A289">
        <f>ROW(Source!A125)</f>
        <v>125</v>
      </c>
      <c r="B289">
        <v>85246680</v>
      </c>
      <c r="C289">
        <v>85246664</v>
      </c>
      <c r="D289">
        <v>82927388</v>
      </c>
      <c r="E289">
        <v>117</v>
      </c>
      <c r="F289">
        <v>1</v>
      </c>
      <c r="G289">
        <v>1</v>
      </c>
      <c r="H289">
        <v>3</v>
      </c>
      <c r="I289" t="s">
        <v>974</v>
      </c>
      <c r="J289" t="s">
        <v>236</v>
      </c>
      <c r="K289" t="s">
        <v>975</v>
      </c>
      <c r="L289">
        <v>1371</v>
      </c>
      <c r="N289">
        <v>1013</v>
      </c>
      <c r="O289" t="s">
        <v>265</v>
      </c>
      <c r="P289" t="s">
        <v>265</v>
      </c>
      <c r="Q289">
        <v>1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1</v>
      </c>
      <c r="AD289">
        <v>0</v>
      </c>
      <c r="AE289">
        <v>0</v>
      </c>
      <c r="AF289" t="s">
        <v>236</v>
      </c>
      <c r="AG289">
        <v>0</v>
      </c>
      <c r="AH289">
        <v>3</v>
      </c>
      <c r="AI289">
        <v>-1</v>
      </c>
      <c r="AJ289" t="s">
        <v>236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</row>
    <row r="290" spans="1:44">
      <c r="A290">
        <f>ROW(Source!A125)</f>
        <v>125</v>
      </c>
      <c r="B290">
        <v>85246681</v>
      </c>
      <c r="C290">
        <v>85246664</v>
      </c>
      <c r="D290">
        <v>82928065</v>
      </c>
      <c r="E290">
        <v>117</v>
      </c>
      <c r="F290">
        <v>1</v>
      </c>
      <c r="G290">
        <v>1</v>
      </c>
      <c r="H290">
        <v>3</v>
      </c>
      <c r="I290" t="s">
        <v>976</v>
      </c>
      <c r="J290" t="s">
        <v>236</v>
      </c>
      <c r="K290" t="s">
        <v>977</v>
      </c>
      <c r="L290">
        <v>1348</v>
      </c>
      <c r="N290">
        <v>1009</v>
      </c>
      <c r="O290" t="s">
        <v>154</v>
      </c>
      <c r="P290" t="s">
        <v>154</v>
      </c>
      <c r="Q290">
        <v>1000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1</v>
      </c>
      <c r="AD290">
        <v>0</v>
      </c>
      <c r="AE290">
        <v>0</v>
      </c>
      <c r="AF290" t="s">
        <v>236</v>
      </c>
      <c r="AG290">
        <v>0</v>
      </c>
      <c r="AH290">
        <v>3</v>
      </c>
      <c r="AI290">
        <v>-1</v>
      </c>
      <c r="AJ290" t="s">
        <v>236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</row>
    <row r="291" spans="1:44">
      <c r="A291">
        <f>ROW(Source!A125)</f>
        <v>125</v>
      </c>
      <c r="B291">
        <v>85246682</v>
      </c>
      <c r="C291">
        <v>85246664</v>
      </c>
      <c r="D291">
        <v>82928211</v>
      </c>
      <c r="E291">
        <v>117</v>
      </c>
      <c r="F291">
        <v>1</v>
      </c>
      <c r="G291">
        <v>1</v>
      </c>
      <c r="H291">
        <v>3</v>
      </c>
      <c r="I291" t="s">
        <v>319</v>
      </c>
      <c r="J291" t="s">
        <v>236</v>
      </c>
      <c r="K291" t="s">
        <v>978</v>
      </c>
      <c r="L291">
        <v>1346</v>
      </c>
      <c r="N291">
        <v>1009</v>
      </c>
      <c r="O291" t="s">
        <v>102</v>
      </c>
      <c r="P291" t="s">
        <v>102</v>
      </c>
      <c r="Q291">
        <v>1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1</v>
      </c>
      <c r="AD291">
        <v>0</v>
      </c>
      <c r="AE291">
        <v>0</v>
      </c>
      <c r="AF291" t="s">
        <v>236</v>
      </c>
      <c r="AG291">
        <v>0</v>
      </c>
      <c r="AH291">
        <v>3</v>
      </c>
      <c r="AI291">
        <v>-1</v>
      </c>
      <c r="AJ291" t="s">
        <v>236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</row>
    <row r="292" spans="1:44">
      <c r="A292">
        <f>ROW(Source!A125)</f>
        <v>125</v>
      </c>
      <c r="B292">
        <v>85246683</v>
      </c>
      <c r="C292">
        <v>85246664</v>
      </c>
      <c r="D292">
        <v>82928546</v>
      </c>
      <c r="E292">
        <v>117</v>
      </c>
      <c r="F292">
        <v>1</v>
      </c>
      <c r="G292">
        <v>1</v>
      </c>
      <c r="H292">
        <v>3</v>
      </c>
      <c r="I292" t="s">
        <v>979</v>
      </c>
      <c r="J292" t="s">
        <v>236</v>
      </c>
      <c r="K292" t="s">
        <v>980</v>
      </c>
      <c r="L292">
        <v>1348</v>
      </c>
      <c r="N292">
        <v>1009</v>
      </c>
      <c r="O292" t="s">
        <v>154</v>
      </c>
      <c r="P292" t="s">
        <v>154</v>
      </c>
      <c r="Q292">
        <v>1000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1</v>
      </c>
      <c r="AD292">
        <v>0</v>
      </c>
      <c r="AE292">
        <v>0</v>
      </c>
      <c r="AF292" t="s">
        <v>236</v>
      </c>
      <c r="AG292">
        <v>0</v>
      </c>
      <c r="AH292">
        <v>3</v>
      </c>
      <c r="AI292">
        <v>-1</v>
      </c>
      <c r="AJ292" t="s">
        <v>236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</row>
    <row r="293" spans="1:44">
      <c r="A293">
        <f>ROW(Source!A125)</f>
        <v>125</v>
      </c>
      <c r="B293">
        <v>85246684</v>
      </c>
      <c r="C293">
        <v>85246664</v>
      </c>
      <c r="D293">
        <v>83018868</v>
      </c>
      <c r="E293">
        <v>1</v>
      </c>
      <c r="F293">
        <v>1</v>
      </c>
      <c r="G293">
        <v>1</v>
      </c>
      <c r="H293">
        <v>3</v>
      </c>
      <c r="I293" t="s">
        <v>981</v>
      </c>
      <c r="J293" t="s">
        <v>982</v>
      </c>
      <c r="K293" t="s">
        <v>983</v>
      </c>
      <c r="L293">
        <v>1346</v>
      </c>
      <c r="N293">
        <v>1009</v>
      </c>
      <c r="O293" t="s">
        <v>102</v>
      </c>
      <c r="P293" t="s">
        <v>102</v>
      </c>
      <c r="Q293">
        <v>1</v>
      </c>
      <c r="X293">
        <v>0.4</v>
      </c>
      <c r="Y293">
        <v>61.28</v>
      </c>
      <c r="Z293">
        <v>0</v>
      </c>
      <c r="AA293">
        <v>0</v>
      </c>
      <c r="AB293">
        <v>0</v>
      </c>
      <c r="AC293">
        <v>0</v>
      </c>
      <c r="AD293">
        <v>1</v>
      </c>
      <c r="AE293">
        <v>0</v>
      </c>
      <c r="AF293" t="s">
        <v>236</v>
      </c>
      <c r="AG293">
        <v>0.4</v>
      </c>
      <c r="AH293">
        <v>3</v>
      </c>
      <c r="AI293">
        <v>-1</v>
      </c>
      <c r="AJ293" t="s">
        <v>236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</row>
    <row r="294" spans="1:44">
      <c r="A294">
        <f>ROW(Source!A125)</f>
        <v>125</v>
      </c>
      <c r="B294">
        <v>85246685</v>
      </c>
      <c r="C294">
        <v>85246664</v>
      </c>
      <c r="D294">
        <v>83018894</v>
      </c>
      <c r="E294">
        <v>1</v>
      </c>
      <c r="F294">
        <v>1</v>
      </c>
      <c r="G294">
        <v>1</v>
      </c>
      <c r="H294">
        <v>3</v>
      </c>
      <c r="I294" t="s">
        <v>984</v>
      </c>
      <c r="J294" t="s">
        <v>985</v>
      </c>
      <c r="K294" t="s">
        <v>986</v>
      </c>
      <c r="L294">
        <v>1348</v>
      </c>
      <c r="N294">
        <v>1009</v>
      </c>
      <c r="O294" t="s">
        <v>154</v>
      </c>
      <c r="P294" t="s">
        <v>154</v>
      </c>
      <c r="Q294">
        <v>1000</v>
      </c>
      <c r="X294">
        <v>0.0001</v>
      </c>
      <c r="Y294">
        <v>80020.98</v>
      </c>
      <c r="Z294">
        <v>0</v>
      </c>
      <c r="AA294">
        <v>0</v>
      </c>
      <c r="AB294">
        <v>0</v>
      </c>
      <c r="AC294">
        <v>0</v>
      </c>
      <c r="AD294">
        <v>1</v>
      </c>
      <c r="AE294">
        <v>0</v>
      </c>
      <c r="AF294" t="s">
        <v>236</v>
      </c>
      <c r="AG294">
        <v>0.0001</v>
      </c>
      <c r="AH294">
        <v>3</v>
      </c>
      <c r="AI294">
        <v>-1</v>
      </c>
      <c r="AJ294" t="s">
        <v>236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</row>
    <row r="295" spans="1:44">
      <c r="A295">
        <f>ROW(Source!A125)</f>
        <v>125</v>
      </c>
      <c r="B295">
        <v>85246686</v>
      </c>
      <c r="C295">
        <v>85246664</v>
      </c>
      <c r="D295">
        <v>83026516</v>
      </c>
      <c r="E295">
        <v>1</v>
      </c>
      <c r="F295">
        <v>1</v>
      </c>
      <c r="G295">
        <v>1</v>
      </c>
      <c r="H295">
        <v>3</v>
      </c>
      <c r="I295" t="s">
        <v>987</v>
      </c>
      <c r="J295" t="s">
        <v>988</v>
      </c>
      <c r="K295" t="s">
        <v>989</v>
      </c>
      <c r="L295">
        <v>1425</v>
      </c>
      <c r="N295">
        <v>1013</v>
      </c>
      <c r="O295" t="s">
        <v>466</v>
      </c>
      <c r="P295" t="s">
        <v>466</v>
      </c>
      <c r="Q295">
        <v>1</v>
      </c>
      <c r="X295">
        <v>0.06</v>
      </c>
      <c r="Y295">
        <v>1031.73</v>
      </c>
      <c r="Z295">
        <v>0</v>
      </c>
      <c r="AA295">
        <v>0</v>
      </c>
      <c r="AB295">
        <v>0</v>
      </c>
      <c r="AC295">
        <v>0</v>
      </c>
      <c r="AD295">
        <v>1</v>
      </c>
      <c r="AE295">
        <v>0</v>
      </c>
      <c r="AF295" t="s">
        <v>236</v>
      </c>
      <c r="AG295">
        <v>0.06</v>
      </c>
      <c r="AH295">
        <v>3</v>
      </c>
      <c r="AI295">
        <v>-1</v>
      </c>
      <c r="AJ295" t="s">
        <v>236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</row>
    <row r="296" spans="1:44">
      <c r="A296">
        <f>ROW(Source!A125)</f>
        <v>125</v>
      </c>
      <c r="B296">
        <v>85246687</v>
      </c>
      <c r="C296">
        <v>85246664</v>
      </c>
      <c r="D296">
        <v>82930906</v>
      </c>
      <c r="E296">
        <v>117</v>
      </c>
      <c r="F296">
        <v>1</v>
      </c>
      <c r="G296">
        <v>1</v>
      </c>
      <c r="H296">
        <v>3</v>
      </c>
      <c r="I296" t="s">
        <v>990</v>
      </c>
      <c r="J296" t="s">
        <v>236</v>
      </c>
      <c r="K296" t="s">
        <v>991</v>
      </c>
      <c r="L296">
        <v>1371</v>
      </c>
      <c r="N296">
        <v>1013</v>
      </c>
      <c r="O296" t="s">
        <v>265</v>
      </c>
      <c r="P296" t="s">
        <v>265</v>
      </c>
      <c r="Q296">
        <v>1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1</v>
      </c>
      <c r="AD296">
        <v>0</v>
      </c>
      <c r="AE296">
        <v>0</v>
      </c>
      <c r="AF296" t="s">
        <v>236</v>
      </c>
      <c r="AG296">
        <v>0</v>
      </c>
      <c r="AH296">
        <v>3</v>
      </c>
      <c r="AI296">
        <v>-1</v>
      </c>
      <c r="AJ296" t="s">
        <v>236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</row>
    <row r="297" spans="1:44">
      <c r="A297">
        <f>ROW(Source!A125)</f>
        <v>125</v>
      </c>
      <c r="B297">
        <v>85246688</v>
      </c>
      <c r="C297">
        <v>85246664</v>
      </c>
      <c r="D297">
        <v>82930952</v>
      </c>
      <c r="E297">
        <v>117</v>
      </c>
      <c r="F297">
        <v>1</v>
      </c>
      <c r="G297">
        <v>1</v>
      </c>
      <c r="H297">
        <v>3</v>
      </c>
      <c r="I297" t="s">
        <v>992</v>
      </c>
      <c r="J297" t="s">
        <v>236</v>
      </c>
      <c r="K297" t="s">
        <v>993</v>
      </c>
      <c r="L297">
        <v>1371</v>
      </c>
      <c r="N297">
        <v>1013</v>
      </c>
      <c r="O297" t="s">
        <v>265</v>
      </c>
      <c r="P297" t="s">
        <v>265</v>
      </c>
      <c r="Q297">
        <v>1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1</v>
      </c>
      <c r="AD297">
        <v>0</v>
      </c>
      <c r="AE297">
        <v>0</v>
      </c>
      <c r="AF297" t="s">
        <v>236</v>
      </c>
      <c r="AG297">
        <v>0</v>
      </c>
      <c r="AH297">
        <v>3</v>
      </c>
      <c r="AI297">
        <v>-1</v>
      </c>
      <c r="AJ297" t="s">
        <v>236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</row>
    <row r="298" spans="1:44">
      <c r="A298">
        <f>ROW(Source!A125)</f>
        <v>125</v>
      </c>
      <c r="B298">
        <v>85246689</v>
      </c>
      <c r="C298">
        <v>85246664</v>
      </c>
      <c r="D298">
        <v>82930956</v>
      </c>
      <c r="E298">
        <v>117</v>
      </c>
      <c r="F298">
        <v>1</v>
      </c>
      <c r="G298">
        <v>1</v>
      </c>
      <c r="H298">
        <v>3</v>
      </c>
      <c r="I298" t="s">
        <v>994</v>
      </c>
      <c r="J298" t="s">
        <v>236</v>
      </c>
      <c r="K298" t="s">
        <v>995</v>
      </c>
      <c r="L298">
        <v>1371</v>
      </c>
      <c r="N298">
        <v>1013</v>
      </c>
      <c r="O298" t="s">
        <v>265</v>
      </c>
      <c r="P298" t="s">
        <v>265</v>
      </c>
      <c r="Q298">
        <v>1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1</v>
      </c>
      <c r="AD298">
        <v>0</v>
      </c>
      <c r="AE298">
        <v>0</v>
      </c>
      <c r="AF298" t="s">
        <v>236</v>
      </c>
      <c r="AG298">
        <v>0</v>
      </c>
      <c r="AH298">
        <v>3</v>
      </c>
      <c r="AI298">
        <v>-1</v>
      </c>
      <c r="AJ298" t="s">
        <v>236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</row>
    <row r="299" spans="1:44">
      <c r="A299">
        <f>ROW(Source!A126)</f>
        <v>126</v>
      </c>
      <c r="B299">
        <v>85246672</v>
      </c>
      <c r="C299">
        <v>85246664</v>
      </c>
      <c r="D299">
        <v>82925828</v>
      </c>
      <c r="E299">
        <v>117</v>
      </c>
      <c r="F299">
        <v>1</v>
      </c>
      <c r="G299">
        <v>1</v>
      </c>
      <c r="H299">
        <v>1</v>
      </c>
      <c r="I299" t="s">
        <v>93</v>
      </c>
      <c r="J299" t="s">
        <v>236</v>
      </c>
      <c r="K299" t="s">
        <v>94</v>
      </c>
      <c r="L299">
        <v>1191</v>
      </c>
      <c r="N299">
        <v>1013</v>
      </c>
      <c r="O299" t="s">
        <v>28</v>
      </c>
      <c r="P299" t="s">
        <v>28</v>
      </c>
      <c r="Q299">
        <v>1</v>
      </c>
      <c r="X299">
        <v>3.06</v>
      </c>
      <c r="Y299">
        <v>0</v>
      </c>
      <c r="Z299">
        <v>0</v>
      </c>
      <c r="AA299">
        <v>0</v>
      </c>
      <c r="AB299">
        <v>748.18</v>
      </c>
      <c r="AC299">
        <v>0</v>
      </c>
      <c r="AD299">
        <v>1</v>
      </c>
      <c r="AE299">
        <v>1</v>
      </c>
      <c r="AF299" t="s">
        <v>422</v>
      </c>
      <c r="AG299">
        <v>3.519</v>
      </c>
      <c r="AH299">
        <v>2</v>
      </c>
      <c r="AI299">
        <v>85246665</v>
      </c>
      <c r="AJ299">
        <v>264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</row>
    <row r="300" spans="1:44">
      <c r="A300">
        <f>ROW(Source!A126)</f>
        <v>126</v>
      </c>
      <c r="B300">
        <v>85246673</v>
      </c>
      <c r="C300">
        <v>85246664</v>
      </c>
      <c r="D300">
        <v>82926016</v>
      </c>
      <c r="E300">
        <v>117</v>
      </c>
      <c r="F300">
        <v>1</v>
      </c>
      <c r="G300">
        <v>1</v>
      </c>
      <c r="H300">
        <v>1</v>
      </c>
      <c r="I300" t="s">
        <v>798</v>
      </c>
      <c r="J300" t="s">
        <v>236</v>
      </c>
      <c r="K300" t="s">
        <v>799</v>
      </c>
      <c r="L300">
        <v>1191</v>
      </c>
      <c r="N300">
        <v>1013</v>
      </c>
      <c r="O300" t="s">
        <v>28</v>
      </c>
      <c r="P300" t="s">
        <v>28</v>
      </c>
      <c r="Q300">
        <v>1</v>
      </c>
      <c r="X300">
        <v>0.87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1</v>
      </c>
      <c r="AE300">
        <v>2</v>
      </c>
      <c r="AF300" t="s">
        <v>422</v>
      </c>
      <c r="AG300">
        <v>1.0005</v>
      </c>
      <c r="AH300">
        <v>2</v>
      </c>
      <c r="AI300">
        <v>85246666</v>
      </c>
      <c r="AJ300">
        <v>265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</row>
    <row r="301" spans="1:44">
      <c r="A301">
        <f>ROW(Source!A126)</f>
        <v>126</v>
      </c>
      <c r="B301">
        <v>85246674</v>
      </c>
      <c r="C301">
        <v>85246664</v>
      </c>
      <c r="D301">
        <v>82932392</v>
      </c>
      <c r="E301">
        <v>1</v>
      </c>
      <c r="F301">
        <v>1</v>
      </c>
      <c r="G301">
        <v>1</v>
      </c>
      <c r="H301">
        <v>2</v>
      </c>
      <c r="I301" t="s">
        <v>95</v>
      </c>
      <c r="J301" t="s">
        <v>804</v>
      </c>
      <c r="K301" t="s">
        <v>96</v>
      </c>
      <c r="L301">
        <v>1368</v>
      </c>
      <c r="N301">
        <v>1011</v>
      </c>
      <c r="O301" t="s">
        <v>57</v>
      </c>
      <c r="P301" t="s">
        <v>57</v>
      </c>
      <c r="Q301">
        <v>1</v>
      </c>
      <c r="X301">
        <v>0.68</v>
      </c>
      <c r="Y301">
        <v>0</v>
      </c>
      <c r="Z301">
        <v>2088.77</v>
      </c>
      <c r="AA301">
        <v>932.95</v>
      </c>
      <c r="AB301">
        <v>0</v>
      </c>
      <c r="AC301">
        <v>0</v>
      </c>
      <c r="AD301">
        <v>1</v>
      </c>
      <c r="AE301">
        <v>0</v>
      </c>
      <c r="AF301" t="s">
        <v>422</v>
      </c>
      <c r="AG301">
        <v>0.782</v>
      </c>
      <c r="AH301">
        <v>2</v>
      </c>
      <c r="AI301">
        <v>85246667</v>
      </c>
      <c r="AJ301">
        <v>266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</row>
    <row r="302" spans="1:44">
      <c r="A302">
        <f>ROW(Source!A126)</f>
        <v>126</v>
      </c>
      <c r="B302">
        <v>85246675</v>
      </c>
      <c r="C302">
        <v>85246664</v>
      </c>
      <c r="D302">
        <v>82933400</v>
      </c>
      <c r="E302">
        <v>1</v>
      </c>
      <c r="F302">
        <v>1</v>
      </c>
      <c r="G302">
        <v>1</v>
      </c>
      <c r="H302">
        <v>2</v>
      </c>
      <c r="I302" t="s">
        <v>97</v>
      </c>
      <c r="J302" t="s">
        <v>801</v>
      </c>
      <c r="K302" t="s">
        <v>98</v>
      </c>
      <c r="L302">
        <v>1368</v>
      </c>
      <c r="N302">
        <v>1011</v>
      </c>
      <c r="O302" t="s">
        <v>57</v>
      </c>
      <c r="P302" t="s">
        <v>57</v>
      </c>
      <c r="Q302">
        <v>1</v>
      </c>
      <c r="X302">
        <v>0.19</v>
      </c>
      <c r="Y302">
        <v>0</v>
      </c>
      <c r="Z302">
        <v>641.7</v>
      </c>
      <c r="AA302">
        <v>811.79</v>
      </c>
      <c r="AB302">
        <v>0</v>
      </c>
      <c r="AC302">
        <v>0</v>
      </c>
      <c r="AD302">
        <v>1</v>
      </c>
      <c r="AE302">
        <v>0</v>
      </c>
      <c r="AF302" t="s">
        <v>422</v>
      </c>
      <c r="AG302">
        <v>0.2185</v>
      </c>
      <c r="AH302">
        <v>2</v>
      </c>
      <c r="AI302">
        <v>85246668</v>
      </c>
      <c r="AJ302">
        <v>267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</row>
    <row r="303" spans="1:44">
      <c r="A303">
        <f>ROW(Source!A126)</f>
        <v>126</v>
      </c>
      <c r="B303">
        <v>85246676</v>
      </c>
      <c r="C303">
        <v>85246664</v>
      </c>
      <c r="D303">
        <v>82998121</v>
      </c>
      <c r="E303">
        <v>1</v>
      </c>
      <c r="F303">
        <v>1</v>
      </c>
      <c r="G303">
        <v>1</v>
      </c>
      <c r="H303">
        <v>3</v>
      </c>
      <c r="I303" t="s">
        <v>100</v>
      </c>
      <c r="J303" t="s">
        <v>813</v>
      </c>
      <c r="K303" t="s">
        <v>101</v>
      </c>
      <c r="L303">
        <v>1346</v>
      </c>
      <c r="N303">
        <v>1009</v>
      </c>
      <c r="O303" t="s">
        <v>102</v>
      </c>
      <c r="P303" t="s">
        <v>102</v>
      </c>
      <c r="Q303">
        <v>1</v>
      </c>
      <c r="X303">
        <v>0.1</v>
      </c>
      <c r="Y303">
        <v>185.43</v>
      </c>
      <c r="Z303">
        <v>0</v>
      </c>
      <c r="AA303">
        <v>0</v>
      </c>
      <c r="AB303">
        <v>0</v>
      </c>
      <c r="AC303">
        <v>0</v>
      </c>
      <c r="AD303">
        <v>1</v>
      </c>
      <c r="AE303">
        <v>0</v>
      </c>
      <c r="AF303" t="s">
        <v>236</v>
      </c>
      <c r="AG303">
        <v>0.1</v>
      </c>
      <c r="AH303">
        <v>2</v>
      </c>
      <c r="AI303">
        <v>85246669</v>
      </c>
      <c r="AJ303">
        <v>268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</row>
    <row r="304" spans="1:44">
      <c r="A304">
        <f>ROW(Source!A126)</f>
        <v>126</v>
      </c>
      <c r="B304">
        <v>85246677</v>
      </c>
      <c r="C304">
        <v>85246664</v>
      </c>
      <c r="D304">
        <v>82998128</v>
      </c>
      <c r="E304">
        <v>1</v>
      </c>
      <c r="F304">
        <v>1</v>
      </c>
      <c r="G304">
        <v>1</v>
      </c>
      <c r="H304">
        <v>3</v>
      </c>
      <c r="I304" t="s">
        <v>103</v>
      </c>
      <c r="J304" t="s">
        <v>867</v>
      </c>
      <c r="K304" t="s">
        <v>104</v>
      </c>
      <c r="L304">
        <v>1346</v>
      </c>
      <c r="N304">
        <v>1009</v>
      </c>
      <c r="O304" t="s">
        <v>102</v>
      </c>
      <c r="P304" t="s">
        <v>102</v>
      </c>
      <c r="Q304">
        <v>1</v>
      </c>
      <c r="X304">
        <v>0.03</v>
      </c>
      <c r="Y304">
        <v>58.53</v>
      </c>
      <c r="Z304">
        <v>0</v>
      </c>
      <c r="AA304">
        <v>0</v>
      </c>
      <c r="AB304">
        <v>0</v>
      </c>
      <c r="AC304">
        <v>0</v>
      </c>
      <c r="AD304">
        <v>1</v>
      </c>
      <c r="AE304">
        <v>0</v>
      </c>
      <c r="AF304" t="s">
        <v>236</v>
      </c>
      <c r="AG304">
        <v>0.03</v>
      </c>
      <c r="AH304">
        <v>2</v>
      </c>
      <c r="AI304">
        <v>85246670</v>
      </c>
      <c r="AJ304">
        <v>269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</row>
    <row r="305" spans="1:44">
      <c r="A305">
        <f>ROW(Source!A126)</f>
        <v>126</v>
      </c>
      <c r="B305">
        <v>85246678</v>
      </c>
      <c r="C305">
        <v>85246664</v>
      </c>
      <c r="D305">
        <v>83001670</v>
      </c>
      <c r="E305">
        <v>1</v>
      </c>
      <c r="F305">
        <v>1</v>
      </c>
      <c r="G305">
        <v>1</v>
      </c>
      <c r="H305">
        <v>3</v>
      </c>
      <c r="I305" t="s">
        <v>834</v>
      </c>
      <c r="J305" t="s">
        <v>835</v>
      </c>
      <c r="K305" t="s">
        <v>836</v>
      </c>
      <c r="L305">
        <v>1346</v>
      </c>
      <c r="N305">
        <v>1009</v>
      </c>
      <c r="O305" t="s">
        <v>102</v>
      </c>
      <c r="P305" t="s">
        <v>102</v>
      </c>
      <c r="Q305">
        <v>1</v>
      </c>
      <c r="X305">
        <v>0</v>
      </c>
      <c r="Y305">
        <v>174.93</v>
      </c>
      <c r="Z305">
        <v>0</v>
      </c>
      <c r="AA305">
        <v>0</v>
      </c>
      <c r="AB305">
        <v>0</v>
      </c>
      <c r="AC305">
        <v>1</v>
      </c>
      <c r="AD305">
        <v>0</v>
      </c>
      <c r="AE305">
        <v>0</v>
      </c>
      <c r="AF305" t="s">
        <v>236</v>
      </c>
      <c r="AG305">
        <v>0</v>
      </c>
      <c r="AH305">
        <v>3</v>
      </c>
      <c r="AI305">
        <v>-1</v>
      </c>
      <c r="AJ305" t="s">
        <v>236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</row>
    <row r="306" spans="1:44">
      <c r="A306">
        <f>ROW(Source!A126)</f>
        <v>126</v>
      </c>
      <c r="B306">
        <v>85246679</v>
      </c>
      <c r="C306">
        <v>85246664</v>
      </c>
      <c r="D306">
        <v>83002816</v>
      </c>
      <c r="E306">
        <v>1</v>
      </c>
      <c r="F306">
        <v>1</v>
      </c>
      <c r="G306">
        <v>1</v>
      </c>
      <c r="H306">
        <v>3</v>
      </c>
      <c r="I306" t="s">
        <v>105</v>
      </c>
      <c r="J306" t="s">
        <v>814</v>
      </c>
      <c r="K306" t="s">
        <v>106</v>
      </c>
      <c r="L306">
        <v>1346</v>
      </c>
      <c r="N306">
        <v>1009</v>
      </c>
      <c r="O306" t="s">
        <v>102</v>
      </c>
      <c r="P306" t="s">
        <v>102</v>
      </c>
      <c r="Q306">
        <v>1</v>
      </c>
      <c r="X306">
        <v>0.02</v>
      </c>
      <c r="Y306">
        <v>56.11</v>
      </c>
      <c r="Z306">
        <v>0</v>
      </c>
      <c r="AA306">
        <v>0</v>
      </c>
      <c r="AB306">
        <v>0</v>
      </c>
      <c r="AC306">
        <v>0</v>
      </c>
      <c r="AD306">
        <v>1</v>
      </c>
      <c r="AE306">
        <v>0</v>
      </c>
      <c r="AF306" t="s">
        <v>236</v>
      </c>
      <c r="AG306">
        <v>0.02</v>
      </c>
      <c r="AH306">
        <v>2</v>
      </c>
      <c r="AI306">
        <v>85246671</v>
      </c>
      <c r="AJ306">
        <v>270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</row>
    <row r="307" spans="1:44">
      <c r="A307">
        <f>ROW(Source!A126)</f>
        <v>126</v>
      </c>
      <c r="B307">
        <v>85246680</v>
      </c>
      <c r="C307">
        <v>85246664</v>
      </c>
      <c r="D307">
        <v>82927388</v>
      </c>
      <c r="E307">
        <v>117</v>
      </c>
      <c r="F307">
        <v>1</v>
      </c>
      <c r="G307">
        <v>1</v>
      </c>
      <c r="H307">
        <v>3</v>
      </c>
      <c r="I307" t="s">
        <v>974</v>
      </c>
      <c r="J307" t="s">
        <v>236</v>
      </c>
      <c r="K307" t="s">
        <v>975</v>
      </c>
      <c r="L307">
        <v>1371</v>
      </c>
      <c r="N307">
        <v>1013</v>
      </c>
      <c r="O307" t="s">
        <v>265</v>
      </c>
      <c r="P307" t="s">
        <v>265</v>
      </c>
      <c r="Q307">
        <v>1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1</v>
      </c>
      <c r="AD307">
        <v>0</v>
      </c>
      <c r="AE307">
        <v>0</v>
      </c>
      <c r="AF307" t="s">
        <v>236</v>
      </c>
      <c r="AG307">
        <v>0</v>
      </c>
      <c r="AH307">
        <v>3</v>
      </c>
      <c r="AI307">
        <v>-1</v>
      </c>
      <c r="AJ307" t="s">
        <v>236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</row>
    <row r="308" spans="1:44">
      <c r="A308">
        <f>ROW(Source!A126)</f>
        <v>126</v>
      </c>
      <c r="B308">
        <v>85246681</v>
      </c>
      <c r="C308">
        <v>85246664</v>
      </c>
      <c r="D308">
        <v>82928065</v>
      </c>
      <c r="E308">
        <v>117</v>
      </c>
      <c r="F308">
        <v>1</v>
      </c>
      <c r="G308">
        <v>1</v>
      </c>
      <c r="H308">
        <v>3</v>
      </c>
      <c r="I308" t="s">
        <v>976</v>
      </c>
      <c r="J308" t="s">
        <v>236</v>
      </c>
      <c r="K308" t="s">
        <v>977</v>
      </c>
      <c r="L308">
        <v>1348</v>
      </c>
      <c r="N308">
        <v>1009</v>
      </c>
      <c r="O308" t="s">
        <v>154</v>
      </c>
      <c r="P308" t="s">
        <v>154</v>
      </c>
      <c r="Q308">
        <v>1000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1</v>
      </c>
      <c r="AD308">
        <v>0</v>
      </c>
      <c r="AE308">
        <v>0</v>
      </c>
      <c r="AF308" t="s">
        <v>236</v>
      </c>
      <c r="AG308">
        <v>0</v>
      </c>
      <c r="AH308">
        <v>3</v>
      </c>
      <c r="AI308">
        <v>-1</v>
      </c>
      <c r="AJ308" t="s">
        <v>236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</row>
    <row r="309" spans="1:44">
      <c r="A309">
        <f>ROW(Source!A126)</f>
        <v>126</v>
      </c>
      <c r="B309">
        <v>85246682</v>
      </c>
      <c r="C309">
        <v>85246664</v>
      </c>
      <c r="D309">
        <v>82928211</v>
      </c>
      <c r="E309">
        <v>117</v>
      </c>
      <c r="F309">
        <v>1</v>
      </c>
      <c r="G309">
        <v>1</v>
      </c>
      <c r="H309">
        <v>3</v>
      </c>
      <c r="I309" t="s">
        <v>319</v>
      </c>
      <c r="J309" t="s">
        <v>236</v>
      </c>
      <c r="K309" t="s">
        <v>978</v>
      </c>
      <c r="L309">
        <v>1346</v>
      </c>
      <c r="N309">
        <v>1009</v>
      </c>
      <c r="O309" t="s">
        <v>102</v>
      </c>
      <c r="P309" t="s">
        <v>102</v>
      </c>
      <c r="Q309">
        <v>1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1</v>
      </c>
      <c r="AD309">
        <v>0</v>
      </c>
      <c r="AE309">
        <v>0</v>
      </c>
      <c r="AF309" t="s">
        <v>236</v>
      </c>
      <c r="AG309">
        <v>0</v>
      </c>
      <c r="AH309">
        <v>3</v>
      </c>
      <c r="AI309">
        <v>-1</v>
      </c>
      <c r="AJ309" t="s">
        <v>236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</row>
    <row r="310" spans="1:44">
      <c r="A310">
        <f>ROW(Source!A126)</f>
        <v>126</v>
      </c>
      <c r="B310">
        <v>85246683</v>
      </c>
      <c r="C310">
        <v>85246664</v>
      </c>
      <c r="D310">
        <v>82928546</v>
      </c>
      <c r="E310">
        <v>117</v>
      </c>
      <c r="F310">
        <v>1</v>
      </c>
      <c r="G310">
        <v>1</v>
      </c>
      <c r="H310">
        <v>3</v>
      </c>
      <c r="I310" t="s">
        <v>979</v>
      </c>
      <c r="J310" t="s">
        <v>236</v>
      </c>
      <c r="K310" t="s">
        <v>980</v>
      </c>
      <c r="L310">
        <v>1348</v>
      </c>
      <c r="N310">
        <v>1009</v>
      </c>
      <c r="O310" t="s">
        <v>154</v>
      </c>
      <c r="P310" t="s">
        <v>154</v>
      </c>
      <c r="Q310">
        <v>1000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1</v>
      </c>
      <c r="AD310">
        <v>0</v>
      </c>
      <c r="AE310">
        <v>0</v>
      </c>
      <c r="AF310" t="s">
        <v>236</v>
      </c>
      <c r="AG310">
        <v>0</v>
      </c>
      <c r="AH310">
        <v>3</v>
      </c>
      <c r="AI310">
        <v>-1</v>
      </c>
      <c r="AJ310" t="s">
        <v>236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</row>
    <row r="311" spans="1:44">
      <c r="A311">
        <f>ROW(Source!A126)</f>
        <v>126</v>
      </c>
      <c r="B311">
        <v>85246684</v>
      </c>
      <c r="C311">
        <v>85246664</v>
      </c>
      <c r="D311">
        <v>83018868</v>
      </c>
      <c r="E311">
        <v>1</v>
      </c>
      <c r="F311">
        <v>1</v>
      </c>
      <c r="G311">
        <v>1</v>
      </c>
      <c r="H311">
        <v>3</v>
      </c>
      <c r="I311" t="s">
        <v>981</v>
      </c>
      <c r="J311" t="s">
        <v>982</v>
      </c>
      <c r="K311" t="s">
        <v>983</v>
      </c>
      <c r="L311">
        <v>1346</v>
      </c>
      <c r="N311">
        <v>1009</v>
      </c>
      <c r="O311" t="s">
        <v>102</v>
      </c>
      <c r="P311" t="s">
        <v>102</v>
      </c>
      <c r="Q311">
        <v>1</v>
      </c>
      <c r="X311">
        <v>0.4</v>
      </c>
      <c r="Y311">
        <v>61.28</v>
      </c>
      <c r="Z311">
        <v>0</v>
      </c>
      <c r="AA311">
        <v>0</v>
      </c>
      <c r="AB311">
        <v>0</v>
      </c>
      <c r="AC311">
        <v>0</v>
      </c>
      <c r="AD311">
        <v>1</v>
      </c>
      <c r="AE311">
        <v>0</v>
      </c>
      <c r="AF311" t="s">
        <v>236</v>
      </c>
      <c r="AG311">
        <v>0.4</v>
      </c>
      <c r="AH311">
        <v>3</v>
      </c>
      <c r="AI311">
        <v>-1</v>
      </c>
      <c r="AJ311" t="s">
        <v>236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</row>
    <row r="312" spans="1:44">
      <c r="A312">
        <f>ROW(Source!A126)</f>
        <v>126</v>
      </c>
      <c r="B312">
        <v>85246685</v>
      </c>
      <c r="C312">
        <v>85246664</v>
      </c>
      <c r="D312">
        <v>83018894</v>
      </c>
      <c r="E312">
        <v>1</v>
      </c>
      <c r="F312">
        <v>1</v>
      </c>
      <c r="G312">
        <v>1</v>
      </c>
      <c r="H312">
        <v>3</v>
      </c>
      <c r="I312" t="s">
        <v>984</v>
      </c>
      <c r="J312" t="s">
        <v>985</v>
      </c>
      <c r="K312" t="s">
        <v>986</v>
      </c>
      <c r="L312">
        <v>1348</v>
      </c>
      <c r="N312">
        <v>1009</v>
      </c>
      <c r="O312" t="s">
        <v>154</v>
      </c>
      <c r="P312" t="s">
        <v>154</v>
      </c>
      <c r="Q312">
        <v>1000</v>
      </c>
      <c r="X312">
        <v>0.0001</v>
      </c>
      <c r="Y312">
        <v>80020.98</v>
      </c>
      <c r="Z312">
        <v>0</v>
      </c>
      <c r="AA312">
        <v>0</v>
      </c>
      <c r="AB312">
        <v>0</v>
      </c>
      <c r="AC312">
        <v>0</v>
      </c>
      <c r="AD312">
        <v>1</v>
      </c>
      <c r="AE312">
        <v>0</v>
      </c>
      <c r="AF312" t="s">
        <v>236</v>
      </c>
      <c r="AG312">
        <v>0.0001</v>
      </c>
      <c r="AH312">
        <v>3</v>
      </c>
      <c r="AI312">
        <v>-1</v>
      </c>
      <c r="AJ312" t="s">
        <v>236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</row>
    <row r="313" spans="1:44">
      <c r="A313">
        <f>ROW(Source!A126)</f>
        <v>126</v>
      </c>
      <c r="B313">
        <v>85246686</v>
      </c>
      <c r="C313">
        <v>85246664</v>
      </c>
      <c r="D313">
        <v>83026516</v>
      </c>
      <c r="E313">
        <v>1</v>
      </c>
      <c r="F313">
        <v>1</v>
      </c>
      <c r="G313">
        <v>1</v>
      </c>
      <c r="H313">
        <v>3</v>
      </c>
      <c r="I313" t="s">
        <v>987</v>
      </c>
      <c r="J313" t="s">
        <v>988</v>
      </c>
      <c r="K313" t="s">
        <v>989</v>
      </c>
      <c r="L313">
        <v>1425</v>
      </c>
      <c r="N313">
        <v>1013</v>
      </c>
      <c r="O313" t="s">
        <v>466</v>
      </c>
      <c r="P313" t="s">
        <v>466</v>
      </c>
      <c r="Q313">
        <v>1</v>
      </c>
      <c r="X313">
        <v>0.06</v>
      </c>
      <c r="Y313">
        <v>1031.73</v>
      </c>
      <c r="Z313">
        <v>0</v>
      </c>
      <c r="AA313">
        <v>0</v>
      </c>
      <c r="AB313">
        <v>0</v>
      </c>
      <c r="AC313">
        <v>0</v>
      </c>
      <c r="AD313">
        <v>1</v>
      </c>
      <c r="AE313">
        <v>0</v>
      </c>
      <c r="AF313" t="s">
        <v>236</v>
      </c>
      <c r="AG313">
        <v>0.06</v>
      </c>
      <c r="AH313">
        <v>3</v>
      </c>
      <c r="AI313">
        <v>-1</v>
      </c>
      <c r="AJ313" t="s">
        <v>236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</row>
    <row r="314" spans="1:44">
      <c r="A314">
        <f>ROW(Source!A126)</f>
        <v>126</v>
      </c>
      <c r="B314">
        <v>85246687</v>
      </c>
      <c r="C314">
        <v>85246664</v>
      </c>
      <c r="D314">
        <v>82930906</v>
      </c>
      <c r="E314">
        <v>117</v>
      </c>
      <c r="F314">
        <v>1</v>
      </c>
      <c r="G314">
        <v>1</v>
      </c>
      <c r="H314">
        <v>3</v>
      </c>
      <c r="I314" t="s">
        <v>990</v>
      </c>
      <c r="J314" t="s">
        <v>236</v>
      </c>
      <c r="K314" t="s">
        <v>991</v>
      </c>
      <c r="L314">
        <v>1371</v>
      </c>
      <c r="N314">
        <v>1013</v>
      </c>
      <c r="O314" t="s">
        <v>265</v>
      </c>
      <c r="P314" t="s">
        <v>265</v>
      </c>
      <c r="Q314">
        <v>1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1</v>
      </c>
      <c r="AD314">
        <v>0</v>
      </c>
      <c r="AE314">
        <v>0</v>
      </c>
      <c r="AF314" t="s">
        <v>236</v>
      </c>
      <c r="AG314">
        <v>0</v>
      </c>
      <c r="AH314">
        <v>3</v>
      </c>
      <c r="AI314">
        <v>-1</v>
      </c>
      <c r="AJ314" t="s">
        <v>236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</row>
    <row r="315" spans="1:44">
      <c r="A315">
        <f>ROW(Source!A126)</f>
        <v>126</v>
      </c>
      <c r="B315">
        <v>85246688</v>
      </c>
      <c r="C315">
        <v>85246664</v>
      </c>
      <c r="D315">
        <v>82930952</v>
      </c>
      <c r="E315">
        <v>117</v>
      </c>
      <c r="F315">
        <v>1</v>
      </c>
      <c r="G315">
        <v>1</v>
      </c>
      <c r="H315">
        <v>3</v>
      </c>
      <c r="I315" t="s">
        <v>992</v>
      </c>
      <c r="J315" t="s">
        <v>236</v>
      </c>
      <c r="K315" t="s">
        <v>993</v>
      </c>
      <c r="L315">
        <v>1371</v>
      </c>
      <c r="N315">
        <v>1013</v>
      </c>
      <c r="O315" t="s">
        <v>265</v>
      </c>
      <c r="P315" t="s">
        <v>265</v>
      </c>
      <c r="Q315">
        <v>1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1</v>
      </c>
      <c r="AD315">
        <v>0</v>
      </c>
      <c r="AE315">
        <v>0</v>
      </c>
      <c r="AF315" t="s">
        <v>236</v>
      </c>
      <c r="AG315">
        <v>0</v>
      </c>
      <c r="AH315">
        <v>3</v>
      </c>
      <c r="AI315">
        <v>-1</v>
      </c>
      <c r="AJ315" t="s">
        <v>236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</row>
    <row r="316" spans="1:44">
      <c r="A316">
        <f>ROW(Source!A126)</f>
        <v>126</v>
      </c>
      <c r="B316">
        <v>85246689</v>
      </c>
      <c r="C316">
        <v>85246664</v>
      </c>
      <c r="D316">
        <v>82930956</v>
      </c>
      <c r="E316">
        <v>117</v>
      </c>
      <c r="F316">
        <v>1</v>
      </c>
      <c r="G316">
        <v>1</v>
      </c>
      <c r="H316">
        <v>3</v>
      </c>
      <c r="I316" t="s">
        <v>994</v>
      </c>
      <c r="J316" t="s">
        <v>236</v>
      </c>
      <c r="K316" t="s">
        <v>995</v>
      </c>
      <c r="L316">
        <v>1371</v>
      </c>
      <c r="N316">
        <v>1013</v>
      </c>
      <c r="O316" t="s">
        <v>265</v>
      </c>
      <c r="P316" t="s">
        <v>265</v>
      </c>
      <c r="Q316">
        <v>1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1</v>
      </c>
      <c r="AD316">
        <v>0</v>
      </c>
      <c r="AE316">
        <v>0</v>
      </c>
      <c r="AF316" t="s">
        <v>236</v>
      </c>
      <c r="AG316">
        <v>0</v>
      </c>
      <c r="AH316">
        <v>3</v>
      </c>
      <c r="AI316">
        <v>-1</v>
      </c>
      <c r="AJ316" t="s">
        <v>236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</row>
    <row r="317" spans="1:44">
      <c r="A317">
        <f>ROW(Source!A127)</f>
        <v>127</v>
      </c>
      <c r="B317">
        <v>85246698</v>
      </c>
      <c r="C317">
        <v>85246690</v>
      </c>
      <c r="D317">
        <v>82925828</v>
      </c>
      <c r="E317">
        <v>117</v>
      </c>
      <c r="F317">
        <v>1</v>
      </c>
      <c r="G317">
        <v>1</v>
      </c>
      <c r="H317">
        <v>1</v>
      </c>
      <c r="I317" t="s">
        <v>93</v>
      </c>
      <c r="J317" t="s">
        <v>236</v>
      </c>
      <c r="K317" t="s">
        <v>94</v>
      </c>
      <c r="L317">
        <v>1191</v>
      </c>
      <c r="N317">
        <v>1013</v>
      </c>
      <c r="O317" t="s">
        <v>28</v>
      </c>
      <c r="P317" t="s">
        <v>28</v>
      </c>
      <c r="Q317">
        <v>1</v>
      </c>
      <c r="X317">
        <v>3.06</v>
      </c>
      <c r="Y317">
        <v>0</v>
      </c>
      <c r="Z317">
        <v>0</v>
      </c>
      <c r="AA317">
        <v>0</v>
      </c>
      <c r="AB317">
        <v>748.18</v>
      </c>
      <c r="AC317">
        <v>0</v>
      </c>
      <c r="AD317">
        <v>1</v>
      </c>
      <c r="AE317">
        <v>1</v>
      </c>
      <c r="AF317" t="s">
        <v>422</v>
      </c>
      <c r="AG317">
        <v>3.519</v>
      </c>
      <c r="AH317">
        <v>2</v>
      </c>
      <c r="AI317">
        <v>85246691</v>
      </c>
      <c r="AJ317">
        <v>271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</row>
    <row r="318" spans="1:44">
      <c r="A318">
        <f>ROW(Source!A127)</f>
        <v>127</v>
      </c>
      <c r="B318">
        <v>85246699</v>
      </c>
      <c r="C318">
        <v>85246690</v>
      </c>
      <c r="D318">
        <v>82926016</v>
      </c>
      <c r="E318">
        <v>117</v>
      </c>
      <c r="F318">
        <v>1</v>
      </c>
      <c r="G318">
        <v>1</v>
      </c>
      <c r="H318">
        <v>1</v>
      </c>
      <c r="I318" t="s">
        <v>798</v>
      </c>
      <c r="J318" t="s">
        <v>236</v>
      </c>
      <c r="K318" t="s">
        <v>799</v>
      </c>
      <c r="L318">
        <v>1191</v>
      </c>
      <c r="N318">
        <v>1013</v>
      </c>
      <c r="O318" t="s">
        <v>28</v>
      </c>
      <c r="P318" t="s">
        <v>28</v>
      </c>
      <c r="Q318">
        <v>1</v>
      </c>
      <c r="X318">
        <v>0.87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1</v>
      </c>
      <c r="AE318">
        <v>2</v>
      </c>
      <c r="AF318" t="s">
        <v>422</v>
      </c>
      <c r="AG318">
        <v>1.0005</v>
      </c>
      <c r="AH318">
        <v>2</v>
      </c>
      <c r="AI318">
        <v>85246692</v>
      </c>
      <c r="AJ318">
        <v>272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</row>
    <row r="319" spans="1:44">
      <c r="A319">
        <f>ROW(Source!A127)</f>
        <v>127</v>
      </c>
      <c r="B319">
        <v>85246700</v>
      </c>
      <c r="C319">
        <v>85246690</v>
      </c>
      <c r="D319">
        <v>82932392</v>
      </c>
      <c r="E319">
        <v>1</v>
      </c>
      <c r="F319">
        <v>1</v>
      </c>
      <c r="G319">
        <v>1</v>
      </c>
      <c r="H319">
        <v>2</v>
      </c>
      <c r="I319" t="s">
        <v>95</v>
      </c>
      <c r="J319" t="s">
        <v>804</v>
      </c>
      <c r="K319" t="s">
        <v>96</v>
      </c>
      <c r="L319">
        <v>1368</v>
      </c>
      <c r="N319">
        <v>1011</v>
      </c>
      <c r="O319" t="s">
        <v>57</v>
      </c>
      <c r="P319" t="s">
        <v>57</v>
      </c>
      <c r="Q319">
        <v>1</v>
      </c>
      <c r="X319">
        <v>0.68</v>
      </c>
      <c r="Y319">
        <v>0</v>
      </c>
      <c r="Z319">
        <v>2088.77</v>
      </c>
      <c r="AA319">
        <v>932.95</v>
      </c>
      <c r="AB319">
        <v>0</v>
      </c>
      <c r="AC319">
        <v>0</v>
      </c>
      <c r="AD319">
        <v>1</v>
      </c>
      <c r="AE319">
        <v>0</v>
      </c>
      <c r="AF319" t="s">
        <v>422</v>
      </c>
      <c r="AG319">
        <v>0.782</v>
      </c>
      <c r="AH319">
        <v>2</v>
      </c>
      <c r="AI319">
        <v>85246693</v>
      </c>
      <c r="AJ319">
        <v>273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</row>
    <row r="320" spans="1:44">
      <c r="A320">
        <f>ROW(Source!A127)</f>
        <v>127</v>
      </c>
      <c r="B320">
        <v>85246701</v>
      </c>
      <c r="C320">
        <v>85246690</v>
      </c>
      <c r="D320">
        <v>82933400</v>
      </c>
      <c r="E320">
        <v>1</v>
      </c>
      <c r="F320">
        <v>1</v>
      </c>
      <c r="G320">
        <v>1</v>
      </c>
      <c r="H320">
        <v>2</v>
      </c>
      <c r="I320" t="s">
        <v>97</v>
      </c>
      <c r="J320" t="s">
        <v>801</v>
      </c>
      <c r="K320" t="s">
        <v>98</v>
      </c>
      <c r="L320">
        <v>1368</v>
      </c>
      <c r="N320">
        <v>1011</v>
      </c>
      <c r="O320" t="s">
        <v>57</v>
      </c>
      <c r="P320" t="s">
        <v>57</v>
      </c>
      <c r="Q320">
        <v>1</v>
      </c>
      <c r="X320">
        <v>0.19</v>
      </c>
      <c r="Y320">
        <v>0</v>
      </c>
      <c r="Z320">
        <v>641.7</v>
      </c>
      <c r="AA320">
        <v>811.79</v>
      </c>
      <c r="AB320">
        <v>0</v>
      </c>
      <c r="AC320">
        <v>0</v>
      </c>
      <c r="AD320">
        <v>1</v>
      </c>
      <c r="AE320">
        <v>0</v>
      </c>
      <c r="AF320" t="s">
        <v>422</v>
      </c>
      <c r="AG320">
        <v>0.2185</v>
      </c>
      <c r="AH320">
        <v>2</v>
      </c>
      <c r="AI320">
        <v>85246694</v>
      </c>
      <c r="AJ320">
        <v>274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</row>
    <row r="321" spans="1:44">
      <c r="A321">
        <f>ROW(Source!A127)</f>
        <v>127</v>
      </c>
      <c r="B321">
        <v>85246702</v>
      </c>
      <c r="C321">
        <v>85246690</v>
      </c>
      <c r="D321">
        <v>82998121</v>
      </c>
      <c r="E321">
        <v>1</v>
      </c>
      <c r="F321">
        <v>1</v>
      </c>
      <c r="G321">
        <v>1</v>
      </c>
      <c r="H321">
        <v>3</v>
      </c>
      <c r="I321" t="s">
        <v>100</v>
      </c>
      <c r="J321" t="s">
        <v>813</v>
      </c>
      <c r="K321" t="s">
        <v>101</v>
      </c>
      <c r="L321">
        <v>1346</v>
      </c>
      <c r="N321">
        <v>1009</v>
      </c>
      <c r="O321" t="s">
        <v>102</v>
      </c>
      <c r="P321" t="s">
        <v>102</v>
      </c>
      <c r="Q321">
        <v>1</v>
      </c>
      <c r="X321">
        <v>0.1</v>
      </c>
      <c r="Y321">
        <v>185.43</v>
      </c>
      <c r="Z321">
        <v>0</v>
      </c>
      <c r="AA321">
        <v>0</v>
      </c>
      <c r="AB321">
        <v>0</v>
      </c>
      <c r="AC321">
        <v>0</v>
      </c>
      <c r="AD321">
        <v>1</v>
      </c>
      <c r="AE321">
        <v>0</v>
      </c>
      <c r="AF321" t="s">
        <v>236</v>
      </c>
      <c r="AG321">
        <v>0.1</v>
      </c>
      <c r="AH321">
        <v>2</v>
      </c>
      <c r="AI321">
        <v>85246695</v>
      </c>
      <c r="AJ321">
        <v>275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</row>
    <row r="322" spans="1:44">
      <c r="A322">
        <f>ROW(Source!A127)</f>
        <v>127</v>
      </c>
      <c r="B322">
        <v>85246703</v>
      </c>
      <c r="C322">
        <v>85246690</v>
      </c>
      <c r="D322">
        <v>82998128</v>
      </c>
      <c r="E322">
        <v>1</v>
      </c>
      <c r="F322">
        <v>1</v>
      </c>
      <c r="G322">
        <v>1</v>
      </c>
      <c r="H322">
        <v>3</v>
      </c>
      <c r="I322" t="s">
        <v>103</v>
      </c>
      <c r="J322" t="s">
        <v>867</v>
      </c>
      <c r="K322" t="s">
        <v>104</v>
      </c>
      <c r="L322">
        <v>1346</v>
      </c>
      <c r="N322">
        <v>1009</v>
      </c>
      <c r="O322" t="s">
        <v>102</v>
      </c>
      <c r="P322" t="s">
        <v>102</v>
      </c>
      <c r="Q322">
        <v>1</v>
      </c>
      <c r="X322">
        <v>0.03</v>
      </c>
      <c r="Y322">
        <v>58.53</v>
      </c>
      <c r="Z322">
        <v>0</v>
      </c>
      <c r="AA322">
        <v>0</v>
      </c>
      <c r="AB322">
        <v>0</v>
      </c>
      <c r="AC322">
        <v>0</v>
      </c>
      <c r="AD322">
        <v>1</v>
      </c>
      <c r="AE322">
        <v>0</v>
      </c>
      <c r="AF322" t="s">
        <v>236</v>
      </c>
      <c r="AG322">
        <v>0.03</v>
      </c>
      <c r="AH322">
        <v>2</v>
      </c>
      <c r="AI322">
        <v>85246696</v>
      </c>
      <c r="AJ322">
        <v>276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</row>
    <row r="323" spans="1:44">
      <c r="A323">
        <f>ROW(Source!A127)</f>
        <v>127</v>
      </c>
      <c r="B323">
        <v>85246704</v>
      </c>
      <c r="C323">
        <v>85246690</v>
      </c>
      <c r="D323">
        <v>83001670</v>
      </c>
      <c r="E323">
        <v>1</v>
      </c>
      <c r="F323">
        <v>1</v>
      </c>
      <c r="G323">
        <v>1</v>
      </c>
      <c r="H323">
        <v>3</v>
      </c>
      <c r="I323" t="s">
        <v>834</v>
      </c>
      <c r="J323" t="s">
        <v>835</v>
      </c>
      <c r="K323" t="s">
        <v>836</v>
      </c>
      <c r="L323">
        <v>1346</v>
      </c>
      <c r="N323">
        <v>1009</v>
      </c>
      <c r="O323" t="s">
        <v>102</v>
      </c>
      <c r="P323" t="s">
        <v>102</v>
      </c>
      <c r="Q323">
        <v>1</v>
      </c>
      <c r="X323">
        <v>0</v>
      </c>
      <c r="Y323">
        <v>174.93</v>
      </c>
      <c r="Z323">
        <v>0</v>
      </c>
      <c r="AA323">
        <v>0</v>
      </c>
      <c r="AB323">
        <v>0</v>
      </c>
      <c r="AC323">
        <v>1</v>
      </c>
      <c r="AD323">
        <v>0</v>
      </c>
      <c r="AE323">
        <v>0</v>
      </c>
      <c r="AF323" t="s">
        <v>236</v>
      </c>
      <c r="AG323">
        <v>0</v>
      </c>
      <c r="AH323">
        <v>3</v>
      </c>
      <c r="AI323">
        <v>-1</v>
      </c>
      <c r="AJ323" t="s">
        <v>236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</row>
    <row r="324" spans="1:44">
      <c r="A324">
        <f>ROW(Source!A127)</f>
        <v>127</v>
      </c>
      <c r="B324">
        <v>85246705</v>
      </c>
      <c r="C324">
        <v>85246690</v>
      </c>
      <c r="D324">
        <v>83002816</v>
      </c>
      <c r="E324">
        <v>1</v>
      </c>
      <c r="F324">
        <v>1</v>
      </c>
      <c r="G324">
        <v>1</v>
      </c>
      <c r="H324">
        <v>3</v>
      </c>
      <c r="I324" t="s">
        <v>105</v>
      </c>
      <c r="J324" t="s">
        <v>814</v>
      </c>
      <c r="K324" t="s">
        <v>106</v>
      </c>
      <c r="L324">
        <v>1346</v>
      </c>
      <c r="N324">
        <v>1009</v>
      </c>
      <c r="O324" t="s">
        <v>102</v>
      </c>
      <c r="P324" t="s">
        <v>102</v>
      </c>
      <c r="Q324">
        <v>1</v>
      </c>
      <c r="X324">
        <v>0.02</v>
      </c>
      <c r="Y324">
        <v>56.11</v>
      </c>
      <c r="Z324">
        <v>0</v>
      </c>
      <c r="AA324">
        <v>0</v>
      </c>
      <c r="AB324">
        <v>0</v>
      </c>
      <c r="AC324">
        <v>0</v>
      </c>
      <c r="AD324">
        <v>1</v>
      </c>
      <c r="AE324">
        <v>0</v>
      </c>
      <c r="AF324" t="s">
        <v>236</v>
      </c>
      <c r="AG324">
        <v>0.02</v>
      </c>
      <c r="AH324">
        <v>2</v>
      </c>
      <c r="AI324">
        <v>85246697</v>
      </c>
      <c r="AJ324">
        <v>277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</row>
    <row r="325" spans="1:44">
      <c r="A325">
        <f>ROW(Source!A127)</f>
        <v>127</v>
      </c>
      <c r="B325">
        <v>85246706</v>
      </c>
      <c r="C325">
        <v>85246690</v>
      </c>
      <c r="D325">
        <v>82927388</v>
      </c>
      <c r="E325">
        <v>117</v>
      </c>
      <c r="F325">
        <v>1</v>
      </c>
      <c r="G325">
        <v>1</v>
      </c>
      <c r="H325">
        <v>3</v>
      </c>
      <c r="I325" t="s">
        <v>974</v>
      </c>
      <c r="J325" t="s">
        <v>236</v>
      </c>
      <c r="K325" t="s">
        <v>975</v>
      </c>
      <c r="L325">
        <v>1371</v>
      </c>
      <c r="N325">
        <v>1013</v>
      </c>
      <c r="O325" t="s">
        <v>265</v>
      </c>
      <c r="P325" t="s">
        <v>265</v>
      </c>
      <c r="Q325">
        <v>1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1</v>
      </c>
      <c r="AD325">
        <v>0</v>
      </c>
      <c r="AE325">
        <v>0</v>
      </c>
      <c r="AF325" t="s">
        <v>236</v>
      </c>
      <c r="AG325">
        <v>0</v>
      </c>
      <c r="AH325">
        <v>3</v>
      </c>
      <c r="AI325">
        <v>-1</v>
      </c>
      <c r="AJ325" t="s">
        <v>236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</row>
    <row r="326" spans="1:44">
      <c r="A326">
        <f>ROW(Source!A127)</f>
        <v>127</v>
      </c>
      <c r="B326">
        <v>85246707</v>
      </c>
      <c r="C326">
        <v>85246690</v>
      </c>
      <c r="D326">
        <v>82928065</v>
      </c>
      <c r="E326">
        <v>117</v>
      </c>
      <c r="F326">
        <v>1</v>
      </c>
      <c r="G326">
        <v>1</v>
      </c>
      <c r="H326">
        <v>3</v>
      </c>
      <c r="I326" t="s">
        <v>976</v>
      </c>
      <c r="J326" t="s">
        <v>236</v>
      </c>
      <c r="K326" t="s">
        <v>977</v>
      </c>
      <c r="L326">
        <v>1348</v>
      </c>
      <c r="N326">
        <v>1009</v>
      </c>
      <c r="O326" t="s">
        <v>154</v>
      </c>
      <c r="P326" t="s">
        <v>154</v>
      </c>
      <c r="Q326">
        <v>1000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1</v>
      </c>
      <c r="AD326">
        <v>0</v>
      </c>
      <c r="AE326">
        <v>0</v>
      </c>
      <c r="AF326" t="s">
        <v>236</v>
      </c>
      <c r="AG326">
        <v>0</v>
      </c>
      <c r="AH326">
        <v>3</v>
      </c>
      <c r="AI326">
        <v>-1</v>
      </c>
      <c r="AJ326" t="s">
        <v>236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</row>
    <row r="327" spans="1:44">
      <c r="A327">
        <f>ROW(Source!A127)</f>
        <v>127</v>
      </c>
      <c r="B327">
        <v>85246708</v>
      </c>
      <c r="C327">
        <v>85246690</v>
      </c>
      <c r="D327">
        <v>82928211</v>
      </c>
      <c r="E327">
        <v>117</v>
      </c>
      <c r="F327">
        <v>1</v>
      </c>
      <c r="G327">
        <v>1</v>
      </c>
      <c r="H327">
        <v>3</v>
      </c>
      <c r="I327" t="s">
        <v>319</v>
      </c>
      <c r="J327" t="s">
        <v>236</v>
      </c>
      <c r="K327" t="s">
        <v>978</v>
      </c>
      <c r="L327">
        <v>1346</v>
      </c>
      <c r="N327">
        <v>1009</v>
      </c>
      <c r="O327" t="s">
        <v>102</v>
      </c>
      <c r="P327" t="s">
        <v>102</v>
      </c>
      <c r="Q327">
        <v>1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1</v>
      </c>
      <c r="AD327">
        <v>0</v>
      </c>
      <c r="AE327">
        <v>0</v>
      </c>
      <c r="AF327" t="s">
        <v>236</v>
      </c>
      <c r="AG327">
        <v>0</v>
      </c>
      <c r="AH327">
        <v>3</v>
      </c>
      <c r="AI327">
        <v>-1</v>
      </c>
      <c r="AJ327" t="s">
        <v>236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</row>
    <row r="328" spans="1:44">
      <c r="A328">
        <f>ROW(Source!A127)</f>
        <v>127</v>
      </c>
      <c r="B328">
        <v>85246709</v>
      </c>
      <c r="C328">
        <v>85246690</v>
      </c>
      <c r="D328">
        <v>82928546</v>
      </c>
      <c r="E328">
        <v>117</v>
      </c>
      <c r="F328">
        <v>1</v>
      </c>
      <c r="G328">
        <v>1</v>
      </c>
      <c r="H328">
        <v>3</v>
      </c>
      <c r="I328" t="s">
        <v>979</v>
      </c>
      <c r="J328" t="s">
        <v>236</v>
      </c>
      <c r="K328" t="s">
        <v>980</v>
      </c>
      <c r="L328">
        <v>1348</v>
      </c>
      <c r="N328">
        <v>1009</v>
      </c>
      <c r="O328" t="s">
        <v>154</v>
      </c>
      <c r="P328" t="s">
        <v>154</v>
      </c>
      <c r="Q328">
        <v>1000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1</v>
      </c>
      <c r="AD328">
        <v>0</v>
      </c>
      <c r="AE328">
        <v>0</v>
      </c>
      <c r="AF328" t="s">
        <v>236</v>
      </c>
      <c r="AG328">
        <v>0</v>
      </c>
      <c r="AH328">
        <v>3</v>
      </c>
      <c r="AI328">
        <v>-1</v>
      </c>
      <c r="AJ328" t="s">
        <v>236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</row>
    <row r="329" spans="1:44">
      <c r="A329">
        <f>ROW(Source!A127)</f>
        <v>127</v>
      </c>
      <c r="B329">
        <v>85246710</v>
      </c>
      <c r="C329">
        <v>85246690</v>
      </c>
      <c r="D329">
        <v>83018868</v>
      </c>
      <c r="E329">
        <v>1</v>
      </c>
      <c r="F329">
        <v>1</v>
      </c>
      <c r="G329">
        <v>1</v>
      </c>
      <c r="H329">
        <v>3</v>
      </c>
      <c r="I329" t="s">
        <v>981</v>
      </c>
      <c r="J329" t="s">
        <v>982</v>
      </c>
      <c r="K329" t="s">
        <v>983</v>
      </c>
      <c r="L329">
        <v>1346</v>
      </c>
      <c r="N329">
        <v>1009</v>
      </c>
      <c r="O329" t="s">
        <v>102</v>
      </c>
      <c r="P329" t="s">
        <v>102</v>
      </c>
      <c r="Q329">
        <v>1</v>
      </c>
      <c r="X329">
        <v>0.4</v>
      </c>
      <c r="Y329">
        <v>61.28</v>
      </c>
      <c r="Z329">
        <v>0</v>
      </c>
      <c r="AA329">
        <v>0</v>
      </c>
      <c r="AB329">
        <v>0</v>
      </c>
      <c r="AC329">
        <v>0</v>
      </c>
      <c r="AD329">
        <v>1</v>
      </c>
      <c r="AE329">
        <v>0</v>
      </c>
      <c r="AF329" t="s">
        <v>236</v>
      </c>
      <c r="AG329">
        <v>0.4</v>
      </c>
      <c r="AH329">
        <v>3</v>
      </c>
      <c r="AI329">
        <v>-1</v>
      </c>
      <c r="AJ329" t="s">
        <v>236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</row>
    <row r="330" spans="1:44">
      <c r="A330">
        <f>ROW(Source!A127)</f>
        <v>127</v>
      </c>
      <c r="B330">
        <v>85246711</v>
      </c>
      <c r="C330">
        <v>85246690</v>
      </c>
      <c r="D330">
        <v>83018894</v>
      </c>
      <c r="E330">
        <v>1</v>
      </c>
      <c r="F330">
        <v>1</v>
      </c>
      <c r="G330">
        <v>1</v>
      </c>
      <c r="H330">
        <v>3</v>
      </c>
      <c r="I330" t="s">
        <v>984</v>
      </c>
      <c r="J330" t="s">
        <v>985</v>
      </c>
      <c r="K330" t="s">
        <v>986</v>
      </c>
      <c r="L330">
        <v>1348</v>
      </c>
      <c r="N330">
        <v>1009</v>
      </c>
      <c r="O330" t="s">
        <v>154</v>
      </c>
      <c r="P330" t="s">
        <v>154</v>
      </c>
      <c r="Q330">
        <v>1000</v>
      </c>
      <c r="X330">
        <v>0.0001</v>
      </c>
      <c r="Y330">
        <v>80020.98</v>
      </c>
      <c r="Z330">
        <v>0</v>
      </c>
      <c r="AA330">
        <v>0</v>
      </c>
      <c r="AB330">
        <v>0</v>
      </c>
      <c r="AC330">
        <v>0</v>
      </c>
      <c r="AD330">
        <v>1</v>
      </c>
      <c r="AE330">
        <v>0</v>
      </c>
      <c r="AF330" t="s">
        <v>236</v>
      </c>
      <c r="AG330">
        <v>0.0001</v>
      </c>
      <c r="AH330">
        <v>3</v>
      </c>
      <c r="AI330">
        <v>-1</v>
      </c>
      <c r="AJ330" t="s">
        <v>236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</row>
    <row r="331" spans="1:44">
      <c r="A331">
        <f>ROW(Source!A127)</f>
        <v>127</v>
      </c>
      <c r="B331">
        <v>85246712</v>
      </c>
      <c r="C331">
        <v>85246690</v>
      </c>
      <c r="D331">
        <v>83026516</v>
      </c>
      <c r="E331">
        <v>1</v>
      </c>
      <c r="F331">
        <v>1</v>
      </c>
      <c r="G331">
        <v>1</v>
      </c>
      <c r="H331">
        <v>3</v>
      </c>
      <c r="I331" t="s">
        <v>987</v>
      </c>
      <c r="J331" t="s">
        <v>988</v>
      </c>
      <c r="K331" t="s">
        <v>989</v>
      </c>
      <c r="L331">
        <v>1425</v>
      </c>
      <c r="N331">
        <v>1013</v>
      </c>
      <c r="O331" t="s">
        <v>466</v>
      </c>
      <c r="P331" t="s">
        <v>466</v>
      </c>
      <c r="Q331">
        <v>1</v>
      </c>
      <c r="X331">
        <v>0.06</v>
      </c>
      <c r="Y331">
        <v>1031.73</v>
      </c>
      <c r="Z331">
        <v>0</v>
      </c>
      <c r="AA331">
        <v>0</v>
      </c>
      <c r="AB331">
        <v>0</v>
      </c>
      <c r="AC331">
        <v>0</v>
      </c>
      <c r="AD331">
        <v>1</v>
      </c>
      <c r="AE331">
        <v>0</v>
      </c>
      <c r="AF331" t="s">
        <v>236</v>
      </c>
      <c r="AG331">
        <v>0.06</v>
      </c>
      <c r="AH331">
        <v>3</v>
      </c>
      <c r="AI331">
        <v>-1</v>
      </c>
      <c r="AJ331" t="s">
        <v>236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</row>
    <row r="332" spans="1:44">
      <c r="A332">
        <f>ROW(Source!A127)</f>
        <v>127</v>
      </c>
      <c r="B332">
        <v>85246713</v>
      </c>
      <c r="C332">
        <v>85246690</v>
      </c>
      <c r="D332">
        <v>82930906</v>
      </c>
      <c r="E332">
        <v>117</v>
      </c>
      <c r="F332">
        <v>1</v>
      </c>
      <c r="G332">
        <v>1</v>
      </c>
      <c r="H332">
        <v>3</v>
      </c>
      <c r="I332" t="s">
        <v>990</v>
      </c>
      <c r="J332" t="s">
        <v>236</v>
      </c>
      <c r="K332" t="s">
        <v>991</v>
      </c>
      <c r="L332">
        <v>1371</v>
      </c>
      <c r="N332">
        <v>1013</v>
      </c>
      <c r="O332" t="s">
        <v>265</v>
      </c>
      <c r="P332" t="s">
        <v>265</v>
      </c>
      <c r="Q332">
        <v>1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1</v>
      </c>
      <c r="AD332">
        <v>0</v>
      </c>
      <c r="AE332">
        <v>0</v>
      </c>
      <c r="AF332" t="s">
        <v>236</v>
      </c>
      <c r="AG332">
        <v>0</v>
      </c>
      <c r="AH332">
        <v>3</v>
      </c>
      <c r="AI332">
        <v>-1</v>
      </c>
      <c r="AJ332" t="s">
        <v>236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</row>
    <row r="333" spans="1:44">
      <c r="A333">
        <f>ROW(Source!A127)</f>
        <v>127</v>
      </c>
      <c r="B333">
        <v>85246714</v>
      </c>
      <c r="C333">
        <v>85246690</v>
      </c>
      <c r="D333">
        <v>82930952</v>
      </c>
      <c r="E333">
        <v>117</v>
      </c>
      <c r="F333">
        <v>1</v>
      </c>
      <c r="G333">
        <v>1</v>
      </c>
      <c r="H333">
        <v>3</v>
      </c>
      <c r="I333" t="s">
        <v>992</v>
      </c>
      <c r="J333" t="s">
        <v>236</v>
      </c>
      <c r="K333" t="s">
        <v>993</v>
      </c>
      <c r="L333">
        <v>1371</v>
      </c>
      <c r="N333">
        <v>1013</v>
      </c>
      <c r="O333" t="s">
        <v>265</v>
      </c>
      <c r="P333" t="s">
        <v>265</v>
      </c>
      <c r="Q333">
        <v>1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1</v>
      </c>
      <c r="AD333">
        <v>0</v>
      </c>
      <c r="AE333">
        <v>0</v>
      </c>
      <c r="AF333" t="s">
        <v>236</v>
      </c>
      <c r="AG333">
        <v>0</v>
      </c>
      <c r="AH333">
        <v>3</v>
      </c>
      <c r="AI333">
        <v>-1</v>
      </c>
      <c r="AJ333" t="s">
        <v>236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</row>
    <row r="334" spans="1:44">
      <c r="A334">
        <f>ROW(Source!A127)</f>
        <v>127</v>
      </c>
      <c r="B334">
        <v>85246715</v>
      </c>
      <c r="C334">
        <v>85246690</v>
      </c>
      <c r="D334">
        <v>82930956</v>
      </c>
      <c r="E334">
        <v>117</v>
      </c>
      <c r="F334">
        <v>1</v>
      </c>
      <c r="G334">
        <v>1</v>
      </c>
      <c r="H334">
        <v>3</v>
      </c>
      <c r="I334" t="s">
        <v>994</v>
      </c>
      <c r="J334" t="s">
        <v>236</v>
      </c>
      <c r="K334" t="s">
        <v>995</v>
      </c>
      <c r="L334">
        <v>1371</v>
      </c>
      <c r="N334">
        <v>1013</v>
      </c>
      <c r="O334" t="s">
        <v>265</v>
      </c>
      <c r="P334" t="s">
        <v>265</v>
      </c>
      <c r="Q334">
        <v>1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1</v>
      </c>
      <c r="AD334">
        <v>0</v>
      </c>
      <c r="AE334">
        <v>0</v>
      </c>
      <c r="AF334" t="s">
        <v>236</v>
      </c>
      <c r="AG334">
        <v>0</v>
      </c>
      <c r="AH334">
        <v>3</v>
      </c>
      <c r="AI334">
        <v>-1</v>
      </c>
      <c r="AJ334" t="s">
        <v>236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</row>
    <row r="335" spans="1:44">
      <c r="A335">
        <f>ROW(Source!A128)</f>
        <v>128</v>
      </c>
      <c r="B335">
        <v>85246698</v>
      </c>
      <c r="C335">
        <v>85246690</v>
      </c>
      <c r="D335">
        <v>82925828</v>
      </c>
      <c r="E335">
        <v>117</v>
      </c>
      <c r="F335">
        <v>1</v>
      </c>
      <c r="G335">
        <v>1</v>
      </c>
      <c r="H335">
        <v>1</v>
      </c>
      <c r="I335" t="s">
        <v>93</v>
      </c>
      <c r="J335" t="s">
        <v>236</v>
      </c>
      <c r="K335" t="s">
        <v>94</v>
      </c>
      <c r="L335">
        <v>1191</v>
      </c>
      <c r="N335">
        <v>1013</v>
      </c>
      <c r="O335" t="s">
        <v>28</v>
      </c>
      <c r="P335" t="s">
        <v>28</v>
      </c>
      <c r="Q335">
        <v>1</v>
      </c>
      <c r="X335">
        <v>3.06</v>
      </c>
      <c r="Y335">
        <v>0</v>
      </c>
      <c r="Z335">
        <v>0</v>
      </c>
      <c r="AA335">
        <v>0</v>
      </c>
      <c r="AB335">
        <v>748.18</v>
      </c>
      <c r="AC335">
        <v>0</v>
      </c>
      <c r="AD335">
        <v>1</v>
      </c>
      <c r="AE335">
        <v>1</v>
      </c>
      <c r="AF335" t="s">
        <v>422</v>
      </c>
      <c r="AG335">
        <v>3.519</v>
      </c>
      <c r="AH335">
        <v>2</v>
      </c>
      <c r="AI335">
        <v>85246691</v>
      </c>
      <c r="AJ335">
        <v>278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</row>
    <row r="336" spans="1:44">
      <c r="A336">
        <f>ROW(Source!A128)</f>
        <v>128</v>
      </c>
      <c r="B336">
        <v>85246699</v>
      </c>
      <c r="C336">
        <v>85246690</v>
      </c>
      <c r="D336">
        <v>82926016</v>
      </c>
      <c r="E336">
        <v>117</v>
      </c>
      <c r="F336">
        <v>1</v>
      </c>
      <c r="G336">
        <v>1</v>
      </c>
      <c r="H336">
        <v>1</v>
      </c>
      <c r="I336" t="s">
        <v>798</v>
      </c>
      <c r="J336" t="s">
        <v>236</v>
      </c>
      <c r="K336" t="s">
        <v>799</v>
      </c>
      <c r="L336">
        <v>1191</v>
      </c>
      <c r="N336">
        <v>1013</v>
      </c>
      <c r="O336" t="s">
        <v>28</v>
      </c>
      <c r="P336" t="s">
        <v>28</v>
      </c>
      <c r="Q336">
        <v>1</v>
      </c>
      <c r="X336">
        <v>0.87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1</v>
      </c>
      <c r="AE336">
        <v>2</v>
      </c>
      <c r="AF336" t="s">
        <v>422</v>
      </c>
      <c r="AG336">
        <v>1.0005</v>
      </c>
      <c r="AH336">
        <v>2</v>
      </c>
      <c r="AI336">
        <v>85246692</v>
      </c>
      <c r="AJ336">
        <v>279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</row>
    <row r="337" spans="1:44">
      <c r="A337">
        <f>ROW(Source!A128)</f>
        <v>128</v>
      </c>
      <c r="B337">
        <v>85246700</v>
      </c>
      <c r="C337">
        <v>85246690</v>
      </c>
      <c r="D337">
        <v>82932392</v>
      </c>
      <c r="E337">
        <v>1</v>
      </c>
      <c r="F337">
        <v>1</v>
      </c>
      <c r="G337">
        <v>1</v>
      </c>
      <c r="H337">
        <v>2</v>
      </c>
      <c r="I337" t="s">
        <v>95</v>
      </c>
      <c r="J337" t="s">
        <v>804</v>
      </c>
      <c r="K337" t="s">
        <v>96</v>
      </c>
      <c r="L337">
        <v>1368</v>
      </c>
      <c r="N337">
        <v>1011</v>
      </c>
      <c r="O337" t="s">
        <v>57</v>
      </c>
      <c r="P337" t="s">
        <v>57</v>
      </c>
      <c r="Q337">
        <v>1</v>
      </c>
      <c r="X337">
        <v>0.68</v>
      </c>
      <c r="Y337">
        <v>0</v>
      </c>
      <c r="Z337">
        <v>2088.77</v>
      </c>
      <c r="AA337">
        <v>932.95</v>
      </c>
      <c r="AB337">
        <v>0</v>
      </c>
      <c r="AC337">
        <v>0</v>
      </c>
      <c r="AD337">
        <v>1</v>
      </c>
      <c r="AE337">
        <v>0</v>
      </c>
      <c r="AF337" t="s">
        <v>422</v>
      </c>
      <c r="AG337">
        <v>0.782</v>
      </c>
      <c r="AH337">
        <v>2</v>
      </c>
      <c r="AI337">
        <v>85246693</v>
      </c>
      <c r="AJ337">
        <v>280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</row>
    <row r="338" spans="1:44">
      <c r="A338">
        <f>ROW(Source!A128)</f>
        <v>128</v>
      </c>
      <c r="B338">
        <v>85246701</v>
      </c>
      <c r="C338">
        <v>85246690</v>
      </c>
      <c r="D338">
        <v>82933400</v>
      </c>
      <c r="E338">
        <v>1</v>
      </c>
      <c r="F338">
        <v>1</v>
      </c>
      <c r="G338">
        <v>1</v>
      </c>
      <c r="H338">
        <v>2</v>
      </c>
      <c r="I338" t="s">
        <v>97</v>
      </c>
      <c r="J338" t="s">
        <v>801</v>
      </c>
      <c r="K338" t="s">
        <v>98</v>
      </c>
      <c r="L338">
        <v>1368</v>
      </c>
      <c r="N338">
        <v>1011</v>
      </c>
      <c r="O338" t="s">
        <v>57</v>
      </c>
      <c r="P338" t="s">
        <v>57</v>
      </c>
      <c r="Q338">
        <v>1</v>
      </c>
      <c r="X338">
        <v>0.19</v>
      </c>
      <c r="Y338">
        <v>0</v>
      </c>
      <c r="Z338">
        <v>641.7</v>
      </c>
      <c r="AA338">
        <v>811.79</v>
      </c>
      <c r="AB338">
        <v>0</v>
      </c>
      <c r="AC338">
        <v>0</v>
      </c>
      <c r="AD338">
        <v>1</v>
      </c>
      <c r="AE338">
        <v>0</v>
      </c>
      <c r="AF338" t="s">
        <v>422</v>
      </c>
      <c r="AG338">
        <v>0.2185</v>
      </c>
      <c r="AH338">
        <v>2</v>
      </c>
      <c r="AI338">
        <v>85246694</v>
      </c>
      <c r="AJ338">
        <v>281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</row>
    <row r="339" spans="1:44">
      <c r="A339">
        <f>ROW(Source!A128)</f>
        <v>128</v>
      </c>
      <c r="B339">
        <v>85246702</v>
      </c>
      <c r="C339">
        <v>85246690</v>
      </c>
      <c r="D339">
        <v>82998121</v>
      </c>
      <c r="E339">
        <v>1</v>
      </c>
      <c r="F339">
        <v>1</v>
      </c>
      <c r="G339">
        <v>1</v>
      </c>
      <c r="H339">
        <v>3</v>
      </c>
      <c r="I339" t="s">
        <v>100</v>
      </c>
      <c r="J339" t="s">
        <v>813</v>
      </c>
      <c r="K339" t="s">
        <v>101</v>
      </c>
      <c r="L339">
        <v>1346</v>
      </c>
      <c r="N339">
        <v>1009</v>
      </c>
      <c r="O339" t="s">
        <v>102</v>
      </c>
      <c r="P339" t="s">
        <v>102</v>
      </c>
      <c r="Q339">
        <v>1</v>
      </c>
      <c r="X339">
        <v>0.1</v>
      </c>
      <c r="Y339">
        <v>185.43</v>
      </c>
      <c r="Z339">
        <v>0</v>
      </c>
      <c r="AA339">
        <v>0</v>
      </c>
      <c r="AB339">
        <v>0</v>
      </c>
      <c r="AC339">
        <v>0</v>
      </c>
      <c r="AD339">
        <v>1</v>
      </c>
      <c r="AE339">
        <v>0</v>
      </c>
      <c r="AF339" t="s">
        <v>236</v>
      </c>
      <c r="AG339">
        <v>0.1</v>
      </c>
      <c r="AH339">
        <v>2</v>
      </c>
      <c r="AI339">
        <v>85246695</v>
      </c>
      <c r="AJ339">
        <v>282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</row>
    <row r="340" spans="1:44">
      <c r="A340">
        <f>ROW(Source!A128)</f>
        <v>128</v>
      </c>
      <c r="B340">
        <v>85246703</v>
      </c>
      <c r="C340">
        <v>85246690</v>
      </c>
      <c r="D340">
        <v>82998128</v>
      </c>
      <c r="E340">
        <v>1</v>
      </c>
      <c r="F340">
        <v>1</v>
      </c>
      <c r="G340">
        <v>1</v>
      </c>
      <c r="H340">
        <v>3</v>
      </c>
      <c r="I340" t="s">
        <v>103</v>
      </c>
      <c r="J340" t="s">
        <v>867</v>
      </c>
      <c r="K340" t="s">
        <v>104</v>
      </c>
      <c r="L340">
        <v>1346</v>
      </c>
      <c r="N340">
        <v>1009</v>
      </c>
      <c r="O340" t="s">
        <v>102</v>
      </c>
      <c r="P340" t="s">
        <v>102</v>
      </c>
      <c r="Q340">
        <v>1</v>
      </c>
      <c r="X340">
        <v>0.03</v>
      </c>
      <c r="Y340">
        <v>58.53</v>
      </c>
      <c r="Z340">
        <v>0</v>
      </c>
      <c r="AA340">
        <v>0</v>
      </c>
      <c r="AB340">
        <v>0</v>
      </c>
      <c r="AC340">
        <v>0</v>
      </c>
      <c r="AD340">
        <v>1</v>
      </c>
      <c r="AE340">
        <v>0</v>
      </c>
      <c r="AF340" t="s">
        <v>236</v>
      </c>
      <c r="AG340">
        <v>0.03</v>
      </c>
      <c r="AH340">
        <v>2</v>
      </c>
      <c r="AI340">
        <v>85246696</v>
      </c>
      <c r="AJ340">
        <v>283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</row>
    <row r="341" spans="1:44">
      <c r="A341">
        <f>ROW(Source!A128)</f>
        <v>128</v>
      </c>
      <c r="B341">
        <v>85246704</v>
      </c>
      <c r="C341">
        <v>85246690</v>
      </c>
      <c r="D341">
        <v>83001670</v>
      </c>
      <c r="E341">
        <v>1</v>
      </c>
      <c r="F341">
        <v>1</v>
      </c>
      <c r="G341">
        <v>1</v>
      </c>
      <c r="H341">
        <v>3</v>
      </c>
      <c r="I341" t="s">
        <v>834</v>
      </c>
      <c r="J341" t="s">
        <v>835</v>
      </c>
      <c r="K341" t="s">
        <v>836</v>
      </c>
      <c r="L341">
        <v>1346</v>
      </c>
      <c r="N341">
        <v>1009</v>
      </c>
      <c r="O341" t="s">
        <v>102</v>
      </c>
      <c r="P341" t="s">
        <v>102</v>
      </c>
      <c r="Q341">
        <v>1</v>
      </c>
      <c r="X341">
        <v>0</v>
      </c>
      <c r="Y341">
        <v>174.93</v>
      </c>
      <c r="Z341">
        <v>0</v>
      </c>
      <c r="AA341">
        <v>0</v>
      </c>
      <c r="AB341">
        <v>0</v>
      </c>
      <c r="AC341">
        <v>1</v>
      </c>
      <c r="AD341">
        <v>0</v>
      </c>
      <c r="AE341">
        <v>0</v>
      </c>
      <c r="AF341" t="s">
        <v>236</v>
      </c>
      <c r="AG341">
        <v>0</v>
      </c>
      <c r="AH341">
        <v>3</v>
      </c>
      <c r="AI341">
        <v>-1</v>
      </c>
      <c r="AJ341" t="s">
        <v>236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</row>
    <row r="342" spans="1:44">
      <c r="A342">
        <f>ROW(Source!A128)</f>
        <v>128</v>
      </c>
      <c r="B342">
        <v>85246705</v>
      </c>
      <c r="C342">
        <v>85246690</v>
      </c>
      <c r="D342">
        <v>83002816</v>
      </c>
      <c r="E342">
        <v>1</v>
      </c>
      <c r="F342">
        <v>1</v>
      </c>
      <c r="G342">
        <v>1</v>
      </c>
      <c r="H342">
        <v>3</v>
      </c>
      <c r="I342" t="s">
        <v>105</v>
      </c>
      <c r="J342" t="s">
        <v>814</v>
      </c>
      <c r="K342" t="s">
        <v>106</v>
      </c>
      <c r="L342">
        <v>1346</v>
      </c>
      <c r="N342">
        <v>1009</v>
      </c>
      <c r="O342" t="s">
        <v>102</v>
      </c>
      <c r="P342" t="s">
        <v>102</v>
      </c>
      <c r="Q342">
        <v>1</v>
      </c>
      <c r="X342">
        <v>0.02</v>
      </c>
      <c r="Y342">
        <v>56.11</v>
      </c>
      <c r="Z342">
        <v>0</v>
      </c>
      <c r="AA342">
        <v>0</v>
      </c>
      <c r="AB342">
        <v>0</v>
      </c>
      <c r="AC342">
        <v>0</v>
      </c>
      <c r="AD342">
        <v>1</v>
      </c>
      <c r="AE342">
        <v>0</v>
      </c>
      <c r="AF342" t="s">
        <v>236</v>
      </c>
      <c r="AG342">
        <v>0.02</v>
      </c>
      <c r="AH342">
        <v>2</v>
      </c>
      <c r="AI342">
        <v>85246697</v>
      </c>
      <c r="AJ342">
        <v>284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</row>
    <row r="343" spans="1:44">
      <c r="A343">
        <f>ROW(Source!A128)</f>
        <v>128</v>
      </c>
      <c r="B343">
        <v>85246706</v>
      </c>
      <c r="C343">
        <v>85246690</v>
      </c>
      <c r="D343">
        <v>82927388</v>
      </c>
      <c r="E343">
        <v>117</v>
      </c>
      <c r="F343">
        <v>1</v>
      </c>
      <c r="G343">
        <v>1</v>
      </c>
      <c r="H343">
        <v>3</v>
      </c>
      <c r="I343" t="s">
        <v>974</v>
      </c>
      <c r="J343" t="s">
        <v>236</v>
      </c>
      <c r="K343" t="s">
        <v>975</v>
      </c>
      <c r="L343">
        <v>1371</v>
      </c>
      <c r="N343">
        <v>1013</v>
      </c>
      <c r="O343" t="s">
        <v>265</v>
      </c>
      <c r="P343" t="s">
        <v>265</v>
      </c>
      <c r="Q343">
        <v>1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1</v>
      </c>
      <c r="AD343">
        <v>0</v>
      </c>
      <c r="AE343">
        <v>0</v>
      </c>
      <c r="AF343" t="s">
        <v>236</v>
      </c>
      <c r="AG343">
        <v>0</v>
      </c>
      <c r="AH343">
        <v>3</v>
      </c>
      <c r="AI343">
        <v>-1</v>
      </c>
      <c r="AJ343" t="s">
        <v>236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</row>
    <row r="344" spans="1:44">
      <c r="A344">
        <f>ROW(Source!A128)</f>
        <v>128</v>
      </c>
      <c r="B344">
        <v>85246707</v>
      </c>
      <c r="C344">
        <v>85246690</v>
      </c>
      <c r="D344">
        <v>82928065</v>
      </c>
      <c r="E344">
        <v>117</v>
      </c>
      <c r="F344">
        <v>1</v>
      </c>
      <c r="G344">
        <v>1</v>
      </c>
      <c r="H344">
        <v>3</v>
      </c>
      <c r="I344" t="s">
        <v>976</v>
      </c>
      <c r="J344" t="s">
        <v>236</v>
      </c>
      <c r="K344" t="s">
        <v>977</v>
      </c>
      <c r="L344">
        <v>1348</v>
      </c>
      <c r="N344">
        <v>1009</v>
      </c>
      <c r="O344" t="s">
        <v>154</v>
      </c>
      <c r="P344" t="s">
        <v>154</v>
      </c>
      <c r="Q344">
        <v>1000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1</v>
      </c>
      <c r="AD344">
        <v>0</v>
      </c>
      <c r="AE344">
        <v>0</v>
      </c>
      <c r="AF344" t="s">
        <v>236</v>
      </c>
      <c r="AG344">
        <v>0</v>
      </c>
      <c r="AH344">
        <v>3</v>
      </c>
      <c r="AI344">
        <v>-1</v>
      </c>
      <c r="AJ344" t="s">
        <v>236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</row>
    <row r="345" spans="1:44">
      <c r="A345">
        <f>ROW(Source!A128)</f>
        <v>128</v>
      </c>
      <c r="B345">
        <v>85246708</v>
      </c>
      <c r="C345">
        <v>85246690</v>
      </c>
      <c r="D345">
        <v>82928211</v>
      </c>
      <c r="E345">
        <v>117</v>
      </c>
      <c r="F345">
        <v>1</v>
      </c>
      <c r="G345">
        <v>1</v>
      </c>
      <c r="H345">
        <v>3</v>
      </c>
      <c r="I345" t="s">
        <v>319</v>
      </c>
      <c r="J345" t="s">
        <v>236</v>
      </c>
      <c r="K345" t="s">
        <v>978</v>
      </c>
      <c r="L345">
        <v>1346</v>
      </c>
      <c r="N345">
        <v>1009</v>
      </c>
      <c r="O345" t="s">
        <v>102</v>
      </c>
      <c r="P345" t="s">
        <v>102</v>
      </c>
      <c r="Q345">
        <v>1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1</v>
      </c>
      <c r="AD345">
        <v>0</v>
      </c>
      <c r="AE345">
        <v>0</v>
      </c>
      <c r="AF345" t="s">
        <v>236</v>
      </c>
      <c r="AG345">
        <v>0</v>
      </c>
      <c r="AH345">
        <v>3</v>
      </c>
      <c r="AI345">
        <v>-1</v>
      </c>
      <c r="AJ345" t="s">
        <v>236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</row>
    <row r="346" spans="1:44">
      <c r="A346">
        <f>ROW(Source!A128)</f>
        <v>128</v>
      </c>
      <c r="B346">
        <v>85246709</v>
      </c>
      <c r="C346">
        <v>85246690</v>
      </c>
      <c r="D346">
        <v>82928546</v>
      </c>
      <c r="E346">
        <v>117</v>
      </c>
      <c r="F346">
        <v>1</v>
      </c>
      <c r="G346">
        <v>1</v>
      </c>
      <c r="H346">
        <v>3</v>
      </c>
      <c r="I346" t="s">
        <v>979</v>
      </c>
      <c r="J346" t="s">
        <v>236</v>
      </c>
      <c r="K346" t="s">
        <v>980</v>
      </c>
      <c r="L346">
        <v>1348</v>
      </c>
      <c r="N346">
        <v>1009</v>
      </c>
      <c r="O346" t="s">
        <v>154</v>
      </c>
      <c r="P346" t="s">
        <v>154</v>
      </c>
      <c r="Q346">
        <v>1000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1</v>
      </c>
      <c r="AD346">
        <v>0</v>
      </c>
      <c r="AE346">
        <v>0</v>
      </c>
      <c r="AF346" t="s">
        <v>236</v>
      </c>
      <c r="AG346">
        <v>0</v>
      </c>
      <c r="AH346">
        <v>3</v>
      </c>
      <c r="AI346">
        <v>-1</v>
      </c>
      <c r="AJ346" t="s">
        <v>236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</row>
    <row r="347" spans="1:44">
      <c r="A347">
        <f>ROW(Source!A128)</f>
        <v>128</v>
      </c>
      <c r="B347">
        <v>85246710</v>
      </c>
      <c r="C347">
        <v>85246690</v>
      </c>
      <c r="D347">
        <v>83018868</v>
      </c>
      <c r="E347">
        <v>1</v>
      </c>
      <c r="F347">
        <v>1</v>
      </c>
      <c r="G347">
        <v>1</v>
      </c>
      <c r="H347">
        <v>3</v>
      </c>
      <c r="I347" t="s">
        <v>981</v>
      </c>
      <c r="J347" t="s">
        <v>982</v>
      </c>
      <c r="K347" t="s">
        <v>983</v>
      </c>
      <c r="L347">
        <v>1346</v>
      </c>
      <c r="N347">
        <v>1009</v>
      </c>
      <c r="O347" t="s">
        <v>102</v>
      </c>
      <c r="P347" t="s">
        <v>102</v>
      </c>
      <c r="Q347">
        <v>1</v>
      </c>
      <c r="X347">
        <v>0.4</v>
      </c>
      <c r="Y347">
        <v>61.28</v>
      </c>
      <c r="Z347">
        <v>0</v>
      </c>
      <c r="AA347">
        <v>0</v>
      </c>
      <c r="AB347">
        <v>0</v>
      </c>
      <c r="AC347">
        <v>0</v>
      </c>
      <c r="AD347">
        <v>1</v>
      </c>
      <c r="AE347">
        <v>0</v>
      </c>
      <c r="AF347" t="s">
        <v>236</v>
      </c>
      <c r="AG347">
        <v>0.4</v>
      </c>
      <c r="AH347">
        <v>3</v>
      </c>
      <c r="AI347">
        <v>-1</v>
      </c>
      <c r="AJ347" t="s">
        <v>236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</row>
    <row r="348" spans="1:44">
      <c r="A348">
        <f>ROW(Source!A128)</f>
        <v>128</v>
      </c>
      <c r="B348">
        <v>85246711</v>
      </c>
      <c r="C348">
        <v>85246690</v>
      </c>
      <c r="D348">
        <v>83018894</v>
      </c>
      <c r="E348">
        <v>1</v>
      </c>
      <c r="F348">
        <v>1</v>
      </c>
      <c r="G348">
        <v>1</v>
      </c>
      <c r="H348">
        <v>3</v>
      </c>
      <c r="I348" t="s">
        <v>984</v>
      </c>
      <c r="J348" t="s">
        <v>985</v>
      </c>
      <c r="K348" t="s">
        <v>986</v>
      </c>
      <c r="L348">
        <v>1348</v>
      </c>
      <c r="N348">
        <v>1009</v>
      </c>
      <c r="O348" t="s">
        <v>154</v>
      </c>
      <c r="P348" t="s">
        <v>154</v>
      </c>
      <c r="Q348">
        <v>1000</v>
      </c>
      <c r="X348">
        <v>0.0001</v>
      </c>
      <c r="Y348">
        <v>80020.98</v>
      </c>
      <c r="Z348">
        <v>0</v>
      </c>
      <c r="AA348">
        <v>0</v>
      </c>
      <c r="AB348">
        <v>0</v>
      </c>
      <c r="AC348">
        <v>0</v>
      </c>
      <c r="AD348">
        <v>1</v>
      </c>
      <c r="AE348">
        <v>0</v>
      </c>
      <c r="AF348" t="s">
        <v>236</v>
      </c>
      <c r="AG348">
        <v>0.0001</v>
      </c>
      <c r="AH348">
        <v>3</v>
      </c>
      <c r="AI348">
        <v>-1</v>
      </c>
      <c r="AJ348" t="s">
        <v>236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</row>
    <row r="349" spans="1:44">
      <c r="A349">
        <f>ROW(Source!A128)</f>
        <v>128</v>
      </c>
      <c r="B349">
        <v>85246712</v>
      </c>
      <c r="C349">
        <v>85246690</v>
      </c>
      <c r="D349">
        <v>83026516</v>
      </c>
      <c r="E349">
        <v>1</v>
      </c>
      <c r="F349">
        <v>1</v>
      </c>
      <c r="G349">
        <v>1</v>
      </c>
      <c r="H349">
        <v>3</v>
      </c>
      <c r="I349" t="s">
        <v>987</v>
      </c>
      <c r="J349" t="s">
        <v>988</v>
      </c>
      <c r="K349" t="s">
        <v>989</v>
      </c>
      <c r="L349">
        <v>1425</v>
      </c>
      <c r="N349">
        <v>1013</v>
      </c>
      <c r="O349" t="s">
        <v>466</v>
      </c>
      <c r="P349" t="s">
        <v>466</v>
      </c>
      <c r="Q349">
        <v>1</v>
      </c>
      <c r="X349">
        <v>0.06</v>
      </c>
      <c r="Y349">
        <v>1031.73</v>
      </c>
      <c r="Z349">
        <v>0</v>
      </c>
      <c r="AA349">
        <v>0</v>
      </c>
      <c r="AB349">
        <v>0</v>
      </c>
      <c r="AC349">
        <v>0</v>
      </c>
      <c r="AD349">
        <v>1</v>
      </c>
      <c r="AE349">
        <v>0</v>
      </c>
      <c r="AF349" t="s">
        <v>236</v>
      </c>
      <c r="AG349">
        <v>0.06</v>
      </c>
      <c r="AH349">
        <v>3</v>
      </c>
      <c r="AI349">
        <v>-1</v>
      </c>
      <c r="AJ349" t="s">
        <v>236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</row>
    <row r="350" spans="1:44">
      <c r="A350">
        <f>ROW(Source!A128)</f>
        <v>128</v>
      </c>
      <c r="B350">
        <v>85246713</v>
      </c>
      <c r="C350">
        <v>85246690</v>
      </c>
      <c r="D350">
        <v>82930906</v>
      </c>
      <c r="E350">
        <v>117</v>
      </c>
      <c r="F350">
        <v>1</v>
      </c>
      <c r="G350">
        <v>1</v>
      </c>
      <c r="H350">
        <v>3</v>
      </c>
      <c r="I350" t="s">
        <v>990</v>
      </c>
      <c r="J350" t="s">
        <v>236</v>
      </c>
      <c r="K350" t="s">
        <v>991</v>
      </c>
      <c r="L350">
        <v>1371</v>
      </c>
      <c r="N350">
        <v>1013</v>
      </c>
      <c r="O350" t="s">
        <v>265</v>
      </c>
      <c r="P350" t="s">
        <v>265</v>
      </c>
      <c r="Q350">
        <v>1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1</v>
      </c>
      <c r="AD350">
        <v>0</v>
      </c>
      <c r="AE350">
        <v>0</v>
      </c>
      <c r="AF350" t="s">
        <v>236</v>
      </c>
      <c r="AG350">
        <v>0</v>
      </c>
      <c r="AH350">
        <v>3</v>
      </c>
      <c r="AI350">
        <v>-1</v>
      </c>
      <c r="AJ350" t="s">
        <v>236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</row>
    <row r="351" spans="1:44">
      <c r="A351">
        <f>ROW(Source!A128)</f>
        <v>128</v>
      </c>
      <c r="B351">
        <v>85246714</v>
      </c>
      <c r="C351">
        <v>85246690</v>
      </c>
      <c r="D351">
        <v>82930952</v>
      </c>
      <c r="E351">
        <v>117</v>
      </c>
      <c r="F351">
        <v>1</v>
      </c>
      <c r="G351">
        <v>1</v>
      </c>
      <c r="H351">
        <v>3</v>
      </c>
      <c r="I351" t="s">
        <v>992</v>
      </c>
      <c r="J351" t="s">
        <v>236</v>
      </c>
      <c r="K351" t="s">
        <v>993</v>
      </c>
      <c r="L351">
        <v>1371</v>
      </c>
      <c r="N351">
        <v>1013</v>
      </c>
      <c r="O351" t="s">
        <v>265</v>
      </c>
      <c r="P351" t="s">
        <v>265</v>
      </c>
      <c r="Q351">
        <v>1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1</v>
      </c>
      <c r="AD351">
        <v>0</v>
      </c>
      <c r="AE351">
        <v>0</v>
      </c>
      <c r="AF351" t="s">
        <v>236</v>
      </c>
      <c r="AG351">
        <v>0</v>
      </c>
      <c r="AH351">
        <v>3</v>
      </c>
      <c r="AI351">
        <v>-1</v>
      </c>
      <c r="AJ351" t="s">
        <v>236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</row>
    <row r="352" spans="1:44">
      <c r="A352">
        <f>ROW(Source!A128)</f>
        <v>128</v>
      </c>
      <c r="B352">
        <v>85246715</v>
      </c>
      <c r="C352">
        <v>85246690</v>
      </c>
      <c r="D352">
        <v>82930956</v>
      </c>
      <c r="E352">
        <v>117</v>
      </c>
      <c r="F352">
        <v>1</v>
      </c>
      <c r="G352">
        <v>1</v>
      </c>
      <c r="H352">
        <v>3</v>
      </c>
      <c r="I352" t="s">
        <v>994</v>
      </c>
      <c r="J352" t="s">
        <v>236</v>
      </c>
      <c r="K352" t="s">
        <v>995</v>
      </c>
      <c r="L352">
        <v>1371</v>
      </c>
      <c r="N352">
        <v>1013</v>
      </c>
      <c r="O352" t="s">
        <v>265</v>
      </c>
      <c r="P352" t="s">
        <v>265</v>
      </c>
      <c r="Q352">
        <v>1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1</v>
      </c>
      <c r="AD352">
        <v>0</v>
      </c>
      <c r="AE352">
        <v>0</v>
      </c>
      <c r="AF352" t="s">
        <v>236</v>
      </c>
      <c r="AG352">
        <v>0</v>
      </c>
      <c r="AH352">
        <v>3</v>
      </c>
      <c r="AI352">
        <v>-1</v>
      </c>
      <c r="AJ352" t="s">
        <v>236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</row>
    <row r="353" spans="1:44">
      <c r="A353">
        <f>ROW(Source!A129)</f>
        <v>129</v>
      </c>
      <c r="B353">
        <v>85246724</v>
      </c>
      <c r="C353">
        <v>85246716</v>
      </c>
      <c r="D353">
        <v>82925828</v>
      </c>
      <c r="E353">
        <v>117</v>
      </c>
      <c r="F353">
        <v>1</v>
      </c>
      <c r="G353">
        <v>1</v>
      </c>
      <c r="H353">
        <v>1</v>
      </c>
      <c r="I353" t="s">
        <v>93</v>
      </c>
      <c r="J353" t="s">
        <v>236</v>
      </c>
      <c r="K353" t="s">
        <v>94</v>
      </c>
      <c r="L353">
        <v>1191</v>
      </c>
      <c r="N353">
        <v>1013</v>
      </c>
      <c r="O353" t="s">
        <v>28</v>
      </c>
      <c r="P353" t="s">
        <v>28</v>
      </c>
      <c r="Q353">
        <v>1</v>
      </c>
      <c r="X353">
        <v>5.98</v>
      </c>
      <c r="Y353">
        <v>0</v>
      </c>
      <c r="Z353">
        <v>0</v>
      </c>
      <c r="AA353">
        <v>0</v>
      </c>
      <c r="AB353">
        <v>748.18</v>
      </c>
      <c r="AC353">
        <v>0</v>
      </c>
      <c r="AD353">
        <v>1</v>
      </c>
      <c r="AE353">
        <v>1</v>
      </c>
      <c r="AF353" t="s">
        <v>422</v>
      </c>
      <c r="AG353">
        <v>6.877</v>
      </c>
      <c r="AH353">
        <v>2</v>
      </c>
      <c r="AI353">
        <v>85246717</v>
      </c>
      <c r="AJ353">
        <v>285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</row>
    <row r="354" spans="1:44">
      <c r="A354">
        <f>ROW(Source!A129)</f>
        <v>129</v>
      </c>
      <c r="B354">
        <v>85246725</v>
      </c>
      <c r="C354">
        <v>85246716</v>
      </c>
      <c r="D354">
        <v>82926016</v>
      </c>
      <c r="E354">
        <v>117</v>
      </c>
      <c r="F354">
        <v>1</v>
      </c>
      <c r="G354">
        <v>1</v>
      </c>
      <c r="H354">
        <v>1</v>
      </c>
      <c r="I354" t="s">
        <v>798</v>
      </c>
      <c r="J354" t="s">
        <v>236</v>
      </c>
      <c r="K354" t="s">
        <v>799</v>
      </c>
      <c r="L354">
        <v>1191</v>
      </c>
      <c r="N354">
        <v>1013</v>
      </c>
      <c r="O354" t="s">
        <v>28</v>
      </c>
      <c r="P354" t="s">
        <v>28</v>
      </c>
      <c r="Q354">
        <v>1</v>
      </c>
      <c r="X354">
        <v>2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1</v>
      </c>
      <c r="AE354">
        <v>2</v>
      </c>
      <c r="AF354" t="s">
        <v>422</v>
      </c>
      <c r="AG354">
        <v>2.3</v>
      </c>
      <c r="AH354">
        <v>2</v>
      </c>
      <c r="AI354">
        <v>85246718</v>
      </c>
      <c r="AJ354">
        <v>286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</row>
    <row r="355" spans="1:44">
      <c r="A355">
        <f>ROW(Source!A129)</f>
        <v>129</v>
      </c>
      <c r="B355">
        <v>85246726</v>
      </c>
      <c r="C355">
        <v>85246716</v>
      </c>
      <c r="D355">
        <v>82932392</v>
      </c>
      <c r="E355">
        <v>1</v>
      </c>
      <c r="F355">
        <v>1</v>
      </c>
      <c r="G355">
        <v>1</v>
      </c>
      <c r="H355">
        <v>2</v>
      </c>
      <c r="I355" t="s">
        <v>95</v>
      </c>
      <c r="J355" t="s">
        <v>804</v>
      </c>
      <c r="K355" t="s">
        <v>96</v>
      </c>
      <c r="L355">
        <v>1368</v>
      </c>
      <c r="N355">
        <v>1011</v>
      </c>
      <c r="O355" t="s">
        <v>57</v>
      </c>
      <c r="P355" t="s">
        <v>57</v>
      </c>
      <c r="Q355">
        <v>1</v>
      </c>
      <c r="X355">
        <v>1.6</v>
      </c>
      <c r="Y355">
        <v>0</v>
      </c>
      <c r="Z355">
        <v>2088.77</v>
      </c>
      <c r="AA355">
        <v>932.95</v>
      </c>
      <c r="AB355">
        <v>0</v>
      </c>
      <c r="AC355">
        <v>0</v>
      </c>
      <c r="AD355">
        <v>1</v>
      </c>
      <c r="AE355">
        <v>0</v>
      </c>
      <c r="AF355" t="s">
        <v>422</v>
      </c>
      <c r="AG355">
        <v>1.84</v>
      </c>
      <c r="AH355">
        <v>2</v>
      </c>
      <c r="AI355">
        <v>85246719</v>
      </c>
      <c r="AJ355">
        <v>287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</row>
    <row r="356" spans="1:44">
      <c r="A356">
        <f>ROW(Source!A129)</f>
        <v>129</v>
      </c>
      <c r="B356">
        <v>85246727</v>
      </c>
      <c r="C356">
        <v>85246716</v>
      </c>
      <c r="D356">
        <v>82933400</v>
      </c>
      <c r="E356">
        <v>1</v>
      </c>
      <c r="F356">
        <v>1</v>
      </c>
      <c r="G356">
        <v>1</v>
      </c>
      <c r="H356">
        <v>2</v>
      </c>
      <c r="I356" t="s">
        <v>97</v>
      </c>
      <c r="J356" t="s">
        <v>801</v>
      </c>
      <c r="K356" t="s">
        <v>98</v>
      </c>
      <c r="L356">
        <v>1368</v>
      </c>
      <c r="N356">
        <v>1011</v>
      </c>
      <c r="O356" t="s">
        <v>57</v>
      </c>
      <c r="P356" t="s">
        <v>57</v>
      </c>
      <c r="Q356">
        <v>1</v>
      </c>
      <c r="X356">
        <v>0.4</v>
      </c>
      <c r="Y356">
        <v>0</v>
      </c>
      <c r="Z356">
        <v>641.7</v>
      </c>
      <c r="AA356">
        <v>811.79</v>
      </c>
      <c r="AB356">
        <v>0</v>
      </c>
      <c r="AC356">
        <v>0</v>
      </c>
      <c r="AD356">
        <v>1</v>
      </c>
      <c r="AE356">
        <v>0</v>
      </c>
      <c r="AF356" t="s">
        <v>422</v>
      </c>
      <c r="AG356">
        <v>0.46</v>
      </c>
      <c r="AH356">
        <v>2</v>
      </c>
      <c r="AI356">
        <v>85246720</v>
      </c>
      <c r="AJ356">
        <v>288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</row>
    <row r="357" spans="1:44">
      <c r="A357">
        <f>ROW(Source!A129)</f>
        <v>129</v>
      </c>
      <c r="B357">
        <v>85246728</v>
      </c>
      <c r="C357">
        <v>85246716</v>
      </c>
      <c r="D357">
        <v>82998121</v>
      </c>
      <c r="E357">
        <v>1</v>
      </c>
      <c r="F357">
        <v>1</v>
      </c>
      <c r="G357">
        <v>1</v>
      </c>
      <c r="H357">
        <v>3</v>
      </c>
      <c r="I357" t="s">
        <v>100</v>
      </c>
      <c r="J357" t="s">
        <v>813</v>
      </c>
      <c r="K357" t="s">
        <v>101</v>
      </c>
      <c r="L357">
        <v>1346</v>
      </c>
      <c r="N357">
        <v>1009</v>
      </c>
      <c r="O357" t="s">
        <v>102</v>
      </c>
      <c r="P357" t="s">
        <v>102</v>
      </c>
      <c r="Q357">
        <v>1</v>
      </c>
      <c r="X357">
        <v>0.1</v>
      </c>
      <c r="Y357">
        <v>185.43</v>
      </c>
      <c r="Z357">
        <v>0</v>
      </c>
      <c r="AA357">
        <v>0</v>
      </c>
      <c r="AB357">
        <v>0</v>
      </c>
      <c r="AC357">
        <v>0</v>
      </c>
      <c r="AD357">
        <v>1</v>
      </c>
      <c r="AE357">
        <v>0</v>
      </c>
      <c r="AF357" t="s">
        <v>236</v>
      </c>
      <c r="AG357">
        <v>0.1</v>
      </c>
      <c r="AH357">
        <v>2</v>
      </c>
      <c r="AI357">
        <v>85246721</v>
      </c>
      <c r="AJ357">
        <v>289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</row>
    <row r="358" spans="1:44">
      <c r="A358">
        <f>ROW(Source!A129)</f>
        <v>129</v>
      </c>
      <c r="B358">
        <v>85246729</v>
      </c>
      <c r="C358">
        <v>85246716</v>
      </c>
      <c r="D358">
        <v>82998128</v>
      </c>
      <c r="E358">
        <v>1</v>
      </c>
      <c r="F358">
        <v>1</v>
      </c>
      <c r="G358">
        <v>1</v>
      </c>
      <c r="H358">
        <v>3</v>
      </c>
      <c r="I358" t="s">
        <v>103</v>
      </c>
      <c r="J358" t="s">
        <v>867</v>
      </c>
      <c r="K358" t="s">
        <v>104</v>
      </c>
      <c r="L358">
        <v>1346</v>
      </c>
      <c r="N358">
        <v>1009</v>
      </c>
      <c r="O358" t="s">
        <v>102</v>
      </c>
      <c r="P358" t="s">
        <v>102</v>
      </c>
      <c r="Q358">
        <v>1</v>
      </c>
      <c r="X358">
        <v>0.03</v>
      </c>
      <c r="Y358">
        <v>58.53</v>
      </c>
      <c r="Z358">
        <v>0</v>
      </c>
      <c r="AA358">
        <v>0</v>
      </c>
      <c r="AB358">
        <v>0</v>
      </c>
      <c r="AC358">
        <v>0</v>
      </c>
      <c r="AD358">
        <v>1</v>
      </c>
      <c r="AE358">
        <v>0</v>
      </c>
      <c r="AF358" t="s">
        <v>236</v>
      </c>
      <c r="AG358">
        <v>0.03</v>
      </c>
      <c r="AH358">
        <v>2</v>
      </c>
      <c r="AI358">
        <v>85246722</v>
      </c>
      <c r="AJ358">
        <v>290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</row>
    <row r="359" spans="1:44">
      <c r="A359">
        <f>ROW(Source!A129)</f>
        <v>129</v>
      </c>
      <c r="B359">
        <v>85246730</v>
      </c>
      <c r="C359">
        <v>85246716</v>
      </c>
      <c r="D359">
        <v>83001670</v>
      </c>
      <c r="E359">
        <v>1</v>
      </c>
      <c r="F359">
        <v>1</v>
      </c>
      <c r="G359">
        <v>1</v>
      </c>
      <c r="H359">
        <v>3</v>
      </c>
      <c r="I359" t="s">
        <v>834</v>
      </c>
      <c r="J359" t="s">
        <v>835</v>
      </c>
      <c r="K359" t="s">
        <v>836</v>
      </c>
      <c r="L359">
        <v>1346</v>
      </c>
      <c r="N359">
        <v>1009</v>
      </c>
      <c r="O359" t="s">
        <v>102</v>
      </c>
      <c r="P359" t="s">
        <v>102</v>
      </c>
      <c r="Q359">
        <v>1</v>
      </c>
      <c r="X359">
        <v>0</v>
      </c>
      <c r="Y359">
        <v>174.93</v>
      </c>
      <c r="Z359">
        <v>0</v>
      </c>
      <c r="AA359">
        <v>0</v>
      </c>
      <c r="AB359">
        <v>0</v>
      </c>
      <c r="AC359">
        <v>1</v>
      </c>
      <c r="AD359">
        <v>0</v>
      </c>
      <c r="AE359">
        <v>0</v>
      </c>
      <c r="AF359" t="s">
        <v>236</v>
      </c>
      <c r="AG359">
        <v>0</v>
      </c>
      <c r="AH359">
        <v>3</v>
      </c>
      <c r="AI359">
        <v>-1</v>
      </c>
      <c r="AJ359" t="s">
        <v>236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</row>
    <row r="360" spans="1:44">
      <c r="A360">
        <f>ROW(Source!A129)</f>
        <v>129</v>
      </c>
      <c r="B360">
        <v>85246731</v>
      </c>
      <c r="C360">
        <v>85246716</v>
      </c>
      <c r="D360">
        <v>83002816</v>
      </c>
      <c r="E360">
        <v>1</v>
      </c>
      <c r="F360">
        <v>1</v>
      </c>
      <c r="G360">
        <v>1</v>
      </c>
      <c r="H360">
        <v>3</v>
      </c>
      <c r="I360" t="s">
        <v>105</v>
      </c>
      <c r="J360" t="s">
        <v>814</v>
      </c>
      <c r="K360" t="s">
        <v>106</v>
      </c>
      <c r="L360">
        <v>1346</v>
      </c>
      <c r="N360">
        <v>1009</v>
      </c>
      <c r="O360" t="s">
        <v>102</v>
      </c>
      <c r="P360" t="s">
        <v>102</v>
      </c>
      <c r="Q360">
        <v>1</v>
      </c>
      <c r="X360">
        <v>0.02</v>
      </c>
      <c r="Y360">
        <v>56.11</v>
      </c>
      <c r="Z360">
        <v>0</v>
      </c>
      <c r="AA360">
        <v>0</v>
      </c>
      <c r="AB360">
        <v>0</v>
      </c>
      <c r="AC360">
        <v>0</v>
      </c>
      <c r="AD360">
        <v>1</v>
      </c>
      <c r="AE360">
        <v>0</v>
      </c>
      <c r="AF360" t="s">
        <v>236</v>
      </c>
      <c r="AG360">
        <v>0.02</v>
      </c>
      <c r="AH360">
        <v>2</v>
      </c>
      <c r="AI360">
        <v>85246723</v>
      </c>
      <c r="AJ360">
        <v>291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</row>
    <row r="361" spans="1:44">
      <c r="A361">
        <f>ROW(Source!A129)</f>
        <v>129</v>
      </c>
      <c r="B361">
        <v>85246732</v>
      </c>
      <c r="C361">
        <v>85246716</v>
      </c>
      <c r="D361">
        <v>82927388</v>
      </c>
      <c r="E361">
        <v>117</v>
      </c>
      <c r="F361">
        <v>1</v>
      </c>
      <c r="G361">
        <v>1</v>
      </c>
      <c r="H361">
        <v>3</v>
      </c>
      <c r="I361" t="s">
        <v>974</v>
      </c>
      <c r="J361" t="s">
        <v>236</v>
      </c>
      <c r="K361" t="s">
        <v>975</v>
      </c>
      <c r="L361">
        <v>1371</v>
      </c>
      <c r="N361">
        <v>1013</v>
      </c>
      <c r="O361" t="s">
        <v>265</v>
      </c>
      <c r="P361" t="s">
        <v>265</v>
      </c>
      <c r="Q361">
        <v>1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1</v>
      </c>
      <c r="AD361">
        <v>0</v>
      </c>
      <c r="AE361">
        <v>0</v>
      </c>
      <c r="AF361" t="s">
        <v>236</v>
      </c>
      <c r="AG361">
        <v>0</v>
      </c>
      <c r="AH361">
        <v>3</v>
      </c>
      <c r="AI361">
        <v>-1</v>
      </c>
      <c r="AJ361" t="s">
        <v>236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</row>
    <row r="362" spans="1:44">
      <c r="A362">
        <f>ROW(Source!A129)</f>
        <v>129</v>
      </c>
      <c r="B362">
        <v>85246733</v>
      </c>
      <c r="C362">
        <v>85246716</v>
      </c>
      <c r="D362">
        <v>82928065</v>
      </c>
      <c r="E362">
        <v>117</v>
      </c>
      <c r="F362">
        <v>1</v>
      </c>
      <c r="G362">
        <v>1</v>
      </c>
      <c r="H362">
        <v>3</v>
      </c>
      <c r="I362" t="s">
        <v>976</v>
      </c>
      <c r="J362" t="s">
        <v>236</v>
      </c>
      <c r="K362" t="s">
        <v>977</v>
      </c>
      <c r="L362">
        <v>1348</v>
      </c>
      <c r="N362">
        <v>1009</v>
      </c>
      <c r="O362" t="s">
        <v>154</v>
      </c>
      <c r="P362" t="s">
        <v>154</v>
      </c>
      <c r="Q362">
        <v>1000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1</v>
      </c>
      <c r="AD362">
        <v>0</v>
      </c>
      <c r="AE362">
        <v>0</v>
      </c>
      <c r="AF362" t="s">
        <v>236</v>
      </c>
      <c r="AG362">
        <v>0</v>
      </c>
      <c r="AH362">
        <v>3</v>
      </c>
      <c r="AI362">
        <v>-1</v>
      </c>
      <c r="AJ362" t="s">
        <v>236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</row>
    <row r="363" spans="1:44">
      <c r="A363">
        <f>ROW(Source!A129)</f>
        <v>129</v>
      </c>
      <c r="B363">
        <v>85246734</v>
      </c>
      <c r="C363">
        <v>85246716</v>
      </c>
      <c r="D363">
        <v>82928211</v>
      </c>
      <c r="E363">
        <v>117</v>
      </c>
      <c r="F363">
        <v>1</v>
      </c>
      <c r="G363">
        <v>1</v>
      </c>
      <c r="H363">
        <v>3</v>
      </c>
      <c r="I363" t="s">
        <v>319</v>
      </c>
      <c r="J363" t="s">
        <v>236</v>
      </c>
      <c r="K363" t="s">
        <v>978</v>
      </c>
      <c r="L363">
        <v>1346</v>
      </c>
      <c r="N363">
        <v>1009</v>
      </c>
      <c r="O363" t="s">
        <v>102</v>
      </c>
      <c r="P363" t="s">
        <v>102</v>
      </c>
      <c r="Q363">
        <v>1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1</v>
      </c>
      <c r="AD363">
        <v>0</v>
      </c>
      <c r="AE363">
        <v>0</v>
      </c>
      <c r="AF363" t="s">
        <v>236</v>
      </c>
      <c r="AG363">
        <v>0</v>
      </c>
      <c r="AH363">
        <v>3</v>
      </c>
      <c r="AI363">
        <v>-1</v>
      </c>
      <c r="AJ363" t="s">
        <v>236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</row>
    <row r="364" spans="1:44">
      <c r="A364">
        <f>ROW(Source!A129)</f>
        <v>129</v>
      </c>
      <c r="B364">
        <v>85246735</v>
      </c>
      <c r="C364">
        <v>85246716</v>
      </c>
      <c r="D364">
        <v>82928546</v>
      </c>
      <c r="E364">
        <v>117</v>
      </c>
      <c r="F364">
        <v>1</v>
      </c>
      <c r="G364">
        <v>1</v>
      </c>
      <c r="H364">
        <v>3</v>
      </c>
      <c r="I364" t="s">
        <v>979</v>
      </c>
      <c r="J364" t="s">
        <v>236</v>
      </c>
      <c r="K364" t="s">
        <v>980</v>
      </c>
      <c r="L364">
        <v>1348</v>
      </c>
      <c r="N364">
        <v>1009</v>
      </c>
      <c r="O364" t="s">
        <v>154</v>
      </c>
      <c r="P364" t="s">
        <v>154</v>
      </c>
      <c r="Q364">
        <v>1000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1</v>
      </c>
      <c r="AD364">
        <v>0</v>
      </c>
      <c r="AE364">
        <v>0</v>
      </c>
      <c r="AF364" t="s">
        <v>236</v>
      </c>
      <c r="AG364">
        <v>0</v>
      </c>
      <c r="AH364">
        <v>3</v>
      </c>
      <c r="AI364">
        <v>-1</v>
      </c>
      <c r="AJ364" t="s">
        <v>236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</row>
    <row r="365" spans="1:44">
      <c r="A365">
        <f>ROW(Source!A129)</f>
        <v>129</v>
      </c>
      <c r="B365">
        <v>85246736</v>
      </c>
      <c r="C365">
        <v>85246716</v>
      </c>
      <c r="D365">
        <v>83018868</v>
      </c>
      <c r="E365">
        <v>1</v>
      </c>
      <c r="F365">
        <v>1</v>
      </c>
      <c r="G365">
        <v>1</v>
      </c>
      <c r="H365">
        <v>3</v>
      </c>
      <c r="I365" t="s">
        <v>981</v>
      </c>
      <c r="J365" t="s">
        <v>982</v>
      </c>
      <c r="K365" t="s">
        <v>983</v>
      </c>
      <c r="L365">
        <v>1346</v>
      </c>
      <c r="N365">
        <v>1009</v>
      </c>
      <c r="O365" t="s">
        <v>102</v>
      </c>
      <c r="P365" t="s">
        <v>102</v>
      </c>
      <c r="Q365">
        <v>1</v>
      </c>
      <c r="X365">
        <v>0.4</v>
      </c>
      <c r="Y365">
        <v>61.28</v>
      </c>
      <c r="Z365">
        <v>0</v>
      </c>
      <c r="AA365">
        <v>0</v>
      </c>
      <c r="AB365">
        <v>0</v>
      </c>
      <c r="AC365">
        <v>0</v>
      </c>
      <c r="AD365">
        <v>1</v>
      </c>
      <c r="AE365">
        <v>0</v>
      </c>
      <c r="AF365" t="s">
        <v>236</v>
      </c>
      <c r="AG365">
        <v>0.4</v>
      </c>
      <c r="AH365">
        <v>3</v>
      </c>
      <c r="AI365">
        <v>-1</v>
      </c>
      <c r="AJ365" t="s">
        <v>236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</row>
    <row r="366" spans="1:44">
      <c r="A366">
        <f>ROW(Source!A129)</f>
        <v>129</v>
      </c>
      <c r="B366">
        <v>85246737</v>
      </c>
      <c r="C366">
        <v>85246716</v>
      </c>
      <c r="D366">
        <v>83018894</v>
      </c>
      <c r="E366">
        <v>1</v>
      </c>
      <c r="F366">
        <v>1</v>
      </c>
      <c r="G366">
        <v>1</v>
      </c>
      <c r="H366">
        <v>3</v>
      </c>
      <c r="I366" t="s">
        <v>984</v>
      </c>
      <c r="J366" t="s">
        <v>985</v>
      </c>
      <c r="K366" t="s">
        <v>986</v>
      </c>
      <c r="L366">
        <v>1348</v>
      </c>
      <c r="N366">
        <v>1009</v>
      </c>
      <c r="O366" t="s">
        <v>154</v>
      </c>
      <c r="P366" t="s">
        <v>154</v>
      </c>
      <c r="Q366">
        <v>1000</v>
      </c>
      <c r="X366">
        <v>0.0001</v>
      </c>
      <c r="Y366">
        <v>80020.98</v>
      </c>
      <c r="Z366">
        <v>0</v>
      </c>
      <c r="AA366">
        <v>0</v>
      </c>
      <c r="AB366">
        <v>0</v>
      </c>
      <c r="AC366">
        <v>0</v>
      </c>
      <c r="AD366">
        <v>1</v>
      </c>
      <c r="AE366">
        <v>0</v>
      </c>
      <c r="AF366" t="s">
        <v>236</v>
      </c>
      <c r="AG366">
        <v>0.0001</v>
      </c>
      <c r="AH366">
        <v>3</v>
      </c>
      <c r="AI366">
        <v>-1</v>
      </c>
      <c r="AJ366" t="s">
        <v>236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</row>
    <row r="367" spans="1:44">
      <c r="A367">
        <f>ROW(Source!A129)</f>
        <v>129</v>
      </c>
      <c r="B367">
        <v>85246738</v>
      </c>
      <c r="C367">
        <v>85246716</v>
      </c>
      <c r="D367">
        <v>83026516</v>
      </c>
      <c r="E367">
        <v>1</v>
      </c>
      <c r="F367">
        <v>1</v>
      </c>
      <c r="G367">
        <v>1</v>
      </c>
      <c r="H367">
        <v>3</v>
      </c>
      <c r="I367" t="s">
        <v>987</v>
      </c>
      <c r="J367" t="s">
        <v>988</v>
      </c>
      <c r="K367" t="s">
        <v>989</v>
      </c>
      <c r="L367">
        <v>1425</v>
      </c>
      <c r="N367">
        <v>1013</v>
      </c>
      <c r="O367" t="s">
        <v>466</v>
      </c>
      <c r="P367" t="s">
        <v>466</v>
      </c>
      <c r="Q367">
        <v>1</v>
      </c>
      <c r="X367">
        <v>0.06</v>
      </c>
      <c r="Y367">
        <v>1031.73</v>
      </c>
      <c r="Z367">
        <v>0</v>
      </c>
      <c r="AA367">
        <v>0</v>
      </c>
      <c r="AB367">
        <v>0</v>
      </c>
      <c r="AC367">
        <v>0</v>
      </c>
      <c r="AD367">
        <v>1</v>
      </c>
      <c r="AE367">
        <v>0</v>
      </c>
      <c r="AF367" t="s">
        <v>236</v>
      </c>
      <c r="AG367">
        <v>0.06</v>
      </c>
      <c r="AH367">
        <v>3</v>
      </c>
      <c r="AI367">
        <v>-1</v>
      </c>
      <c r="AJ367" t="s">
        <v>236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</row>
    <row r="368" spans="1:44">
      <c r="A368">
        <f>ROW(Source!A129)</f>
        <v>129</v>
      </c>
      <c r="B368">
        <v>85246739</v>
      </c>
      <c r="C368">
        <v>85246716</v>
      </c>
      <c r="D368">
        <v>82930906</v>
      </c>
      <c r="E368">
        <v>117</v>
      </c>
      <c r="F368">
        <v>1</v>
      </c>
      <c r="G368">
        <v>1</v>
      </c>
      <c r="H368">
        <v>3</v>
      </c>
      <c r="I368" t="s">
        <v>990</v>
      </c>
      <c r="J368" t="s">
        <v>236</v>
      </c>
      <c r="K368" t="s">
        <v>991</v>
      </c>
      <c r="L368">
        <v>1371</v>
      </c>
      <c r="N368">
        <v>1013</v>
      </c>
      <c r="O368" t="s">
        <v>265</v>
      </c>
      <c r="P368" t="s">
        <v>265</v>
      </c>
      <c r="Q368">
        <v>1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1</v>
      </c>
      <c r="AD368">
        <v>0</v>
      </c>
      <c r="AE368">
        <v>0</v>
      </c>
      <c r="AF368" t="s">
        <v>236</v>
      </c>
      <c r="AG368">
        <v>0</v>
      </c>
      <c r="AH368">
        <v>3</v>
      </c>
      <c r="AI368">
        <v>-1</v>
      </c>
      <c r="AJ368" t="s">
        <v>236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</row>
    <row r="369" spans="1:44">
      <c r="A369">
        <f>ROW(Source!A129)</f>
        <v>129</v>
      </c>
      <c r="B369">
        <v>85246740</v>
      </c>
      <c r="C369">
        <v>85246716</v>
      </c>
      <c r="D369">
        <v>82930919</v>
      </c>
      <c r="E369">
        <v>117</v>
      </c>
      <c r="F369">
        <v>1</v>
      </c>
      <c r="G369">
        <v>1</v>
      </c>
      <c r="H369">
        <v>3</v>
      </c>
      <c r="I369" t="s">
        <v>996</v>
      </c>
      <c r="J369" t="s">
        <v>236</v>
      </c>
      <c r="K369" t="s">
        <v>997</v>
      </c>
      <c r="L369">
        <v>1346</v>
      </c>
      <c r="N369">
        <v>1009</v>
      </c>
      <c r="O369" t="s">
        <v>102</v>
      </c>
      <c r="P369" t="s">
        <v>102</v>
      </c>
      <c r="Q369">
        <v>1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1</v>
      </c>
      <c r="AD369">
        <v>0</v>
      </c>
      <c r="AE369">
        <v>0</v>
      </c>
      <c r="AF369" t="s">
        <v>236</v>
      </c>
      <c r="AG369">
        <v>0</v>
      </c>
      <c r="AH369">
        <v>3</v>
      </c>
      <c r="AI369">
        <v>-1</v>
      </c>
      <c r="AJ369" t="s">
        <v>236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</row>
    <row r="370" spans="1:44">
      <c r="A370">
        <f>ROW(Source!A129)</f>
        <v>129</v>
      </c>
      <c r="B370">
        <v>85246741</v>
      </c>
      <c r="C370">
        <v>85246716</v>
      </c>
      <c r="D370">
        <v>82930952</v>
      </c>
      <c r="E370">
        <v>117</v>
      </c>
      <c r="F370">
        <v>1</v>
      </c>
      <c r="G370">
        <v>1</v>
      </c>
      <c r="H370">
        <v>3</v>
      </c>
      <c r="I370" t="s">
        <v>992</v>
      </c>
      <c r="J370" t="s">
        <v>236</v>
      </c>
      <c r="K370" t="s">
        <v>993</v>
      </c>
      <c r="L370">
        <v>1371</v>
      </c>
      <c r="N370">
        <v>1013</v>
      </c>
      <c r="O370" t="s">
        <v>265</v>
      </c>
      <c r="P370" t="s">
        <v>265</v>
      </c>
      <c r="Q370">
        <v>1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1</v>
      </c>
      <c r="AD370">
        <v>0</v>
      </c>
      <c r="AE370">
        <v>0</v>
      </c>
      <c r="AF370" t="s">
        <v>236</v>
      </c>
      <c r="AG370">
        <v>0</v>
      </c>
      <c r="AH370">
        <v>3</v>
      </c>
      <c r="AI370">
        <v>-1</v>
      </c>
      <c r="AJ370" t="s">
        <v>236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</row>
    <row r="371" spans="1:44">
      <c r="A371">
        <f>ROW(Source!A129)</f>
        <v>129</v>
      </c>
      <c r="B371">
        <v>85246742</v>
      </c>
      <c r="C371">
        <v>85246716</v>
      </c>
      <c r="D371">
        <v>82930956</v>
      </c>
      <c r="E371">
        <v>117</v>
      </c>
      <c r="F371">
        <v>1</v>
      </c>
      <c r="G371">
        <v>1</v>
      </c>
      <c r="H371">
        <v>3</v>
      </c>
      <c r="I371" t="s">
        <v>994</v>
      </c>
      <c r="J371" t="s">
        <v>236</v>
      </c>
      <c r="K371" t="s">
        <v>995</v>
      </c>
      <c r="L371">
        <v>1371</v>
      </c>
      <c r="N371">
        <v>1013</v>
      </c>
      <c r="O371" t="s">
        <v>265</v>
      </c>
      <c r="P371" t="s">
        <v>265</v>
      </c>
      <c r="Q371">
        <v>1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1</v>
      </c>
      <c r="AD371">
        <v>0</v>
      </c>
      <c r="AE371">
        <v>0</v>
      </c>
      <c r="AF371" t="s">
        <v>236</v>
      </c>
      <c r="AG371">
        <v>0</v>
      </c>
      <c r="AH371">
        <v>3</v>
      </c>
      <c r="AI371">
        <v>-1</v>
      </c>
      <c r="AJ371" t="s">
        <v>236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</row>
    <row r="372" spans="1:44">
      <c r="A372">
        <f>ROW(Source!A130)</f>
        <v>130</v>
      </c>
      <c r="B372">
        <v>85246724</v>
      </c>
      <c r="C372">
        <v>85246716</v>
      </c>
      <c r="D372">
        <v>82925828</v>
      </c>
      <c r="E372">
        <v>117</v>
      </c>
      <c r="F372">
        <v>1</v>
      </c>
      <c r="G372">
        <v>1</v>
      </c>
      <c r="H372">
        <v>1</v>
      </c>
      <c r="I372" t="s">
        <v>93</v>
      </c>
      <c r="J372" t="s">
        <v>236</v>
      </c>
      <c r="K372" t="s">
        <v>94</v>
      </c>
      <c r="L372">
        <v>1191</v>
      </c>
      <c r="N372">
        <v>1013</v>
      </c>
      <c r="O372" t="s">
        <v>28</v>
      </c>
      <c r="P372" t="s">
        <v>28</v>
      </c>
      <c r="Q372">
        <v>1</v>
      </c>
      <c r="X372">
        <v>5.98</v>
      </c>
      <c r="Y372">
        <v>0</v>
      </c>
      <c r="Z372">
        <v>0</v>
      </c>
      <c r="AA372">
        <v>0</v>
      </c>
      <c r="AB372">
        <v>748.18</v>
      </c>
      <c r="AC372">
        <v>0</v>
      </c>
      <c r="AD372">
        <v>1</v>
      </c>
      <c r="AE372">
        <v>1</v>
      </c>
      <c r="AF372" t="s">
        <v>422</v>
      </c>
      <c r="AG372">
        <v>6.877</v>
      </c>
      <c r="AH372">
        <v>2</v>
      </c>
      <c r="AI372">
        <v>85246717</v>
      </c>
      <c r="AJ372">
        <v>292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</row>
    <row r="373" spans="1:44">
      <c r="A373">
        <f>ROW(Source!A130)</f>
        <v>130</v>
      </c>
      <c r="B373">
        <v>85246725</v>
      </c>
      <c r="C373">
        <v>85246716</v>
      </c>
      <c r="D373">
        <v>82926016</v>
      </c>
      <c r="E373">
        <v>117</v>
      </c>
      <c r="F373">
        <v>1</v>
      </c>
      <c r="G373">
        <v>1</v>
      </c>
      <c r="H373">
        <v>1</v>
      </c>
      <c r="I373" t="s">
        <v>798</v>
      </c>
      <c r="J373" t="s">
        <v>236</v>
      </c>
      <c r="K373" t="s">
        <v>799</v>
      </c>
      <c r="L373">
        <v>1191</v>
      </c>
      <c r="N373">
        <v>1013</v>
      </c>
      <c r="O373" t="s">
        <v>28</v>
      </c>
      <c r="P373" t="s">
        <v>28</v>
      </c>
      <c r="Q373">
        <v>1</v>
      </c>
      <c r="X373">
        <v>2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1</v>
      </c>
      <c r="AE373">
        <v>2</v>
      </c>
      <c r="AF373" t="s">
        <v>422</v>
      </c>
      <c r="AG373">
        <v>2.3</v>
      </c>
      <c r="AH373">
        <v>2</v>
      </c>
      <c r="AI373">
        <v>85246718</v>
      </c>
      <c r="AJ373">
        <v>293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</row>
    <row r="374" spans="1:44">
      <c r="A374">
        <f>ROW(Source!A130)</f>
        <v>130</v>
      </c>
      <c r="B374">
        <v>85246726</v>
      </c>
      <c r="C374">
        <v>85246716</v>
      </c>
      <c r="D374">
        <v>82932392</v>
      </c>
      <c r="E374">
        <v>1</v>
      </c>
      <c r="F374">
        <v>1</v>
      </c>
      <c r="G374">
        <v>1</v>
      </c>
      <c r="H374">
        <v>2</v>
      </c>
      <c r="I374" t="s">
        <v>95</v>
      </c>
      <c r="J374" t="s">
        <v>804</v>
      </c>
      <c r="K374" t="s">
        <v>96</v>
      </c>
      <c r="L374">
        <v>1368</v>
      </c>
      <c r="N374">
        <v>1011</v>
      </c>
      <c r="O374" t="s">
        <v>57</v>
      </c>
      <c r="P374" t="s">
        <v>57</v>
      </c>
      <c r="Q374">
        <v>1</v>
      </c>
      <c r="X374">
        <v>1.6</v>
      </c>
      <c r="Y374">
        <v>0</v>
      </c>
      <c r="Z374">
        <v>2088.77</v>
      </c>
      <c r="AA374">
        <v>932.95</v>
      </c>
      <c r="AB374">
        <v>0</v>
      </c>
      <c r="AC374">
        <v>0</v>
      </c>
      <c r="AD374">
        <v>1</v>
      </c>
      <c r="AE374">
        <v>0</v>
      </c>
      <c r="AF374" t="s">
        <v>422</v>
      </c>
      <c r="AG374">
        <v>1.84</v>
      </c>
      <c r="AH374">
        <v>2</v>
      </c>
      <c r="AI374">
        <v>85246719</v>
      </c>
      <c r="AJ374">
        <v>294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</row>
    <row r="375" spans="1:44">
      <c r="A375">
        <f>ROW(Source!A130)</f>
        <v>130</v>
      </c>
      <c r="B375">
        <v>85246727</v>
      </c>
      <c r="C375">
        <v>85246716</v>
      </c>
      <c r="D375">
        <v>82933400</v>
      </c>
      <c r="E375">
        <v>1</v>
      </c>
      <c r="F375">
        <v>1</v>
      </c>
      <c r="G375">
        <v>1</v>
      </c>
      <c r="H375">
        <v>2</v>
      </c>
      <c r="I375" t="s">
        <v>97</v>
      </c>
      <c r="J375" t="s">
        <v>801</v>
      </c>
      <c r="K375" t="s">
        <v>98</v>
      </c>
      <c r="L375">
        <v>1368</v>
      </c>
      <c r="N375">
        <v>1011</v>
      </c>
      <c r="O375" t="s">
        <v>57</v>
      </c>
      <c r="P375" t="s">
        <v>57</v>
      </c>
      <c r="Q375">
        <v>1</v>
      </c>
      <c r="X375">
        <v>0.4</v>
      </c>
      <c r="Y375">
        <v>0</v>
      </c>
      <c r="Z375">
        <v>641.7</v>
      </c>
      <c r="AA375">
        <v>811.79</v>
      </c>
      <c r="AB375">
        <v>0</v>
      </c>
      <c r="AC375">
        <v>0</v>
      </c>
      <c r="AD375">
        <v>1</v>
      </c>
      <c r="AE375">
        <v>0</v>
      </c>
      <c r="AF375" t="s">
        <v>422</v>
      </c>
      <c r="AG375">
        <v>0.46</v>
      </c>
      <c r="AH375">
        <v>2</v>
      </c>
      <c r="AI375">
        <v>85246720</v>
      </c>
      <c r="AJ375">
        <v>295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</row>
    <row r="376" spans="1:44">
      <c r="A376">
        <f>ROW(Source!A130)</f>
        <v>130</v>
      </c>
      <c r="B376">
        <v>85246728</v>
      </c>
      <c r="C376">
        <v>85246716</v>
      </c>
      <c r="D376">
        <v>82998121</v>
      </c>
      <c r="E376">
        <v>1</v>
      </c>
      <c r="F376">
        <v>1</v>
      </c>
      <c r="G376">
        <v>1</v>
      </c>
      <c r="H376">
        <v>3</v>
      </c>
      <c r="I376" t="s">
        <v>100</v>
      </c>
      <c r="J376" t="s">
        <v>813</v>
      </c>
      <c r="K376" t="s">
        <v>101</v>
      </c>
      <c r="L376">
        <v>1346</v>
      </c>
      <c r="N376">
        <v>1009</v>
      </c>
      <c r="O376" t="s">
        <v>102</v>
      </c>
      <c r="P376" t="s">
        <v>102</v>
      </c>
      <c r="Q376">
        <v>1</v>
      </c>
      <c r="X376">
        <v>0.1</v>
      </c>
      <c r="Y376">
        <v>185.43</v>
      </c>
      <c r="Z376">
        <v>0</v>
      </c>
      <c r="AA376">
        <v>0</v>
      </c>
      <c r="AB376">
        <v>0</v>
      </c>
      <c r="AC376">
        <v>0</v>
      </c>
      <c r="AD376">
        <v>1</v>
      </c>
      <c r="AE376">
        <v>0</v>
      </c>
      <c r="AF376" t="s">
        <v>236</v>
      </c>
      <c r="AG376">
        <v>0.1</v>
      </c>
      <c r="AH376">
        <v>2</v>
      </c>
      <c r="AI376">
        <v>85246721</v>
      </c>
      <c r="AJ376">
        <v>296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</row>
    <row r="377" spans="1:44">
      <c r="A377">
        <f>ROW(Source!A130)</f>
        <v>130</v>
      </c>
      <c r="B377">
        <v>85246729</v>
      </c>
      <c r="C377">
        <v>85246716</v>
      </c>
      <c r="D377">
        <v>82998128</v>
      </c>
      <c r="E377">
        <v>1</v>
      </c>
      <c r="F377">
        <v>1</v>
      </c>
      <c r="G377">
        <v>1</v>
      </c>
      <c r="H377">
        <v>3</v>
      </c>
      <c r="I377" t="s">
        <v>103</v>
      </c>
      <c r="J377" t="s">
        <v>867</v>
      </c>
      <c r="K377" t="s">
        <v>104</v>
      </c>
      <c r="L377">
        <v>1346</v>
      </c>
      <c r="N377">
        <v>1009</v>
      </c>
      <c r="O377" t="s">
        <v>102</v>
      </c>
      <c r="P377" t="s">
        <v>102</v>
      </c>
      <c r="Q377">
        <v>1</v>
      </c>
      <c r="X377">
        <v>0.03</v>
      </c>
      <c r="Y377">
        <v>58.53</v>
      </c>
      <c r="Z377">
        <v>0</v>
      </c>
      <c r="AA377">
        <v>0</v>
      </c>
      <c r="AB377">
        <v>0</v>
      </c>
      <c r="AC377">
        <v>0</v>
      </c>
      <c r="AD377">
        <v>1</v>
      </c>
      <c r="AE377">
        <v>0</v>
      </c>
      <c r="AF377" t="s">
        <v>236</v>
      </c>
      <c r="AG377">
        <v>0.03</v>
      </c>
      <c r="AH377">
        <v>2</v>
      </c>
      <c r="AI377">
        <v>85246722</v>
      </c>
      <c r="AJ377">
        <v>297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</row>
    <row r="378" spans="1:44">
      <c r="A378">
        <f>ROW(Source!A130)</f>
        <v>130</v>
      </c>
      <c r="B378">
        <v>85246730</v>
      </c>
      <c r="C378">
        <v>85246716</v>
      </c>
      <c r="D378">
        <v>83001670</v>
      </c>
      <c r="E378">
        <v>1</v>
      </c>
      <c r="F378">
        <v>1</v>
      </c>
      <c r="G378">
        <v>1</v>
      </c>
      <c r="H378">
        <v>3</v>
      </c>
      <c r="I378" t="s">
        <v>834</v>
      </c>
      <c r="J378" t="s">
        <v>835</v>
      </c>
      <c r="K378" t="s">
        <v>836</v>
      </c>
      <c r="L378">
        <v>1346</v>
      </c>
      <c r="N378">
        <v>1009</v>
      </c>
      <c r="O378" t="s">
        <v>102</v>
      </c>
      <c r="P378" t="s">
        <v>102</v>
      </c>
      <c r="Q378">
        <v>1</v>
      </c>
      <c r="X378">
        <v>0</v>
      </c>
      <c r="Y378">
        <v>174.93</v>
      </c>
      <c r="Z378">
        <v>0</v>
      </c>
      <c r="AA378">
        <v>0</v>
      </c>
      <c r="AB378">
        <v>0</v>
      </c>
      <c r="AC378">
        <v>1</v>
      </c>
      <c r="AD378">
        <v>0</v>
      </c>
      <c r="AE378">
        <v>0</v>
      </c>
      <c r="AF378" t="s">
        <v>236</v>
      </c>
      <c r="AG378">
        <v>0</v>
      </c>
      <c r="AH378">
        <v>3</v>
      </c>
      <c r="AI378">
        <v>-1</v>
      </c>
      <c r="AJ378" t="s">
        <v>236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</row>
    <row r="379" spans="1:44">
      <c r="A379">
        <f>ROW(Source!A130)</f>
        <v>130</v>
      </c>
      <c r="B379">
        <v>85246731</v>
      </c>
      <c r="C379">
        <v>85246716</v>
      </c>
      <c r="D379">
        <v>83002816</v>
      </c>
      <c r="E379">
        <v>1</v>
      </c>
      <c r="F379">
        <v>1</v>
      </c>
      <c r="G379">
        <v>1</v>
      </c>
      <c r="H379">
        <v>3</v>
      </c>
      <c r="I379" t="s">
        <v>105</v>
      </c>
      <c r="J379" t="s">
        <v>814</v>
      </c>
      <c r="K379" t="s">
        <v>106</v>
      </c>
      <c r="L379">
        <v>1346</v>
      </c>
      <c r="N379">
        <v>1009</v>
      </c>
      <c r="O379" t="s">
        <v>102</v>
      </c>
      <c r="P379" t="s">
        <v>102</v>
      </c>
      <c r="Q379">
        <v>1</v>
      </c>
      <c r="X379">
        <v>0.02</v>
      </c>
      <c r="Y379">
        <v>56.11</v>
      </c>
      <c r="Z379">
        <v>0</v>
      </c>
      <c r="AA379">
        <v>0</v>
      </c>
      <c r="AB379">
        <v>0</v>
      </c>
      <c r="AC379">
        <v>0</v>
      </c>
      <c r="AD379">
        <v>1</v>
      </c>
      <c r="AE379">
        <v>0</v>
      </c>
      <c r="AF379" t="s">
        <v>236</v>
      </c>
      <c r="AG379">
        <v>0.02</v>
      </c>
      <c r="AH379">
        <v>2</v>
      </c>
      <c r="AI379">
        <v>85246723</v>
      </c>
      <c r="AJ379">
        <v>298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</row>
    <row r="380" spans="1:44">
      <c r="A380">
        <f>ROW(Source!A130)</f>
        <v>130</v>
      </c>
      <c r="B380">
        <v>85246732</v>
      </c>
      <c r="C380">
        <v>85246716</v>
      </c>
      <c r="D380">
        <v>82927388</v>
      </c>
      <c r="E380">
        <v>117</v>
      </c>
      <c r="F380">
        <v>1</v>
      </c>
      <c r="G380">
        <v>1</v>
      </c>
      <c r="H380">
        <v>3</v>
      </c>
      <c r="I380" t="s">
        <v>974</v>
      </c>
      <c r="J380" t="s">
        <v>236</v>
      </c>
      <c r="K380" t="s">
        <v>975</v>
      </c>
      <c r="L380">
        <v>1371</v>
      </c>
      <c r="N380">
        <v>1013</v>
      </c>
      <c r="O380" t="s">
        <v>265</v>
      </c>
      <c r="P380" t="s">
        <v>265</v>
      </c>
      <c r="Q380">
        <v>1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1</v>
      </c>
      <c r="AD380">
        <v>0</v>
      </c>
      <c r="AE380">
        <v>0</v>
      </c>
      <c r="AF380" t="s">
        <v>236</v>
      </c>
      <c r="AG380">
        <v>0</v>
      </c>
      <c r="AH380">
        <v>3</v>
      </c>
      <c r="AI380">
        <v>-1</v>
      </c>
      <c r="AJ380" t="s">
        <v>236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</row>
    <row r="381" spans="1:44">
      <c r="A381">
        <f>ROW(Source!A130)</f>
        <v>130</v>
      </c>
      <c r="B381">
        <v>85246733</v>
      </c>
      <c r="C381">
        <v>85246716</v>
      </c>
      <c r="D381">
        <v>82928065</v>
      </c>
      <c r="E381">
        <v>117</v>
      </c>
      <c r="F381">
        <v>1</v>
      </c>
      <c r="G381">
        <v>1</v>
      </c>
      <c r="H381">
        <v>3</v>
      </c>
      <c r="I381" t="s">
        <v>976</v>
      </c>
      <c r="J381" t="s">
        <v>236</v>
      </c>
      <c r="K381" t="s">
        <v>977</v>
      </c>
      <c r="L381">
        <v>1348</v>
      </c>
      <c r="N381">
        <v>1009</v>
      </c>
      <c r="O381" t="s">
        <v>154</v>
      </c>
      <c r="P381" t="s">
        <v>154</v>
      </c>
      <c r="Q381">
        <v>1000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1</v>
      </c>
      <c r="AD381">
        <v>0</v>
      </c>
      <c r="AE381">
        <v>0</v>
      </c>
      <c r="AF381" t="s">
        <v>236</v>
      </c>
      <c r="AG381">
        <v>0</v>
      </c>
      <c r="AH381">
        <v>3</v>
      </c>
      <c r="AI381">
        <v>-1</v>
      </c>
      <c r="AJ381" t="s">
        <v>236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</row>
    <row r="382" spans="1:44">
      <c r="A382">
        <f>ROW(Source!A130)</f>
        <v>130</v>
      </c>
      <c r="B382">
        <v>85246734</v>
      </c>
      <c r="C382">
        <v>85246716</v>
      </c>
      <c r="D382">
        <v>82928211</v>
      </c>
      <c r="E382">
        <v>117</v>
      </c>
      <c r="F382">
        <v>1</v>
      </c>
      <c r="G382">
        <v>1</v>
      </c>
      <c r="H382">
        <v>3</v>
      </c>
      <c r="I382" t="s">
        <v>319</v>
      </c>
      <c r="J382" t="s">
        <v>236</v>
      </c>
      <c r="K382" t="s">
        <v>978</v>
      </c>
      <c r="L382">
        <v>1346</v>
      </c>
      <c r="N382">
        <v>1009</v>
      </c>
      <c r="O382" t="s">
        <v>102</v>
      </c>
      <c r="P382" t="s">
        <v>102</v>
      </c>
      <c r="Q382">
        <v>1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1</v>
      </c>
      <c r="AD382">
        <v>0</v>
      </c>
      <c r="AE382">
        <v>0</v>
      </c>
      <c r="AF382" t="s">
        <v>236</v>
      </c>
      <c r="AG382">
        <v>0</v>
      </c>
      <c r="AH382">
        <v>3</v>
      </c>
      <c r="AI382">
        <v>-1</v>
      </c>
      <c r="AJ382" t="s">
        <v>236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</row>
    <row r="383" spans="1:44">
      <c r="A383">
        <f>ROW(Source!A130)</f>
        <v>130</v>
      </c>
      <c r="B383">
        <v>85246735</v>
      </c>
      <c r="C383">
        <v>85246716</v>
      </c>
      <c r="D383">
        <v>82928546</v>
      </c>
      <c r="E383">
        <v>117</v>
      </c>
      <c r="F383">
        <v>1</v>
      </c>
      <c r="G383">
        <v>1</v>
      </c>
      <c r="H383">
        <v>3</v>
      </c>
      <c r="I383" t="s">
        <v>979</v>
      </c>
      <c r="J383" t="s">
        <v>236</v>
      </c>
      <c r="K383" t="s">
        <v>980</v>
      </c>
      <c r="L383">
        <v>1348</v>
      </c>
      <c r="N383">
        <v>1009</v>
      </c>
      <c r="O383" t="s">
        <v>154</v>
      </c>
      <c r="P383" t="s">
        <v>154</v>
      </c>
      <c r="Q383">
        <v>1000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1</v>
      </c>
      <c r="AD383">
        <v>0</v>
      </c>
      <c r="AE383">
        <v>0</v>
      </c>
      <c r="AF383" t="s">
        <v>236</v>
      </c>
      <c r="AG383">
        <v>0</v>
      </c>
      <c r="AH383">
        <v>3</v>
      </c>
      <c r="AI383">
        <v>-1</v>
      </c>
      <c r="AJ383" t="s">
        <v>236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</row>
    <row r="384" spans="1:44">
      <c r="A384">
        <f>ROW(Source!A130)</f>
        <v>130</v>
      </c>
      <c r="B384">
        <v>85246736</v>
      </c>
      <c r="C384">
        <v>85246716</v>
      </c>
      <c r="D384">
        <v>83018868</v>
      </c>
      <c r="E384">
        <v>1</v>
      </c>
      <c r="F384">
        <v>1</v>
      </c>
      <c r="G384">
        <v>1</v>
      </c>
      <c r="H384">
        <v>3</v>
      </c>
      <c r="I384" t="s">
        <v>981</v>
      </c>
      <c r="J384" t="s">
        <v>982</v>
      </c>
      <c r="K384" t="s">
        <v>983</v>
      </c>
      <c r="L384">
        <v>1346</v>
      </c>
      <c r="N384">
        <v>1009</v>
      </c>
      <c r="O384" t="s">
        <v>102</v>
      </c>
      <c r="P384" t="s">
        <v>102</v>
      </c>
      <c r="Q384">
        <v>1</v>
      </c>
      <c r="X384">
        <v>0.4</v>
      </c>
      <c r="Y384">
        <v>61.28</v>
      </c>
      <c r="Z384">
        <v>0</v>
      </c>
      <c r="AA384">
        <v>0</v>
      </c>
      <c r="AB384">
        <v>0</v>
      </c>
      <c r="AC384">
        <v>0</v>
      </c>
      <c r="AD384">
        <v>1</v>
      </c>
      <c r="AE384">
        <v>0</v>
      </c>
      <c r="AF384" t="s">
        <v>236</v>
      </c>
      <c r="AG384">
        <v>0.4</v>
      </c>
      <c r="AH384">
        <v>3</v>
      </c>
      <c r="AI384">
        <v>-1</v>
      </c>
      <c r="AJ384" t="s">
        <v>236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</row>
    <row r="385" spans="1:44">
      <c r="A385">
        <f>ROW(Source!A130)</f>
        <v>130</v>
      </c>
      <c r="B385">
        <v>85246737</v>
      </c>
      <c r="C385">
        <v>85246716</v>
      </c>
      <c r="D385">
        <v>83018894</v>
      </c>
      <c r="E385">
        <v>1</v>
      </c>
      <c r="F385">
        <v>1</v>
      </c>
      <c r="G385">
        <v>1</v>
      </c>
      <c r="H385">
        <v>3</v>
      </c>
      <c r="I385" t="s">
        <v>984</v>
      </c>
      <c r="J385" t="s">
        <v>985</v>
      </c>
      <c r="K385" t="s">
        <v>986</v>
      </c>
      <c r="L385">
        <v>1348</v>
      </c>
      <c r="N385">
        <v>1009</v>
      </c>
      <c r="O385" t="s">
        <v>154</v>
      </c>
      <c r="P385" t="s">
        <v>154</v>
      </c>
      <c r="Q385">
        <v>1000</v>
      </c>
      <c r="X385">
        <v>0.0001</v>
      </c>
      <c r="Y385">
        <v>80020.98</v>
      </c>
      <c r="Z385">
        <v>0</v>
      </c>
      <c r="AA385">
        <v>0</v>
      </c>
      <c r="AB385">
        <v>0</v>
      </c>
      <c r="AC385">
        <v>0</v>
      </c>
      <c r="AD385">
        <v>1</v>
      </c>
      <c r="AE385">
        <v>0</v>
      </c>
      <c r="AF385" t="s">
        <v>236</v>
      </c>
      <c r="AG385">
        <v>0.0001</v>
      </c>
      <c r="AH385">
        <v>3</v>
      </c>
      <c r="AI385">
        <v>-1</v>
      </c>
      <c r="AJ385" t="s">
        <v>236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</row>
    <row r="386" spans="1:44">
      <c r="A386">
        <f>ROW(Source!A130)</f>
        <v>130</v>
      </c>
      <c r="B386">
        <v>85246738</v>
      </c>
      <c r="C386">
        <v>85246716</v>
      </c>
      <c r="D386">
        <v>83026516</v>
      </c>
      <c r="E386">
        <v>1</v>
      </c>
      <c r="F386">
        <v>1</v>
      </c>
      <c r="G386">
        <v>1</v>
      </c>
      <c r="H386">
        <v>3</v>
      </c>
      <c r="I386" t="s">
        <v>987</v>
      </c>
      <c r="J386" t="s">
        <v>988</v>
      </c>
      <c r="K386" t="s">
        <v>989</v>
      </c>
      <c r="L386">
        <v>1425</v>
      </c>
      <c r="N386">
        <v>1013</v>
      </c>
      <c r="O386" t="s">
        <v>466</v>
      </c>
      <c r="P386" t="s">
        <v>466</v>
      </c>
      <c r="Q386">
        <v>1</v>
      </c>
      <c r="X386">
        <v>0.06</v>
      </c>
      <c r="Y386">
        <v>1031.73</v>
      </c>
      <c r="Z386">
        <v>0</v>
      </c>
      <c r="AA386">
        <v>0</v>
      </c>
      <c r="AB386">
        <v>0</v>
      </c>
      <c r="AC386">
        <v>0</v>
      </c>
      <c r="AD386">
        <v>1</v>
      </c>
      <c r="AE386">
        <v>0</v>
      </c>
      <c r="AF386" t="s">
        <v>236</v>
      </c>
      <c r="AG386">
        <v>0.06</v>
      </c>
      <c r="AH386">
        <v>3</v>
      </c>
      <c r="AI386">
        <v>-1</v>
      </c>
      <c r="AJ386" t="s">
        <v>236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</row>
    <row r="387" spans="1:44">
      <c r="A387">
        <f>ROW(Source!A130)</f>
        <v>130</v>
      </c>
      <c r="B387">
        <v>85246739</v>
      </c>
      <c r="C387">
        <v>85246716</v>
      </c>
      <c r="D387">
        <v>82930906</v>
      </c>
      <c r="E387">
        <v>117</v>
      </c>
      <c r="F387">
        <v>1</v>
      </c>
      <c r="G387">
        <v>1</v>
      </c>
      <c r="H387">
        <v>3</v>
      </c>
      <c r="I387" t="s">
        <v>990</v>
      </c>
      <c r="J387" t="s">
        <v>236</v>
      </c>
      <c r="K387" t="s">
        <v>991</v>
      </c>
      <c r="L387">
        <v>1371</v>
      </c>
      <c r="N387">
        <v>1013</v>
      </c>
      <c r="O387" t="s">
        <v>265</v>
      </c>
      <c r="P387" t="s">
        <v>265</v>
      </c>
      <c r="Q387">
        <v>1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1</v>
      </c>
      <c r="AD387">
        <v>0</v>
      </c>
      <c r="AE387">
        <v>0</v>
      </c>
      <c r="AF387" t="s">
        <v>236</v>
      </c>
      <c r="AG387">
        <v>0</v>
      </c>
      <c r="AH387">
        <v>3</v>
      </c>
      <c r="AI387">
        <v>-1</v>
      </c>
      <c r="AJ387" t="s">
        <v>236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</row>
    <row r="388" spans="1:44">
      <c r="A388">
        <f>ROW(Source!A130)</f>
        <v>130</v>
      </c>
      <c r="B388">
        <v>85246740</v>
      </c>
      <c r="C388">
        <v>85246716</v>
      </c>
      <c r="D388">
        <v>82930919</v>
      </c>
      <c r="E388">
        <v>117</v>
      </c>
      <c r="F388">
        <v>1</v>
      </c>
      <c r="G388">
        <v>1</v>
      </c>
      <c r="H388">
        <v>3</v>
      </c>
      <c r="I388" t="s">
        <v>996</v>
      </c>
      <c r="J388" t="s">
        <v>236</v>
      </c>
      <c r="K388" t="s">
        <v>997</v>
      </c>
      <c r="L388">
        <v>1346</v>
      </c>
      <c r="N388">
        <v>1009</v>
      </c>
      <c r="O388" t="s">
        <v>102</v>
      </c>
      <c r="P388" t="s">
        <v>102</v>
      </c>
      <c r="Q388">
        <v>1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1</v>
      </c>
      <c r="AD388">
        <v>0</v>
      </c>
      <c r="AE388">
        <v>0</v>
      </c>
      <c r="AF388" t="s">
        <v>236</v>
      </c>
      <c r="AG388">
        <v>0</v>
      </c>
      <c r="AH388">
        <v>3</v>
      </c>
      <c r="AI388">
        <v>-1</v>
      </c>
      <c r="AJ388" t="s">
        <v>236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</row>
    <row r="389" spans="1:44">
      <c r="A389">
        <f>ROW(Source!A130)</f>
        <v>130</v>
      </c>
      <c r="B389">
        <v>85246741</v>
      </c>
      <c r="C389">
        <v>85246716</v>
      </c>
      <c r="D389">
        <v>82930952</v>
      </c>
      <c r="E389">
        <v>117</v>
      </c>
      <c r="F389">
        <v>1</v>
      </c>
      <c r="G389">
        <v>1</v>
      </c>
      <c r="H389">
        <v>3</v>
      </c>
      <c r="I389" t="s">
        <v>992</v>
      </c>
      <c r="J389" t="s">
        <v>236</v>
      </c>
      <c r="K389" t="s">
        <v>993</v>
      </c>
      <c r="L389">
        <v>1371</v>
      </c>
      <c r="N389">
        <v>1013</v>
      </c>
      <c r="O389" t="s">
        <v>265</v>
      </c>
      <c r="P389" t="s">
        <v>265</v>
      </c>
      <c r="Q389">
        <v>1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1</v>
      </c>
      <c r="AD389">
        <v>0</v>
      </c>
      <c r="AE389">
        <v>0</v>
      </c>
      <c r="AF389" t="s">
        <v>236</v>
      </c>
      <c r="AG389">
        <v>0</v>
      </c>
      <c r="AH389">
        <v>3</v>
      </c>
      <c r="AI389">
        <v>-1</v>
      </c>
      <c r="AJ389" t="s">
        <v>236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</row>
    <row r="390" spans="1:44">
      <c r="A390">
        <f>ROW(Source!A130)</f>
        <v>130</v>
      </c>
      <c r="B390">
        <v>85246742</v>
      </c>
      <c r="C390">
        <v>85246716</v>
      </c>
      <c r="D390">
        <v>82930956</v>
      </c>
      <c r="E390">
        <v>117</v>
      </c>
      <c r="F390">
        <v>1</v>
      </c>
      <c r="G390">
        <v>1</v>
      </c>
      <c r="H390">
        <v>3</v>
      </c>
      <c r="I390" t="s">
        <v>994</v>
      </c>
      <c r="J390" t="s">
        <v>236</v>
      </c>
      <c r="K390" t="s">
        <v>995</v>
      </c>
      <c r="L390">
        <v>1371</v>
      </c>
      <c r="N390">
        <v>1013</v>
      </c>
      <c r="O390" t="s">
        <v>265</v>
      </c>
      <c r="P390" t="s">
        <v>265</v>
      </c>
      <c r="Q390">
        <v>1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1</v>
      </c>
      <c r="AD390">
        <v>0</v>
      </c>
      <c r="AE390">
        <v>0</v>
      </c>
      <c r="AF390" t="s">
        <v>236</v>
      </c>
      <c r="AG390">
        <v>0</v>
      </c>
      <c r="AH390">
        <v>3</v>
      </c>
      <c r="AI390">
        <v>-1</v>
      </c>
      <c r="AJ390" t="s">
        <v>236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</row>
    <row r="391" spans="1:44">
      <c r="A391">
        <f>ROW(Source!A131)</f>
        <v>131</v>
      </c>
      <c r="B391">
        <v>85246751</v>
      </c>
      <c r="C391">
        <v>85246743</v>
      </c>
      <c r="D391">
        <v>82925828</v>
      </c>
      <c r="E391">
        <v>117</v>
      </c>
      <c r="F391">
        <v>1</v>
      </c>
      <c r="G391">
        <v>1</v>
      </c>
      <c r="H391">
        <v>1</v>
      </c>
      <c r="I391" t="s">
        <v>93</v>
      </c>
      <c r="J391" t="s">
        <v>236</v>
      </c>
      <c r="K391" t="s">
        <v>94</v>
      </c>
      <c r="L391">
        <v>1191</v>
      </c>
      <c r="N391">
        <v>1013</v>
      </c>
      <c r="O391" t="s">
        <v>28</v>
      </c>
      <c r="P391" t="s">
        <v>28</v>
      </c>
      <c r="Q391">
        <v>1</v>
      </c>
      <c r="X391">
        <v>9</v>
      </c>
      <c r="Y391">
        <v>0</v>
      </c>
      <c r="Z391">
        <v>0</v>
      </c>
      <c r="AA391">
        <v>0</v>
      </c>
      <c r="AB391">
        <v>748.18</v>
      </c>
      <c r="AC391">
        <v>0</v>
      </c>
      <c r="AD391">
        <v>1</v>
      </c>
      <c r="AE391">
        <v>1</v>
      </c>
      <c r="AF391" t="s">
        <v>422</v>
      </c>
      <c r="AG391">
        <v>10.35</v>
      </c>
      <c r="AH391">
        <v>2</v>
      </c>
      <c r="AI391">
        <v>85246744</v>
      </c>
      <c r="AJ391">
        <v>299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</row>
    <row r="392" spans="1:44">
      <c r="A392">
        <f>ROW(Source!A131)</f>
        <v>131</v>
      </c>
      <c r="B392">
        <v>85246752</v>
      </c>
      <c r="C392">
        <v>85246743</v>
      </c>
      <c r="D392">
        <v>82926016</v>
      </c>
      <c r="E392">
        <v>117</v>
      </c>
      <c r="F392">
        <v>1</v>
      </c>
      <c r="G392">
        <v>1</v>
      </c>
      <c r="H392">
        <v>1</v>
      </c>
      <c r="I392" t="s">
        <v>798</v>
      </c>
      <c r="J392" t="s">
        <v>236</v>
      </c>
      <c r="K392" t="s">
        <v>799</v>
      </c>
      <c r="L392">
        <v>1191</v>
      </c>
      <c r="N392">
        <v>1013</v>
      </c>
      <c r="O392" t="s">
        <v>28</v>
      </c>
      <c r="P392" t="s">
        <v>28</v>
      </c>
      <c r="Q392">
        <v>1</v>
      </c>
      <c r="X392">
        <v>3.21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1</v>
      </c>
      <c r="AE392">
        <v>2</v>
      </c>
      <c r="AF392" t="s">
        <v>422</v>
      </c>
      <c r="AG392">
        <v>3.6915</v>
      </c>
      <c r="AH392">
        <v>2</v>
      </c>
      <c r="AI392">
        <v>85246745</v>
      </c>
      <c r="AJ392">
        <v>300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</row>
    <row r="393" spans="1:44">
      <c r="A393">
        <f>ROW(Source!A131)</f>
        <v>131</v>
      </c>
      <c r="B393">
        <v>85246753</v>
      </c>
      <c r="C393">
        <v>85246743</v>
      </c>
      <c r="D393">
        <v>82932392</v>
      </c>
      <c r="E393">
        <v>1</v>
      </c>
      <c r="F393">
        <v>1</v>
      </c>
      <c r="G393">
        <v>1</v>
      </c>
      <c r="H393">
        <v>2</v>
      </c>
      <c r="I393" t="s">
        <v>95</v>
      </c>
      <c r="J393" t="s">
        <v>804</v>
      </c>
      <c r="K393" t="s">
        <v>96</v>
      </c>
      <c r="L393">
        <v>1368</v>
      </c>
      <c r="N393">
        <v>1011</v>
      </c>
      <c r="O393" t="s">
        <v>57</v>
      </c>
      <c r="P393" t="s">
        <v>57</v>
      </c>
      <c r="Q393">
        <v>1</v>
      </c>
      <c r="X393">
        <v>2.6</v>
      </c>
      <c r="Y393">
        <v>0</v>
      </c>
      <c r="Z393">
        <v>2088.77</v>
      </c>
      <c r="AA393">
        <v>932.95</v>
      </c>
      <c r="AB393">
        <v>0</v>
      </c>
      <c r="AC393">
        <v>0</v>
      </c>
      <c r="AD393">
        <v>1</v>
      </c>
      <c r="AE393">
        <v>0</v>
      </c>
      <c r="AF393" t="s">
        <v>422</v>
      </c>
      <c r="AG393">
        <v>2.99</v>
      </c>
      <c r="AH393">
        <v>2</v>
      </c>
      <c r="AI393">
        <v>85246746</v>
      </c>
      <c r="AJ393">
        <v>301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</row>
    <row r="394" spans="1:44">
      <c r="A394">
        <f>ROW(Source!A131)</f>
        <v>131</v>
      </c>
      <c r="B394">
        <v>85246754</v>
      </c>
      <c r="C394">
        <v>85246743</v>
      </c>
      <c r="D394">
        <v>82933400</v>
      </c>
      <c r="E394">
        <v>1</v>
      </c>
      <c r="F394">
        <v>1</v>
      </c>
      <c r="G394">
        <v>1</v>
      </c>
      <c r="H394">
        <v>2</v>
      </c>
      <c r="I394" t="s">
        <v>97</v>
      </c>
      <c r="J394" t="s">
        <v>801</v>
      </c>
      <c r="K394" t="s">
        <v>98</v>
      </c>
      <c r="L394">
        <v>1368</v>
      </c>
      <c r="N394">
        <v>1011</v>
      </c>
      <c r="O394" t="s">
        <v>57</v>
      </c>
      <c r="P394" t="s">
        <v>57</v>
      </c>
      <c r="Q394">
        <v>1</v>
      </c>
      <c r="X394">
        <v>0.61</v>
      </c>
      <c r="Y394">
        <v>0</v>
      </c>
      <c r="Z394">
        <v>641.7</v>
      </c>
      <c r="AA394">
        <v>811.79</v>
      </c>
      <c r="AB394">
        <v>0</v>
      </c>
      <c r="AC394">
        <v>0</v>
      </c>
      <c r="AD394">
        <v>1</v>
      </c>
      <c r="AE394">
        <v>0</v>
      </c>
      <c r="AF394" t="s">
        <v>422</v>
      </c>
      <c r="AG394">
        <v>0.7015</v>
      </c>
      <c r="AH394">
        <v>2</v>
      </c>
      <c r="AI394">
        <v>85246747</v>
      </c>
      <c r="AJ394">
        <v>302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</row>
    <row r="395" spans="1:44">
      <c r="A395">
        <f>ROW(Source!A131)</f>
        <v>131</v>
      </c>
      <c r="B395">
        <v>85246755</v>
      </c>
      <c r="C395">
        <v>85246743</v>
      </c>
      <c r="D395">
        <v>82998121</v>
      </c>
      <c r="E395">
        <v>1</v>
      </c>
      <c r="F395">
        <v>1</v>
      </c>
      <c r="G395">
        <v>1</v>
      </c>
      <c r="H395">
        <v>3</v>
      </c>
      <c r="I395" t="s">
        <v>100</v>
      </c>
      <c r="J395" t="s">
        <v>813</v>
      </c>
      <c r="K395" t="s">
        <v>101</v>
      </c>
      <c r="L395">
        <v>1346</v>
      </c>
      <c r="N395">
        <v>1009</v>
      </c>
      <c r="O395" t="s">
        <v>102</v>
      </c>
      <c r="P395" t="s">
        <v>102</v>
      </c>
      <c r="Q395">
        <v>1</v>
      </c>
      <c r="X395">
        <v>0.1</v>
      </c>
      <c r="Y395">
        <v>185.43</v>
      </c>
      <c r="Z395">
        <v>0</v>
      </c>
      <c r="AA395">
        <v>0</v>
      </c>
      <c r="AB395">
        <v>0</v>
      </c>
      <c r="AC395">
        <v>0</v>
      </c>
      <c r="AD395">
        <v>1</v>
      </c>
      <c r="AE395">
        <v>0</v>
      </c>
      <c r="AF395" t="s">
        <v>236</v>
      </c>
      <c r="AG395">
        <v>0.1</v>
      </c>
      <c r="AH395">
        <v>2</v>
      </c>
      <c r="AI395">
        <v>85246748</v>
      </c>
      <c r="AJ395">
        <v>303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</row>
    <row r="396" spans="1:44">
      <c r="A396">
        <f>ROW(Source!A131)</f>
        <v>131</v>
      </c>
      <c r="B396">
        <v>85246756</v>
      </c>
      <c r="C396">
        <v>85246743</v>
      </c>
      <c r="D396">
        <v>82998128</v>
      </c>
      <c r="E396">
        <v>1</v>
      </c>
      <c r="F396">
        <v>1</v>
      </c>
      <c r="G396">
        <v>1</v>
      </c>
      <c r="H396">
        <v>3</v>
      </c>
      <c r="I396" t="s">
        <v>103</v>
      </c>
      <c r="J396" t="s">
        <v>867</v>
      </c>
      <c r="K396" t="s">
        <v>104</v>
      </c>
      <c r="L396">
        <v>1346</v>
      </c>
      <c r="N396">
        <v>1009</v>
      </c>
      <c r="O396" t="s">
        <v>102</v>
      </c>
      <c r="P396" t="s">
        <v>102</v>
      </c>
      <c r="Q396">
        <v>1</v>
      </c>
      <c r="X396">
        <v>0.03</v>
      </c>
      <c r="Y396">
        <v>58.53</v>
      </c>
      <c r="Z396">
        <v>0</v>
      </c>
      <c r="AA396">
        <v>0</v>
      </c>
      <c r="AB396">
        <v>0</v>
      </c>
      <c r="AC396">
        <v>0</v>
      </c>
      <c r="AD396">
        <v>1</v>
      </c>
      <c r="AE396">
        <v>0</v>
      </c>
      <c r="AF396" t="s">
        <v>236</v>
      </c>
      <c r="AG396">
        <v>0.03</v>
      </c>
      <c r="AH396">
        <v>2</v>
      </c>
      <c r="AI396">
        <v>85246749</v>
      </c>
      <c r="AJ396">
        <v>304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</row>
    <row r="397" spans="1:44">
      <c r="A397">
        <f>ROW(Source!A131)</f>
        <v>131</v>
      </c>
      <c r="B397">
        <v>85246757</v>
      </c>
      <c r="C397">
        <v>85246743</v>
      </c>
      <c r="D397">
        <v>83001670</v>
      </c>
      <c r="E397">
        <v>1</v>
      </c>
      <c r="F397">
        <v>1</v>
      </c>
      <c r="G397">
        <v>1</v>
      </c>
      <c r="H397">
        <v>3</v>
      </c>
      <c r="I397" t="s">
        <v>834</v>
      </c>
      <c r="J397" t="s">
        <v>835</v>
      </c>
      <c r="K397" t="s">
        <v>836</v>
      </c>
      <c r="L397">
        <v>1346</v>
      </c>
      <c r="N397">
        <v>1009</v>
      </c>
      <c r="O397" t="s">
        <v>102</v>
      </c>
      <c r="P397" t="s">
        <v>102</v>
      </c>
      <c r="Q397">
        <v>1</v>
      </c>
      <c r="X397">
        <v>0</v>
      </c>
      <c r="Y397">
        <v>174.93</v>
      </c>
      <c r="Z397">
        <v>0</v>
      </c>
      <c r="AA397">
        <v>0</v>
      </c>
      <c r="AB397">
        <v>0</v>
      </c>
      <c r="AC397">
        <v>1</v>
      </c>
      <c r="AD397">
        <v>0</v>
      </c>
      <c r="AE397">
        <v>0</v>
      </c>
      <c r="AF397" t="s">
        <v>236</v>
      </c>
      <c r="AG397">
        <v>0</v>
      </c>
      <c r="AH397">
        <v>3</v>
      </c>
      <c r="AI397">
        <v>-1</v>
      </c>
      <c r="AJ397" t="s">
        <v>236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</row>
    <row r="398" spans="1:44">
      <c r="A398">
        <f>ROW(Source!A131)</f>
        <v>131</v>
      </c>
      <c r="B398">
        <v>85246758</v>
      </c>
      <c r="C398">
        <v>85246743</v>
      </c>
      <c r="D398">
        <v>83002816</v>
      </c>
      <c r="E398">
        <v>1</v>
      </c>
      <c r="F398">
        <v>1</v>
      </c>
      <c r="G398">
        <v>1</v>
      </c>
      <c r="H398">
        <v>3</v>
      </c>
      <c r="I398" t="s">
        <v>105</v>
      </c>
      <c r="J398" t="s">
        <v>814</v>
      </c>
      <c r="K398" t="s">
        <v>106</v>
      </c>
      <c r="L398">
        <v>1346</v>
      </c>
      <c r="N398">
        <v>1009</v>
      </c>
      <c r="O398" t="s">
        <v>102</v>
      </c>
      <c r="P398" t="s">
        <v>102</v>
      </c>
      <c r="Q398">
        <v>1</v>
      </c>
      <c r="X398">
        <v>0.02</v>
      </c>
      <c r="Y398">
        <v>56.11</v>
      </c>
      <c r="Z398">
        <v>0</v>
      </c>
      <c r="AA398">
        <v>0</v>
      </c>
      <c r="AB398">
        <v>0</v>
      </c>
      <c r="AC398">
        <v>0</v>
      </c>
      <c r="AD398">
        <v>1</v>
      </c>
      <c r="AE398">
        <v>0</v>
      </c>
      <c r="AF398" t="s">
        <v>236</v>
      </c>
      <c r="AG398">
        <v>0.02</v>
      </c>
      <c r="AH398">
        <v>2</v>
      </c>
      <c r="AI398">
        <v>85246750</v>
      </c>
      <c r="AJ398">
        <v>305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</row>
    <row r="399" spans="1:44">
      <c r="A399">
        <f>ROW(Source!A131)</f>
        <v>131</v>
      </c>
      <c r="B399">
        <v>85246759</v>
      </c>
      <c r="C399">
        <v>85246743</v>
      </c>
      <c r="D399">
        <v>82927388</v>
      </c>
      <c r="E399">
        <v>117</v>
      </c>
      <c r="F399">
        <v>1</v>
      </c>
      <c r="G399">
        <v>1</v>
      </c>
      <c r="H399">
        <v>3</v>
      </c>
      <c r="I399" t="s">
        <v>974</v>
      </c>
      <c r="J399" t="s">
        <v>236</v>
      </c>
      <c r="K399" t="s">
        <v>975</v>
      </c>
      <c r="L399">
        <v>1371</v>
      </c>
      <c r="N399">
        <v>1013</v>
      </c>
      <c r="O399" t="s">
        <v>265</v>
      </c>
      <c r="P399" t="s">
        <v>265</v>
      </c>
      <c r="Q399">
        <v>1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1</v>
      </c>
      <c r="AD399">
        <v>0</v>
      </c>
      <c r="AE399">
        <v>0</v>
      </c>
      <c r="AF399" t="s">
        <v>236</v>
      </c>
      <c r="AG399">
        <v>0</v>
      </c>
      <c r="AH399">
        <v>3</v>
      </c>
      <c r="AI399">
        <v>-1</v>
      </c>
      <c r="AJ399" t="s">
        <v>236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</row>
    <row r="400" spans="1:44">
      <c r="A400">
        <f>ROW(Source!A131)</f>
        <v>131</v>
      </c>
      <c r="B400">
        <v>85246760</v>
      </c>
      <c r="C400">
        <v>85246743</v>
      </c>
      <c r="D400">
        <v>82928065</v>
      </c>
      <c r="E400">
        <v>117</v>
      </c>
      <c r="F400">
        <v>1</v>
      </c>
      <c r="G400">
        <v>1</v>
      </c>
      <c r="H400">
        <v>3</v>
      </c>
      <c r="I400" t="s">
        <v>976</v>
      </c>
      <c r="J400" t="s">
        <v>236</v>
      </c>
      <c r="K400" t="s">
        <v>977</v>
      </c>
      <c r="L400">
        <v>1348</v>
      </c>
      <c r="N400">
        <v>1009</v>
      </c>
      <c r="O400" t="s">
        <v>154</v>
      </c>
      <c r="P400" t="s">
        <v>154</v>
      </c>
      <c r="Q400">
        <v>1000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1</v>
      </c>
      <c r="AD400">
        <v>0</v>
      </c>
      <c r="AE400">
        <v>0</v>
      </c>
      <c r="AF400" t="s">
        <v>236</v>
      </c>
      <c r="AG400">
        <v>0</v>
      </c>
      <c r="AH400">
        <v>3</v>
      </c>
      <c r="AI400">
        <v>-1</v>
      </c>
      <c r="AJ400" t="s">
        <v>236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</row>
    <row r="401" spans="1:44">
      <c r="A401">
        <f>ROW(Source!A131)</f>
        <v>131</v>
      </c>
      <c r="B401">
        <v>85246761</v>
      </c>
      <c r="C401">
        <v>85246743</v>
      </c>
      <c r="D401">
        <v>82928211</v>
      </c>
      <c r="E401">
        <v>117</v>
      </c>
      <c r="F401">
        <v>1</v>
      </c>
      <c r="G401">
        <v>1</v>
      </c>
      <c r="H401">
        <v>3</v>
      </c>
      <c r="I401" t="s">
        <v>319</v>
      </c>
      <c r="J401" t="s">
        <v>236</v>
      </c>
      <c r="K401" t="s">
        <v>978</v>
      </c>
      <c r="L401">
        <v>1346</v>
      </c>
      <c r="N401">
        <v>1009</v>
      </c>
      <c r="O401" t="s">
        <v>102</v>
      </c>
      <c r="P401" t="s">
        <v>102</v>
      </c>
      <c r="Q401">
        <v>1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1</v>
      </c>
      <c r="AD401">
        <v>0</v>
      </c>
      <c r="AE401">
        <v>0</v>
      </c>
      <c r="AF401" t="s">
        <v>236</v>
      </c>
      <c r="AG401">
        <v>0</v>
      </c>
      <c r="AH401">
        <v>3</v>
      </c>
      <c r="AI401">
        <v>-1</v>
      </c>
      <c r="AJ401" t="s">
        <v>236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</row>
    <row r="402" spans="1:44">
      <c r="A402">
        <f>ROW(Source!A131)</f>
        <v>131</v>
      </c>
      <c r="B402">
        <v>85246762</v>
      </c>
      <c r="C402">
        <v>85246743</v>
      </c>
      <c r="D402">
        <v>82928546</v>
      </c>
      <c r="E402">
        <v>117</v>
      </c>
      <c r="F402">
        <v>1</v>
      </c>
      <c r="G402">
        <v>1</v>
      </c>
      <c r="H402">
        <v>3</v>
      </c>
      <c r="I402" t="s">
        <v>979</v>
      </c>
      <c r="J402" t="s">
        <v>236</v>
      </c>
      <c r="K402" t="s">
        <v>980</v>
      </c>
      <c r="L402">
        <v>1348</v>
      </c>
      <c r="N402">
        <v>1009</v>
      </c>
      <c r="O402" t="s">
        <v>154</v>
      </c>
      <c r="P402" t="s">
        <v>154</v>
      </c>
      <c r="Q402">
        <v>1000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1</v>
      </c>
      <c r="AD402">
        <v>0</v>
      </c>
      <c r="AE402">
        <v>0</v>
      </c>
      <c r="AF402" t="s">
        <v>236</v>
      </c>
      <c r="AG402">
        <v>0</v>
      </c>
      <c r="AH402">
        <v>3</v>
      </c>
      <c r="AI402">
        <v>-1</v>
      </c>
      <c r="AJ402" t="s">
        <v>236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</row>
    <row r="403" spans="1:44">
      <c r="A403">
        <f>ROW(Source!A131)</f>
        <v>131</v>
      </c>
      <c r="B403">
        <v>85246763</v>
      </c>
      <c r="C403">
        <v>85246743</v>
      </c>
      <c r="D403">
        <v>83018868</v>
      </c>
      <c r="E403">
        <v>1</v>
      </c>
      <c r="F403">
        <v>1</v>
      </c>
      <c r="G403">
        <v>1</v>
      </c>
      <c r="H403">
        <v>3</v>
      </c>
      <c r="I403" t="s">
        <v>981</v>
      </c>
      <c r="J403" t="s">
        <v>982</v>
      </c>
      <c r="K403" t="s">
        <v>983</v>
      </c>
      <c r="L403">
        <v>1346</v>
      </c>
      <c r="N403">
        <v>1009</v>
      </c>
      <c r="O403" t="s">
        <v>102</v>
      </c>
      <c r="P403" t="s">
        <v>102</v>
      </c>
      <c r="Q403">
        <v>1</v>
      </c>
      <c r="X403">
        <v>0.4</v>
      </c>
      <c r="Y403">
        <v>61.28</v>
      </c>
      <c r="Z403">
        <v>0</v>
      </c>
      <c r="AA403">
        <v>0</v>
      </c>
      <c r="AB403">
        <v>0</v>
      </c>
      <c r="AC403">
        <v>0</v>
      </c>
      <c r="AD403">
        <v>1</v>
      </c>
      <c r="AE403">
        <v>0</v>
      </c>
      <c r="AF403" t="s">
        <v>236</v>
      </c>
      <c r="AG403">
        <v>0.4</v>
      </c>
      <c r="AH403">
        <v>3</v>
      </c>
      <c r="AI403">
        <v>-1</v>
      </c>
      <c r="AJ403" t="s">
        <v>236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</row>
    <row r="404" spans="1:44">
      <c r="A404">
        <f>ROW(Source!A131)</f>
        <v>131</v>
      </c>
      <c r="B404">
        <v>85246764</v>
      </c>
      <c r="C404">
        <v>85246743</v>
      </c>
      <c r="D404">
        <v>83018894</v>
      </c>
      <c r="E404">
        <v>1</v>
      </c>
      <c r="F404">
        <v>1</v>
      </c>
      <c r="G404">
        <v>1</v>
      </c>
      <c r="H404">
        <v>3</v>
      </c>
      <c r="I404" t="s">
        <v>984</v>
      </c>
      <c r="J404" t="s">
        <v>985</v>
      </c>
      <c r="K404" t="s">
        <v>986</v>
      </c>
      <c r="L404">
        <v>1348</v>
      </c>
      <c r="N404">
        <v>1009</v>
      </c>
      <c r="O404" t="s">
        <v>154</v>
      </c>
      <c r="P404" t="s">
        <v>154</v>
      </c>
      <c r="Q404">
        <v>1000</v>
      </c>
      <c r="X404">
        <v>0.0001</v>
      </c>
      <c r="Y404">
        <v>80020.98</v>
      </c>
      <c r="Z404">
        <v>0</v>
      </c>
      <c r="AA404">
        <v>0</v>
      </c>
      <c r="AB404">
        <v>0</v>
      </c>
      <c r="AC404">
        <v>0</v>
      </c>
      <c r="AD404">
        <v>1</v>
      </c>
      <c r="AE404">
        <v>0</v>
      </c>
      <c r="AF404" t="s">
        <v>236</v>
      </c>
      <c r="AG404">
        <v>0.0001</v>
      </c>
      <c r="AH404">
        <v>3</v>
      </c>
      <c r="AI404">
        <v>-1</v>
      </c>
      <c r="AJ404" t="s">
        <v>236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</row>
    <row r="405" spans="1:44">
      <c r="A405">
        <f>ROW(Source!A131)</f>
        <v>131</v>
      </c>
      <c r="B405">
        <v>85246765</v>
      </c>
      <c r="C405">
        <v>85246743</v>
      </c>
      <c r="D405">
        <v>83026516</v>
      </c>
      <c r="E405">
        <v>1</v>
      </c>
      <c r="F405">
        <v>1</v>
      </c>
      <c r="G405">
        <v>1</v>
      </c>
      <c r="H405">
        <v>3</v>
      </c>
      <c r="I405" t="s">
        <v>987</v>
      </c>
      <c r="J405" t="s">
        <v>988</v>
      </c>
      <c r="K405" t="s">
        <v>989</v>
      </c>
      <c r="L405">
        <v>1425</v>
      </c>
      <c r="N405">
        <v>1013</v>
      </c>
      <c r="O405" t="s">
        <v>466</v>
      </c>
      <c r="P405" t="s">
        <v>466</v>
      </c>
      <c r="Q405">
        <v>1</v>
      </c>
      <c r="X405">
        <v>0.06</v>
      </c>
      <c r="Y405">
        <v>1031.73</v>
      </c>
      <c r="Z405">
        <v>0</v>
      </c>
      <c r="AA405">
        <v>0</v>
      </c>
      <c r="AB405">
        <v>0</v>
      </c>
      <c r="AC405">
        <v>0</v>
      </c>
      <c r="AD405">
        <v>1</v>
      </c>
      <c r="AE405">
        <v>0</v>
      </c>
      <c r="AF405" t="s">
        <v>236</v>
      </c>
      <c r="AG405">
        <v>0.06</v>
      </c>
      <c r="AH405">
        <v>3</v>
      </c>
      <c r="AI405">
        <v>-1</v>
      </c>
      <c r="AJ405" t="s">
        <v>236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</row>
    <row r="406" spans="1:44">
      <c r="A406">
        <f>ROW(Source!A131)</f>
        <v>131</v>
      </c>
      <c r="B406">
        <v>85246766</v>
      </c>
      <c r="C406">
        <v>85246743</v>
      </c>
      <c r="D406">
        <v>82930906</v>
      </c>
      <c r="E406">
        <v>117</v>
      </c>
      <c r="F406">
        <v>1</v>
      </c>
      <c r="G406">
        <v>1</v>
      </c>
      <c r="H406">
        <v>3</v>
      </c>
      <c r="I406" t="s">
        <v>990</v>
      </c>
      <c r="J406" t="s">
        <v>236</v>
      </c>
      <c r="K406" t="s">
        <v>991</v>
      </c>
      <c r="L406">
        <v>1371</v>
      </c>
      <c r="N406">
        <v>1013</v>
      </c>
      <c r="O406" t="s">
        <v>265</v>
      </c>
      <c r="P406" t="s">
        <v>265</v>
      </c>
      <c r="Q406">
        <v>1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1</v>
      </c>
      <c r="AD406">
        <v>0</v>
      </c>
      <c r="AE406">
        <v>0</v>
      </c>
      <c r="AF406" t="s">
        <v>236</v>
      </c>
      <c r="AG406">
        <v>0</v>
      </c>
      <c r="AH406">
        <v>3</v>
      </c>
      <c r="AI406">
        <v>-1</v>
      </c>
      <c r="AJ406" t="s">
        <v>236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</row>
    <row r="407" spans="1:44">
      <c r="A407">
        <f>ROW(Source!A131)</f>
        <v>131</v>
      </c>
      <c r="B407">
        <v>85246767</v>
      </c>
      <c r="C407">
        <v>85246743</v>
      </c>
      <c r="D407">
        <v>82930919</v>
      </c>
      <c r="E407">
        <v>117</v>
      </c>
      <c r="F407">
        <v>1</v>
      </c>
      <c r="G407">
        <v>1</v>
      </c>
      <c r="H407">
        <v>3</v>
      </c>
      <c r="I407" t="s">
        <v>996</v>
      </c>
      <c r="J407" t="s">
        <v>236</v>
      </c>
      <c r="K407" t="s">
        <v>997</v>
      </c>
      <c r="L407">
        <v>1346</v>
      </c>
      <c r="N407">
        <v>1009</v>
      </c>
      <c r="O407" t="s">
        <v>102</v>
      </c>
      <c r="P407" t="s">
        <v>102</v>
      </c>
      <c r="Q407">
        <v>1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1</v>
      </c>
      <c r="AD407">
        <v>0</v>
      </c>
      <c r="AE407">
        <v>0</v>
      </c>
      <c r="AF407" t="s">
        <v>236</v>
      </c>
      <c r="AG407">
        <v>0</v>
      </c>
      <c r="AH407">
        <v>3</v>
      </c>
      <c r="AI407">
        <v>-1</v>
      </c>
      <c r="AJ407" t="s">
        <v>236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</row>
    <row r="408" spans="1:44">
      <c r="A408">
        <f>ROW(Source!A131)</f>
        <v>131</v>
      </c>
      <c r="B408">
        <v>85246768</v>
      </c>
      <c r="C408">
        <v>85246743</v>
      </c>
      <c r="D408">
        <v>82930952</v>
      </c>
      <c r="E408">
        <v>117</v>
      </c>
      <c r="F408">
        <v>1</v>
      </c>
      <c r="G408">
        <v>1</v>
      </c>
      <c r="H408">
        <v>3</v>
      </c>
      <c r="I408" t="s">
        <v>992</v>
      </c>
      <c r="J408" t="s">
        <v>236</v>
      </c>
      <c r="K408" t="s">
        <v>993</v>
      </c>
      <c r="L408">
        <v>1371</v>
      </c>
      <c r="N408">
        <v>1013</v>
      </c>
      <c r="O408" t="s">
        <v>265</v>
      </c>
      <c r="P408" t="s">
        <v>265</v>
      </c>
      <c r="Q408">
        <v>1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1</v>
      </c>
      <c r="AD408">
        <v>0</v>
      </c>
      <c r="AE408">
        <v>0</v>
      </c>
      <c r="AF408" t="s">
        <v>236</v>
      </c>
      <c r="AG408">
        <v>0</v>
      </c>
      <c r="AH408">
        <v>3</v>
      </c>
      <c r="AI408">
        <v>-1</v>
      </c>
      <c r="AJ408" t="s">
        <v>236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</row>
    <row r="409" spans="1:44">
      <c r="A409">
        <f>ROW(Source!A131)</f>
        <v>131</v>
      </c>
      <c r="B409">
        <v>85246769</v>
      </c>
      <c r="C409">
        <v>85246743</v>
      </c>
      <c r="D409">
        <v>82930956</v>
      </c>
      <c r="E409">
        <v>117</v>
      </c>
      <c r="F409">
        <v>1</v>
      </c>
      <c r="G409">
        <v>1</v>
      </c>
      <c r="H409">
        <v>3</v>
      </c>
      <c r="I409" t="s">
        <v>994</v>
      </c>
      <c r="J409" t="s">
        <v>236</v>
      </c>
      <c r="K409" t="s">
        <v>995</v>
      </c>
      <c r="L409">
        <v>1371</v>
      </c>
      <c r="N409">
        <v>1013</v>
      </c>
      <c r="O409" t="s">
        <v>265</v>
      </c>
      <c r="P409" t="s">
        <v>265</v>
      </c>
      <c r="Q409">
        <v>1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1</v>
      </c>
      <c r="AD409">
        <v>0</v>
      </c>
      <c r="AE409">
        <v>0</v>
      </c>
      <c r="AF409" t="s">
        <v>236</v>
      </c>
      <c r="AG409">
        <v>0</v>
      </c>
      <c r="AH409">
        <v>3</v>
      </c>
      <c r="AI409">
        <v>-1</v>
      </c>
      <c r="AJ409" t="s">
        <v>236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</row>
    <row r="410" spans="1:44">
      <c r="A410">
        <f>ROW(Source!A132)</f>
        <v>132</v>
      </c>
      <c r="B410">
        <v>85246751</v>
      </c>
      <c r="C410">
        <v>85246743</v>
      </c>
      <c r="D410">
        <v>82925828</v>
      </c>
      <c r="E410">
        <v>117</v>
      </c>
      <c r="F410">
        <v>1</v>
      </c>
      <c r="G410">
        <v>1</v>
      </c>
      <c r="H410">
        <v>1</v>
      </c>
      <c r="I410" t="s">
        <v>93</v>
      </c>
      <c r="J410" t="s">
        <v>236</v>
      </c>
      <c r="K410" t="s">
        <v>94</v>
      </c>
      <c r="L410">
        <v>1191</v>
      </c>
      <c r="N410">
        <v>1013</v>
      </c>
      <c r="O410" t="s">
        <v>28</v>
      </c>
      <c r="P410" t="s">
        <v>28</v>
      </c>
      <c r="Q410">
        <v>1</v>
      </c>
      <c r="X410">
        <v>9</v>
      </c>
      <c r="Y410">
        <v>0</v>
      </c>
      <c r="Z410">
        <v>0</v>
      </c>
      <c r="AA410">
        <v>0</v>
      </c>
      <c r="AB410">
        <v>748.18</v>
      </c>
      <c r="AC410">
        <v>0</v>
      </c>
      <c r="AD410">
        <v>1</v>
      </c>
      <c r="AE410">
        <v>1</v>
      </c>
      <c r="AF410" t="s">
        <v>422</v>
      </c>
      <c r="AG410">
        <v>10.35</v>
      </c>
      <c r="AH410">
        <v>2</v>
      </c>
      <c r="AI410">
        <v>85246744</v>
      </c>
      <c r="AJ410">
        <v>306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</row>
    <row r="411" spans="1:44">
      <c r="A411">
        <f>ROW(Source!A132)</f>
        <v>132</v>
      </c>
      <c r="B411">
        <v>85246752</v>
      </c>
      <c r="C411">
        <v>85246743</v>
      </c>
      <c r="D411">
        <v>82926016</v>
      </c>
      <c r="E411">
        <v>117</v>
      </c>
      <c r="F411">
        <v>1</v>
      </c>
      <c r="G411">
        <v>1</v>
      </c>
      <c r="H411">
        <v>1</v>
      </c>
      <c r="I411" t="s">
        <v>798</v>
      </c>
      <c r="J411" t="s">
        <v>236</v>
      </c>
      <c r="K411" t="s">
        <v>799</v>
      </c>
      <c r="L411">
        <v>1191</v>
      </c>
      <c r="N411">
        <v>1013</v>
      </c>
      <c r="O411" t="s">
        <v>28</v>
      </c>
      <c r="P411" t="s">
        <v>28</v>
      </c>
      <c r="Q411">
        <v>1</v>
      </c>
      <c r="X411">
        <v>3.21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1</v>
      </c>
      <c r="AE411">
        <v>2</v>
      </c>
      <c r="AF411" t="s">
        <v>422</v>
      </c>
      <c r="AG411">
        <v>3.6915</v>
      </c>
      <c r="AH411">
        <v>2</v>
      </c>
      <c r="AI411">
        <v>85246745</v>
      </c>
      <c r="AJ411">
        <v>307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</row>
    <row r="412" spans="1:44">
      <c r="A412">
        <f>ROW(Source!A132)</f>
        <v>132</v>
      </c>
      <c r="B412">
        <v>85246753</v>
      </c>
      <c r="C412">
        <v>85246743</v>
      </c>
      <c r="D412">
        <v>82932392</v>
      </c>
      <c r="E412">
        <v>1</v>
      </c>
      <c r="F412">
        <v>1</v>
      </c>
      <c r="G412">
        <v>1</v>
      </c>
      <c r="H412">
        <v>2</v>
      </c>
      <c r="I412" t="s">
        <v>95</v>
      </c>
      <c r="J412" t="s">
        <v>804</v>
      </c>
      <c r="K412" t="s">
        <v>96</v>
      </c>
      <c r="L412">
        <v>1368</v>
      </c>
      <c r="N412">
        <v>1011</v>
      </c>
      <c r="O412" t="s">
        <v>57</v>
      </c>
      <c r="P412" t="s">
        <v>57</v>
      </c>
      <c r="Q412">
        <v>1</v>
      </c>
      <c r="X412">
        <v>2.6</v>
      </c>
      <c r="Y412">
        <v>0</v>
      </c>
      <c r="Z412">
        <v>2088.77</v>
      </c>
      <c r="AA412">
        <v>932.95</v>
      </c>
      <c r="AB412">
        <v>0</v>
      </c>
      <c r="AC412">
        <v>0</v>
      </c>
      <c r="AD412">
        <v>1</v>
      </c>
      <c r="AE412">
        <v>0</v>
      </c>
      <c r="AF412" t="s">
        <v>422</v>
      </c>
      <c r="AG412">
        <v>2.99</v>
      </c>
      <c r="AH412">
        <v>2</v>
      </c>
      <c r="AI412">
        <v>85246746</v>
      </c>
      <c r="AJ412">
        <v>308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</row>
    <row r="413" spans="1:44">
      <c r="A413">
        <f>ROW(Source!A132)</f>
        <v>132</v>
      </c>
      <c r="B413">
        <v>85246754</v>
      </c>
      <c r="C413">
        <v>85246743</v>
      </c>
      <c r="D413">
        <v>82933400</v>
      </c>
      <c r="E413">
        <v>1</v>
      </c>
      <c r="F413">
        <v>1</v>
      </c>
      <c r="G413">
        <v>1</v>
      </c>
      <c r="H413">
        <v>2</v>
      </c>
      <c r="I413" t="s">
        <v>97</v>
      </c>
      <c r="J413" t="s">
        <v>801</v>
      </c>
      <c r="K413" t="s">
        <v>98</v>
      </c>
      <c r="L413">
        <v>1368</v>
      </c>
      <c r="N413">
        <v>1011</v>
      </c>
      <c r="O413" t="s">
        <v>57</v>
      </c>
      <c r="P413" t="s">
        <v>57</v>
      </c>
      <c r="Q413">
        <v>1</v>
      </c>
      <c r="X413">
        <v>0.61</v>
      </c>
      <c r="Y413">
        <v>0</v>
      </c>
      <c r="Z413">
        <v>641.7</v>
      </c>
      <c r="AA413">
        <v>811.79</v>
      </c>
      <c r="AB413">
        <v>0</v>
      </c>
      <c r="AC413">
        <v>0</v>
      </c>
      <c r="AD413">
        <v>1</v>
      </c>
      <c r="AE413">
        <v>0</v>
      </c>
      <c r="AF413" t="s">
        <v>422</v>
      </c>
      <c r="AG413">
        <v>0.7015</v>
      </c>
      <c r="AH413">
        <v>2</v>
      </c>
      <c r="AI413">
        <v>85246747</v>
      </c>
      <c r="AJ413">
        <v>309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</row>
    <row r="414" spans="1:44">
      <c r="A414">
        <f>ROW(Source!A132)</f>
        <v>132</v>
      </c>
      <c r="B414">
        <v>85246755</v>
      </c>
      <c r="C414">
        <v>85246743</v>
      </c>
      <c r="D414">
        <v>82998121</v>
      </c>
      <c r="E414">
        <v>1</v>
      </c>
      <c r="F414">
        <v>1</v>
      </c>
      <c r="G414">
        <v>1</v>
      </c>
      <c r="H414">
        <v>3</v>
      </c>
      <c r="I414" t="s">
        <v>100</v>
      </c>
      <c r="J414" t="s">
        <v>813</v>
      </c>
      <c r="K414" t="s">
        <v>101</v>
      </c>
      <c r="L414">
        <v>1346</v>
      </c>
      <c r="N414">
        <v>1009</v>
      </c>
      <c r="O414" t="s">
        <v>102</v>
      </c>
      <c r="P414" t="s">
        <v>102</v>
      </c>
      <c r="Q414">
        <v>1</v>
      </c>
      <c r="X414">
        <v>0.1</v>
      </c>
      <c r="Y414">
        <v>185.43</v>
      </c>
      <c r="Z414">
        <v>0</v>
      </c>
      <c r="AA414">
        <v>0</v>
      </c>
      <c r="AB414">
        <v>0</v>
      </c>
      <c r="AC414">
        <v>0</v>
      </c>
      <c r="AD414">
        <v>1</v>
      </c>
      <c r="AE414">
        <v>0</v>
      </c>
      <c r="AF414" t="s">
        <v>236</v>
      </c>
      <c r="AG414">
        <v>0.1</v>
      </c>
      <c r="AH414">
        <v>2</v>
      </c>
      <c r="AI414">
        <v>85246748</v>
      </c>
      <c r="AJ414">
        <v>310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</row>
    <row r="415" spans="1:44">
      <c r="A415">
        <f>ROW(Source!A132)</f>
        <v>132</v>
      </c>
      <c r="B415">
        <v>85246756</v>
      </c>
      <c r="C415">
        <v>85246743</v>
      </c>
      <c r="D415">
        <v>82998128</v>
      </c>
      <c r="E415">
        <v>1</v>
      </c>
      <c r="F415">
        <v>1</v>
      </c>
      <c r="G415">
        <v>1</v>
      </c>
      <c r="H415">
        <v>3</v>
      </c>
      <c r="I415" t="s">
        <v>103</v>
      </c>
      <c r="J415" t="s">
        <v>867</v>
      </c>
      <c r="K415" t="s">
        <v>104</v>
      </c>
      <c r="L415">
        <v>1346</v>
      </c>
      <c r="N415">
        <v>1009</v>
      </c>
      <c r="O415" t="s">
        <v>102</v>
      </c>
      <c r="P415" t="s">
        <v>102</v>
      </c>
      <c r="Q415">
        <v>1</v>
      </c>
      <c r="X415">
        <v>0.03</v>
      </c>
      <c r="Y415">
        <v>58.53</v>
      </c>
      <c r="Z415">
        <v>0</v>
      </c>
      <c r="AA415">
        <v>0</v>
      </c>
      <c r="AB415">
        <v>0</v>
      </c>
      <c r="AC415">
        <v>0</v>
      </c>
      <c r="AD415">
        <v>1</v>
      </c>
      <c r="AE415">
        <v>0</v>
      </c>
      <c r="AF415" t="s">
        <v>236</v>
      </c>
      <c r="AG415">
        <v>0.03</v>
      </c>
      <c r="AH415">
        <v>2</v>
      </c>
      <c r="AI415">
        <v>85246749</v>
      </c>
      <c r="AJ415">
        <v>311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</row>
    <row r="416" spans="1:44">
      <c r="A416">
        <f>ROW(Source!A132)</f>
        <v>132</v>
      </c>
      <c r="B416">
        <v>85246757</v>
      </c>
      <c r="C416">
        <v>85246743</v>
      </c>
      <c r="D416">
        <v>83001670</v>
      </c>
      <c r="E416">
        <v>1</v>
      </c>
      <c r="F416">
        <v>1</v>
      </c>
      <c r="G416">
        <v>1</v>
      </c>
      <c r="H416">
        <v>3</v>
      </c>
      <c r="I416" t="s">
        <v>834</v>
      </c>
      <c r="J416" t="s">
        <v>835</v>
      </c>
      <c r="K416" t="s">
        <v>836</v>
      </c>
      <c r="L416">
        <v>1346</v>
      </c>
      <c r="N416">
        <v>1009</v>
      </c>
      <c r="O416" t="s">
        <v>102</v>
      </c>
      <c r="P416" t="s">
        <v>102</v>
      </c>
      <c r="Q416">
        <v>1</v>
      </c>
      <c r="X416">
        <v>0</v>
      </c>
      <c r="Y416">
        <v>174.93</v>
      </c>
      <c r="Z416">
        <v>0</v>
      </c>
      <c r="AA416">
        <v>0</v>
      </c>
      <c r="AB416">
        <v>0</v>
      </c>
      <c r="AC416">
        <v>1</v>
      </c>
      <c r="AD416">
        <v>0</v>
      </c>
      <c r="AE416">
        <v>0</v>
      </c>
      <c r="AF416" t="s">
        <v>236</v>
      </c>
      <c r="AG416">
        <v>0</v>
      </c>
      <c r="AH416">
        <v>3</v>
      </c>
      <c r="AI416">
        <v>-1</v>
      </c>
      <c r="AJ416" t="s">
        <v>236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</row>
    <row r="417" spans="1:44">
      <c r="A417">
        <f>ROW(Source!A132)</f>
        <v>132</v>
      </c>
      <c r="B417">
        <v>85246758</v>
      </c>
      <c r="C417">
        <v>85246743</v>
      </c>
      <c r="D417">
        <v>83002816</v>
      </c>
      <c r="E417">
        <v>1</v>
      </c>
      <c r="F417">
        <v>1</v>
      </c>
      <c r="G417">
        <v>1</v>
      </c>
      <c r="H417">
        <v>3</v>
      </c>
      <c r="I417" t="s">
        <v>105</v>
      </c>
      <c r="J417" t="s">
        <v>814</v>
      </c>
      <c r="K417" t="s">
        <v>106</v>
      </c>
      <c r="L417">
        <v>1346</v>
      </c>
      <c r="N417">
        <v>1009</v>
      </c>
      <c r="O417" t="s">
        <v>102</v>
      </c>
      <c r="P417" t="s">
        <v>102</v>
      </c>
      <c r="Q417">
        <v>1</v>
      </c>
      <c r="X417">
        <v>0.02</v>
      </c>
      <c r="Y417">
        <v>56.11</v>
      </c>
      <c r="Z417">
        <v>0</v>
      </c>
      <c r="AA417">
        <v>0</v>
      </c>
      <c r="AB417">
        <v>0</v>
      </c>
      <c r="AC417">
        <v>0</v>
      </c>
      <c r="AD417">
        <v>1</v>
      </c>
      <c r="AE417">
        <v>0</v>
      </c>
      <c r="AF417" t="s">
        <v>236</v>
      </c>
      <c r="AG417">
        <v>0.02</v>
      </c>
      <c r="AH417">
        <v>2</v>
      </c>
      <c r="AI417">
        <v>85246750</v>
      </c>
      <c r="AJ417">
        <v>312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</row>
    <row r="418" spans="1:44">
      <c r="A418">
        <f>ROW(Source!A132)</f>
        <v>132</v>
      </c>
      <c r="B418">
        <v>85246759</v>
      </c>
      <c r="C418">
        <v>85246743</v>
      </c>
      <c r="D418">
        <v>82927388</v>
      </c>
      <c r="E418">
        <v>117</v>
      </c>
      <c r="F418">
        <v>1</v>
      </c>
      <c r="G418">
        <v>1</v>
      </c>
      <c r="H418">
        <v>3</v>
      </c>
      <c r="I418" t="s">
        <v>974</v>
      </c>
      <c r="J418" t="s">
        <v>236</v>
      </c>
      <c r="K418" t="s">
        <v>975</v>
      </c>
      <c r="L418">
        <v>1371</v>
      </c>
      <c r="N418">
        <v>1013</v>
      </c>
      <c r="O418" t="s">
        <v>265</v>
      </c>
      <c r="P418" t="s">
        <v>265</v>
      </c>
      <c r="Q418">
        <v>1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1</v>
      </c>
      <c r="AD418">
        <v>0</v>
      </c>
      <c r="AE418">
        <v>0</v>
      </c>
      <c r="AF418" t="s">
        <v>236</v>
      </c>
      <c r="AG418">
        <v>0</v>
      </c>
      <c r="AH418">
        <v>3</v>
      </c>
      <c r="AI418">
        <v>-1</v>
      </c>
      <c r="AJ418" t="s">
        <v>236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</row>
    <row r="419" spans="1:44">
      <c r="A419">
        <f>ROW(Source!A132)</f>
        <v>132</v>
      </c>
      <c r="B419">
        <v>85246760</v>
      </c>
      <c r="C419">
        <v>85246743</v>
      </c>
      <c r="D419">
        <v>82928065</v>
      </c>
      <c r="E419">
        <v>117</v>
      </c>
      <c r="F419">
        <v>1</v>
      </c>
      <c r="G419">
        <v>1</v>
      </c>
      <c r="H419">
        <v>3</v>
      </c>
      <c r="I419" t="s">
        <v>976</v>
      </c>
      <c r="J419" t="s">
        <v>236</v>
      </c>
      <c r="K419" t="s">
        <v>977</v>
      </c>
      <c r="L419">
        <v>1348</v>
      </c>
      <c r="N419">
        <v>1009</v>
      </c>
      <c r="O419" t="s">
        <v>154</v>
      </c>
      <c r="P419" t="s">
        <v>154</v>
      </c>
      <c r="Q419">
        <v>1000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1</v>
      </c>
      <c r="AD419">
        <v>0</v>
      </c>
      <c r="AE419">
        <v>0</v>
      </c>
      <c r="AF419" t="s">
        <v>236</v>
      </c>
      <c r="AG419">
        <v>0</v>
      </c>
      <c r="AH419">
        <v>3</v>
      </c>
      <c r="AI419">
        <v>-1</v>
      </c>
      <c r="AJ419" t="s">
        <v>236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</row>
    <row r="420" spans="1:44">
      <c r="A420">
        <f>ROW(Source!A132)</f>
        <v>132</v>
      </c>
      <c r="B420">
        <v>85246761</v>
      </c>
      <c r="C420">
        <v>85246743</v>
      </c>
      <c r="D420">
        <v>82928211</v>
      </c>
      <c r="E420">
        <v>117</v>
      </c>
      <c r="F420">
        <v>1</v>
      </c>
      <c r="G420">
        <v>1</v>
      </c>
      <c r="H420">
        <v>3</v>
      </c>
      <c r="I420" t="s">
        <v>319</v>
      </c>
      <c r="J420" t="s">
        <v>236</v>
      </c>
      <c r="K420" t="s">
        <v>978</v>
      </c>
      <c r="L420">
        <v>1346</v>
      </c>
      <c r="N420">
        <v>1009</v>
      </c>
      <c r="O420" t="s">
        <v>102</v>
      </c>
      <c r="P420" t="s">
        <v>102</v>
      </c>
      <c r="Q420">
        <v>1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1</v>
      </c>
      <c r="AD420">
        <v>0</v>
      </c>
      <c r="AE420">
        <v>0</v>
      </c>
      <c r="AF420" t="s">
        <v>236</v>
      </c>
      <c r="AG420">
        <v>0</v>
      </c>
      <c r="AH420">
        <v>3</v>
      </c>
      <c r="AI420">
        <v>-1</v>
      </c>
      <c r="AJ420" t="s">
        <v>236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</row>
    <row r="421" spans="1:44">
      <c r="A421">
        <f>ROW(Source!A132)</f>
        <v>132</v>
      </c>
      <c r="B421">
        <v>85246762</v>
      </c>
      <c r="C421">
        <v>85246743</v>
      </c>
      <c r="D421">
        <v>82928546</v>
      </c>
      <c r="E421">
        <v>117</v>
      </c>
      <c r="F421">
        <v>1</v>
      </c>
      <c r="G421">
        <v>1</v>
      </c>
      <c r="H421">
        <v>3</v>
      </c>
      <c r="I421" t="s">
        <v>979</v>
      </c>
      <c r="J421" t="s">
        <v>236</v>
      </c>
      <c r="K421" t="s">
        <v>980</v>
      </c>
      <c r="L421">
        <v>1348</v>
      </c>
      <c r="N421">
        <v>1009</v>
      </c>
      <c r="O421" t="s">
        <v>154</v>
      </c>
      <c r="P421" t="s">
        <v>154</v>
      </c>
      <c r="Q421">
        <v>1000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1</v>
      </c>
      <c r="AD421">
        <v>0</v>
      </c>
      <c r="AE421">
        <v>0</v>
      </c>
      <c r="AF421" t="s">
        <v>236</v>
      </c>
      <c r="AG421">
        <v>0</v>
      </c>
      <c r="AH421">
        <v>3</v>
      </c>
      <c r="AI421">
        <v>-1</v>
      </c>
      <c r="AJ421" t="s">
        <v>236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</row>
    <row r="422" spans="1:44">
      <c r="A422">
        <f>ROW(Source!A132)</f>
        <v>132</v>
      </c>
      <c r="B422">
        <v>85246763</v>
      </c>
      <c r="C422">
        <v>85246743</v>
      </c>
      <c r="D422">
        <v>83018868</v>
      </c>
      <c r="E422">
        <v>1</v>
      </c>
      <c r="F422">
        <v>1</v>
      </c>
      <c r="G422">
        <v>1</v>
      </c>
      <c r="H422">
        <v>3</v>
      </c>
      <c r="I422" t="s">
        <v>981</v>
      </c>
      <c r="J422" t="s">
        <v>982</v>
      </c>
      <c r="K422" t="s">
        <v>983</v>
      </c>
      <c r="L422">
        <v>1346</v>
      </c>
      <c r="N422">
        <v>1009</v>
      </c>
      <c r="O422" t="s">
        <v>102</v>
      </c>
      <c r="P422" t="s">
        <v>102</v>
      </c>
      <c r="Q422">
        <v>1</v>
      </c>
      <c r="X422">
        <v>0.4</v>
      </c>
      <c r="Y422">
        <v>61.28</v>
      </c>
      <c r="Z422">
        <v>0</v>
      </c>
      <c r="AA422">
        <v>0</v>
      </c>
      <c r="AB422">
        <v>0</v>
      </c>
      <c r="AC422">
        <v>0</v>
      </c>
      <c r="AD422">
        <v>1</v>
      </c>
      <c r="AE422">
        <v>0</v>
      </c>
      <c r="AF422" t="s">
        <v>236</v>
      </c>
      <c r="AG422">
        <v>0.4</v>
      </c>
      <c r="AH422">
        <v>3</v>
      </c>
      <c r="AI422">
        <v>-1</v>
      </c>
      <c r="AJ422" t="s">
        <v>236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</row>
    <row r="423" spans="1:44">
      <c r="A423">
        <f>ROW(Source!A132)</f>
        <v>132</v>
      </c>
      <c r="B423">
        <v>85246764</v>
      </c>
      <c r="C423">
        <v>85246743</v>
      </c>
      <c r="D423">
        <v>83018894</v>
      </c>
      <c r="E423">
        <v>1</v>
      </c>
      <c r="F423">
        <v>1</v>
      </c>
      <c r="G423">
        <v>1</v>
      </c>
      <c r="H423">
        <v>3</v>
      </c>
      <c r="I423" t="s">
        <v>984</v>
      </c>
      <c r="J423" t="s">
        <v>985</v>
      </c>
      <c r="K423" t="s">
        <v>986</v>
      </c>
      <c r="L423">
        <v>1348</v>
      </c>
      <c r="N423">
        <v>1009</v>
      </c>
      <c r="O423" t="s">
        <v>154</v>
      </c>
      <c r="P423" t="s">
        <v>154</v>
      </c>
      <c r="Q423">
        <v>1000</v>
      </c>
      <c r="X423">
        <v>0.0001</v>
      </c>
      <c r="Y423">
        <v>80020.98</v>
      </c>
      <c r="Z423">
        <v>0</v>
      </c>
      <c r="AA423">
        <v>0</v>
      </c>
      <c r="AB423">
        <v>0</v>
      </c>
      <c r="AC423">
        <v>0</v>
      </c>
      <c r="AD423">
        <v>1</v>
      </c>
      <c r="AE423">
        <v>0</v>
      </c>
      <c r="AF423" t="s">
        <v>236</v>
      </c>
      <c r="AG423">
        <v>0.0001</v>
      </c>
      <c r="AH423">
        <v>3</v>
      </c>
      <c r="AI423">
        <v>-1</v>
      </c>
      <c r="AJ423" t="s">
        <v>236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</row>
    <row r="424" spans="1:44">
      <c r="A424">
        <f>ROW(Source!A132)</f>
        <v>132</v>
      </c>
      <c r="B424">
        <v>85246765</v>
      </c>
      <c r="C424">
        <v>85246743</v>
      </c>
      <c r="D424">
        <v>83026516</v>
      </c>
      <c r="E424">
        <v>1</v>
      </c>
      <c r="F424">
        <v>1</v>
      </c>
      <c r="G424">
        <v>1</v>
      </c>
      <c r="H424">
        <v>3</v>
      </c>
      <c r="I424" t="s">
        <v>987</v>
      </c>
      <c r="J424" t="s">
        <v>988</v>
      </c>
      <c r="K424" t="s">
        <v>989</v>
      </c>
      <c r="L424">
        <v>1425</v>
      </c>
      <c r="N424">
        <v>1013</v>
      </c>
      <c r="O424" t="s">
        <v>466</v>
      </c>
      <c r="P424" t="s">
        <v>466</v>
      </c>
      <c r="Q424">
        <v>1</v>
      </c>
      <c r="X424">
        <v>0.06</v>
      </c>
      <c r="Y424">
        <v>1031.73</v>
      </c>
      <c r="Z424">
        <v>0</v>
      </c>
      <c r="AA424">
        <v>0</v>
      </c>
      <c r="AB424">
        <v>0</v>
      </c>
      <c r="AC424">
        <v>0</v>
      </c>
      <c r="AD424">
        <v>1</v>
      </c>
      <c r="AE424">
        <v>0</v>
      </c>
      <c r="AF424" t="s">
        <v>236</v>
      </c>
      <c r="AG424">
        <v>0.06</v>
      </c>
      <c r="AH424">
        <v>3</v>
      </c>
      <c r="AI424">
        <v>-1</v>
      </c>
      <c r="AJ424" t="s">
        <v>236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</row>
    <row r="425" spans="1:44">
      <c r="A425">
        <f>ROW(Source!A132)</f>
        <v>132</v>
      </c>
      <c r="B425">
        <v>85246766</v>
      </c>
      <c r="C425">
        <v>85246743</v>
      </c>
      <c r="D425">
        <v>82930906</v>
      </c>
      <c r="E425">
        <v>117</v>
      </c>
      <c r="F425">
        <v>1</v>
      </c>
      <c r="G425">
        <v>1</v>
      </c>
      <c r="H425">
        <v>3</v>
      </c>
      <c r="I425" t="s">
        <v>990</v>
      </c>
      <c r="J425" t="s">
        <v>236</v>
      </c>
      <c r="K425" t="s">
        <v>991</v>
      </c>
      <c r="L425">
        <v>1371</v>
      </c>
      <c r="N425">
        <v>1013</v>
      </c>
      <c r="O425" t="s">
        <v>265</v>
      </c>
      <c r="P425" t="s">
        <v>265</v>
      </c>
      <c r="Q425">
        <v>1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1</v>
      </c>
      <c r="AD425">
        <v>0</v>
      </c>
      <c r="AE425">
        <v>0</v>
      </c>
      <c r="AF425" t="s">
        <v>236</v>
      </c>
      <c r="AG425">
        <v>0</v>
      </c>
      <c r="AH425">
        <v>3</v>
      </c>
      <c r="AI425">
        <v>-1</v>
      </c>
      <c r="AJ425" t="s">
        <v>236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</row>
    <row r="426" spans="1:44">
      <c r="A426">
        <f>ROW(Source!A132)</f>
        <v>132</v>
      </c>
      <c r="B426">
        <v>85246767</v>
      </c>
      <c r="C426">
        <v>85246743</v>
      </c>
      <c r="D426">
        <v>82930919</v>
      </c>
      <c r="E426">
        <v>117</v>
      </c>
      <c r="F426">
        <v>1</v>
      </c>
      <c r="G426">
        <v>1</v>
      </c>
      <c r="H426">
        <v>3</v>
      </c>
      <c r="I426" t="s">
        <v>996</v>
      </c>
      <c r="J426" t="s">
        <v>236</v>
      </c>
      <c r="K426" t="s">
        <v>997</v>
      </c>
      <c r="L426">
        <v>1346</v>
      </c>
      <c r="N426">
        <v>1009</v>
      </c>
      <c r="O426" t="s">
        <v>102</v>
      </c>
      <c r="P426" t="s">
        <v>102</v>
      </c>
      <c r="Q426">
        <v>1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1</v>
      </c>
      <c r="AD426">
        <v>0</v>
      </c>
      <c r="AE426">
        <v>0</v>
      </c>
      <c r="AF426" t="s">
        <v>236</v>
      </c>
      <c r="AG426">
        <v>0</v>
      </c>
      <c r="AH426">
        <v>3</v>
      </c>
      <c r="AI426">
        <v>-1</v>
      </c>
      <c r="AJ426" t="s">
        <v>236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</row>
    <row r="427" spans="1:44">
      <c r="A427">
        <f>ROW(Source!A132)</f>
        <v>132</v>
      </c>
      <c r="B427">
        <v>85246768</v>
      </c>
      <c r="C427">
        <v>85246743</v>
      </c>
      <c r="D427">
        <v>82930952</v>
      </c>
      <c r="E427">
        <v>117</v>
      </c>
      <c r="F427">
        <v>1</v>
      </c>
      <c r="G427">
        <v>1</v>
      </c>
      <c r="H427">
        <v>3</v>
      </c>
      <c r="I427" t="s">
        <v>992</v>
      </c>
      <c r="J427" t="s">
        <v>236</v>
      </c>
      <c r="K427" t="s">
        <v>993</v>
      </c>
      <c r="L427">
        <v>1371</v>
      </c>
      <c r="N427">
        <v>1013</v>
      </c>
      <c r="O427" t="s">
        <v>265</v>
      </c>
      <c r="P427" t="s">
        <v>265</v>
      </c>
      <c r="Q427">
        <v>1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1</v>
      </c>
      <c r="AD427">
        <v>0</v>
      </c>
      <c r="AE427">
        <v>0</v>
      </c>
      <c r="AF427" t="s">
        <v>236</v>
      </c>
      <c r="AG427">
        <v>0</v>
      </c>
      <c r="AH427">
        <v>3</v>
      </c>
      <c r="AI427">
        <v>-1</v>
      </c>
      <c r="AJ427" t="s">
        <v>236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</row>
    <row r="428" spans="1:44">
      <c r="A428">
        <f>ROW(Source!A132)</f>
        <v>132</v>
      </c>
      <c r="B428">
        <v>85246769</v>
      </c>
      <c r="C428">
        <v>85246743</v>
      </c>
      <c r="D428">
        <v>82930956</v>
      </c>
      <c r="E428">
        <v>117</v>
      </c>
      <c r="F428">
        <v>1</v>
      </c>
      <c r="G428">
        <v>1</v>
      </c>
      <c r="H428">
        <v>3</v>
      </c>
      <c r="I428" t="s">
        <v>994</v>
      </c>
      <c r="J428" t="s">
        <v>236</v>
      </c>
      <c r="K428" t="s">
        <v>995</v>
      </c>
      <c r="L428">
        <v>1371</v>
      </c>
      <c r="N428">
        <v>1013</v>
      </c>
      <c r="O428" t="s">
        <v>265</v>
      </c>
      <c r="P428" t="s">
        <v>265</v>
      </c>
      <c r="Q428">
        <v>1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1</v>
      </c>
      <c r="AD428">
        <v>0</v>
      </c>
      <c r="AE428">
        <v>0</v>
      </c>
      <c r="AF428" t="s">
        <v>236</v>
      </c>
      <c r="AG428">
        <v>0</v>
      </c>
      <c r="AH428">
        <v>3</v>
      </c>
      <c r="AI428">
        <v>-1</v>
      </c>
      <c r="AJ428" t="s">
        <v>236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</row>
    <row r="429" spans="1:44">
      <c r="A429">
        <f>ROW(Source!A133)</f>
        <v>133</v>
      </c>
      <c r="B429">
        <v>85246778</v>
      </c>
      <c r="C429">
        <v>85246770</v>
      </c>
      <c r="D429">
        <v>82925828</v>
      </c>
      <c r="E429">
        <v>117</v>
      </c>
      <c r="F429">
        <v>1</v>
      </c>
      <c r="G429">
        <v>1</v>
      </c>
      <c r="H429">
        <v>1</v>
      </c>
      <c r="I429" t="s">
        <v>93</v>
      </c>
      <c r="J429" t="s">
        <v>236</v>
      </c>
      <c r="K429" t="s">
        <v>94</v>
      </c>
      <c r="L429">
        <v>1191</v>
      </c>
      <c r="N429">
        <v>1013</v>
      </c>
      <c r="O429" t="s">
        <v>28</v>
      </c>
      <c r="P429" t="s">
        <v>28</v>
      </c>
      <c r="Q429">
        <v>1</v>
      </c>
      <c r="X429">
        <v>4.55</v>
      </c>
      <c r="Y429">
        <v>0</v>
      </c>
      <c r="Z429">
        <v>0</v>
      </c>
      <c r="AA429">
        <v>0</v>
      </c>
      <c r="AB429">
        <v>748.18</v>
      </c>
      <c r="AC429">
        <v>0</v>
      </c>
      <c r="AD429">
        <v>1</v>
      </c>
      <c r="AE429">
        <v>1</v>
      </c>
      <c r="AF429" t="s">
        <v>441</v>
      </c>
      <c r="AG429">
        <v>6.1425</v>
      </c>
      <c r="AH429">
        <v>2</v>
      </c>
      <c r="AI429">
        <v>85246771</v>
      </c>
      <c r="AJ429">
        <v>313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</row>
    <row r="430" spans="1:44">
      <c r="A430">
        <f>ROW(Source!A133)</f>
        <v>133</v>
      </c>
      <c r="B430">
        <v>85246779</v>
      </c>
      <c r="C430">
        <v>85246770</v>
      </c>
      <c r="D430">
        <v>82926016</v>
      </c>
      <c r="E430">
        <v>117</v>
      </c>
      <c r="F430">
        <v>1</v>
      </c>
      <c r="G430">
        <v>1</v>
      </c>
      <c r="H430">
        <v>1</v>
      </c>
      <c r="I430" t="s">
        <v>798</v>
      </c>
      <c r="J430" t="s">
        <v>236</v>
      </c>
      <c r="K430" t="s">
        <v>799</v>
      </c>
      <c r="L430">
        <v>1191</v>
      </c>
      <c r="N430">
        <v>1013</v>
      </c>
      <c r="O430" t="s">
        <v>28</v>
      </c>
      <c r="P430" t="s">
        <v>28</v>
      </c>
      <c r="Q430">
        <v>1</v>
      </c>
      <c r="X430">
        <v>0.99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1</v>
      </c>
      <c r="AE430">
        <v>2</v>
      </c>
      <c r="AF430" t="s">
        <v>441</v>
      </c>
      <c r="AG430">
        <v>1.3365</v>
      </c>
      <c r="AH430">
        <v>2</v>
      </c>
      <c r="AI430">
        <v>85246772</v>
      </c>
      <c r="AJ430">
        <v>314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</row>
    <row r="431" spans="1:44">
      <c r="A431">
        <f>ROW(Source!A133)</f>
        <v>133</v>
      </c>
      <c r="B431">
        <v>85246780</v>
      </c>
      <c r="C431">
        <v>85246770</v>
      </c>
      <c r="D431">
        <v>82932392</v>
      </c>
      <c r="E431">
        <v>1</v>
      </c>
      <c r="F431">
        <v>1</v>
      </c>
      <c r="G431">
        <v>1</v>
      </c>
      <c r="H431">
        <v>2</v>
      </c>
      <c r="I431" t="s">
        <v>95</v>
      </c>
      <c r="J431" t="s">
        <v>804</v>
      </c>
      <c r="K431" t="s">
        <v>96</v>
      </c>
      <c r="L431">
        <v>1368</v>
      </c>
      <c r="N431">
        <v>1011</v>
      </c>
      <c r="O431" t="s">
        <v>57</v>
      </c>
      <c r="P431" t="s">
        <v>57</v>
      </c>
      <c r="Q431">
        <v>1</v>
      </c>
      <c r="X431">
        <v>0.71</v>
      </c>
      <c r="Y431">
        <v>0</v>
      </c>
      <c r="Z431">
        <v>2088.77</v>
      </c>
      <c r="AA431">
        <v>932.95</v>
      </c>
      <c r="AB431">
        <v>0</v>
      </c>
      <c r="AC431">
        <v>0</v>
      </c>
      <c r="AD431">
        <v>1</v>
      </c>
      <c r="AE431">
        <v>0</v>
      </c>
      <c r="AF431" t="s">
        <v>441</v>
      </c>
      <c r="AG431">
        <v>0.9585</v>
      </c>
      <c r="AH431">
        <v>2</v>
      </c>
      <c r="AI431">
        <v>85246773</v>
      </c>
      <c r="AJ431">
        <v>315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</row>
    <row r="432" spans="1:44">
      <c r="A432">
        <f>ROW(Source!A133)</f>
        <v>133</v>
      </c>
      <c r="B432">
        <v>85246781</v>
      </c>
      <c r="C432">
        <v>85246770</v>
      </c>
      <c r="D432">
        <v>82933400</v>
      </c>
      <c r="E432">
        <v>1</v>
      </c>
      <c r="F432">
        <v>1</v>
      </c>
      <c r="G432">
        <v>1</v>
      </c>
      <c r="H432">
        <v>2</v>
      </c>
      <c r="I432" t="s">
        <v>97</v>
      </c>
      <c r="J432" t="s">
        <v>801</v>
      </c>
      <c r="K432" t="s">
        <v>98</v>
      </c>
      <c r="L432">
        <v>1368</v>
      </c>
      <c r="N432">
        <v>1011</v>
      </c>
      <c r="O432" t="s">
        <v>57</v>
      </c>
      <c r="P432" t="s">
        <v>57</v>
      </c>
      <c r="Q432">
        <v>1</v>
      </c>
      <c r="X432">
        <v>0.28</v>
      </c>
      <c r="Y432">
        <v>0</v>
      </c>
      <c r="Z432">
        <v>641.7</v>
      </c>
      <c r="AA432">
        <v>811.79</v>
      </c>
      <c r="AB432">
        <v>0</v>
      </c>
      <c r="AC432">
        <v>0</v>
      </c>
      <c r="AD432">
        <v>1</v>
      </c>
      <c r="AE432">
        <v>0</v>
      </c>
      <c r="AF432" t="s">
        <v>441</v>
      </c>
      <c r="AG432">
        <v>0.378</v>
      </c>
      <c r="AH432">
        <v>2</v>
      </c>
      <c r="AI432">
        <v>85246774</v>
      </c>
      <c r="AJ432">
        <v>316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</row>
    <row r="433" spans="1:44">
      <c r="A433">
        <f>ROW(Source!A133)</f>
        <v>133</v>
      </c>
      <c r="B433">
        <v>85246782</v>
      </c>
      <c r="C433">
        <v>85246770</v>
      </c>
      <c r="D433">
        <v>82998121</v>
      </c>
      <c r="E433">
        <v>1</v>
      </c>
      <c r="F433">
        <v>1</v>
      </c>
      <c r="G433">
        <v>1</v>
      </c>
      <c r="H433">
        <v>3</v>
      </c>
      <c r="I433" t="s">
        <v>100</v>
      </c>
      <c r="J433" t="s">
        <v>813</v>
      </c>
      <c r="K433" t="s">
        <v>101</v>
      </c>
      <c r="L433">
        <v>1346</v>
      </c>
      <c r="N433">
        <v>1009</v>
      </c>
      <c r="O433" t="s">
        <v>102</v>
      </c>
      <c r="P433" t="s">
        <v>102</v>
      </c>
      <c r="Q433">
        <v>1</v>
      </c>
      <c r="X433">
        <v>0.1</v>
      </c>
      <c r="Y433">
        <v>185.43</v>
      </c>
      <c r="Z433">
        <v>0</v>
      </c>
      <c r="AA433">
        <v>0</v>
      </c>
      <c r="AB433">
        <v>0</v>
      </c>
      <c r="AC433">
        <v>0</v>
      </c>
      <c r="AD433">
        <v>1</v>
      </c>
      <c r="AE433">
        <v>0</v>
      </c>
      <c r="AF433" t="s">
        <v>236</v>
      </c>
      <c r="AG433">
        <v>0.1</v>
      </c>
      <c r="AH433">
        <v>2</v>
      </c>
      <c r="AI433">
        <v>85246775</v>
      </c>
      <c r="AJ433">
        <v>317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</row>
    <row r="434" spans="1:44">
      <c r="A434">
        <f>ROW(Source!A133)</f>
        <v>133</v>
      </c>
      <c r="B434">
        <v>85246783</v>
      </c>
      <c r="C434">
        <v>85246770</v>
      </c>
      <c r="D434">
        <v>82998128</v>
      </c>
      <c r="E434">
        <v>1</v>
      </c>
      <c r="F434">
        <v>1</v>
      </c>
      <c r="G434">
        <v>1</v>
      </c>
      <c r="H434">
        <v>3</v>
      </c>
      <c r="I434" t="s">
        <v>103</v>
      </c>
      <c r="J434" t="s">
        <v>867</v>
      </c>
      <c r="K434" t="s">
        <v>104</v>
      </c>
      <c r="L434">
        <v>1346</v>
      </c>
      <c r="N434">
        <v>1009</v>
      </c>
      <c r="O434" t="s">
        <v>102</v>
      </c>
      <c r="P434" t="s">
        <v>102</v>
      </c>
      <c r="Q434">
        <v>1</v>
      </c>
      <c r="X434">
        <v>0.03</v>
      </c>
      <c r="Y434">
        <v>58.53</v>
      </c>
      <c r="Z434">
        <v>0</v>
      </c>
      <c r="AA434">
        <v>0</v>
      </c>
      <c r="AB434">
        <v>0</v>
      </c>
      <c r="AC434">
        <v>0</v>
      </c>
      <c r="AD434">
        <v>1</v>
      </c>
      <c r="AE434">
        <v>0</v>
      </c>
      <c r="AF434" t="s">
        <v>236</v>
      </c>
      <c r="AG434">
        <v>0.03</v>
      </c>
      <c r="AH434">
        <v>2</v>
      </c>
      <c r="AI434">
        <v>85246776</v>
      </c>
      <c r="AJ434">
        <v>318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</row>
    <row r="435" spans="1:44">
      <c r="A435">
        <f>ROW(Source!A133)</f>
        <v>133</v>
      </c>
      <c r="B435">
        <v>85246784</v>
      </c>
      <c r="C435">
        <v>85246770</v>
      </c>
      <c r="D435">
        <v>83001670</v>
      </c>
      <c r="E435">
        <v>1</v>
      </c>
      <c r="F435">
        <v>1</v>
      </c>
      <c r="G435">
        <v>1</v>
      </c>
      <c r="H435">
        <v>3</v>
      </c>
      <c r="I435" t="s">
        <v>834</v>
      </c>
      <c r="J435" t="s">
        <v>835</v>
      </c>
      <c r="K435" t="s">
        <v>836</v>
      </c>
      <c r="L435">
        <v>1346</v>
      </c>
      <c r="N435">
        <v>1009</v>
      </c>
      <c r="O435" t="s">
        <v>102</v>
      </c>
      <c r="P435" t="s">
        <v>102</v>
      </c>
      <c r="Q435">
        <v>1</v>
      </c>
      <c r="X435">
        <v>0</v>
      </c>
      <c r="Y435">
        <v>174.93</v>
      </c>
      <c r="Z435">
        <v>0</v>
      </c>
      <c r="AA435">
        <v>0</v>
      </c>
      <c r="AB435">
        <v>0</v>
      </c>
      <c r="AC435">
        <v>1</v>
      </c>
      <c r="AD435">
        <v>0</v>
      </c>
      <c r="AE435">
        <v>0</v>
      </c>
      <c r="AF435" t="s">
        <v>236</v>
      </c>
      <c r="AG435">
        <v>0</v>
      </c>
      <c r="AH435">
        <v>3</v>
      </c>
      <c r="AI435">
        <v>-1</v>
      </c>
      <c r="AJ435" t="s">
        <v>236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</row>
    <row r="436" spans="1:44">
      <c r="A436">
        <f>ROW(Source!A133)</f>
        <v>133</v>
      </c>
      <c r="B436">
        <v>85246785</v>
      </c>
      <c r="C436">
        <v>85246770</v>
      </c>
      <c r="D436">
        <v>83002816</v>
      </c>
      <c r="E436">
        <v>1</v>
      </c>
      <c r="F436">
        <v>1</v>
      </c>
      <c r="G436">
        <v>1</v>
      </c>
      <c r="H436">
        <v>3</v>
      </c>
      <c r="I436" t="s">
        <v>105</v>
      </c>
      <c r="J436" t="s">
        <v>814</v>
      </c>
      <c r="K436" t="s">
        <v>106</v>
      </c>
      <c r="L436">
        <v>1346</v>
      </c>
      <c r="N436">
        <v>1009</v>
      </c>
      <c r="O436" t="s">
        <v>102</v>
      </c>
      <c r="P436" t="s">
        <v>102</v>
      </c>
      <c r="Q436">
        <v>1</v>
      </c>
      <c r="X436">
        <v>0.02</v>
      </c>
      <c r="Y436">
        <v>56.11</v>
      </c>
      <c r="Z436">
        <v>0</v>
      </c>
      <c r="AA436">
        <v>0</v>
      </c>
      <c r="AB436">
        <v>0</v>
      </c>
      <c r="AC436">
        <v>0</v>
      </c>
      <c r="AD436">
        <v>1</v>
      </c>
      <c r="AE436">
        <v>0</v>
      </c>
      <c r="AF436" t="s">
        <v>236</v>
      </c>
      <c r="AG436">
        <v>0.02</v>
      </c>
      <c r="AH436">
        <v>2</v>
      </c>
      <c r="AI436">
        <v>85246777</v>
      </c>
      <c r="AJ436">
        <v>319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</row>
    <row r="437" spans="1:44">
      <c r="A437">
        <f>ROW(Source!A133)</f>
        <v>133</v>
      </c>
      <c r="B437">
        <v>85246786</v>
      </c>
      <c r="C437">
        <v>85246770</v>
      </c>
      <c r="D437">
        <v>82927388</v>
      </c>
      <c r="E437">
        <v>117</v>
      </c>
      <c r="F437">
        <v>1</v>
      </c>
      <c r="G437">
        <v>1</v>
      </c>
      <c r="H437">
        <v>3</v>
      </c>
      <c r="I437" t="s">
        <v>974</v>
      </c>
      <c r="J437" t="s">
        <v>236</v>
      </c>
      <c r="K437" t="s">
        <v>975</v>
      </c>
      <c r="L437">
        <v>1371</v>
      </c>
      <c r="N437">
        <v>1013</v>
      </c>
      <c r="O437" t="s">
        <v>265</v>
      </c>
      <c r="P437" t="s">
        <v>265</v>
      </c>
      <c r="Q437">
        <v>1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1</v>
      </c>
      <c r="AD437">
        <v>0</v>
      </c>
      <c r="AE437">
        <v>0</v>
      </c>
      <c r="AF437" t="s">
        <v>236</v>
      </c>
      <c r="AG437">
        <v>0</v>
      </c>
      <c r="AH437">
        <v>3</v>
      </c>
      <c r="AI437">
        <v>-1</v>
      </c>
      <c r="AJ437" t="s">
        <v>236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</row>
    <row r="438" spans="1:44">
      <c r="A438">
        <f>ROW(Source!A133)</f>
        <v>133</v>
      </c>
      <c r="B438">
        <v>85246787</v>
      </c>
      <c r="C438">
        <v>85246770</v>
      </c>
      <c r="D438">
        <v>82928065</v>
      </c>
      <c r="E438">
        <v>117</v>
      </c>
      <c r="F438">
        <v>1</v>
      </c>
      <c r="G438">
        <v>1</v>
      </c>
      <c r="H438">
        <v>3</v>
      </c>
      <c r="I438" t="s">
        <v>976</v>
      </c>
      <c r="J438" t="s">
        <v>236</v>
      </c>
      <c r="K438" t="s">
        <v>977</v>
      </c>
      <c r="L438">
        <v>1348</v>
      </c>
      <c r="N438">
        <v>1009</v>
      </c>
      <c r="O438" t="s">
        <v>154</v>
      </c>
      <c r="P438" t="s">
        <v>154</v>
      </c>
      <c r="Q438">
        <v>1000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1</v>
      </c>
      <c r="AD438">
        <v>0</v>
      </c>
      <c r="AE438">
        <v>0</v>
      </c>
      <c r="AF438" t="s">
        <v>236</v>
      </c>
      <c r="AG438">
        <v>0</v>
      </c>
      <c r="AH438">
        <v>3</v>
      </c>
      <c r="AI438">
        <v>-1</v>
      </c>
      <c r="AJ438" t="s">
        <v>236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</row>
    <row r="439" spans="1:44">
      <c r="A439">
        <f>ROW(Source!A133)</f>
        <v>133</v>
      </c>
      <c r="B439">
        <v>85246788</v>
      </c>
      <c r="C439">
        <v>85246770</v>
      </c>
      <c r="D439">
        <v>82928211</v>
      </c>
      <c r="E439">
        <v>117</v>
      </c>
      <c r="F439">
        <v>1</v>
      </c>
      <c r="G439">
        <v>1</v>
      </c>
      <c r="H439">
        <v>3</v>
      </c>
      <c r="I439" t="s">
        <v>319</v>
      </c>
      <c r="J439" t="s">
        <v>236</v>
      </c>
      <c r="K439" t="s">
        <v>978</v>
      </c>
      <c r="L439">
        <v>1346</v>
      </c>
      <c r="N439">
        <v>1009</v>
      </c>
      <c r="O439" t="s">
        <v>102</v>
      </c>
      <c r="P439" t="s">
        <v>102</v>
      </c>
      <c r="Q439">
        <v>1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1</v>
      </c>
      <c r="AD439">
        <v>0</v>
      </c>
      <c r="AE439">
        <v>0</v>
      </c>
      <c r="AF439" t="s">
        <v>236</v>
      </c>
      <c r="AG439">
        <v>0</v>
      </c>
      <c r="AH439">
        <v>3</v>
      </c>
      <c r="AI439">
        <v>-1</v>
      </c>
      <c r="AJ439" t="s">
        <v>236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</row>
    <row r="440" spans="1:44">
      <c r="A440">
        <f>ROW(Source!A133)</f>
        <v>133</v>
      </c>
      <c r="B440">
        <v>85246789</v>
      </c>
      <c r="C440">
        <v>85246770</v>
      </c>
      <c r="D440">
        <v>82928546</v>
      </c>
      <c r="E440">
        <v>117</v>
      </c>
      <c r="F440">
        <v>1</v>
      </c>
      <c r="G440">
        <v>1</v>
      </c>
      <c r="H440">
        <v>3</v>
      </c>
      <c r="I440" t="s">
        <v>979</v>
      </c>
      <c r="J440" t="s">
        <v>236</v>
      </c>
      <c r="K440" t="s">
        <v>980</v>
      </c>
      <c r="L440">
        <v>1348</v>
      </c>
      <c r="N440">
        <v>1009</v>
      </c>
      <c r="O440" t="s">
        <v>154</v>
      </c>
      <c r="P440" t="s">
        <v>154</v>
      </c>
      <c r="Q440">
        <v>1000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1</v>
      </c>
      <c r="AD440">
        <v>0</v>
      </c>
      <c r="AE440">
        <v>0</v>
      </c>
      <c r="AF440" t="s">
        <v>236</v>
      </c>
      <c r="AG440">
        <v>0</v>
      </c>
      <c r="AH440">
        <v>3</v>
      </c>
      <c r="AI440">
        <v>-1</v>
      </c>
      <c r="AJ440" t="s">
        <v>236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</row>
    <row r="441" spans="1:44">
      <c r="A441">
        <f>ROW(Source!A133)</f>
        <v>133</v>
      </c>
      <c r="B441">
        <v>85246790</v>
      </c>
      <c r="C441">
        <v>85246770</v>
      </c>
      <c r="D441">
        <v>83018868</v>
      </c>
      <c r="E441">
        <v>1</v>
      </c>
      <c r="F441">
        <v>1</v>
      </c>
      <c r="G441">
        <v>1</v>
      </c>
      <c r="H441">
        <v>3</v>
      </c>
      <c r="I441" t="s">
        <v>981</v>
      </c>
      <c r="J441" t="s">
        <v>982</v>
      </c>
      <c r="K441" t="s">
        <v>983</v>
      </c>
      <c r="L441">
        <v>1346</v>
      </c>
      <c r="N441">
        <v>1009</v>
      </c>
      <c r="O441" t="s">
        <v>102</v>
      </c>
      <c r="P441" t="s">
        <v>102</v>
      </c>
      <c r="Q441">
        <v>1</v>
      </c>
      <c r="X441">
        <v>0.4</v>
      </c>
      <c r="Y441">
        <v>61.28</v>
      </c>
      <c r="Z441">
        <v>0</v>
      </c>
      <c r="AA441">
        <v>0</v>
      </c>
      <c r="AB441">
        <v>0</v>
      </c>
      <c r="AC441">
        <v>0</v>
      </c>
      <c r="AD441">
        <v>1</v>
      </c>
      <c r="AE441">
        <v>0</v>
      </c>
      <c r="AF441" t="s">
        <v>236</v>
      </c>
      <c r="AG441">
        <v>0.4</v>
      </c>
      <c r="AH441">
        <v>3</v>
      </c>
      <c r="AI441">
        <v>-1</v>
      </c>
      <c r="AJ441" t="s">
        <v>236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</row>
    <row r="442" spans="1:44">
      <c r="A442">
        <f>ROW(Source!A133)</f>
        <v>133</v>
      </c>
      <c r="B442">
        <v>85246791</v>
      </c>
      <c r="C442">
        <v>85246770</v>
      </c>
      <c r="D442">
        <v>83018894</v>
      </c>
      <c r="E442">
        <v>1</v>
      </c>
      <c r="F442">
        <v>1</v>
      </c>
      <c r="G442">
        <v>1</v>
      </c>
      <c r="H442">
        <v>3</v>
      </c>
      <c r="I442" t="s">
        <v>984</v>
      </c>
      <c r="J442" t="s">
        <v>985</v>
      </c>
      <c r="K442" t="s">
        <v>986</v>
      </c>
      <c r="L442">
        <v>1348</v>
      </c>
      <c r="N442">
        <v>1009</v>
      </c>
      <c r="O442" t="s">
        <v>154</v>
      </c>
      <c r="P442" t="s">
        <v>154</v>
      </c>
      <c r="Q442">
        <v>1000</v>
      </c>
      <c r="X442">
        <v>0.0001</v>
      </c>
      <c r="Y442">
        <v>80020.98</v>
      </c>
      <c r="Z442">
        <v>0</v>
      </c>
      <c r="AA442">
        <v>0</v>
      </c>
      <c r="AB442">
        <v>0</v>
      </c>
      <c r="AC442">
        <v>0</v>
      </c>
      <c r="AD442">
        <v>1</v>
      </c>
      <c r="AE442">
        <v>0</v>
      </c>
      <c r="AF442" t="s">
        <v>236</v>
      </c>
      <c r="AG442">
        <v>0.0001</v>
      </c>
      <c r="AH442">
        <v>3</v>
      </c>
      <c r="AI442">
        <v>-1</v>
      </c>
      <c r="AJ442" t="s">
        <v>236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</row>
    <row r="443" spans="1:44">
      <c r="A443">
        <f>ROW(Source!A133)</f>
        <v>133</v>
      </c>
      <c r="B443">
        <v>85246792</v>
      </c>
      <c r="C443">
        <v>85246770</v>
      </c>
      <c r="D443">
        <v>83026516</v>
      </c>
      <c r="E443">
        <v>1</v>
      </c>
      <c r="F443">
        <v>1</v>
      </c>
      <c r="G443">
        <v>1</v>
      </c>
      <c r="H443">
        <v>3</v>
      </c>
      <c r="I443" t="s">
        <v>987</v>
      </c>
      <c r="J443" t="s">
        <v>988</v>
      </c>
      <c r="K443" t="s">
        <v>989</v>
      </c>
      <c r="L443">
        <v>1425</v>
      </c>
      <c r="N443">
        <v>1013</v>
      </c>
      <c r="O443" t="s">
        <v>466</v>
      </c>
      <c r="P443" t="s">
        <v>466</v>
      </c>
      <c r="Q443">
        <v>1</v>
      </c>
      <c r="X443">
        <v>0.12</v>
      </c>
      <c r="Y443">
        <v>1031.73</v>
      </c>
      <c r="Z443">
        <v>0</v>
      </c>
      <c r="AA443">
        <v>0</v>
      </c>
      <c r="AB443">
        <v>0</v>
      </c>
      <c r="AC443">
        <v>0</v>
      </c>
      <c r="AD443">
        <v>1</v>
      </c>
      <c r="AE443">
        <v>0</v>
      </c>
      <c r="AF443" t="s">
        <v>236</v>
      </c>
      <c r="AG443">
        <v>0.12</v>
      </c>
      <c r="AH443">
        <v>3</v>
      </c>
      <c r="AI443">
        <v>-1</v>
      </c>
      <c r="AJ443" t="s">
        <v>236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</row>
    <row r="444" spans="1:44">
      <c r="A444">
        <f>ROW(Source!A133)</f>
        <v>133</v>
      </c>
      <c r="B444">
        <v>85246793</v>
      </c>
      <c r="C444">
        <v>85246770</v>
      </c>
      <c r="D444">
        <v>82930906</v>
      </c>
      <c r="E444">
        <v>117</v>
      </c>
      <c r="F444">
        <v>1</v>
      </c>
      <c r="G444">
        <v>1</v>
      </c>
      <c r="H444">
        <v>3</v>
      </c>
      <c r="I444" t="s">
        <v>990</v>
      </c>
      <c r="J444" t="s">
        <v>236</v>
      </c>
      <c r="K444" t="s">
        <v>991</v>
      </c>
      <c r="L444">
        <v>1371</v>
      </c>
      <c r="N444">
        <v>1013</v>
      </c>
      <c r="O444" t="s">
        <v>265</v>
      </c>
      <c r="P444" t="s">
        <v>265</v>
      </c>
      <c r="Q444">
        <v>1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1</v>
      </c>
      <c r="AD444">
        <v>0</v>
      </c>
      <c r="AE444">
        <v>0</v>
      </c>
      <c r="AF444" t="s">
        <v>236</v>
      </c>
      <c r="AG444">
        <v>0</v>
      </c>
      <c r="AH444">
        <v>3</v>
      </c>
      <c r="AI444">
        <v>-1</v>
      </c>
      <c r="AJ444" t="s">
        <v>236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</row>
    <row r="445" spans="1:44">
      <c r="A445">
        <f>ROW(Source!A133)</f>
        <v>133</v>
      </c>
      <c r="B445">
        <v>85246794</v>
      </c>
      <c r="C445">
        <v>85246770</v>
      </c>
      <c r="D445">
        <v>82930952</v>
      </c>
      <c r="E445">
        <v>117</v>
      </c>
      <c r="F445">
        <v>1</v>
      </c>
      <c r="G445">
        <v>1</v>
      </c>
      <c r="H445">
        <v>3</v>
      </c>
      <c r="I445" t="s">
        <v>992</v>
      </c>
      <c r="J445" t="s">
        <v>236</v>
      </c>
      <c r="K445" t="s">
        <v>993</v>
      </c>
      <c r="L445">
        <v>1371</v>
      </c>
      <c r="N445">
        <v>1013</v>
      </c>
      <c r="O445" t="s">
        <v>265</v>
      </c>
      <c r="P445" t="s">
        <v>265</v>
      </c>
      <c r="Q445">
        <v>1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1</v>
      </c>
      <c r="AD445">
        <v>0</v>
      </c>
      <c r="AE445">
        <v>0</v>
      </c>
      <c r="AF445" t="s">
        <v>236</v>
      </c>
      <c r="AG445">
        <v>0</v>
      </c>
      <c r="AH445">
        <v>3</v>
      </c>
      <c r="AI445">
        <v>-1</v>
      </c>
      <c r="AJ445" t="s">
        <v>236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</row>
    <row r="446" spans="1:44">
      <c r="A446">
        <f>ROW(Source!A133)</f>
        <v>133</v>
      </c>
      <c r="B446">
        <v>85246795</v>
      </c>
      <c r="C446">
        <v>85246770</v>
      </c>
      <c r="D446">
        <v>82930956</v>
      </c>
      <c r="E446">
        <v>117</v>
      </c>
      <c r="F446">
        <v>1</v>
      </c>
      <c r="G446">
        <v>1</v>
      </c>
      <c r="H446">
        <v>3</v>
      </c>
      <c r="I446" t="s">
        <v>994</v>
      </c>
      <c r="J446" t="s">
        <v>236</v>
      </c>
      <c r="K446" t="s">
        <v>995</v>
      </c>
      <c r="L446">
        <v>1371</v>
      </c>
      <c r="N446">
        <v>1013</v>
      </c>
      <c r="O446" t="s">
        <v>265</v>
      </c>
      <c r="P446" t="s">
        <v>265</v>
      </c>
      <c r="Q446">
        <v>1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1</v>
      </c>
      <c r="AD446">
        <v>0</v>
      </c>
      <c r="AE446">
        <v>0</v>
      </c>
      <c r="AF446" t="s">
        <v>236</v>
      </c>
      <c r="AG446">
        <v>0</v>
      </c>
      <c r="AH446">
        <v>3</v>
      </c>
      <c r="AI446">
        <v>-1</v>
      </c>
      <c r="AJ446" t="s">
        <v>236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</row>
    <row r="447" spans="1:44">
      <c r="A447">
        <f>ROW(Source!A134)</f>
        <v>134</v>
      </c>
      <c r="B447">
        <v>85246778</v>
      </c>
      <c r="C447">
        <v>85246770</v>
      </c>
      <c r="D447">
        <v>82925828</v>
      </c>
      <c r="E447">
        <v>117</v>
      </c>
      <c r="F447">
        <v>1</v>
      </c>
      <c r="G447">
        <v>1</v>
      </c>
      <c r="H447">
        <v>1</v>
      </c>
      <c r="I447" t="s">
        <v>93</v>
      </c>
      <c r="J447" t="s">
        <v>236</v>
      </c>
      <c r="K447" t="s">
        <v>94</v>
      </c>
      <c r="L447">
        <v>1191</v>
      </c>
      <c r="N447">
        <v>1013</v>
      </c>
      <c r="O447" t="s">
        <v>28</v>
      </c>
      <c r="P447" t="s">
        <v>28</v>
      </c>
      <c r="Q447">
        <v>1</v>
      </c>
      <c r="X447">
        <v>4.55</v>
      </c>
      <c r="Y447">
        <v>0</v>
      </c>
      <c r="Z447">
        <v>0</v>
      </c>
      <c r="AA447">
        <v>0</v>
      </c>
      <c r="AB447">
        <v>748.18</v>
      </c>
      <c r="AC447">
        <v>0</v>
      </c>
      <c r="AD447">
        <v>1</v>
      </c>
      <c r="AE447">
        <v>1</v>
      </c>
      <c r="AF447" t="s">
        <v>441</v>
      </c>
      <c r="AG447">
        <v>6.1425</v>
      </c>
      <c r="AH447">
        <v>2</v>
      </c>
      <c r="AI447">
        <v>85246771</v>
      </c>
      <c r="AJ447">
        <v>320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</row>
    <row r="448" spans="1:44">
      <c r="A448">
        <f>ROW(Source!A134)</f>
        <v>134</v>
      </c>
      <c r="B448">
        <v>85246779</v>
      </c>
      <c r="C448">
        <v>85246770</v>
      </c>
      <c r="D448">
        <v>82926016</v>
      </c>
      <c r="E448">
        <v>117</v>
      </c>
      <c r="F448">
        <v>1</v>
      </c>
      <c r="G448">
        <v>1</v>
      </c>
      <c r="H448">
        <v>1</v>
      </c>
      <c r="I448" t="s">
        <v>798</v>
      </c>
      <c r="J448" t="s">
        <v>236</v>
      </c>
      <c r="K448" t="s">
        <v>799</v>
      </c>
      <c r="L448">
        <v>1191</v>
      </c>
      <c r="N448">
        <v>1013</v>
      </c>
      <c r="O448" t="s">
        <v>28</v>
      </c>
      <c r="P448" t="s">
        <v>28</v>
      </c>
      <c r="Q448">
        <v>1</v>
      </c>
      <c r="X448">
        <v>0.99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1</v>
      </c>
      <c r="AE448">
        <v>2</v>
      </c>
      <c r="AF448" t="s">
        <v>441</v>
      </c>
      <c r="AG448">
        <v>1.3365</v>
      </c>
      <c r="AH448">
        <v>2</v>
      </c>
      <c r="AI448">
        <v>85246772</v>
      </c>
      <c r="AJ448">
        <v>321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</row>
    <row r="449" spans="1:44">
      <c r="A449">
        <f>ROW(Source!A134)</f>
        <v>134</v>
      </c>
      <c r="B449">
        <v>85246780</v>
      </c>
      <c r="C449">
        <v>85246770</v>
      </c>
      <c r="D449">
        <v>82932392</v>
      </c>
      <c r="E449">
        <v>1</v>
      </c>
      <c r="F449">
        <v>1</v>
      </c>
      <c r="G449">
        <v>1</v>
      </c>
      <c r="H449">
        <v>2</v>
      </c>
      <c r="I449" t="s">
        <v>95</v>
      </c>
      <c r="J449" t="s">
        <v>804</v>
      </c>
      <c r="K449" t="s">
        <v>96</v>
      </c>
      <c r="L449">
        <v>1368</v>
      </c>
      <c r="N449">
        <v>1011</v>
      </c>
      <c r="O449" t="s">
        <v>57</v>
      </c>
      <c r="P449" t="s">
        <v>57</v>
      </c>
      <c r="Q449">
        <v>1</v>
      </c>
      <c r="X449">
        <v>0.71</v>
      </c>
      <c r="Y449">
        <v>0</v>
      </c>
      <c r="Z449">
        <v>2088.77</v>
      </c>
      <c r="AA449">
        <v>932.95</v>
      </c>
      <c r="AB449">
        <v>0</v>
      </c>
      <c r="AC449">
        <v>0</v>
      </c>
      <c r="AD449">
        <v>1</v>
      </c>
      <c r="AE449">
        <v>0</v>
      </c>
      <c r="AF449" t="s">
        <v>441</v>
      </c>
      <c r="AG449">
        <v>0.9585</v>
      </c>
      <c r="AH449">
        <v>2</v>
      </c>
      <c r="AI449">
        <v>85246773</v>
      </c>
      <c r="AJ449">
        <v>322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</row>
    <row r="450" spans="1:44">
      <c r="A450">
        <f>ROW(Source!A134)</f>
        <v>134</v>
      </c>
      <c r="B450">
        <v>85246781</v>
      </c>
      <c r="C450">
        <v>85246770</v>
      </c>
      <c r="D450">
        <v>82933400</v>
      </c>
      <c r="E450">
        <v>1</v>
      </c>
      <c r="F450">
        <v>1</v>
      </c>
      <c r="G450">
        <v>1</v>
      </c>
      <c r="H450">
        <v>2</v>
      </c>
      <c r="I450" t="s">
        <v>97</v>
      </c>
      <c r="J450" t="s">
        <v>801</v>
      </c>
      <c r="K450" t="s">
        <v>98</v>
      </c>
      <c r="L450">
        <v>1368</v>
      </c>
      <c r="N450">
        <v>1011</v>
      </c>
      <c r="O450" t="s">
        <v>57</v>
      </c>
      <c r="P450" t="s">
        <v>57</v>
      </c>
      <c r="Q450">
        <v>1</v>
      </c>
      <c r="X450">
        <v>0.28</v>
      </c>
      <c r="Y450">
        <v>0</v>
      </c>
      <c r="Z450">
        <v>641.7</v>
      </c>
      <c r="AA450">
        <v>811.79</v>
      </c>
      <c r="AB450">
        <v>0</v>
      </c>
      <c r="AC450">
        <v>0</v>
      </c>
      <c r="AD450">
        <v>1</v>
      </c>
      <c r="AE450">
        <v>0</v>
      </c>
      <c r="AF450" t="s">
        <v>441</v>
      </c>
      <c r="AG450">
        <v>0.378</v>
      </c>
      <c r="AH450">
        <v>2</v>
      </c>
      <c r="AI450">
        <v>85246774</v>
      </c>
      <c r="AJ450">
        <v>323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</row>
    <row r="451" spans="1:44">
      <c r="A451">
        <f>ROW(Source!A134)</f>
        <v>134</v>
      </c>
      <c r="B451">
        <v>85246782</v>
      </c>
      <c r="C451">
        <v>85246770</v>
      </c>
      <c r="D451">
        <v>82998121</v>
      </c>
      <c r="E451">
        <v>1</v>
      </c>
      <c r="F451">
        <v>1</v>
      </c>
      <c r="G451">
        <v>1</v>
      </c>
      <c r="H451">
        <v>3</v>
      </c>
      <c r="I451" t="s">
        <v>100</v>
      </c>
      <c r="J451" t="s">
        <v>813</v>
      </c>
      <c r="K451" t="s">
        <v>101</v>
      </c>
      <c r="L451">
        <v>1346</v>
      </c>
      <c r="N451">
        <v>1009</v>
      </c>
      <c r="O451" t="s">
        <v>102</v>
      </c>
      <c r="P451" t="s">
        <v>102</v>
      </c>
      <c r="Q451">
        <v>1</v>
      </c>
      <c r="X451">
        <v>0.1</v>
      </c>
      <c r="Y451">
        <v>185.43</v>
      </c>
      <c r="Z451">
        <v>0</v>
      </c>
      <c r="AA451">
        <v>0</v>
      </c>
      <c r="AB451">
        <v>0</v>
      </c>
      <c r="AC451">
        <v>0</v>
      </c>
      <c r="AD451">
        <v>1</v>
      </c>
      <c r="AE451">
        <v>0</v>
      </c>
      <c r="AF451" t="s">
        <v>236</v>
      </c>
      <c r="AG451">
        <v>0.1</v>
      </c>
      <c r="AH451">
        <v>2</v>
      </c>
      <c r="AI451">
        <v>85246775</v>
      </c>
      <c r="AJ451">
        <v>324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</row>
    <row r="452" spans="1:44">
      <c r="A452">
        <f>ROW(Source!A134)</f>
        <v>134</v>
      </c>
      <c r="B452">
        <v>85246783</v>
      </c>
      <c r="C452">
        <v>85246770</v>
      </c>
      <c r="D452">
        <v>82998128</v>
      </c>
      <c r="E452">
        <v>1</v>
      </c>
      <c r="F452">
        <v>1</v>
      </c>
      <c r="G452">
        <v>1</v>
      </c>
      <c r="H452">
        <v>3</v>
      </c>
      <c r="I452" t="s">
        <v>103</v>
      </c>
      <c r="J452" t="s">
        <v>867</v>
      </c>
      <c r="K452" t="s">
        <v>104</v>
      </c>
      <c r="L452">
        <v>1346</v>
      </c>
      <c r="N452">
        <v>1009</v>
      </c>
      <c r="O452" t="s">
        <v>102</v>
      </c>
      <c r="P452" t="s">
        <v>102</v>
      </c>
      <c r="Q452">
        <v>1</v>
      </c>
      <c r="X452">
        <v>0.03</v>
      </c>
      <c r="Y452">
        <v>58.53</v>
      </c>
      <c r="Z452">
        <v>0</v>
      </c>
      <c r="AA452">
        <v>0</v>
      </c>
      <c r="AB452">
        <v>0</v>
      </c>
      <c r="AC452">
        <v>0</v>
      </c>
      <c r="AD452">
        <v>1</v>
      </c>
      <c r="AE452">
        <v>0</v>
      </c>
      <c r="AF452" t="s">
        <v>236</v>
      </c>
      <c r="AG452">
        <v>0.03</v>
      </c>
      <c r="AH452">
        <v>2</v>
      </c>
      <c r="AI452">
        <v>85246776</v>
      </c>
      <c r="AJ452">
        <v>325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</row>
    <row r="453" spans="1:44">
      <c r="A453">
        <f>ROW(Source!A134)</f>
        <v>134</v>
      </c>
      <c r="B453">
        <v>85246784</v>
      </c>
      <c r="C453">
        <v>85246770</v>
      </c>
      <c r="D453">
        <v>83001670</v>
      </c>
      <c r="E453">
        <v>1</v>
      </c>
      <c r="F453">
        <v>1</v>
      </c>
      <c r="G453">
        <v>1</v>
      </c>
      <c r="H453">
        <v>3</v>
      </c>
      <c r="I453" t="s">
        <v>834</v>
      </c>
      <c r="J453" t="s">
        <v>835</v>
      </c>
      <c r="K453" t="s">
        <v>836</v>
      </c>
      <c r="L453">
        <v>1346</v>
      </c>
      <c r="N453">
        <v>1009</v>
      </c>
      <c r="O453" t="s">
        <v>102</v>
      </c>
      <c r="P453" t="s">
        <v>102</v>
      </c>
      <c r="Q453">
        <v>1</v>
      </c>
      <c r="X453">
        <v>0</v>
      </c>
      <c r="Y453">
        <v>174.93</v>
      </c>
      <c r="Z453">
        <v>0</v>
      </c>
      <c r="AA453">
        <v>0</v>
      </c>
      <c r="AB453">
        <v>0</v>
      </c>
      <c r="AC453">
        <v>1</v>
      </c>
      <c r="AD453">
        <v>0</v>
      </c>
      <c r="AE453">
        <v>0</v>
      </c>
      <c r="AF453" t="s">
        <v>236</v>
      </c>
      <c r="AG453">
        <v>0</v>
      </c>
      <c r="AH453">
        <v>3</v>
      </c>
      <c r="AI453">
        <v>-1</v>
      </c>
      <c r="AJ453" t="s">
        <v>236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</row>
    <row r="454" spans="1:44">
      <c r="A454">
        <f>ROW(Source!A134)</f>
        <v>134</v>
      </c>
      <c r="B454">
        <v>85246785</v>
      </c>
      <c r="C454">
        <v>85246770</v>
      </c>
      <c r="D454">
        <v>83002816</v>
      </c>
      <c r="E454">
        <v>1</v>
      </c>
      <c r="F454">
        <v>1</v>
      </c>
      <c r="G454">
        <v>1</v>
      </c>
      <c r="H454">
        <v>3</v>
      </c>
      <c r="I454" t="s">
        <v>105</v>
      </c>
      <c r="J454" t="s">
        <v>814</v>
      </c>
      <c r="K454" t="s">
        <v>106</v>
      </c>
      <c r="L454">
        <v>1346</v>
      </c>
      <c r="N454">
        <v>1009</v>
      </c>
      <c r="O454" t="s">
        <v>102</v>
      </c>
      <c r="P454" t="s">
        <v>102</v>
      </c>
      <c r="Q454">
        <v>1</v>
      </c>
      <c r="X454">
        <v>0.02</v>
      </c>
      <c r="Y454">
        <v>56.11</v>
      </c>
      <c r="Z454">
        <v>0</v>
      </c>
      <c r="AA454">
        <v>0</v>
      </c>
      <c r="AB454">
        <v>0</v>
      </c>
      <c r="AC454">
        <v>0</v>
      </c>
      <c r="AD454">
        <v>1</v>
      </c>
      <c r="AE454">
        <v>0</v>
      </c>
      <c r="AF454" t="s">
        <v>236</v>
      </c>
      <c r="AG454">
        <v>0.02</v>
      </c>
      <c r="AH454">
        <v>2</v>
      </c>
      <c r="AI454">
        <v>85246777</v>
      </c>
      <c r="AJ454">
        <v>326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</row>
    <row r="455" spans="1:44">
      <c r="A455">
        <f>ROW(Source!A134)</f>
        <v>134</v>
      </c>
      <c r="B455">
        <v>85246786</v>
      </c>
      <c r="C455">
        <v>85246770</v>
      </c>
      <c r="D455">
        <v>82927388</v>
      </c>
      <c r="E455">
        <v>117</v>
      </c>
      <c r="F455">
        <v>1</v>
      </c>
      <c r="G455">
        <v>1</v>
      </c>
      <c r="H455">
        <v>3</v>
      </c>
      <c r="I455" t="s">
        <v>974</v>
      </c>
      <c r="J455" t="s">
        <v>236</v>
      </c>
      <c r="K455" t="s">
        <v>975</v>
      </c>
      <c r="L455">
        <v>1371</v>
      </c>
      <c r="N455">
        <v>1013</v>
      </c>
      <c r="O455" t="s">
        <v>265</v>
      </c>
      <c r="P455" t="s">
        <v>265</v>
      </c>
      <c r="Q455">
        <v>1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1</v>
      </c>
      <c r="AD455">
        <v>0</v>
      </c>
      <c r="AE455">
        <v>0</v>
      </c>
      <c r="AF455" t="s">
        <v>236</v>
      </c>
      <c r="AG455">
        <v>0</v>
      </c>
      <c r="AH455">
        <v>3</v>
      </c>
      <c r="AI455">
        <v>-1</v>
      </c>
      <c r="AJ455" t="s">
        <v>236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</row>
    <row r="456" spans="1:44">
      <c r="A456">
        <f>ROW(Source!A134)</f>
        <v>134</v>
      </c>
      <c r="B456">
        <v>85246787</v>
      </c>
      <c r="C456">
        <v>85246770</v>
      </c>
      <c r="D456">
        <v>82928065</v>
      </c>
      <c r="E456">
        <v>117</v>
      </c>
      <c r="F456">
        <v>1</v>
      </c>
      <c r="G456">
        <v>1</v>
      </c>
      <c r="H456">
        <v>3</v>
      </c>
      <c r="I456" t="s">
        <v>976</v>
      </c>
      <c r="J456" t="s">
        <v>236</v>
      </c>
      <c r="K456" t="s">
        <v>977</v>
      </c>
      <c r="L456">
        <v>1348</v>
      </c>
      <c r="N456">
        <v>1009</v>
      </c>
      <c r="O456" t="s">
        <v>154</v>
      </c>
      <c r="P456" t="s">
        <v>154</v>
      </c>
      <c r="Q456">
        <v>1000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1</v>
      </c>
      <c r="AD456">
        <v>0</v>
      </c>
      <c r="AE456">
        <v>0</v>
      </c>
      <c r="AF456" t="s">
        <v>236</v>
      </c>
      <c r="AG456">
        <v>0</v>
      </c>
      <c r="AH456">
        <v>3</v>
      </c>
      <c r="AI456">
        <v>-1</v>
      </c>
      <c r="AJ456" t="s">
        <v>236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</row>
    <row r="457" spans="1:44">
      <c r="A457">
        <f>ROW(Source!A134)</f>
        <v>134</v>
      </c>
      <c r="B457">
        <v>85246788</v>
      </c>
      <c r="C457">
        <v>85246770</v>
      </c>
      <c r="D457">
        <v>82928211</v>
      </c>
      <c r="E457">
        <v>117</v>
      </c>
      <c r="F457">
        <v>1</v>
      </c>
      <c r="G457">
        <v>1</v>
      </c>
      <c r="H457">
        <v>3</v>
      </c>
      <c r="I457" t="s">
        <v>319</v>
      </c>
      <c r="J457" t="s">
        <v>236</v>
      </c>
      <c r="K457" t="s">
        <v>978</v>
      </c>
      <c r="L457">
        <v>1346</v>
      </c>
      <c r="N457">
        <v>1009</v>
      </c>
      <c r="O457" t="s">
        <v>102</v>
      </c>
      <c r="P457" t="s">
        <v>102</v>
      </c>
      <c r="Q457">
        <v>1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1</v>
      </c>
      <c r="AD457">
        <v>0</v>
      </c>
      <c r="AE457">
        <v>0</v>
      </c>
      <c r="AF457" t="s">
        <v>236</v>
      </c>
      <c r="AG457">
        <v>0</v>
      </c>
      <c r="AH457">
        <v>3</v>
      </c>
      <c r="AI457">
        <v>-1</v>
      </c>
      <c r="AJ457" t="s">
        <v>236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</row>
    <row r="458" spans="1:44">
      <c r="A458">
        <f>ROW(Source!A134)</f>
        <v>134</v>
      </c>
      <c r="B458">
        <v>85246789</v>
      </c>
      <c r="C458">
        <v>85246770</v>
      </c>
      <c r="D458">
        <v>82928546</v>
      </c>
      <c r="E458">
        <v>117</v>
      </c>
      <c r="F458">
        <v>1</v>
      </c>
      <c r="G458">
        <v>1</v>
      </c>
      <c r="H458">
        <v>3</v>
      </c>
      <c r="I458" t="s">
        <v>979</v>
      </c>
      <c r="J458" t="s">
        <v>236</v>
      </c>
      <c r="K458" t="s">
        <v>980</v>
      </c>
      <c r="L458">
        <v>1348</v>
      </c>
      <c r="N458">
        <v>1009</v>
      </c>
      <c r="O458" t="s">
        <v>154</v>
      </c>
      <c r="P458" t="s">
        <v>154</v>
      </c>
      <c r="Q458">
        <v>1000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1</v>
      </c>
      <c r="AD458">
        <v>0</v>
      </c>
      <c r="AE458">
        <v>0</v>
      </c>
      <c r="AF458" t="s">
        <v>236</v>
      </c>
      <c r="AG458">
        <v>0</v>
      </c>
      <c r="AH458">
        <v>3</v>
      </c>
      <c r="AI458">
        <v>-1</v>
      </c>
      <c r="AJ458" t="s">
        <v>236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</row>
    <row r="459" spans="1:44">
      <c r="A459">
        <f>ROW(Source!A134)</f>
        <v>134</v>
      </c>
      <c r="B459">
        <v>85246790</v>
      </c>
      <c r="C459">
        <v>85246770</v>
      </c>
      <c r="D459">
        <v>83018868</v>
      </c>
      <c r="E459">
        <v>1</v>
      </c>
      <c r="F459">
        <v>1</v>
      </c>
      <c r="G459">
        <v>1</v>
      </c>
      <c r="H459">
        <v>3</v>
      </c>
      <c r="I459" t="s">
        <v>981</v>
      </c>
      <c r="J459" t="s">
        <v>982</v>
      </c>
      <c r="K459" t="s">
        <v>983</v>
      </c>
      <c r="L459">
        <v>1346</v>
      </c>
      <c r="N459">
        <v>1009</v>
      </c>
      <c r="O459" t="s">
        <v>102</v>
      </c>
      <c r="P459" t="s">
        <v>102</v>
      </c>
      <c r="Q459">
        <v>1</v>
      </c>
      <c r="X459">
        <v>0.4</v>
      </c>
      <c r="Y459">
        <v>61.28</v>
      </c>
      <c r="Z459">
        <v>0</v>
      </c>
      <c r="AA459">
        <v>0</v>
      </c>
      <c r="AB459">
        <v>0</v>
      </c>
      <c r="AC459">
        <v>0</v>
      </c>
      <c r="AD459">
        <v>1</v>
      </c>
      <c r="AE459">
        <v>0</v>
      </c>
      <c r="AF459" t="s">
        <v>236</v>
      </c>
      <c r="AG459">
        <v>0.4</v>
      </c>
      <c r="AH459">
        <v>3</v>
      </c>
      <c r="AI459">
        <v>-1</v>
      </c>
      <c r="AJ459" t="s">
        <v>236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</row>
    <row r="460" spans="1:44">
      <c r="A460">
        <f>ROW(Source!A134)</f>
        <v>134</v>
      </c>
      <c r="B460">
        <v>85246791</v>
      </c>
      <c r="C460">
        <v>85246770</v>
      </c>
      <c r="D460">
        <v>83018894</v>
      </c>
      <c r="E460">
        <v>1</v>
      </c>
      <c r="F460">
        <v>1</v>
      </c>
      <c r="G460">
        <v>1</v>
      </c>
      <c r="H460">
        <v>3</v>
      </c>
      <c r="I460" t="s">
        <v>984</v>
      </c>
      <c r="J460" t="s">
        <v>985</v>
      </c>
      <c r="K460" t="s">
        <v>986</v>
      </c>
      <c r="L460">
        <v>1348</v>
      </c>
      <c r="N460">
        <v>1009</v>
      </c>
      <c r="O460" t="s">
        <v>154</v>
      </c>
      <c r="P460" t="s">
        <v>154</v>
      </c>
      <c r="Q460">
        <v>1000</v>
      </c>
      <c r="X460">
        <v>0.0001</v>
      </c>
      <c r="Y460">
        <v>80020.98</v>
      </c>
      <c r="Z460">
        <v>0</v>
      </c>
      <c r="AA460">
        <v>0</v>
      </c>
      <c r="AB460">
        <v>0</v>
      </c>
      <c r="AC460">
        <v>0</v>
      </c>
      <c r="AD460">
        <v>1</v>
      </c>
      <c r="AE460">
        <v>0</v>
      </c>
      <c r="AF460" t="s">
        <v>236</v>
      </c>
      <c r="AG460">
        <v>0.0001</v>
      </c>
      <c r="AH460">
        <v>3</v>
      </c>
      <c r="AI460">
        <v>-1</v>
      </c>
      <c r="AJ460" t="s">
        <v>236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</row>
    <row r="461" spans="1:44">
      <c r="A461">
        <f>ROW(Source!A134)</f>
        <v>134</v>
      </c>
      <c r="B461">
        <v>85246792</v>
      </c>
      <c r="C461">
        <v>85246770</v>
      </c>
      <c r="D461">
        <v>83026516</v>
      </c>
      <c r="E461">
        <v>1</v>
      </c>
      <c r="F461">
        <v>1</v>
      </c>
      <c r="G461">
        <v>1</v>
      </c>
      <c r="H461">
        <v>3</v>
      </c>
      <c r="I461" t="s">
        <v>987</v>
      </c>
      <c r="J461" t="s">
        <v>988</v>
      </c>
      <c r="K461" t="s">
        <v>989</v>
      </c>
      <c r="L461">
        <v>1425</v>
      </c>
      <c r="N461">
        <v>1013</v>
      </c>
      <c r="O461" t="s">
        <v>466</v>
      </c>
      <c r="P461" t="s">
        <v>466</v>
      </c>
      <c r="Q461">
        <v>1</v>
      </c>
      <c r="X461">
        <v>0.12</v>
      </c>
      <c r="Y461">
        <v>1031.73</v>
      </c>
      <c r="Z461">
        <v>0</v>
      </c>
      <c r="AA461">
        <v>0</v>
      </c>
      <c r="AB461">
        <v>0</v>
      </c>
      <c r="AC461">
        <v>0</v>
      </c>
      <c r="AD461">
        <v>1</v>
      </c>
      <c r="AE461">
        <v>0</v>
      </c>
      <c r="AF461" t="s">
        <v>236</v>
      </c>
      <c r="AG461">
        <v>0.12</v>
      </c>
      <c r="AH461">
        <v>3</v>
      </c>
      <c r="AI461">
        <v>-1</v>
      </c>
      <c r="AJ461" t="s">
        <v>236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</row>
    <row r="462" spans="1:44">
      <c r="A462">
        <f>ROW(Source!A134)</f>
        <v>134</v>
      </c>
      <c r="B462">
        <v>85246793</v>
      </c>
      <c r="C462">
        <v>85246770</v>
      </c>
      <c r="D462">
        <v>82930906</v>
      </c>
      <c r="E462">
        <v>117</v>
      </c>
      <c r="F462">
        <v>1</v>
      </c>
      <c r="G462">
        <v>1</v>
      </c>
      <c r="H462">
        <v>3</v>
      </c>
      <c r="I462" t="s">
        <v>990</v>
      </c>
      <c r="J462" t="s">
        <v>236</v>
      </c>
      <c r="K462" t="s">
        <v>991</v>
      </c>
      <c r="L462">
        <v>1371</v>
      </c>
      <c r="N462">
        <v>1013</v>
      </c>
      <c r="O462" t="s">
        <v>265</v>
      </c>
      <c r="P462" t="s">
        <v>265</v>
      </c>
      <c r="Q462">
        <v>1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1</v>
      </c>
      <c r="AD462">
        <v>0</v>
      </c>
      <c r="AE462">
        <v>0</v>
      </c>
      <c r="AF462" t="s">
        <v>236</v>
      </c>
      <c r="AG462">
        <v>0</v>
      </c>
      <c r="AH462">
        <v>3</v>
      </c>
      <c r="AI462">
        <v>-1</v>
      </c>
      <c r="AJ462" t="s">
        <v>236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</row>
    <row r="463" spans="1:44">
      <c r="A463">
        <f>ROW(Source!A134)</f>
        <v>134</v>
      </c>
      <c r="B463">
        <v>85246794</v>
      </c>
      <c r="C463">
        <v>85246770</v>
      </c>
      <c r="D463">
        <v>82930952</v>
      </c>
      <c r="E463">
        <v>117</v>
      </c>
      <c r="F463">
        <v>1</v>
      </c>
      <c r="G463">
        <v>1</v>
      </c>
      <c r="H463">
        <v>3</v>
      </c>
      <c r="I463" t="s">
        <v>992</v>
      </c>
      <c r="J463" t="s">
        <v>236</v>
      </c>
      <c r="K463" t="s">
        <v>993</v>
      </c>
      <c r="L463">
        <v>1371</v>
      </c>
      <c r="N463">
        <v>1013</v>
      </c>
      <c r="O463" t="s">
        <v>265</v>
      </c>
      <c r="P463" t="s">
        <v>265</v>
      </c>
      <c r="Q463">
        <v>1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1</v>
      </c>
      <c r="AD463">
        <v>0</v>
      </c>
      <c r="AE463">
        <v>0</v>
      </c>
      <c r="AF463" t="s">
        <v>236</v>
      </c>
      <c r="AG463">
        <v>0</v>
      </c>
      <c r="AH463">
        <v>3</v>
      </c>
      <c r="AI463">
        <v>-1</v>
      </c>
      <c r="AJ463" t="s">
        <v>236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</row>
    <row r="464" spans="1:44">
      <c r="A464">
        <f>ROW(Source!A134)</f>
        <v>134</v>
      </c>
      <c r="B464">
        <v>85246795</v>
      </c>
      <c r="C464">
        <v>85246770</v>
      </c>
      <c r="D464">
        <v>82930956</v>
      </c>
      <c r="E464">
        <v>117</v>
      </c>
      <c r="F464">
        <v>1</v>
      </c>
      <c r="G464">
        <v>1</v>
      </c>
      <c r="H464">
        <v>3</v>
      </c>
      <c r="I464" t="s">
        <v>994</v>
      </c>
      <c r="J464" t="s">
        <v>236</v>
      </c>
      <c r="K464" t="s">
        <v>995</v>
      </c>
      <c r="L464">
        <v>1371</v>
      </c>
      <c r="N464">
        <v>1013</v>
      </c>
      <c r="O464" t="s">
        <v>265</v>
      </c>
      <c r="P464" t="s">
        <v>265</v>
      </c>
      <c r="Q464">
        <v>1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1</v>
      </c>
      <c r="AD464">
        <v>0</v>
      </c>
      <c r="AE464">
        <v>0</v>
      </c>
      <c r="AF464" t="s">
        <v>236</v>
      </c>
      <c r="AG464">
        <v>0</v>
      </c>
      <c r="AH464">
        <v>3</v>
      </c>
      <c r="AI464">
        <v>-1</v>
      </c>
      <c r="AJ464" t="s">
        <v>236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</row>
    <row r="465" spans="1:44">
      <c r="A465">
        <f>ROW(Source!A135)</f>
        <v>135</v>
      </c>
      <c r="B465">
        <v>85246804</v>
      </c>
      <c r="C465">
        <v>85246796</v>
      </c>
      <c r="D465">
        <v>82925828</v>
      </c>
      <c r="E465">
        <v>117</v>
      </c>
      <c r="F465">
        <v>1</v>
      </c>
      <c r="G465">
        <v>1</v>
      </c>
      <c r="H465">
        <v>1</v>
      </c>
      <c r="I465" t="s">
        <v>93</v>
      </c>
      <c r="J465" t="s">
        <v>236</v>
      </c>
      <c r="K465" t="s">
        <v>94</v>
      </c>
      <c r="L465">
        <v>1191</v>
      </c>
      <c r="N465">
        <v>1013</v>
      </c>
      <c r="O465" t="s">
        <v>28</v>
      </c>
      <c r="P465" t="s">
        <v>28</v>
      </c>
      <c r="Q465">
        <v>1</v>
      </c>
      <c r="X465">
        <v>7.75</v>
      </c>
      <c r="Y465">
        <v>0</v>
      </c>
      <c r="Z465">
        <v>0</v>
      </c>
      <c r="AA465">
        <v>0</v>
      </c>
      <c r="AB465">
        <v>748.18</v>
      </c>
      <c r="AC465">
        <v>0</v>
      </c>
      <c r="AD465">
        <v>1</v>
      </c>
      <c r="AE465">
        <v>1</v>
      </c>
      <c r="AF465" t="s">
        <v>236</v>
      </c>
      <c r="AG465">
        <v>7.75</v>
      </c>
      <c r="AH465">
        <v>2</v>
      </c>
      <c r="AI465">
        <v>85246797</v>
      </c>
      <c r="AJ465">
        <v>327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</row>
    <row r="466" spans="1:44">
      <c r="A466">
        <f>ROW(Source!A135)</f>
        <v>135</v>
      </c>
      <c r="B466">
        <v>85246805</v>
      </c>
      <c r="C466">
        <v>85246796</v>
      </c>
      <c r="D466">
        <v>82926016</v>
      </c>
      <c r="E466">
        <v>117</v>
      </c>
      <c r="F466">
        <v>1</v>
      </c>
      <c r="G466">
        <v>1</v>
      </c>
      <c r="H466">
        <v>1</v>
      </c>
      <c r="I466" t="s">
        <v>798</v>
      </c>
      <c r="J466" t="s">
        <v>236</v>
      </c>
      <c r="K466" t="s">
        <v>799</v>
      </c>
      <c r="L466">
        <v>1191</v>
      </c>
      <c r="N466">
        <v>1013</v>
      </c>
      <c r="O466" t="s">
        <v>28</v>
      </c>
      <c r="P466" t="s">
        <v>28</v>
      </c>
      <c r="Q466">
        <v>1</v>
      </c>
      <c r="X466">
        <v>2.13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1</v>
      </c>
      <c r="AE466">
        <v>2</v>
      </c>
      <c r="AF466" t="s">
        <v>236</v>
      </c>
      <c r="AG466">
        <v>2.13</v>
      </c>
      <c r="AH466">
        <v>2</v>
      </c>
      <c r="AI466">
        <v>85246798</v>
      </c>
      <c r="AJ466">
        <v>328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</row>
    <row r="467" spans="1:44">
      <c r="A467">
        <f>ROW(Source!A135)</f>
        <v>135</v>
      </c>
      <c r="B467">
        <v>85246806</v>
      </c>
      <c r="C467">
        <v>85246796</v>
      </c>
      <c r="D467">
        <v>82932392</v>
      </c>
      <c r="E467">
        <v>1</v>
      </c>
      <c r="F467">
        <v>1</v>
      </c>
      <c r="G467">
        <v>1</v>
      </c>
      <c r="H467">
        <v>2</v>
      </c>
      <c r="I467" t="s">
        <v>95</v>
      </c>
      <c r="J467" t="s">
        <v>804</v>
      </c>
      <c r="K467" t="s">
        <v>96</v>
      </c>
      <c r="L467">
        <v>1368</v>
      </c>
      <c r="N467">
        <v>1011</v>
      </c>
      <c r="O467" t="s">
        <v>57</v>
      </c>
      <c r="P467" t="s">
        <v>57</v>
      </c>
      <c r="Q467">
        <v>1</v>
      </c>
      <c r="X467">
        <v>1.63</v>
      </c>
      <c r="Y467">
        <v>0</v>
      </c>
      <c r="Z467">
        <v>2088.77</v>
      </c>
      <c r="AA467">
        <v>932.95</v>
      </c>
      <c r="AB467">
        <v>0</v>
      </c>
      <c r="AC467">
        <v>0</v>
      </c>
      <c r="AD467">
        <v>1</v>
      </c>
      <c r="AE467">
        <v>0</v>
      </c>
      <c r="AF467" t="s">
        <v>236</v>
      </c>
      <c r="AG467">
        <v>1.63</v>
      </c>
      <c r="AH467">
        <v>2</v>
      </c>
      <c r="AI467">
        <v>85246799</v>
      </c>
      <c r="AJ467">
        <v>329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</row>
    <row r="468" spans="1:44">
      <c r="A468">
        <f>ROW(Source!A135)</f>
        <v>135</v>
      </c>
      <c r="B468">
        <v>85246807</v>
      </c>
      <c r="C468">
        <v>85246796</v>
      </c>
      <c r="D468">
        <v>82933400</v>
      </c>
      <c r="E468">
        <v>1</v>
      </c>
      <c r="F468">
        <v>1</v>
      </c>
      <c r="G468">
        <v>1</v>
      </c>
      <c r="H468">
        <v>2</v>
      </c>
      <c r="I468" t="s">
        <v>97</v>
      </c>
      <c r="J468" t="s">
        <v>801</v>
      </c>
      <c r="K468" t="s">
        <v>98</v>
      </c>
      <c r="L468">
        <v>1368</v>
      </c>
      <c r="N468">
        <v>1011</v>
      </c>
      <c r="O468" t="s">
        <v>57</v>
      </c>
      <c r="P468" t="s">
        <v>57</v>
      </c>
      <c r="Q468">
        <v>1</v>
      </c>
      <c r="X468">
        <v>0.5</v>
      </c>
      <c r="Y468">
        <v>0</v>
      </c>
      <c r="Z468">
        <v>641.7</v>
      </c>
      <c r="AA468">
        <v>811.79</v>
      </c>
      <c r="AB468">
        <v>0</v>
      </c>
      <c r="AC468">
        <v>0</v>
      </c>
      <c r="AD468">
        <v>1</v>
      </c>
      <c r="AE468">
        <v>0</v>
      </c>
      <c r="AF468" t="s">
        <v>236</v>
      </c>
      <c r="AG468">
        <v>0.5</v>
      </c>
      <c r="AH468">
        <v>2</v>
      </c>
      <c r="AI468">
        <v>85246800</v>
      </c>
      <c r="AJ468">
        <v>330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</row>
    <row r="469" spans="1:44">
      <c r="A469">
        <f>ROW(Source!A135)</f>
        <v>135</v>
      </c>
      <c r="B469">
        <v>85246808</v>
      </c>
      <c r="C469">
        <v>85246796</v>
      </c>
      <c r="D469">
        <v>82998121</v>
      </c>
      <c r="E469">
        <v>1</v>
      </c>
      <c r="F469">
        <v>1</v>
      </c>
      <c r="G469">
        <v>1</v>
      </c>
      <c r="H469">
        <v>3</v>
      </c>
      <c r="I469" t="s">
        <v>100</v>
      </c>
      <c r="J469" t="s">
        <v>813</v>
      </c>
      <c r="K469" t="s">
        <v>101</v>
      </c>
      <c r="L469">
        <v>1346</v>
      </c>
      <c r="N469">
        <v>1009</v>
      </c>
      <c r="O469" t="s">
        <v>102</v>
      </c>
      <c r="P469" t="s">
        <v>102</v>
      </c>
      <c r="Q469">
        <v>1</v>
      </c>
      <c r="X469">
        <v>0.1</v>
      </c>
      <c r="Y469">
        <v>185.43</v>
      </c>
      <c r="Z469">
        <v>0</v>
      </c>
      <c r="AA469">
        <v>0</v>
      </c>
      <c r="AB469">
        <v>0</v>
      </c>
      <c r="AC469">
        <v>0</v>
      </c>
      <c r="AD469">
        <v>1</v>
      </c>
      <c r="AE469">
        <v>0</v>
      </c>
      <c r="AF469" t="s">
        <v>236</v>
      </c>
      <c r="AG469">
        <v>0.1</v>
      </c>
      <c r="AH469">
        <v>2</v>
      </c>
      <c r="AI469">
        <v>85246801</v>
      </c>
      <c r="AJ469">
        <v>331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</row>
    <row r="470" spans="1:44">
      <c r="A470">
        <f>ROW(Source!A135)</f>
        <v>135</v>
      </c>
      <c r="B470">
        <v>85246809</v>
      </c>
      <c r="C470">
        <v>85246796</v>
      </c>
      <c r="D470">
        <v>82998128</v>
      </c>
      <c r="E470">
        <v>1</v>
      </c>
      <c r="F470">
        <v>1</v>
      </c>
      <c r="G470">
        <v>1</v>
      </c>
      <c r="H470">
        <v>3</v>
      </c>
      <c r="I470" t="s">
        <v>103</v>
      </c>
      <c r="J470" t="s">
        <v>867</v>
      </c>
      <c r="K470" t="s">
        <v>104</v>
      </c>
      <c r="L470">
        <v>1346</v>
      </c>
      <c r="N470">
        <v>1009</v>
      </c>
      <c r="O470" t="s">
        <v>102</v>
      </c>
      <c r="P470" t="s">
        <v>102</v>
      </c>
      <c r="Q470">
        <v>1</v>
      </c>
      <c r="X470">
        <v>0.03</v>
      </c>
      <c r="Y470">
        <v>58.53</v>
      </c>
      <c r="Z470">
        <v>0</v>
      </c>
      <c r="AA470">
        <v>0</v>
      </c>
      <c r="AB470">
        <v>0</v>
      </c>
      <c r="AC470">
        <v>0</v>
      </c>
      <c r="AD470">
        <v>1</v>
      </c>
      <c r="AE470">
        <v>0</v>
      </c>
      <c r="AF470" t="s">
        <v>236</v>
      </c>
      <c r="AG470">
        <v>0.03</v>
      </c>
      <c r="AH470">
        <v>2</v>
      </c>
      <c r="AI470">
        <v>85246802</v>
      </c>
      <c r="AJ470">
        <v>332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</row>
    <row r="471" spans="1:44">
      <c r="A471">
        <f>ROW(Source!A135)</f>
        <v>135</v>
      </c>
      <c r="B471">
        <v>85246810</v>
      </c>
      <c r="C471">
        <v>85246796</v>
      </c>
      <c r="D471">
        <v>83001670</v>
      </c>
      <c r="E471">
        <v>1</v>
      </c>
      <c r="F471">
        <v>1</v>
      </c>
      <c r="G471">
        <v>1</v>
      </c>
      <c r="H471">
        <v>3</v>
      </c>
      <c r="I471" t="s">
        <v>834</v>
      </c>
      <c r="J471" t="s">
        <v>835</v>
      </c>
      <c r="K471" t="s">
        <v>836</v>
      </c>
      <c r="L471">
        <v>1346</v>
      </c>
      <c r="N471">
        <v>1009</v>
      </c>
      <c r="O471" t="s">
        <v>102</v>
      </c>
      <c r="P471" t="s">
        <v>102</v>
      </c>
      <c r="Q471">
        <v>1</v>
      </c>
      <c r="X471">
        <v>0</v>
      </c>
      <c r="Y471">
        <v>174.93</v>
      </c>
      <c r="Z471">
        <v>0</v>
      </c>
      <c r="AA471">
        <v>0</v>
      </c>
      <c r="AB471">
        <v>0</v>
      </c>
      <c r="AC471">
        <v>1</v>
      </c>
      <c r="AD471">
        <v>0</v>
      </c>
      <c r="AE471">
        <v>0</v>
      </c>
      <c r="AF471" t="s">
        <v>236</v>
      </c>
      <c r="AG471">
        <v>0</v>
      </c>
      <c r="AH471">
        <v>3</v>
      </c>
      <c r="AI471">
        <v>-1</v>
      </c>
      <c r="AJ471" t="s">
        <v>236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</row>
    <row r="472" spans="1:44">
      <c r="A472">
        <f>ROW(Source!A135)</f>
        <v>135</v>
      </c>
      <c r="B472">
        <v>85246811</v>
      </c>
      <c r="C472">
        <v>85246796</v>
      </c>
      <c r="D472">
        <v>83002816</v>
      </c>
      <c r="E472">
        <v>1</v>
      </c>
      <c r="F472">
        <v>1</v>
      </c>
      <c r="G472">
        <v>1</v>
      </c>
      <c r="H472">
        <v>3</v>
      </c>
      <c r="I472" t="s">
        <v>105</v>
      </c>
      <c r="J472" t="s">
        <v>814</v>
      </c>
      <c r="K472" t="s">
        <v>106</v>
      </c>
      <c r="L472">
        <v>1346</v>
      </c>
      <c r="N472">
        <v>1009</v>
      </c>
      <c r="O472" t="s">
        <v>102</v>
      </c>
      <c r="P472" t="s">
        <v>102</v>
      </c>
      <c r="Q472">
        <v>1</v>
      </c>
      <c r="X472">
        <v>0.02</v>
      </c>
      <c r="Y472">
        <v>56.11</v>
      </c>
      <c r="Z472">
        <v>0</v>
      </c>
      <c r="AA472">
        <v>0</v>
      </c>
      <c r="AB472">
        <v>0</v>
      </c>
      <c r="AC472">
        <v>0</v>
      </c>
      <c r="AD472">
        <v>1</v>
      </c>
      <c r="AE472">
        <v>0</v>
      </c>
      <c r="AF472" t="s">
        <v>236</v>
      </c>
      <c r="AG472">
        <v>0.02</v>
      </c>
      <c r="AH472">
        <v>2</v>
      </c>
      <c r="AI472">
        <v>85246803</v>
      </c>
      <c r="AJ472">
        <v>333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</row>
    <row r="473" spans="1:44">
      <c r="A473">
        <f>ROW(Source!A135)</f>
        <v>135</v>
      </c>
      <c r="B473">
        <v>85246812</v>
      </c>
      <c r="C473">
        <v>85246796</v>
      </c>
      <c r="D473">
        <v>82927388</v>
      </c>
      <c r="E473">
        <v>117</v>
      </c>
      <c r="F473">
        <v>1</v>
      </c>
      <c r="G473">
        <v>1</v>
      </c>
      <c r="H473">
        <v>3</v>
      </c>
      <c r="I473" t="s">
        <v>974</v>
      </c>
      <c r="J473" t="s">
        <v>236</v>
      </c>
      <c r="K473" t="s">
        <v>975</v>
      </c>
      <c r="L473">
        <v>1371</v>
      </c>
      <c r="N473">
        <v>1013</v>
      </c>
      <c r="O473" t="s">
        <v>265</v>
      </c>
      <c r="P473" t="s">
        <v>265</v>
      </c>
      <c r="Q473">
        <v>1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1</v>
      </c>
      <c r="AD473">
        <v>0</v>
      </c>
      <c r="AE473">
        <v>0</v>
      </c>
      <c r="AF473" t="s">
        <v>236</v>
      </c>
      <c r="AG473">
        <v>0</v>
      </c>
      <c r="AH473">
        <v>3</v>
      </c>
      <c r="AI473">
        <v>-1</v>
      </c>
      <c r="AJ473" t="s">
        <v>236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</row>
    <row r="474" spans="1:44">
      <c r="A474">
        <f>ROW(Source!A135)</f>
        <v>135</v>
      </c>
      <c r="B474">
        <v>85246813</v>
      </c>
      <c r="C474">
        <v>85246796</v>
      </c>
      <c r="D474">
        <v>82928065</v>
      </c>
      <c r="E474">
        <v>117</v>
      </c>
      <c r="F474">
        <v>1</v>
      </c>
      <c r="G474">
        <v>1</v>
      </c>
      <c r="H474">
        <v>3</v>
      </c>
      <c r="I474" t="s">
        <v>976</v>
      </c>
      <c r="J474" t="s">
        <v>236</v>
      </c>
      <c r="K474" t="s">
        <v>977</v>
      </c>
      <c r="L474">
        <v>1348</v>
      </c>
      <c r="N474">
        <v>1009</v>
      </c>
      <c r="O474" t="s">
        <v>154</v>
      </c>
      <c r="P474" t="s">
        <v>154</v>
      </c>
      <c r="Q474">
        <v>1000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1</v>
      </c>
      <c r="AD474">
        <v>0</v>
      </c>
      <c r="AE474">
        <v>0</v>
      </c>
      <c r="AF474" t="s">
        <v>236</v>
      </c>
      <c r="AG474">
        <v>0</v>
      </c>
      <c r="AH474">
        <v>3</v>
      </c>
      <c r="AI474">
        <v>-1</v>
      </c>
      <c r="AJ474" t="s">
        <v>236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</row>
    <row r="475" spans="1:44">
      <c r="A475">
        <f>ROW(Source!A135)</f>
        <v>135</v>
      </c>
      <c r="B475">
        <v>85246814</v>
      </c>
      <c r="C475">
        <v>85246796</v>
      </c>
      <c r="D475">
        <v>82928211</v>
      </c>
      <c r="E475">
        <v>117</v>
      </c>
      <c r="F475">
        <v>1</v>
      </c>
      <c r="G475">
        <v>1</v>
      </c>
      <c r="H475">
        <v>3</v>
      </c>
      <c r="I475" t="s">
        <v>319</v>
      </c>
      <c r="J475" t="s">
        <v>236</v>
      </c>
      <c r="K475" t="s">
        <v>978</v>
      </c>
      <c r="L475">
        <v>1346</v>
      </c>
      <c r="N475">
        <v>1009</v>
      </c>
      <c r="O475" t="s">
        <v>102</v>
      </c>
      <c r="P475" t="s">
        <v>102</v>
      </c>
      <c r="Q475">
        <v>1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1</v>
      </c>
      <c r="AD475">
        <v>0</v>
      </c>
      <c r="AE475">
        <v>0</v>
      </c>
      <c r="AF475" t="s">
        <v>236</v>
      </c>
      <c r="AG475">
        <v>0</v>
      </c>
      <c r="AH475">
        <v>3</v>
      </c>
      <c r="AI475">
        <v>-1</v>
      </c>
      <c r="AJ475" t="s">
        <v>236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</row>
    <row r="476" spans="1:44">
      <c r="A476">
        <f>ROW(Source!A135)</f>
        <v>135</v>
      </c>
      <c r="B476">
        <v>85246815</v>
      </c>
      <c r="C476">
        <v>85246796</v>
      </c>
      <c r="D476">
        <v>82928546</v>
      </c>
      <c r="E476">
        <v>117</v>
      </c>
      <c r="F476">
        <v>1</v>
      </c>
      <c r="G476">
        <v>1</v>
      </c>
      <c r="H476">
        <v>3</v>
      </c>
      <c r="I476" t="s">
        <v>979</v>
      </c>
      <c r="J476" t="s">
        <v>236</v>
      </c>
      <c r="K476" t="s">
        <v>980</v>
      </c>
      <c r="L476">
        <v>1348</v>
      </c>
      <c r="N476">
        <v>1009</v>
      </c>
      <c r="O476" t="s">
        <v>154</v>
      </c>
      <c r="P476" t="s">
        <v>154</v>
      </c>
      <c r="Q476">
        <v>1000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1</v>
      </c>
      <c r="AD476">
        <v>0</v>
      </c>
      <c r="AE476">
        <v>0</v>
      </c>
      <c r="AF476" t="s">
        <v>236</v>
      </c>
      <c r="AG476">
        <v>0</v>
      </c>
      <c r="AH476">
        <v>3</v>
      </c>
      <c r="AI476">
        <v>-1</v>
      </c>
      <c r="AJ476" t="s">
        <v>236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</row>
    <row r="477" spans="1:44">
      <c r="A477">
        <f>ROW(Source!A135)</f>
        <v>135</v>
      </c>
      <c r="B477">
        <v>85246816</v>
      </c>
      <c r="C477">
        <v>85246796</v>
      </c>
      <c r="D477">
        <v>83018868</v>
      </c>
      <c r="E477">
        <v>1</v>
      </c>
      <c r="F477">
        <v>1</v>
      </c>
      <c r="G477">
        <v>1</v>
      </c>
      <c r="H477">
        <v>3</v>
      </c>
      <c r="I477" t="s">
        <v>981</v>
      </c>
      <c r="J477" t="s">
        <v>982</v>
      </c>
      <c r="K477" t="s">
        <v>983</v>
      </c>
      <c r="L477">
        <v>1346</v>
      </c>
      <c r="N477">
        <v>1009</v>
      </c>
      <c r="O477" t="s">
        <v>102</v>
      </c>
      <c r="P477" t="s">
        <v>102</v>
      </c>
      <c r="Q477">
        <v>1</v>
      </c>
      <c r="X477">
        <v>0.4</v>
      </c>
      <c r="Y477">
        <v>61.28</v>
      </c>
      <c r="Z477">
        <v>0</v>
      </c>
      <c r="AA477">
        <v>0</v>
      </c>
      <c r="AB477">
        <v>0</v>
      </c>
      <c r="AC477">
        <v>0</v>
      </c>
      <c r="AD477">
        <v>1</v>
      </c>
      <c r="AE477">
        <v>0</v>
      </c>
      <c r="AF477" t="s">
        <v>236</v>
      </c>
      <c r="AG477">
        <v>0.4</v>
      </c>
      <c r="AH477">
        <v>3</v>
      </c>
      <c r="AI477">
        <v>-1</v>
      </c>
      <c r="AJ477" t="s">
        <v>236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</row>
    <row r="478" spans="1:44">
      <c r="A478">
        <f>ROW(Source!A135)</f>
        <v>135</v>
      </c>
      <c r="B478">
        <v>85246817</v>
      </c>
      <c r="C478">
        <v>85246796</v>
      </c>
      <c r="D478">
        <v>83018894</v>
      </c>
      <c r="E478">
        <v>1</v>
      </c>
      <c r="F478">
        <v>1</v>
      </c>
      <c r="G478">
        <v>1</v>
      </c>
      <c r="H478">
        <v>3</v>
      </c>
      <c r="I478" t="s">
        <v>984</v>
      </c>
      <c r="J478" t="s">
        <v>985</v>
      </c>
      <c r="K478" t="s">
        <v>986</v>
      </c>
      <c r="L478">
        <v>1348</v>
      </c>
      <c r="N478">
        <v>1009</v>
      </c>
      <c r="O478" t="s">
        <v>154</v>
      </c>
      <c r="P478" t="s">
        <v>154</v>
      </c>
      <c r="Q478">
        <v>1000</v>
      </c>
      <c r="X478">
        <v>0.0001</v>
      </c>
      <c r="Y478">
        <v>80020.98</v>
      </c>
      <c r="Z478">
        <v>0</v>
      </c>
      <c r="AA478">
        <v>0</v>
      </c>
      <c r="AB478">
        <v>0</v>
      </c>
      <c r="AC478">
        <v>0</v>
      </c>
      <c r="AD478">
        <v>1</v>
      </c>
      <c r="AE478">
        <v>0</v>
      </c>
      <c r="AF478" t="s">
        <v>236</v>
      </c>
      <c r="AG478">
        <v>0.0001</v>
      </c>
      <c r="AH478">
        <v>3</v>
      </c>
      <c r="AI478">
        <v>-1</v>
      </c>
      <c r="AJ478" t="s">
        <v>236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</row>
    <row r="479" spans="1:44">
      <c r="A479">
        <f>ROW(Source!A135)</f>
        <v>135</v>
      </c>
      <c r="B479">
        <v>85246818</v>
      </c>
      <c r="C479">
        <v>85246796</v>
      </c>
      <c r="D479">
        <v>83026516</v>
      </c>
      <c r="E479">
        <v>1</v>
      </c>
      <c r="F479">
        <v>1</v>
      </c>
      <c r="G479">
        <v>1</v>
      </c>
      <c r="H479">
        <v>3</v>
      </c>
      <c r="I479" t="s">
        <v>987</v>
      </c>
      <c r="J479" t="s">
        <v>988</v>
      </c>
      <c r="K479" t="s">
        <v>989</v>
      </c>
      <c r="L479">
        <v>1425</v>
      </c>
      <c r="N479">
        <v>1013</v>
      </c>
      <c r="O479" t="s">
        <v>466</v>
      </c>
      <c r="P479" t="s">
        <v>466</v>
      </c>
      <c r="Q479">
        <v>1</v>
      </c>
      <c r="X479">
        <v>0.12</v>
      </c>
      <c r="Y479">
        <v>1031.73</v>
      </c>
      <c r="Z479">
        <v>0</v>
      </c>
      <c r="AA479">
        <v>0</v>
      </c>
      <c r="AB479">
        <v>0</v>
      </c>
      <c r="AC479">
        <v>0</v>
      </c>
      <c r="AD479">
        <v>1</v>
      </c>
      <c r="AE479">
        <v>0</v>
      </c>
      <c r="AF479" t="s">
        <v>236</v>
      </c>
      <c r="AG479">
        <v>0.12</v>
      </c>
      <c r="AH479">
        <v>3</v>
      </c>
      <c r="AI479">
        <v>-1</v>
      </c>
      <c r="AJ479" t="s">
        <v>236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</row>
    <row r="480" spans="1:44">
      <c r="A480">
        <f>ROW(Source!A135)</f>
        <v>135</v>
      </c>
      <c r="B480">
        <v>85246819</v>
      </c>
      <c r="C480">
        <v>85246796</v>
      </c>
      <c r="D480">
        <v>82930906</v>
      </c>
      <c r="E480">
        <v>117</v>
      </c>
      <c r="F480">
        <v>1</v>
      </c>
      <c r="G480">
        <v>1</v>
      </c>
      <c r="H480">
        <v>3</v>
      </c>
      <c r="I480" t="s">
        <v>990</v>
      </c>
      <c r="J480" t="s">
        <v>236</v>
      </c>
      <c r="K480" t="s">
        <v>991</v>
      </c>
      <c r="L480">
        <v>1371</v>
      </c>
      <c r="N480">
        <v>1013</v>
      </c>
      <c r="O480" t="s">
        <v>265</v>
      </c>
      <c r="P480" t="s">
        <v>265</v>
      </c>
      <c r="Q480">
        <v>1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1</v>
      </c>
      <c r="AD480">
        <v>0</v>
      </c>
      <c r="AE480">
        <v>0</v>
      </c>
      <c r="AF480" t="s">
        <v>236</v>
      </c>
      <c r="AG480">
        <v>0</v>
      </c>
      <c r="AH480">
        <v>3</v>
      </c>
      <c r="AI480">
        <v>-1</v>
      </c>
      <c r="AJ480" t="s">
        <v>236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</row>
    <row r="481" spans="1:44">
      <c r="A481">
        <f>ROW(Source!A135)</f>
        <v>135</v>
      </c>
      <c r="B481">
        <v>85246820</v>
      </c>
      <c r="C481">
        <v>85246796</v>
      </c>
      <c r="D481">
        <v>82930919</v>
      </c>
      <c r="E481">
        <v>117</v>
      </c>
      <c r="F481">
        <v>1</v>
      </c>
      <c r="G481">
        <v>1</v>
      </c>
      <c r="H481">
        <v>3</v>
      </c>
      <c r="I481" t="s">
        <v>996</v>
      </c>
      <c r="J481" t="s">
        <v>236</v>
      </c>
      <c r="K481" t="s">
        <v>997</v>
      </c>
      <c r="L481">
        <v>1346</v>
      </c>
      <c r="N481">
        <v>1009</v>
      </c>
      <c r="O481" t="s">
        <v>102</v>
      </c>
      <c r="P481" t="s">
        <v>102</v>
      </c>
      <c r="Q481">
        <v>1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1</v>
      </c>
      <c r="AD481">
        <v>0</v>
      </c>
      <c r="AE481">
        <v>0</v>
      </c>
      <c r="AF481" t="s">
        <v>236</v>
      </c>
      <c r="AG481">
        <v>0</v>
      </c>
      <c r="AH481">
        <v>3</v>
      </c>
      <c r="AI481">
        <v>-1</v>
      </c>
      <c r="AJ481" t="s">
        <v>236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</row>
    <row r="482" spans="1:44">
      <c r="A482">
        <f>ROW(Source!A135)</f>
        <v>135</v>
      </c>
      <c r="B482">
        <v>85246821</v>
      </c>
      <c r="C482">
        <v>85246796</v>
      </c>
      <c r="D482">
        <v>82930952</v>
      </c>
      <c r="E482">
        <v>117</v>
      </c>
      <c r="F482">
        <v>1</v>
      </c>
      <c r="G482">
        <v>1</v>
      </c>
      <c r="H482">
        <v>3</v>
      </c>
      <c r="I482" t="s">
        <v>992</v>
      </c>
      <c r="J482" t="s">
        <v>236</v>
      </c>
      <c r="K482" t="s">
        <v>993</v>
      </c>
      <c r="L482">
        <v>1371</v>
      </c>
      <c r="N482">
        <v>1013</v>
      </c>
      <c r="O482" t="s">
        <v>265</v>
      </c>
      <c r="P482" t="s">
        <v>265</v>
      </c>
      <c r="Q482">
        <v>1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1</v>
      </c>
      <c r="AD482">
        <v>0</v>
      </c>
      <c r="AE482">
        <v>0</v>
      </c>
      <c r="AF482" t="s">
        <v>236</v>
      </c>
      <c r="AG482">
        <v>0</v>
      </c>
      <c r="AH482">
        <v>3</v>
      </c>
      <c r="AI482">
        <v>-1</v>
      </c>
      <c r="AJ482" t="s">
        <v>236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</row>
    <row r="483" spans="1:44">
      <c r="A483">
        <f>ROW(Source!A135)</f>
        <v>135</v>
      </c>
      <c r="B483">
        <v>85246822</v>
      </c>
      <c r="C483">
        <v>85246796</v>
      </c>
      <c r="D483">
        <v>82930956</v>
      </c>
      <c r="E483">
        <v>117</v>
      </c>
      <c r="F483">
        <v>1</v>
      </c>
      <c r="G483">
        <v>1</v>
      </c>
      <c r="H483">
        <v>3</v>
      </c>
      <c r="I483" t="s">
        <v>994</v>
      </c>
      <c r="J483" t="s">
        <v>236</v>
      </c>
      <c r="K483" t="s">
        <v>995</v>
      </c>
      <c r="L483">
        <v>1371</v>
      </c>
      <c r="N483">
        <v>1013</v>
      </c>
      <c r="O483" t="s">
        <v>265</v>
      </c>
      <c r="P483" t="s">
        <v>265</v>
      </c>
      <c r="Q483">
        <v>1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1</v>
      </c>
      <c r="AD483">
        <v>0</v>
      </c>
      <c r="AE483">
        <v>0</v>
      </c>
      <c r="AF483" t="s">
        <v>236</v>
      </c>
      <c r="AG483">
        <v>0</v>
      </c>
      <c r="AH483">
        <v>3</v>
      </c>
      <c r="AI483">
        <v>-1</v>
      </c>
      <c r="AJ483" t="s">
        <v>236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</row>
    <row r="484" spans="1:44">
      <c r="A484">
        <f>ROW(Source!A136)</f>
        <v>136</v>
      </c>
      <c r="B484">
        <v>85246804</v>
      </c>
      <c r="C484">
        <v>85246796</v>
      </c>
      <c r="D484">
        <v>82925828</v>
      </c>
      <c r="E484">
        <v>117</v>
      </c>
      <c r="F484">
        <v>1</v>
      </c>
      <c r="G484">
        <v>1</v>
      </c>
      <c r="H484">
        <v>1</v>
      </c>
      <c r="I484" t="s">
        <v>93</v>
      </c>
      <c r="J484" t="s">
        <v>236</v>
      </c>
      <c r="K484" t="s">
        <v>94</v>
      </c>
      <c r="L484">
        <v>1191</v>
      </c>
      <c r="N484">
        <v>1013</v>
      </c>
      <c r="O484" t="s">
        <v>28</v>
      </c>
      <c r="P484" t="s">
        <v>28</v>
      </c>
      <c r="Q484">
        <v>1</v>
      </c>
      <c r="X484">
        <v>7.75</v>
      </c>
      <c r="Y484">
        <v>0</v>
      </c>
      <c r="Z484">
        <v>0</v>
      </c>
      <c r="AA484">
        <v>0</v>
      </c>
      <c r="AB484">
        <v>748.18</v>
      </c>
      <c r="AC484">
        <v>0</v>
      </c>
      <c r="AD484">
        <v>1</v>
      </c>
      <c r="AE484">
        <v>1</v>
      </c>
      <c r="AF484" t="s">
        <v>236</v>
      </c>
      <c r="AG484">
        <v>7.75</v>
      </c>
      <c r="AH484">
        <v>2</v>
      </c>
      <c r="AI484">
        <v>85246797</v>
      </c>
      <c r="AJ484">
        <v>334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</row>
    <row r="485" spans="1:44">
      <c r="A485">
        <f>ROW(Source!A136)</f>
        <v>136</v>
      </c>
      <c r="B485">
        <v>85246805</v>
      </c>
      <c r="C485">
        <v>85246796</v>
      </c>
      <c r="D485">
        <v>82926016</v>
      </c>
      <c r="E485">
        <v>117</v>
      </c>
      <c r="F485">
        <v>1</v>
      </c>
      <c r="G485">
        <v>1</v>
      </c>
      <c r="H485">
        <v>1</v>
      </c>
      <c r="I485" t="s">
        <v>798</v>
      </c>
      <c r="J485" t="s">
        <v>236</v>
      </c>
      <c r="K485" t="s">
        <v>799</v>
      </c>
      <c r="L485">
        <v>1191</v>
      </c>
      <c r="N485">
        <v>1013</v>
      </c>
      <c r="O485" t="s">
        <v>28</v>
      </c>
      <c r="P485" t="s">
        <v>28</v>
      </c>
      <c r="Q485">
        <v>1</v>
      </c>
      <c r="X485">
        <v>2.13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1</v>
      </c>
      <c r="AE485">
        <v>2</v>
      </c>
      <c r="AF485" t="s">
        <v>236</v>
      </c>
      <c r="AG485">
        <v>2.13</v>
      </c>
      <c r="AH485">
        <v>2</v>
      </c>
      <c r="AI485">
        <v>85246798</v>
      </c>
      <c r="AJ485">
        <v>335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</row>
    <row r="486" spans="1:44">
      <c r="A486">
        <f>ROW(Source!A136)</f>
        <v>136</v>
      </c>
      <c r="B486">
        <v>85246806</v>
      </c>
      <c r="C486">
        <v>85246796</v>
      </c>
      <c r="D486">
        <v>82932392</v>
      </c>
      <c r="E486">
        <v>1</v>
      </c>
      <c r="F486">
        <v>1</v>
      </c>
      <c r="G486">
        <v>1</v>
      </c>
      <c r="H486">
        <v>2</v>
      </c>
      <c r="I486" t="s">
        <v>95</v>
      </c>
      <c r="J486" t="s">
        <v>804</v>
      </c>
      <c r="K486" t="s">
        <v>96</v>
      </c>
      <c r="L486">
        <v>1368</v>
      </c>
      <c r="N486">
        <v>1011</v>
      </c>
      <c r="O486" t="s">
        <v>57</v>
      </c>
      <c r="P486" t="s">
        <v>57</v>
      </c>
      <c r="Q486">
        <v>1</v>
      </c>
      <c r="X486">
        <v>1.63</v>
      </c>
      <c r="Y486">
        <v>0</v>
      </c>
      <c r="Z486">
        <v>2088.77</v>
      </c>
      <c r="AA486">
        <v>932.95</v>
      </c>
      <c r="AB486">
        <v>0</v>
      </c>
      <c r="AC486">
        <v>0</v>
      </c>
      <c r="AD486">
        <v>1</v>
      </c>
      <c r="AE486">
        <v>0</v>
      </c>
      <c r="AF486" t="s">
        <v>236</v>
      </c>
      <c r="AG486">
        <v>1.63</v>
      </c>
      <c r="AH486">
        <v>2</v>
      </c>
      <c r="AI486">
        <v>85246799</v>
      </c>
      <c r="AJ486">
        <v>336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</row>
    <row r="487" spans="1:44">
      <c r="A487">
        <f>ROW(Source!A136)</f>
        <v>136</v>
      </c>
      <c r="B487">
        <v>85246807</v>
      </c>
      <c r="C487">
        <v>85246796</v>
      </c>
      <c r="D487">
        <v>82933400</v>
      </c>
      <c r="E487">
        <v>1</v>
      </c>
      <c r="F487">
        <v>1</v>
      </c>
      <c r="G487">
        <v>1</v>
      </c>
      <c r="H487">
        <v>2</v>
      </c>
      <c r="I487" t="s">
        <v>97</v>
      </c>
      <c r="J487" t="s">
        <v>801</v>
      </c>
      <c r="K487" t="s">
        <v>98</v>
      </c>
      <c r="L487">
        <v>1368</v>
      </c>
      <c r="N487">
        <v>1011</v>
      </c>
      <c r="O487" t="s">
        <v>57</v>
      </c>
      <c r="P487" t="s">
        <v>57</v>
      </c>
      <c r="Q487">
        <v>1</v>
      </c>
      <c r="X487">
        <v>0.5</v>
      </c>
      <c r="Y487">
        <v>0</v>
      </c>
      <c r="Z487">
        <v>641.7</v>
      </c>
      <c r="AA487">
        <v>811.79</v>
      </c>
      <c r="AB487">
        <v>0</v>
      </c>
      <c r="AC487">
        <v>0</v>
      </c>
      <c r="AD487">
        <v>1</v>
      </c>
      <c r="AE487">
        <v>0</v>
      </c>
      <c r="AF487" t="s">
        <v>236</v>
      </c>
      <c r="AG487">
        <v>0.5</v>
      </c>
      <c r="AH487">
        <v>2</v>
      </c>
      <c r="AI487">
        <v>85246800</v>
      </c>
      <c r="AJ487">
        <v>337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</row>
    <row r="488" spans="1:44">
      <c r="A488">
        <f>ROW(Source!A136)</f>
        <v>136</v>
      </c>
      <c r="B488">
        <v>85246808</v>
      </c>
      <c r="C488">
        <v>85246796</v>
      </c>
      <c r="D488">
        <v>82998121</v>
      </c>
      <c r="E488">
        <v>1</v>
      </c>
      <c r="F488">
        <v>1</v>
      </c>
      <c r="G488">
        <v>1</v>
      </c>
      <c r="H488">
        <v>3</v>
      </c>
      <c r="I488" t="s">
        <v>100</v>
      </c>
      <c r="J488" t="s">
        <v>813</v>
      </c>
      <c r="K488" t="s">
        <v>101</v>
      </c>
      <c r="L488">
        <v>1346</v>
      </c>
      <c r="N488">
        <v>1009</v>
      </c>
      <c r="O488" t="s">
        <v>102</v>
      </c>
      <c r="P488" t="s">
        <v>102</v>
      </c>
      <c r="Q488">
        <v>1</v>
      </c>
      <c r="X488">
        <v>0.1</v>
      </c>
      <c r="Y488">
        <v>185.43</v>
      </c>
      <c r="Z488">
        <v>0</v>
      </c>
      <c r="AA488">
        <v>0</v>
      </c>
      <c r="AB488">
        <v>0</v>
      </c>
      <c r="AC488">
        <v>0</v>
      </c>
      <c r="AD488">
        <v>1</v>
      </c>
      <c r="AE488">
        <v>0</v>
      </c>
      <c r="AF488" t="s">
        <v>236</v>
      </c>
      <c r="AG488">
        <v>0.1</v>
      </c>
      <c r="AH488">
        <v>2</v>
      </c>
      <c r="AI488">
        <v>85246801</v>
      </c>
      <c r="AJ488">
        <v>338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0</v>
      </c>
      <c r="AR488">
        <v>0</v>
      </c>
    </row>
    <row r="489" spans="1:44">
      <c r="A489">
        <f>ROW(Source!A136)</f>
        <v>136</v>
      </c>
      <c r="B489">
        <v>85246809</v>
      </c>
      <c r="C489">
        <v>85246796</v>
      </c>
      <c r="D489">
        <v>82998128</v>
      </c>
      <c r="E489">
        <v>1</v>
      </c>
      <c r="F489">
        <v>1</v>
      </c>
      <c r="G489">
        <v>1</v>
      </c>
      <c r="H489">
        <v>3</v>
      </c>
      <c r="I489" t="s">
        <v>103</v>
      </c>
      <c r="J489" t="s">
        <v>867</v>
      </c>
      <c r="K489" t="s">
        <v>104</v>
      </c>
      <c r="L489">
        <v>1346</v>
      </c>
      <c r="N489">
        <v>1009</v>
      </c>
      <c r="O489" t="s">
        <v>102</v>
      </c>
      <c r="P489" t="s">
        <v>102</v>
      </c>
      <c r="Q489">
        <v>1</v>
      </c>
      <c r="X489">
        <v>0.03</v>
      </c>
      <c r="Y489">
        <v>58.53</v>
      </c>
      <c r="Z489">
        <v>0</v>
      </c>
      <c r="AA489">
        <v>0</v>
      </c>
      <c r="AB489">
        <v>0</v>
      </c>
      <c r="AC489">
        <v>0</v>
      </c>
      <c r="AD489">
        <v>1</v>
      </c>
      <c r="AE489">
        <v>0</v>
      </c>
      <c r="AF489" t="s">
        <v>236</v>
      </c>
      <c r="AG489">
        <v>0.03</v>
      </c>
      <c r="AH489">
        <v>2</v>
      </c>
      <c r="AI489">
        <v>85246802</v>
      </c>
      <c r="AJ489">
        <v>339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</row>
    <row r="490" spans="1:44">
      <c r="A490">
        <f>ROW(Source!A136)</f>
        <v>136</v>
      </c>
      <c r="B490">
        <v>85246810</v>
      </c>
      <c r="C490">
        <v>85246796</v>
      </c>
      <c r="D490">
        <v>83001670</v>
      </c>
      <c r="E490">
        <v>1</v>
      </c>
      <c r="F490">
        <v>1</v>
      </c>
      <c r="G490">
        <v>1</v>
      </c>
      <c r="H490">
        <v>3</v>
      </c>
      <c r="I490" t="s">
        <v>834</v>
      </c>
      <c r="J490" t="s">
        <v>835</v>
      </c>
      <c r="K490" t="s">
        <v>836</v>
      </c>
      <c r="L490">
        <v>1346</v>
      </c>
      <c r="N490">
        <v>1009</v>
      </c>
      <c r="O490" t="s">
        <v>102</v>
      </c>
      <c r="P490" t="s">
        <v>102</v>
      </c>
      <c r="Q490">
        <v>1</v>
      </c>
      <c r="X490">
        <v>0</v>
      </c>
      <c r="Y490">
        <v>174.93</v>
      </c>
      <c r="Z490">
        <v>0</v>
      </c>
      <c r="AA490">
        <v>0</v>
      </c>
      <c r="AB490">
        <v>0</v>
      </c>
      <c r="AC490">
        <v>1</v>
      </c>
      <c r="AD490">
        <v>0</v>
      </c>
      <c r="AE490">
        <v>0</v>
      </c>
      <c r="AF490" t="s">
        <v>236</v>
      </c>
      <c r="AG490">
        <v>0</v>
      </c>
      <c r="AH490">
        <v>3</v>
      </c>
      <c r="AI490">
        <v>-1</v>
      </c>
      <c r="AJ490" t="s">
        <v>236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0</v>
      </c>
      <c r="AR490">
        <v>0</v>
      </c>
    </row>
    <row r="491" spans="1:44">
      <c r="A491">
        <f>ROW(Source!A136)</f>
        <v>136</v>
      </c>
      <c r="B491">
        <v>85246811</v>
      </c>
      <c r="C491">
        <v>85246796</v>
      </c>
      <c r="D491">
        <v>83002816</v>
      </c>
      <c r="E491">
        <v>1</v>
      </c>
      <c r="F491">
        <v>1</v>
      </c>
      <c r="G491">
        <v>1</v>
      </c>
      <c r="H491">
        <v>3</v>
      </c>
      <c r="I491" t="s">
        <v>105</v>
      </c>
      <c r="J491" t="s">
        <v>814</v>
      </c>
      <c r="K491" t="s">
        <v>106</v>
      </c>
      <c r="L491">
        <v>1346</v>
      </c>
      <c r="N491">
        <v>1009</v>
      </c>
      <c r="O491" t="s">
        <v>102</v>
      </c>
      <c r="P491" t="s">
        <v>102</v>
      </c>
      <c r="Q491">
        <v>1</v>
      </c>
      <c r="X491">
        <v>0.02</v>
      </c>
      <c r="Y491">
        <v>56.11</v>
      </c>
      <c r="Z491">
        <v>0</v>
      </c>
      <c r="AA491">
        <v>0</v>
      </c>
      <c r="AB491">
        <v>0</v>
      </c>
      <c r="AC491">
        <v>0</v>
      </c>
      <c r="AD491">
        <v>1</v>
      </c>
      <c r="AE491">
        <v>0</v>
      </c>
      <c r="AF491" t="s">
        <v>236</v>
      </c>
      <c r="AG491">
        <v>0.02</v>
      </c>
      <c r="AH491">
        <v>2</v>
      </c>
      <c r="AI491">
        <v>85246803</v>
      </c>
      <c r="AJ491">
        <v>340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</row>
    <row r="492" spans="1:44">
      <c r="A492">
        <f>ROW(Source!A136)</f>
        <v>136</v>
      </c>
      <c r="B492">
        <v>85246812</v>
      </c>
      <c r="C492">
        <v>85246796</v>
      </c>
      <c r="D492">
        <v>82927388</v>
      </c>
      <c r="E492">
        <v>117</v>
      </c>
      <c r="F492">
        <v>1</v>
      </c>
      <c r="G492">
        <v>1</v>
      </c>
      <c r="H492">
        <v>3</v>
      </c>
      <c r="I492" t="s">
        <v>974</v>
      </c>
      <c r="J492" t="s">
        <v>236</v>
      </c>
      <c r="K492" t="s">
        <v>975</v>
      </c>
      <c r="L492">
        <v>1371</v>
      </c>
      <c r="N492">
        <v>1013</v>
      </c>
      <c r="O492" t="s">
        <v>265</v>
      </c>
      <c r="P492" t="s">
        <v>265</v>
      </c>
      <c r="Q492">
        <v>1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1</v>
      </c>
      <c r="AD492">
        <v>0</v>
      </c>
      <c r="AE492">
        <v>0</v>
      </c>
      <c r="AF492" t="s">
        <v>236</v>
      </c>
      <c r="AG492">
        <v>0</v>
      </c>
      <c r="AH492">
        <v>3</v>
      </c>
      <c r="AI492">
        <v>-1</v>
      </c>
      <c r="AJ492" t="s">
        <v>236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</row>
    <row r="493" spans="1:44">
      <c r="A493">
        <f>ROW(Source!A136)</f>
        <v>136</v>
      </c>
      <c r="B493">
        <v>85246813</v>
      </c>
      <c r="C493">
        <v>85246796</v>
      </c>
      <c r="D493">
        <v>82928065</v>
      </c>
      <c r="E493">
        <v>117</v>
      </c>
      <c r="F493">
        <v>1</v>
      </c>
      <c r="G493">
        <v>1</v>
      </c>
      <c r="H493">
        <v>3</v>
      </c>
      <c r="I493" t="s">
        <v>976</v>
      </c>
      <c r="J493" t="s">
        <v>236</v>
      </c>
      <c r="K493" t="s">
        <v>977</v>
      </c>
      <c r="L493">
        <v>1348</v>
      </c>
      <c r="N493">
        <v>1009</v>
      </c>
      <c r="O493" t="s">
        <v>154</v>
      </c>
      <c r="P493" t="s">
        <v>154</v>
      </c>
      <c r="Q493">
        <v>1000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1</v>
      </c>
      <c r="AD493">
        <v>0</v>
      </c>
      <c r="AE493">
        <v>0</v>
      </c>
      <c r="AF493" t="s">
        <v>236</v>
      </c>
      <c r="AG493">
        <v>0</v>
      </c>
      <c r="AH493">
        <v>3</v>
      </c>
      <c r="AI493">
        <v>-1</v>
      </c>
      <c r="AJ493" t="s">
        <v>236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</row>
    <row r="494" spans="1:44">
      <c r="A494">
        <f>ROW(Source!A136)</f>
        <v>136</v>
      </c>
      <c r="B494">
        <v>85246814</v>
      </c>
      <c r="C494">
        <v>85246796</v>
      </c>
      <c r="D494">
        <v>82928211</v>
      </c>
      <c r="E494">
        <v>117</v>
      </c>
      <c r="F494">
        <v>1</v>
      </c>
      <c r="G494">
        <v>1</v>
      </c>
      <c r="H494">
        <v>3</v>
      </c>
      <c r="I494" t="s">
        <v>319</v>
      </c>
      <c r="J494" t="s">
        <v>236</v>
      </c>
      <c r="K494" t="s">
        <v>978</v>
      </c>
      <c r="L494">
        <v>1346</v>
      </c>
      <c r="N494">
        <v>1009</v>
      </c>
      <c r="O494" t="s">
        <v>102</v>
      </c>
      <c r="P494" t="s">
        <v>102</v>
      </c>
      <c r="Q494">
        <v>1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1</v>
      </c>
      <c r="AD494">
        <v>0</v>
      </c>
      <c r="AE494">
        <v>0</v>
      </c>
      <c r="AF494" t="s">
        <v>236</v>
      </c>
      <c r="AG494">
        <v>0</v>
      </c>
      <c r="AH494">
        <v>3</v>
      </c>
      <c r="AI494">
        <v>-1</v>
      </c>
      <c r="AJ494" t="s">
        <v>236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</row>
    <row r="495" spans="1:44">
      <c r="A495">
        <f>ROW(Source!A136)</f>
        <v>136</v>
      </c>
      <c r="B495">
        <v>85246815</v>
      </c>
      <c r="C495">
        <v>85246796</v>
      </c>
      <c r="D495">
        <v>82928546</v>
      </c>
      <c r="E495">
        <v>117</v>
      </c>
      <c r="F495">
        <v>1</v>
      </c>
      <c r="G495">
        <v>1</v>
      </c>
      <c r="H495">
        <v>3</v>
      </c>
      <c r="I495" t="s">
        <v>979</v>
      </c>
      <c r="J495" t="s">
        <v>236</v>
      </c>
      <c r="K495" t="s">
        <v>980</v>
      </c>
      <c r="L495">
        <v>1348</v>
      </c>
      <c r="N495">
        <v>1009</v>
      </c>
      <c r="O495" t="s">
        <v>154</v>
      </c>
      <c r="P495" t="s">
        <v>154</v>
      </c>
      <c r="Q495">
        <v>1000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1</v>
      </c>
      <c r="AD495">
        <v>0</v>
      </c>
      <c r="AE495">
        <v>0</v>
      </c>
      <c r="AF495" t="s">
        <v>236</v>
      </c>
      <c r="AG495">
        <v>0</v>
      </c>
      <c r="AH495">
        <v>3</v>
      </c>
      <c r="AI495">
        <v>-1</v>
      </c>
      <c r="AJ495" t="s">
        <v>236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</row>
    <row r="496" spans="1:44">
      <c r="A496">
        <f>ROW(Source!A136)</f>
        <v>136</v>
      </c>
      <c r="B496">
        <v>85246816</v>
      </c>
      <c r="C496">
        <v>85246796</v>
      </c>
      <c r="D496">
        <v>83018868</v>
      </c>
      <c r="E496">
        <v>1</v>
      </c>
      <c r="F496">
        <v>1</v>
      </c>
      <c r="G496">
        <v>1</v>
      </c>
      <c r="H496">
        <v>3</v>
      </c>
      <c r="I496" t="s">
        <v>981</v>
      </c>
      <c r="J496" t="s">
        <v>982</v>
      </c>
      <c r="K496" t="s">
        <v>983</v>
      </c>
      <c r="L496">
        <v>1346</v>
      </c>
      <c r="N496">
        <v>1009</v>
      </c>
      <c r="O496" t="s">
        <v>102</v>
      </c>
      <c r="P496" t="s">
        <v>102</v>
      </c>
      <c r="Q496">
        <v>1</v>
      </c>
      <c r="X496">
        <v>0.4</v>
      </c>
      <c r="Y496">
        <v>61.28</v>
      </c>
      <c r="Z496">
        <v>0</v>
      </c>
      <c r="AA496">
        <v>0</v>
      </c>
      <c r="AB496">
        <v>0</v>
      </c>
      <c r="AC496">
        <v>0</v>
      </c>
      <c r="AD496">
        <v>1</v>
      </c>
      <c r="AE496">
        <v>0</v>
      </c>
      <c r="AF496" t="s">
        <v>236</v>
      </c>
      <c r="AG496">
        <v>0.4</v>
      </c>
      <c r="AH496">
        <v>3</v>
      </c>
      <c r="AI496">
        <v>-1</v>
      </c>
      <c r="AJ496" t="s">
        <v>236</v>
      </c>
      <c r="AK496">
        <v>0</v>
      </c>
      <c r="AL496">
        <v>0</v>
      </c>
      <c r="AM496">
        <v>0</v>
      </c>
      <c r="AN496">
        <v>0</v>
      </c>
      <c r="AO496">
        <v>0</v>
      </c>
      <c r="AP496">
        <v>0</v>
      </c>
      <c r="AQ496">
        <v>0</v>
      </c>
      <c r="AR496">
        <v>0</v>
      </c>
    </row>
    <row r="497" spans="1:44">
      <c r="A497">
        <f>ROW(Source!A136)</f>
        <v>136</v>
      </c>
      <c r="B497">
        <v>85246817</v>
      </c>
      <c r="C497">
        <v>85246796</v>
      </c>
      <c r="D497">
        <v>83018894</v>
      </c>
      <c r="E497">
        <v>1</v>
      </c>
      <c r="F497">
        <v>1</v>
      </c>
      <c r="G497">
        <v>1</v>
      </c>
      <c r="H497">
        <v>3</v>
      </c>
      <c r="I497" t="s">
        <v>984</v>
      </c>
      <c r="J497" t="s">
        <v>985</v>
      </c>
      <c r="K497" t="s">
        <v>986</v>
      </c>
      <c r="L497">
        <v>1348</v>
      </c>
      <c r="N497">
        <v>1009</v>
      </c>
      <c r="O497" t="s">
        <v>154</v>
      </c>
      <c r="P497" t="s">
        <v>154</v>
      </c>
      <c r="Q497">
        <v>1000</v>
      </c>
      <c r="X497">
        <v>0.0001</v>
      </c>
      <c r="Y497">
        <v>80020.98</v>
      </c>
      <c r="Z497">
        <v>0</v>
      </c>
      <c r="AA497">
        <v>0</v>
      </c>
      <c r="AB497">
        <v>0</v>
      </c>
      <c r="AC497">
        <v>0</v>
      </c>
      <c r="AD497">
        <v>1</v>
      </c>
      <c r="AE497">
        <v>0</v>
      </c>
      <c r="AF497" t="s">
        <v>236</v>
      </c>
      <c r="AG497">
        <v>0.0001</v>
      </c>
      <c r="AH497">
        <v>3</v>
      </c>
      <c r="AI497">
        <v>-1</v>
      </c>
      <c r="AJ497" t="s">
        <v>236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</row>
    <row r="498" spans="1:44">
      <c r="A498">
        <f>ROW(Source!A136)</f>
        <v>136</v>
      </c>
      <c r="B498">
        <v>85246818</v>
      </c>
      <c r="C498">
        <v>85246796</v>
      </c>
      <c r="D498">
        <v>83026516</v>
      </c>
      <c r="E498">
        <v>1</v>
      </c>
      <c r="F498">
        <v>1</v>
      </c>
      <c r="G498">
        <v>1</v>
      </c>
      <c r="H498">
        <v>3</v>
      </c>
      <c r="I498" t="s">
        <v>987</v>
      </c>
      <c r="J498" t="s">
        <v>988</v>
      </c>
      <c r="K498" t="s">
        <v>989</v>
      </c>
      <c r="L498">
        <v>1425</v>
      </c>
      <c r="N498">
        <v>1013</v>
      </c>
      <c r="O498" t="s">
        <v>466</v>
      </c>
      <c r="P498" t="s">
        <v>466</v>
      </c>
      <c r="Q498">
        <v>1</v>
      </c>
      <c r="X498">
        <v>0.12</v>
      </c>
      <c r="Y498">
        <v>1031.73</v>
      </c>
      <c r="Z498">
        <v>0</v>
      </c>
      <c r="AA498">
        <v>0</v>
      </c>
      <c r="AB498">
        <v>0</v>
      </c>
      <c r="AC498">
        <v>0</v>
      </c>
      <c r="AD498">
        <v>1</v>
      </c>
      <c r="AE498">
        <v>0</v>
      </c>
      <c r="AF498" t="s">
        <v>236</v>
      </c>
      <c r="AG498">
        <v>0.12</v>
      </c>
      <c r="AH498">
        <v>3</v>
      </c>
      <c r="AI498">
        <v>-1</v>
      </c>
      <c r="AJ498" t="s">
        <v>236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0</v>
      </c>
      <c r="AR498">
        <v>0</v>
      </c>
    </row>
    <row r="499" spans="1:44">
      <c r="A499">
        <f>ROW(Source!A136)</f>
        <v>136</v>
      </c>
      <c r="B499">
        <v>85246819</v>
      </c>
      <c r="C499">
        <v>85246796</v>
      </c>
      <c r="D499">
        <v>82930906</v>
      </c>
      <c r="E499">
        <v>117</v>
      </c>
      <c r="F499">
        <v>1</v>
      </c>
      <c r="G499">
        <v>1</v>
      </c>
      <c r="H499">
        <v>3</v>
      </c>
      <c r="I499" t="s">
        <v>990</v>
      </c>
      <c r="J499" t="s">
        <v>236</v>
      </c>
      <c r="K499" t="s">
        <v>991</v>
      </c>
      <c r="L499">
        <v>1371</v>
      </c>
      <c r="N499">
        <v>1013</v>
      </c>
      <c r="O499" t="s">
        <v>265</v>
      </c>
      <c r="P499" t="s">
        <v>265</v>
      </c>
      <c r="Q499">
        <v>1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1</v>
      </c>
      <c r="AD499">
        <v>0</v>
      </c>
      <c r="AE499">
        <v>0</v>
      </c>
      <c r="AF499" t="s">
        <v>236</v>
      </c>
      <c r="AG499">
        <v>0</v>
      </c>
      <c r="AH499">
        <v>3</v>
      </c>
      <c r="AI499">
        <v>-1</v>
      </c>
      <c r="AJ499" t="s">
        <v>236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0</v>
      </c>
    </row>
    <row r="500" spans="1:44">
      <c r="A500">
        <f>ROW(Source!A136)</f>
        <v>136</v>
      </c>
      <c r="B500">
        <v>85246820</v>
      </c>
      <c r="C500">
        <v>85246796</v>
      </c>
      <c r="D500">
        <v>82930919</v>
      </c>
      <c r="E500">
        <v>117</v>
      </c>
      <c r="F500">
        <v>1</v>
      </c>
      <c r="G500">
        <v>1</v>
      </c>
      <c r="H500">
        <v>3</v>
      </c>
      <c r="I500" t="s">
        <v>996</v>
      </c>
      <c r="J500" t="s">
        <v>236</v>
      </c>
      <c r="K500" t="s">
        <v>997</v>
      </c>
      <c r="L500">
        <v>1346</v>
      </c>
      <c r="N500">
        <v>1009</v>
      </c>
      <c r="O500" t="s">
        <v>102</v>
      </c>
      <c r="P500" t="s">
        <v>102</v>
      </c>
      <c r="Q500">
        <v>1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1</v>
      </c>
      <c r="AD500">
        <v>0</v>
      </c>
      <c r="AE500">
        <v>0</v>
      </c>
      <c r="AF500" t="s">
        <v>236</v>
      </c>
      <c r="AG500">
        <v>0</v>
      </c>
      <c r="AH500">
        <v>3</v>
      </c>
      <c r="AI500">
        <v>-1</v>
      </c>
      <c r="AJ500" t="s">
        <v>236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0</v>
      </c>
    </row>
    <row r="501" spans="1:44">
      <c r="A501">
        <f>ROW(Source!A136)</f>
        <v>136</v>
      </c>
      <c r="B501">
        <v>85246821</v>
      </c>
      <c r="C501">
        <v>85246796</v>
      </c>
      <c r="D501">
        <v>82930952</v>
      </c>
      <c r="E501">
        <v>117</v>
      </c>
      <c r="F501">
        <v>1</v>
      </c>
      <c r="G501">
        <v>1</v>
      </c>
      <c r="H501">
        <v>3</v>
      </c>
      <c r="I501" t="s">
        <v>992</v>
      </c>
      <c r="J501" t="s">
        <v>236</v>
      </c>
      <c r="K501" t="s">
        <v>993</v>
      </c>
      <c r="L501">
        <v>1371</v>
      </c>
      <c r="N501">
        <v>1013</v>
      </c>
      <c r="O501" t="s">
        <v>265</v>
      </c>
      <c r="P501" t="s">
        <v>265</v>
      </c>
      <c r="Q501">
        <v>1</v>
      </c>
      <c r="X501">
        <v>0</v>
      </c>
      <c r="Y501">
        <v>0</v>
      </c>
      <c r="Z501">
        <v>0</v>
      </c>
      <c r="AA501">
        <v>0</v>
      </c>
      <c r="AB501">
        <v>0</v>
      </c>
      <c r="AC501">
        <v>1</v>
      </c>
      <c r="AD501">
        <v>0</v>
      </c>
      <c r="AE501">
        <v>0</v>
      </c>
      <c r="AF501" t="s">
        <v>236</v>
      </c>
      <c r="AG501">
        <v>0</v>
      </c>
      <c r="AH501">
        <v>3</v>
      </c>
      <c r="AI501">
        <v>-1</v>
      </c>
      <c r="AJ501" t="s">
        <v>236</v>
      </c>
      <c r="AK501">
        <v>0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0</v>
      </c>
      <c r="AR501">
        <v>0</v>
      </c>
    </row>
    <row r="502" spans="1:44">
      <c r="A502">
        <f>ROW(Source!A136)</f>
        <v>136</v>
      </c>
      <c r="B502">
        <v>85246822</v>
      </c>
      <c r="C502">
        <v>85246796</v>
      </c>
      <c r="D502">
        <v>82930956</v>
      </c>
      <c r="E502">
        <v>117</v>
      </c>
      <c r="F502">
        <v>1</v>
      </c>
      <c r="G502">
        <v>1</v>
      </c>
      <c r="H502">
        <v>3</v>
      </c>
      <c r="I502" t="s">
        <v>994</v>
      </c>
      <c r="J502" t="s">
        <v>236</v>
      </c>
      <c r="K502" t="s">
        <v>995</v>
      </c>
      <c r="L502">
        <v>1371</v>
      </c>
      <c r="N502">
        <v>1013</v>
      </c>
      <c r="O502" t="s">
        <v>265</v>
      </c>
      <c r="P502" t="s">
        <v>265</v>
      </c>
      <c r="Q502">
        <v>1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1</v>
      </c>
      <c r="AD502">
        <v>0</v>
      </c>
      <c r="AE502">
        <v>0</v>
      </c>
      <c r="AF502" t="s">
        <v>236</v>
      </c>
      <c r="AG502">
        <v>0</v>
      </c>
      <c r="AH502">
        <v>3</v>
      </c>
      <c r="AI502">
        <v>-1</v>
      </c>
      <c r="AJ502" t="s">
        <v>236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</row>
    <row r="503" spans="1:44">
      <c r="A503">
        <f>ROW(Source!A137)</f>
        <v>137</v>
      </c>
      <c r="B503">
        <v>85246834</v>
      </c>
      <c r="C503">
        <v>85246823</v>
      </c>
      <c r="D503">
        <v>82925974</v>
      </c>
      <c r="E503">
        <v>117</v>
      </c>
      <c r="F503">
        <v>1</v>
      </c>
      <c r="G503">
        <v>1</v>
      </c>
      <c r="H503">
        <v>1</v>
      </c>
      <c r="I503" t="s">
        <v>113</v>
      </c>
      <c r="J503" t="s">
        <v>236</v>
      </c>
      <c r="K503" t="s">
        <v>114</v>
      </c>
      <c r="L503">
        <v>1369</v>
      </c>
      <c r="N503">
        <v>1013</v>
      </c>
      <c r="O503" t="s">
        <v>115</v>
      </c>
      <c r="P503" t="s">
        <v>115</v>
      </c>
      <c r="Q503">
        <v>1</v>
      </c>
      <c r="X503">
        <v>0.99</v>
      </c>
      <c r="Y503">
        <v>0</v>
      </c>
      <c r="Z503">
        <v>0</v>
      </c>
      <c r="AA503">
        <v>0</v>
      </c>
      <c r="AB503">
        <v>660.33</v>
      </c>
      <c r="AC503">
        <v>0</v>
      </c>
      <c r="AD503">
        <v>1</v>
      </c>
      <c r="AE503">
        <v>1</v>
      </c>
      <c r="AF503" t="s">
        <v>441</v>
      </c>
      <c r="AG503">
        <v>1.3365</v>
      </c>
      <c r="AH503">
        <v>2</v>
      </c>
      <c r="AI503">
        <v>85246824</v>
      </c>
      <c r="AJ503">
        <v>341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0</v>
      </c>
      <c r="AR503">
        <v>0</v>
      </c>
    </row>
    <row r="504" spans="1:44">
      <c r="A504">
        <f>ROW(Source!A137)</f>
        <v>137</v>
      </c>
      <c r="B504">
        <v>85246835</v>
      </c>
      <c r="C504">
        <v>85246823</v>
      </c>
      <c r="D504">
        <v>82925976</v>
      </c>
      <c r="E504">
        <v>117</v>
      </c>
      <c r="F504">
        <v>1</v>
      </c>
      <c r="G504">
        <v>1</v>
      </c>
      <c r="H504">
        <v>1</v>
      </c>
      <c r="I504" t="s">
        <v>116</v>
      </c>
      <c r="J504" t="s">
        <v>236</v>
      </c>
      <c r="K504" t="s">
        <v>117</v>
      </c>
      <c r="L504">
        <v>1369</v>
      </c>
      <c r="N504">
        <v>1013</v>
      </c>
      <c r="O504" t="s">
        <v>115</v>
      </c>
      <c r="P504" t="s">
        <v>115</v>
      </c>
      <c r="Q504">
        <v>1</v>
      </c>
      <c r="X504">
        <v>47.29</v>
      </c>
      <c r="Y504">
        <v>0</v>
      </c>
      <c r="Z504">
        <v>0</v>
      </c>
      <c r="AA504">
        <v>0</v>
      </c>
      <c r="AB504">
        <v>720.91</v>
      </c>
      <c r="AC504">
        <v>0</v>
      </c>
      <c r="AD504">
        <v>1</v>
      </c>
      <c r="AE504">
        <v>1</v>
      </c>
      <c r="AF504" t="s">
        <v>441</v>
      </c>
      <c r="AG504">
        <v>63.8415</v>
      </c>
      <c r="AH504">
        <v>2</v>
      </c>
      <c r="AI504">
        <v>85246825</v>
      </c>
      <c r="AJ504">
        <v>342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0</v>
      </c>
      <c r="AR504">
        <v>0</v>
      </c>
    </row>
    <row r="505" spans="1:44">
      <c r="A505">
        <f>ROW(Source!A137)</f>
        <v>137</v>
      </c>
      <c r="B505">
        <v>85246836</v>
      </c>
      <c r="C505">
        <v>85246823</v>
      </c>
      <c r="D505">
        <v>82925980</v>
      </c>
      <c r="E505">
        <v>117</v>
      </c>
      <c r="F505">
        <v>1</v>
      </c>
      <c r="G505">
        <v>1</v>
      </c>
      <c r="H505">
        <v>1</v>
      </c>
      <c r="I505" t="s">
        <v>118</v>
      </c>
      <c r="J505" t="s">
        <v>236</v>
      </c>
      <c r="K505" t="s">
        <v>119</v>
      </c>
      <c r="L505">
        <v>1369</v>
      </c>
      <c r="N505">
        <v>1013</v>
      </c>
      <c r="O505" t="s">
        <v>115</v>
      </c>
      <c r="P505" t="s">
        <v>115</v>
      </c>
      <c r="Q505">
        <v>1</v>
      </c>
      <c r="X505">
        <v>23.42</v>
      </c>
      <c r="Y505">
        <v>0</v>
      </c>
      <c r="Z505">
        <v>0</v>
      </c>
      <c r="AA505">
        <v>0</v>
      </c>
      <c r="AB505">
        <v>811.79</v>
      </c>
      <c r="AC505">
        <v>0</v>
      </c>
      <c r="AD505">
        <v>1</v>
      </c>
      <c r="AE505">
        <v>1</v>
      </c>
      <c r="AF505" t="s">
        <v>441</v>
      </c>
      <c r="AG505">
        <v>31.617</v>
      </c>
      <c r="AH505">
        <v>2</v>
      </c>
      <c r="AI505">
        <v>85246826</v>
      </c>
      <c r="AJ505">
        <v>343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0</v>
      </c>
      <c r="AR505">
        <v>0</v>
      </c>
    </row>
    <row r="506" spans="1:44">
      <c r="A506">
        <f>ROW(Source!A137)</f>
        <v>137</v>
      </c>
      <c r="B506">
        <v>85246837</v>
      </c>
      <c r="C506">
        <v>85246823</v>
      </c>
      <c r="D506">
        <v>82925984</v>
      </c>
      <c r="E506">
        <v>117</v>
      </c>
      <c r="F506">
        <v>1</v>
      </c>
      <c r="G506">
        <v>1</v>
      </c>
      <c r="H506">
        <v>1</v>
      </c>
      <c r="I506" t="s">
        <v>120</v>
      </c>
      <c r="J506" t="s">
        <v>236</v>
      </c>
      <c r="K506" t="s">
        <v>121</v>
      </c>
      <c r="L506">
        <v>1369</v>
      </c>
      <c r="N506">
        <v>1013</v>
      </c>
      <c r="O506" t="s">
        <v>115</v>
      </c>
      <c r="P506" t="s">
        <v>115</v>
      </c>
      <c r="Q506">
        <v>1</v>
      </c>
      <c r="X506">
        <v>23.42</v>
      </c>
      <c r="Y506">
        <v>0</v>
      </c>
      <c r="Z506">
        <v>0</v>
      </c>
      <c r="AA506">
        <v>0</v>
      </c>
      <c r="AB506">
        <v>932.95</v>
      </c>
      <c r="AC506">
        <v>0</v>
      </c>
      <c r="AD506">
        <v>1</v>
      </c>
      <c r="AE506">
        <v>1</v>
      </c>
      <c r="AF506" t="s">
        <v>441</v>
      </c>
      <c r="AG506">
        <v>31.617</v>
      </c>
      <c r="AH506">
        <v>2</v>
      </c>
      <c r="AI506">
        <v>85246827</v>
      </c>
      <c r="AJ506">
        <v>344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0</v>
      </c>
      <c r="AR506">
        <v>0</v>
      </c>
    </row>
    <row r="507" spans="1:44">
      <c r="A507">
        <f>ROW(Source!A137)</f>
        <v>137</v>
      </c>
      <c r="B507">
        <v>85246838</v>
      </c>
      <c r="C507">
        <v>85246823</v>
      </c>
      <c r="D507">
        <v>82926016</v>
      </c>
      <c r="E507">
        <v>117</v>
      </c>
      <c r="F507">
        <v>1</v>
      </c>
      <c r="G507">
        <v>1</v>
      </c>
      <c r="H507">
        <v>1</v>
      </c>
      <c r="I507" t="s">
        <v>798</v>
      </c>
      <c r="J507" t="s">
        <v>236</v>
      </c>
      <c r="K507" t="s">
        <v>799</v>
      </c>
      <c r="L507">
        <v>1191</v>
      </c>
      <c r="N507">
        <v>1013</v>
      </c>
      <c r="O507" t="s">
        <v>28</v>
      </c>
      <c r="P507" t="s">
        <v>28</v>
      </c>
      <c r="Q507">
        <v>1</v>
      </c>
      <c r="X507">
        <v>24.89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1</v>
      </c>
      <c r="AE507">
        <v>2</v>
      </c>
      <c r="AF507" t="s">
        <v>441</v>
      </c>
      <c r="AG507">
        <v>33.6015</v>
      </c>
      <c r="AH507">
        <v>2</v>
      </c>
      <c r="AI507">
        <v>85246828</v>
      </c>
      <c r="AJ507">
        <v>345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</row>
    <row r="508" spans="1:44">
      <c r="A508">
        <f>ROW(Source!A137)</f>
        <v>137</v>
      </c>
      <c r="B508">
        <v>85246839</v>
      </c>
      <c r="C508">
        <v>85246823</v>
      </c>
      <c r="D508">
        <v>82932505</v>
      </c>
      <c r="E508">
        <v>1</v>
      </c>
      <c r="F508">
        <v>1</v>
      </c>
      <c r="G508">
        <v>1</v>
      </c>
      <c r="H508">
        <v>2</v>
      </c>
      <c r="I508" t="s">
        <v>73</v>
      </c>
      <c r="J508" t="s">
        <v>807</v>
      </c>
      <c r="K508" t="s">
        <v>74</v>
      </c>
      <c r="L508">
        <v>1368</v>
      </c>
      <c r="N508">
        <v>1011</v>
      </c>
      <c r="O508" t="s">
        <v>57</v>
      </c>
      <c r="P508" t="s">
        <v>57</v>
      </c>
      <c r="Q508">
        <v>1</v>
      </c>
      <c r="X508">
        <v>0.75</v>
      </c>
      <c r="Y508">
        <v>0</v>
      </c>
      <c r="Z508">
        <v>1626.29</v>
      </c>
      <c r="AA508">
        <v>1090.46</v>
      </c>
      <c r="AB508">
        <v>0</v>
      </c>
      <c r="AC508">
        <v>0</v>
      </c>
      <c r="AD508">
        <v>1</v>
      </c>
      <c r="AE508">
        <v>0</v>
      </c>
      <c r="AF508" t="s">
        <v>441</v>
      </c>
      <c r="AG508">
        <v>1.0125</v>
      </c>
      <c r="AH508">
        <v>2</v>
      </c>
      <c r="AI508">
        <v>85246829</v>
      </c>
      <c r="AJ508">
        <v>346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0</v>
      </c>
      <c r="AR508">
        <v>0</v>
      </c>
    </row>
    <row r="509" spans="1:44">
      <c r="A509">
        <f>ROW(Source!A137)</f>
        <v>137</v>
      </c>
      <c r="B509">
        <v>85246840</v>
      </c>
      <c r="C509">
        <v>85246823</v>
      </c>
      <c r="D509">
        <v>82932639</v>
      </c>
      <c r="E509">
        <v>1</v>
      </c>
      <c r="F509">
        <v>1</v>
      </c>
      <c r="G509">
        <v>1</v>
      </c>
      <c r="H509">
        <v>2</v>
      </c>
      <c r="I509" t="s">
        <v>122</v>
      </c>
      <c r="J509" t="s">
        <v>868</v>
      </c>
      <c r="K509" t="s">
        <v>123</v>
      </c>
      <c r="L509">
        <v>1368</v>
      </c>
      <c r="N509">
        <v>1011</v>
      </c>
      <c r="O509" t="s">
        <v>57</v>
      </c>
      <c r="P509" t="s">
        <v>57</v>
      </c>
      <c r="Q509">
        <v>1</v>
      </c>
      <c r="X509">
        <v>0.81</v>
      </c>
      <c r="Y509">
        <v>0</v>
      </c>
      <c r="Z509">
        <v>11.45</v>
      </c>
      <c r="AA509">
        <v>0</v>
      </c>
      <c r="AB509">
        <v>0</v>
      </c>
      <c r="AC509">
        <v>0</v>
      </c>
      <c r="AD509">
        <v>1</v>
      </c>
      <c r="AE509">
        <v>0</v>
      </c>
      <c r="AF509" t="s">
        <v>441</v>
      </c>
      <c r="AG509">
        <v>1.0935</v>
      </c>
      <c r="AH509">
        <v>2</v>
      </c>
      <c r="AI509">
        <v>85246830</v>
      </c>
      <c r="AJ509">
        <v>347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0</v>
      </c>
      <c r="AR509">
        <v>0</v>
      </c>
    </row>
    <row r="510" spans="1:44">
      <c r="A510">
        <f>ROW(Source!A137)</f>
        <v>137</v>
      </c>
      <c r="B510">
        <v>85246841</v>
      </c>
      <c r="C510">
        <v>85246823</v>
      </c>
      <c r="D510">
        <v>82932679</v>
      </c>
      <c r="E510">
        <v>1</v>
      </c>
      <c r="F510">
        <v>1</v>
      </c>
      <c r="G510">
        <v>1</v>
      </c>
      <c r="H510">
        <v>2</v>
      </c>
      <c r="I510" t="s">
        <v>124</v>
      </c>
      <c r="J510" t="s">
        <v>800</v>
      </c>
      <c r="K510" t="s">
        <v>125</v>
      </c>
      <c r="L510">
        <v>1368</v>
      </c>
      <c r="N510">
        <v>1011</v>
      </c>
      <c r="O510" t="s">
        <v>57</v>
      </c>
      <c r="P510" t="s">
        <v>57</v>
      </c>
      <c r="Q510">
        <v>1</v>
      </c>
      <c r="X510">
        <v>22.74</v>
      </c>
      <c r="Y510">
        <v>0</v>
      </c>
      <c r="Z510">
        <v>346.73</v>
      </c>
      <c r="AA510">
        <v>811.79</v>
      </c>
      <c r="AB510">
        <v>0</v>
      </c>
      <c r="AC510">
        <v>0</v>
      </c>
      <c r="AD510">
        <v>1</v>
      </c>
      <c r="AE510">
        <v>0</v>
      </c>
      <c r="AF510" t="s">
        <v>441</v>
      </c>
      <c r="AG510">
        <v>30.699</v>
      </c>
      <c r="AH510">
        <v>2</v>
      </c>
      <c r="AI510">
        <v>85246831</v>
      </c>
      <c r="AJ510">
        <v>348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</row>
    <row r="511" spans="1:44">
      <c r="A511">
        <f>ROW(Source!A137)</f>
        <v>137</v>
      </c>
      <c r="B511">
        <v>85246842</v>
      </c>
      <c r="C511">
        <v>85246823</v>
      </c>
      <c r="D511">
        <v>82933400</v>
      </c>
      <c r="E511">
        <v>1</v>
      </c>
      <c r="F511">
        <v>1</v>
      </c>
      <c r="G511">
        <v>1</v>
      </c>
      <c r="H511">
        <v>2</v>
      </c>
      <c r="I511" t="s">
        <v>97</v>
      </c>
      <c r="J511" t="s">
        <v>801</v>
      </c>
      <c r="K511" t="s">
        <v>98</v>
      </c>
      <c r="L511">
        <v>1368</v>
      </c>
      <c r="N511">
        <v>1011</v>
      </c>
      <c r="O511" t="s">
        <v>57</v>
      </c>
      <c r="P511" t="s">
        <v>57</v>
      </c>
      <c r="Q511">
        <v>1</v>
      </c>
      <c r="X511">
        <v>0.59</v>
      </c>
      <c r="Y511">
        <v>0</v>
      </c>
      <c r="Z511">
        <v>641.7</v>
      </c>
      <c r="AA511">
        <v>811.79</v>
      </c>
      <c r="AB511">
        <v>0</v>
      </c>
      <c r="AC511">
        <v>0</v>
      </c>
      <c r="AD511">
        <v>1</v>
      </c>
      <c r="AE511">
        <v>0</v>
      </c>
      <c r="AF511" t="s">
        <v>441</v>
      </c>
      <c r="AG511">
        <v>0.7965</v>
      </c>
      <c r="AH511">
        <v>2</v>
      </c>
      <c r="AI511">
        <v>85246832</v>
      </c>
      <c r="AJ511">
        <v>349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0</v>
      </c>
      <c r="AR511">
        <v>0</v>
      </c>
    </row>
    <row r="512" spans="1:44">
      <c r="A512">
        <f>ROW(Source!A137)</f>
        <v>137</v>
      </c>
      <c r="B512">
        <v>85246843</v>
      </c>
      <c r="C512">
        <v>85246823</v>
      </c>
      <c r="D512">
        <v>82933598</v>
      </c>
      <c r="E512">
        <v>1</v>
      </c>
      <c r="F512">
        <v>1</v>
      </c>
      <c r="G512">
        <v>1</v>
      </c>
      <c r="H512">
        <v>2</v>
      </c>
      <c r="I512" t="s">
        <v>126</v>
      </c>
      <c r="J512" t="s">
        <v>869</v>
      </c>
      <c r="K512" t="s">
        <v>127</v>
      </c>
      <c r="L512">
        <v>1368</v>
      </c>
      <c r="N512">
        <v>1011</v>
      </c>
      <c r="O512" t="s">
        <v>57</v>
      </c>
      <c r="P512" t="s">
        <v>57</v>
      </c>
      <c r="Q512">
        <v>1</v>
      </c>
      <c r="X512">
        <v>0.81</v>
      </c>
      <c r="Y512">
        <v>0</v>
      </c>
      <c r="Z512">
        <v>192.86</v>
      </c>
      <c r="AA512">
        <v>811.79</v>
      </c>
      <c r="AB512">
        <v>0</v>
      </c>
      <c r="AC512">
        <v>0</v>
      </c>
      <c r="AD512">
        <v>1</v>
      </c>
      <c r="AE512">
        <v>0</v>
      </c>
      <c r="AF512" t="s">
        <v>441</v>
      </c>
      <c r="AG512">
        <v>1.0935</v>
      </c>
      <c r="AH512">
        <v>2</v>
      </c>
      <c r="AI512">
        <v>85246833</v>
      </c>
      <c r="AJ512">
        <v>350</v>
      </c>
      <c r="AK512">
        <v>0</v>
      </c>
      <c r="AL512">
        <v>0</v>
      </c>
      <c r="AM512">
        <v>0</v>
      </c>
      <c r="AN512">
        <v>0</v>
      </c>
      <c r="AO512">
        <v>0</v>
      </c>
      <c r="AP512">
        <v>0</v>
      </c>
      <c r="AQ512">
        <v>0</v>
      </c>
      <c r="AR512">
        <v>0</v>
      </c>
    </row>
    <row r="513" spans="1:44">
      <c r="A513">
        <f>ROW(Source!A137)</f>
        <v>137</v>
      </c>
      <c r="B513">
        <v>85246844</v>
      </c>
      <c r="C513">
        <v>85246823</v>
      </c>
      <c r="D513">
        <v>82930691</v>
      </c>
      <c r="E513">
        <v>117</v>
      </c>
      <c r="F513">
        <v>1</v>
      </c>
      <c r="G513">
        <v>1</v>
      </c>
      <c r="H513">
        <v>3</v>
      </c>
      <c r="I513" t="s">
        <v>998</v>
      </c>
      <c r="J513" t="s">
        <v>236</v>
      </c>
      <c r="K513" t="s">
        <v>999</v>
      </c>
      <c r="L513">
        <v>1371</v>
      </c>
      <c r="N513">
        <v>1013</v>
      </c>
      <c r="O513" t="s">
        <v>265</v>
      </c>
      <c r="P513" t="s">
        <v>265</v>
      </c>
      <c r="Q513">
        <v>1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1</v>
      </c>
      <c r="AD513">
        <v>0</v>
      </c>
      <c r="AE513">
        <v>0</v>
      </c>
      <c r="AF513" t="s">
        <v>236</v>
      </c>
      <c r="AG513">
        <v>0</v>
      </c>
      <c r="AH513">
        <v>3</v>
      </c>
      <c r="AI513">
        <v>-1</v>
      </c>
      <c r="AJ513" t="s">
        <v>236</v>
      </c>
      <c r="AK513">
        <v>0</v>
      </c>
      <c r="AL513">
        <v>0</v>
      </c>
      <c r="AM513">
        <v>0</v>
      </c>
      <c r="AN513">
        <v>0</v>
      </c>
      <c r="AO513">
        <v>0</v>
      </c>
      <c r="AP513">
        <v>0</v>
      </c>
      <c r="AQ513">
        <v>0</v>
      </c>
      <c r="AR513">
        <v>0</v>
      </c>
    </row>
    <row r="514" spans="1:44">
      <c r="A514">
        <f>ROW(Source!A137)</f>
        <v>137</v>
      </c>
      <c r="B514">
        <v>85246845</v>
      </c>
      <c r="C514">
        <v>85246823</v>
      </c>
      <c r="D514">
        <v>82930699</v>
      </c>
      <c r="E514">
        <v>117</v>
      </c>
      <c r="F514">
        <v>1</v>
      </c>
      <c r="G514">
        <v>1</v>
      </c>
      <c r="H514">
        <v>3</v>
      </c>
      <c r="I514" t="s">
        <v>1000</v>
      </c>
      <c r="J514" t="s">
        <v>236</v>
      </c>
      <c r="K514" t="s">
        <v>1001</v>
      </c>
      <c r="L514">
        <v>1371</v>
      </c>
      <c r="N514">
        <v>1013</v>
      </c>
      <c r="O514" t="s">
        <v>265</v>
      </c>
      <c r="P514" t="s">
        <v>265</v>
      </c>
      <c r="Q514">
        <v>1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1</v>
      </c>
      <c r="AD514">
        <v>0</v>
      </c>
      <c r="AE514">
        <v>0</v>
      </c>
      <c r="AF514" t="s">
        <v>236</v>
      </c>
      <c r="AG514">
        <v>0</v>
      </c>
      <c r="AH514">
        <v>3</v>
      </c>
      <c r="AI514">
        <v>-1</v>
      </c>
      <c r="AJ514" t="s">
        <v>236</v>
      </c>
      <c r="AK514">
        <v>0</v>
      </c>
      <c r="AL514">
        <v>0</v>
      </c>
      <c r="AM514">
        <v>0</v>
      </c>
      <c r="AN514">
        <v>0</v>
      </c>
      <c r="AO514">
        <v>0</v>
      </c>
      <c r="AP514">
        <v>0</v>
      </c>
      <c r="AQ514">
        <v>0</v>
      </c>
      <c r="AR514">
        <v>0</v>
      </c>
    </row>
    <row r="515" spans="1:44">
      <c r="A515">
        <f>ROW(Source!A137)</f>
        <v>137</v>
      </c>
      <c r="B515">
        <v>85246846</v>
      </c>
      <c r="C515">
        <v>85246823</v>
      </c>
      <c r="D515">
        <v>82930868</v>
      </c>
      <c r="E515">
        <v>117</v>
      </c>
      <c r="F515">
        <v>1</v>
      </c>
      <c r="G515">
        <v>1</v>
      </c>
      <c r="H515">
        <v>3</v>
      </c>
      <c r="I515" t="s">
        <v>1002</v>
      </c>
      <c r="J515" t="s">
        <v>236</v>
      </c>
      <c r="K515" t="s">
        <v>1003</v>
      </c>
      <c r="L515">
        <v>1477</v>
      </c>
      <c r="N515">
        <v>1013</v>
      </c>
      <c r="O515" t="s">
        <v>458</v>
      </c>
      <c r="P515" t="s">
        <v>460</v>
      </c>
      <c r="Q515">
        <v>1</v>
      </c>
      <c r="X515">
        <v>0</v>
      </c>
      <c r="Y515">
        <v>0</v>
      </c>
      <c r="Z515">
        <v>0</v>
      </c>
      <c r="AA515">
        <v>0</v>
      </c>
      <c r="AB515">
        <v>0</v>
      </c>
      <c r="AC515">
        <v>1</v>
      </c>
      <c r="AD515">
        <v>0</v>
      </c>
      <c r="AE515">
        <v>0</v>
      </c>
      <c r="AF515" t="s">
        <v>236</v>
      </c>
      <c r="AG515">
        <v>0</v>
      </c>
      <c r="AH515">
        <v>3</v>
      </c>
      <c r="AI515">
        <v>-1</v>
      </c>
      <c r="AJ515" t="s">
        <v>236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0</v>
      </c>
      <c r="AR515">
        <v>0</v>
      </c>
    </row>
    <row r="516" spans="1:44">
      <c r="A516">
        <f>ROW(Source!A138)</f>
        <v>138</v>
      </c>
      <c r="B516">
        <v>85246834</v>
      </c>
      <c r="C516">
        <v>85246823</v>
      </c>
      <c r="D516">
        <v>82925974</v>
      </c>
      <c r="E516">
        <v>117</v>
      </c>
      <c r="F516">
        <v>1</v>
      </c>
      <c r="G516">
        <v>1</v>
      </c>
      <c r="H516">
        <v>1</v>
      </c>
      <c r="I516" t="s">
        <v>113</v>
      </c>
      <c r="J516" t="s">
        <v>236</v>
      </c>
      <c r="K516" t="s">
        <v>114</v>
      </c>
      <c r="L516">
        <v>1369</v>
      </c>
      <c r="N516">
        <v>1013</v>
      </c>
      <c r="O516" t="s">
        <v>115</v>
      </c>
      <c r="P516" t="s">
        <v>115</v>
      </c>
      <c r="Q516">
        <v>1</v>
      </c>
      <c r="X516">
        <v>0.99</v>
      </c>
      <c r="Y516">
        <v>0</v>
      </c>
      <c r="Z516">
        <v>0</v>
      </c>
      <c r="AA516">
        <v>0</v>
      </c>
      <c r="AB516">
        <v>660.33</v>
      </c>
      <c r="AC516">
        <v>0</v>
      </c>
      <c r="AD516">
        <v>1</v>
      </c>
      <c r="AE516">
        <v>1</v>
      </c>
      <c r="AF516" t="s">
        <v>441</v>
      </c>
      <c r="AG516">
        <v>1.3365</v>
      </c>
      <c r="AH516">
        <v>2</v>
      </c>
      <c r="AI516">
        <v>85246824</v>
      </c>
      <c r="AJ516">
        <v>351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0</v>
      </c>
      <c r="AQ516">
        <v>0</v>
      </c>
      <c r="AR516">
        <v>0</v>
      </c>
    </row>
    <row r="517" spans="1:44">
      <c r="A517">
        <f>ROW(Source!A138)</f>
        <v>138</v>
      </c>
      <c r="B517">
        <v>85246835</v>
      </c>
      <c r="C517">
        <v>85246823</v>
      </c>
      <c r="D517">
        <v>82925976</v>
      </c>
      <c r="E517">
        <v>117</v>
      </c>
      <c r="F517">
        <v>1</v>
      </c>
      <c r="G517">
        <v>1</v>
      </c>
      <c r="H517">
        <v>1</v>
      </c>
      <c r="I517" t="s">
        <v>116</v>
      </c>
      <c r="J517" t="s">
        <v>236</v>
      </c>
      <c r="K517" t="s">
        <v>117</v>
      </c>
      <c r="L517">
        <v>1369</v>
      </c>
      <c r="N517">
        <v>1013</v>
      </c>
      <c r="O517" t="s">
        <v>115</v>
      </c>
      <c r="P517" t="s">
        <v>115</v>
      </c>
      <c r="Q517">
        <v>1</v>
      </c>
      <c r="X517">
        <v>47.29</v>
      </c>
      <c r="Y517">
        <v>0</v>
      </c>
      <c r="Z517">
        <v>0</v>
      </c>
      <c r="AA517">
        <v>0</v>
      </c>
      <c r="AB517">
        <v>720.91</v>
      </c>
      <c r="AC517">
        <v>0</v>
      </c>
      <c r="AD517">
        <v>1</v>
      </c>
      <c r="AE517">
        <v>1</v>
      </c>
      <c r="AF517" t="s">
        <v>441</v>
      </c>
      <c r="AG517">
        <v>63.8415</v>
      </c>
      <c r="AH517">
        <v>2</v>
      </c>
      <c r="AI517">
        <v>85246825</v>
      </c>
      <c r="AJ517">
        <v>352</v>
      </c>
      <c r="AK517">
        <v>0</v>
      </c>
      <c r="AL517">
        <v>0</v>
      </c>
      <c r="AM517">
        <v>0</v>
      </c>
      <c r="AN517">
        <v>0</v>
      </c>
      <c r="AO517">
        <v>0</v>
      </c>
      <c r="AP517">
        <v>0</v>
      </c>
      <c r="AQ517">
        <v>0</v>
      </c>
      <c r="AR517">
        <v>0</v>
      </c>
    </row>
    <row r="518" spans="1:44">
      <c r="A518">
        <f>ROW(Source!A138)</f>
        <v>138</v>
      </c>
      <c r="B518">
        <v>85246836</v>
      </c>
      <c r="C518">
        <v>85246823</v>
      </c>
      <c r="D518">
        <v>82925980</v>
      </c>
      <c r="E518">
        <v>117</v>
      </c>
      <c r="F518">
        <v>1</v>
      </c>
      <c r="G518">
        <v>1</v>
      </c>
      <c r="H518">
        <v>1</v>
      </c>
      <c r="I518" t="s">
        <v>118</v>
      </c>
      <c r="J518" t="s">
        <v>236</v>
      </c>
      <c r="K518" t="s">
        <v>119</v>
      </c>
      <c r="L518">
        <v>1369</v>
      </c>
      <c r="N518">
        <v>1013</v>
      </c>
      <c r="O518" t="s">
        <v>115</v>
      </c>
      <c r="P518" t="s">
        <v>115</v>
      </c>
      <c r="Q518">
        <v>1</v>
      </c>
      <c r="X518">
        <v>23.42</v>
      </c>
      <c r="Y518">
        <v>0</v>
      </c>
      <c r="Z518">
        <v>0</v>
      </c>
      <c r="AA518">
        <v>0</v>
      </c>
      <c r="AB518">
        <v>811.79</v>
      </c>
      <c r="AC518">
        <v>0</v>
      </c>
      <c r="AD518">
        <v>1</v>
      </c>
      <c r="AE518">
        <v>1</v>
      </c>
      <c r="AF518" t="s">
        <v>441</v>
      </c>
      <c r="AG518">
        <v>31.617</v>
      </c>
      <c r="AH518">
        <v>2</v>
      </c>
      <c r="AI518">
        <v>85246826</v>
      </c>
      <c r="AJ518">
        <v>353</v>
      </c>
      <c r="AK518">
        <v>0</v>
      </c>
      <c r="AL518">
        <v>0</v>
      </c>
      <c r="AM518">
        <v>0</v>
      </c>
      <c r="AN518">
        <v>0</v>
      </c>
      <c r="AO518">
        <v>0</v>
      </c>
      <c r="AP518">
        <v>0</v>
      </c>
      <c r="AQ518">
        <v>0</v>
      </c>
      <c r="AR518">
        <v>0</v>
      </c>
    </row>
    <row r="519" spans="1:44">
      <c r="A519">
        <f>ROW(Source!A138)</f>
        <v>138</v>
      </c>
      <c r="B519">
        <v>85246837</v>
      </c>
      <c r="C519">
        <v>85246823</v>
      </c>
      <c r="D519">
        <v>82925984</v>
      </c>
      <c r="E519">
        <v>117</v>
      </c>
      <c r="F519">
        <v>1</v>
      </c>
      <c r="G519">
        <v>1</v>
      </c>
      <c r="H519">
        <v>1</v>
      </c>
      <c r="I519" t="s">
        <v>120</v>
      </c>
      <c r="J519" t="s">
        <v>236</v>
      </c>
      <c r="K519" t="s">
        <v>121</v>
      </c>
      <c r="L519">
        <v>1369</v>
      </c>
      <c r="N519">
        <v>1013</v>
      </c>
      <c r="O519" t="s">
        <v>115</v>
      </c>
      <c r="P519" t="s">
        <v>115</v>
      </c>
      <c r="Q519">
        <v>1</v>
      </c>
      <c r="X519">
        <v>23.42</v>
      </c>
      <c r="Y519">
        <v>0</v>
      </c>
      <c r="Z519">
        <v>0</v>
      </c>
      <c r="AA519">
        <v>0</v>
      </c>
      <c r="AB519">
        <v>932.95</v>
      </c>
      <c r="AC519">
        <v>0</v>
      </c>
      <c r="AD519">
        <v>1</v>
      </c>
      <c r="AE519">
        <v>1</v>
      </c>
      <c r="AF519" t="s">
        <v>441</v>
      </c>
      <c r="AG519">
        <v>31.617</v>
      </c>
      <c r="AH519">
        <v>2</v>
      </c>
      <c r="AI519">
        <v>85246827</v>
      </c>
      <c r="AJ519">
        <v>354</v>
      </c>
      <c r="AK519">
        <v>0</v>
      </c>
      <c r="AL519">
        <v>0</v>
      </c>
      <c r="AM519">
        <v>0</v>
      </c>
      <c r="AN519">
        <v>0</v>
      </c>
      <c r="AO519">
        <v>0</v>
      </c>
      <c r="AP519">
        <v>0</v>
      </c>
      <c r="AQ519">
        <v>0</v>
      </c>
      <c r="AR519">
        <v>0</v>
      </c>
    </row>
    <row r="520" spans="1:44">
      <c r="A520">
        <f>ROW(Source!A138)</f>
        <v>138</v>
      </c>
      <c r="B520">
        <v>85246838</v>
      </c>
      <c r="C520">
        <v>85246823</v>
      </c>
      <c r="D520">
        <v>82926016</v>
      </c>
      <c r="E520">
        <v>117</v>
      </c>
      <c r="F520">
        <v>1</v>
      </c>
      <c r="G520">
        <v>1</v>
      </c>
      <c r="H520">
        <v>1</v>
      </c>
      <c r="I520" t="s">
        <v>798</v>
      </c>
      <c r="J520" t="s">
        <v>236</v>
      </c>
      <c r="K520" t="s">
        <v>799</v>
      </c>
      <c r="L520">
        <v>1191</v>
      </c>
      <c r="N520">
        <v>1013</v>
      </c>
      <c r="O520" t="s">
        <v>28</v>
      </c>
      <c r="P520" t="s">
        <v>28</v>
      </c>
      <c r="Q520">
        <v>1</v>
      </c>
      <c r="X520">
        <v>24.89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1</v>
      </c>
      <c r="AE520">
        <v>2</v>
      </c>
      <c r="AF520" t="s">
        <v>441</v>
      </c>
      <c r="AG520">
        <v>33.6015</v>
      </c>
      <c r="AH520">
        <v>2</v>
      </c>
      <c r="AI520">
        <v>85246828</v>
      </c>
      <c r="AJ520">
        <v>355</v>
      </c>
      <c r="AK520">
        <v>0</v>
      </c>
      <c r="AL520">
        <v>0</v>
      </c>
      <c r="AM520">
        <v>0</v>
      </c>
      <c r="AN520">
        <v>0</v>
      </c>
      <c r="AO520">
        <v>0</v>
      </c>
      <c r="AP520">
        <v>0</v>
      </c>
      <c r="AQ520">
        <v>0</v>
      </c>
      <c r="AR520">
        <v>0</v>
      </c>
    </row>
    <row r="521" spans="1:44">
      <c r="A521">
        <f>ROW(Source!A138)</f>
        <v>138</v>
      </c>
      <c r="B521">
        <v>85246839</v>
      </c>
      <c r="C521">
        <v>85246823</v>
      </c>
      <c r="D521">
        <v>82932505</v>
      </c>
      <c r="E521">
        <v>1</v>
      </c>
      <c r="F521">
        <v>1</v>
      </c>
      <c r="G521">
        <v>1</v>
      </c>
      <c r="H521">
        <v>2</v>
      </c>
      <c r="I521" t="s">
        <v>73</v>
      </c>
      <c r="J521" t="s">
        <v>807</v>
      </c>
      <c r="K521" t="s">
        <v>74</v>
      </c>
      <c r="L521">
        <v>1368</v>
      </c>
      <c r="N521">
        <v>1011</v>
      </c>
      <c r="O521" t="s">
        <v>57</v>
      </c>
      <c r="P521" t="s">
        <v>57</v>
      </c>
      <c r="Q521">
        <v>1</v>
      </c>
      <c r="X521">
        <v>0.75</v>
      </c>
      <c r="Y521">
        <v>0</v>
      </c>
      <c r="Z521">
        <v>1626.29</v>
      </c>
      <c r="AA521">
        <v>1090.46</v>
      </c>
      <c r="AB521">
        <v>0</v>
      </c>
      <c r="AC521">
        <v>0</v>
      </c>
      <c r="AD521">
        <v>1</v>
      </c>
      <c r="AE521">
        <v>0</v>
      </c>
      <c r="AF521" t="s">
        <v>441</v>
      </c>
      <c r="AG521">
        <v>1.0125</v>
      </c>
      <c r="AH521">
        <v>2</v>
      </c>
      <c r="AI521">
        <v>85246829</v>
      </c>
      <c r="AJ521">
        <v>356</v>
      </c>
      <c r="AK521">
        <v>0</v>
      </c>
      <c r="AL521">
        <v>0</v>
      </c>
      <c r="AM521">
        <v>0</v>
      </c>
      <c r="AN521">
        <v>0</v>
      </c>
      <c r="AO521">
        <v>0</v>
      </c>
      <c r="AP521">
        <v>0</v>
      </c>
      <c r="AQ521">
        <v>0</v>
      </c>
      <c r="AR521">
        <v>0</v>
      </c>
    </row>
    <row r="522" spans="1:44">
      <c r="A522">
        <f>ROW(Source!A138)</f>
        <v>138</v>
      </c>
      <c r="B522">
        <v>85246840</v>
      </c>
      <c r="C522">
        <v>85246823</v>
      </c>
      <c r="D522">
        <v>82932639</v>
      </c>
      <c r="E522">
        <v>1</v>
      </c>
      <c r="F522">
        <v>1</v>
      </c>
      <c r="G522">
        <v>1</v>
      </c>
      <c r="H522">
        <v>2</v>
      </c>
      <c r="I522" t="s">
        <v>122</v>
      </c>
      <c r="J522" t="s">
        <v>868</v>
      </c>
      <c r="K522" t="s">
        <v>123</v>
      </c>
      <c r="L522">
        <v>1368</v>
      </c>
      <c r="N522">
        <v>1011</v>
      </c>
      <c r="O522" t="s">
        <v>57</v>
      </c>
      <c r="P522" t="s">
        <v>57</v>
      </c>
      <c r="Q522">
        <v>1</v>
      </c>
      <c r="X522">
        <v>0.81</v>
      </c>
      <c r="Y522">
        <v>0</v>
      </c>
      <c r="Z522">
        <v>11.45</v>
      </c>
      <c r="AA522">
        <v>0</v>
      </c>
      <c r="AB522">
        <v>0</v>
      </c>
      <c r="AC522">
        <v>0</v>
      </c>
      <c r="AD522">
        <v>1</v>
      </c>
      <c r="AE522">
        <v>0</v>
      </c>
      <c r="AF522" t="s">
        <v>441</v>
      </c>
      <c r="AG522">
        <v>1.0935</v>
      </c>
      <c r="AH522">
        <v>2</v>
      </c>
      <c r="AI522">
        <v>85246830</v>
      </c>
      <c r="AJ522">
        <v>357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0</v>
      </c>
      <c r="AR522">
        <v>0</v>
      </c>
    </row>
    <row r="523" spans="1:44">
      <c r="A523">
        <f>ROW(Source!A138)</f>
        <v>138</v>
      </c>
      <c r="B523">
        <v>85246841</v>
      </c>
      <c r="C523">
        <v>85246823</v>
      </c>
      <c r="D523">
        <v>82932679</v>
      </c>
      <c r="E523">
        <v>1</v>
      </c>
      <c r="F523">
        <v>1</v>
      </c>
      <c r="G523">
        <v>1</v>
      </c>
      <c r="H523">
        <v>2</v>
      </c>
      <c r="I523" t="s">
        <v>124</v>
      </c>
      <c r="J523" t="s">
        <v>800</v>
      </c>
      <c r="K523" t="s">
        <v>125</v>
      </c>
      <c r="L523">
        <v>1368</v>
      </c>
      <c r="N523">
        <v>1011</v>
      </c>
      <c r="O523" t="s">
        <v>57</v>
      </c>
      <c r="P523" t="s">
        <v>57</v>
      </c>
      <c r="Q523">
        <v>1</v>
      </c>
      <c r="X523">
        <v>22.74</v>
      </c>
      <c r="Y523">
        <v>0</v>
      </c>
      <c r="Z523">
        <v>346.73</v>
      </c>
      <c r="AA523">
        <v>811.79</v>
      </c>
      <c r="AB523">
        <v>0</v>
      </c>
      <c r="AC523">
        <v>0</v>
      </c>
      <c r="AD523">
        <v>1</v>
      </c>
      <c r="AE523">
        <v>0</v>
      </c>
      <c r="AF523" t="s">
        <v>441</v>
      </c>
      <c r="AG523">
        <v>30.699</v>
      </c>
      <c r="AH523">
        <v>2</v>
      </c>
      <c r="AI523">
        <v>85246831</v>
      </c>
      <c r="AJ523">
        <v>358</v>
      </c>
      <c r="AK523">
        <v>0</v>
      </c>
      <c r="AL523">
        <v>0</v>
      </c>
      <c r="AM523">
        <v>0</v>
      </c>
      <c r="AN523">
        <v>0</v>
      </c>
      <c r="AO523">
        <v>0</v>
      </c>
      <c r="AP523">
        <v>0</v>
      </c>
      <c r="AQ523">
        <v>0</v>
      </c>
      <c r="AR523">
        <v>0</v>
      </c>
    </row>
    <row r="524" spans="1:44">
      <c r="A524">
        <f>ROW(Source!A138)</f>
        <v>138</v>
      </c>
      <c r="B524">
        <v>85246842</v>
      </c>
      <c r="C524">
        <v>85246823</v>
      </c>
      <c r="D524">
        <v>82933400</v>
      </c>
      <c r="E524">
        <v>1</v>
      </c>
      <c r="F524">
        <v>1</v>
      </c>
      <c r="G524">
        <v>1</v>
      </c>
      <c r="H524">
        <v>2</v>
      </c>
      <c r="I524" t="s">
        <v>97</v>
      </c>
      <c r="J524" t="s">
        <v>801</v>
      </c>
      <c r="K524" t="s">
        <v>98</v>
      </c>
      <c r="L524">
        <v>1368</v>
      </c>
      <c r="N524">
        <v>1011</v>
      </c>
      <c r="O524" t="s">
        <v>57</v>
      </c>
      <c r="P524" t="s">
        <v>57</v>
      </c>
      <c r="Q524">
        <v>1</v>
      </c>
      <c r="X524">
        <v>0.59</v>
      </c>
      <c r="Y524">
        <v>0</v>
      </c>
      <c r="Z524">
        <v>641.7</v>
      </c>
      <c r="AA524">
        <v>811.79</v>
      </c>
      <c r="AB524">
        <v>0</v>
      </c>
      <c r="AC524">
        <v>0</v>
      </c>
      <c r="AD524">
        <v>1</v>
      </c>
      <c r="AE524">
        <v>0</v>
      </c>
      <c r="AF524" t="s">
        <v>441</v>
      </c>
      <c r="AG524">
        <v>0.7965</v>
      </c>
      <c r="AH524">
        <v>2</v>
      </c>
      <c r="AI524">
        <v>85246832</v>
      </c>
      <c r="AJ524">
        <v>359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0</v>
      </c>
      <c r="AR524">
        <v>0</v>
      </c>
    </row>
    <row r="525" spans="1:44">
      <c r="A525">
        <f>ROW(Source!A138)</f>
        <v>138</v>
      </c>
      <c r="B525">
        <v>85246843</v>
      </c>
      <c r="C525">
        <v>85246823</v>
      </c>
      <c r="D525">
        <v>82933598</v>
      </c>
      <c r="E525">
        <v>1</v>
      </c>
      <c r="F525">
        <v>1</v>
      </c>
      <c r="G525">
        <v>1</v>
      </c>
      <c r="H525">
        <v>2</v>
      </c>
      <c r="I525" t="s">
        <v>126</v>
      </c>
      <c r="J525" t="s">
        <v>869</v>
      </c>
      <c r="K525" t="s">
        <v>127</v>
      </c>
      <c r="L525">
        <v>1368</v>
      </c>
      <c r="N525">
        <v>1011</v>
      </c>
      <c r="O525" t="s">
        <v>57</v>
      </c>
      <c r="P525" t="s">
        <v>57</v>
      </c>
      <c r="Q525">
        <v>1</v>
      </c>
      <c r="X525">
        <v>0.81</v>
      </c>
      <c r="Y525">
        <v>0</v>
      </c>
      <c r="Z525">
        <v>192.86</v>
      </c>
      <c r="AA525">
        <v>811.79</v>
      </c>
      <c r="AB525">
        <v>0</v>
      </c>
      <c r="AC525">
        <v>0</v>
      </c>
      <c r="AD525">
        <v>1</v>
      </c>
      <c r="AE525">
        <v>0</v>
      </c>
      <c r="AF525" t="s">
        <v>441</v>
      </c>
      <c r="AG525">
        <v>1.0935</v>
      </c>
      <c r="AH525">
        <v>2</v>
      </c>
      <c r="AI525">
        <v>85246833</v>
      </c>
      <c r="AJ525">
        <v>360</v>
      </c>
      <c r="AK525">
        <v>0</v>
      </c>
      <c r="AL525">
        <v>0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</row>
    <row r="526" spans="1:44">
      <c r="A526">
        <f>ROW(Source!A138)</f>
        <v>138</v>
      </c>
      <c r="B526">
        <v>85246844</v>
      </c>
      <c r="C526">
        <v>85246823</v>
      </c>
      <c r="D526">
        <v>82930691</v>
      </c>
      <c r="E526">
        <v>117</v>
      </c>
      <c r="F526">
        <v>1</v>
      </c>
      <c r="G526">
        <v>1</v>
      </c>
      <c r="H526">
        <v>3</v>
      </c>
      <c r="I526" t="s">
        <v>998</v>
      </c>
      <c r="J526" t="s">
        <v>236</v>
      </c>
      <c r="K526" t="s">
        <v>999</v>
      </c>
      <c r="L526">
        <v>1371</v>
      </c>
      <c r="N526">
        <v>1013</v>
      </c>
      <c r="O526" t="s">
        <v>265</v>
      </c>
      <c r="P526" t="s">
        <v>265</v>
      </c>
      <c r="Q526">
        <v>1</v>
      </c>
      <c r="X526">
        <v>0</v>
      </c>
      <c r="Y526">
        <v>0</v>
      </c>
      <c r="Z526">
        <v>0</v>
      </c>
      <c r="AA526">
        <v>0</v>
      </c>
      <c r="AB526">
        <v>0</v>
      </c>
      <c r="AC526">
        <v>1</v>
      </c>
      <c r="AD526">
        <v>0</v>
      </c>
      <c r="AE526">
        <v>0</v>
      </c>
      <c r="AF526" t="s">
        <v>236</v>
      </c>
      <c r="AG526">
        <v>0</v>
      </c>
      <c r="AH526">
        <v>3</v>
      </c>
      <c r="AI526">
        <v>-1</v>
      </c>
      <c r="AJ526" t="s">
        <v>236</v>
      </c>
      <c r="AK526">
        <v>0</v>
      </c>
      <c r="AL526">
        <v>0</v>
      </c>
      <c r="AM526">
        <v>0</v>
      </c>
      <c r="AN526">
        <v>0</v>
      </c>
      <c r="AO526">
        <v>0</v>
      </c>
      <c r="AP526">
        <v>0</v>
      </c>
      <c r="AQ526">
        <v>0</v>
      </c>
      <c r="AR526">
        <v>0</v>
      </c>
    </row>
    <row r="527" spans="1:44">
      <c r="A527">
        <f>ROW(Source!A138)</f>
        <v>138</v>
      </c>
      <c r="B527">
        <v>85246845</v>
      </c>
      <c r="C527">
        <v>85246823</v>
      </c>
      <c r="D527">
        <v>82930699</v>
      </c>
      <c r="E527">
        <v>117</v>
      </c>
      <c r="F527">
        <v>1</v>
      </c>
      <c r="G527">
        <v>1</v>
      </c>
      <c r="H527">
        <v>3</v>
      </c>
      <c r="I527" t="s">
        <v>1000</v>
      </c>
      <c r="J527" t="s">
        <v>236</v>
      </c>
      <c r="K527" t="s">
        <v>1001</v>
      </c>
      <c r="L527">
        <v>1371</v>
      </c>
      <c r="N527">
        <v>1013</v>
      </c>
      <c r="O527" t="s">
        <v>265</v>
      </c>
      <c r="P527" t="s">
        <v>265</v>
      </c>
      <c r="Q527">
        <v>1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1</v>
      </c>
      <c r="AD527">
        <v>0</v>
      </c>
      <c r="AE527">
        <v>0</v>
      </c>
      <c r="AF527" t="s">
        <v>236</v>
      </c>
      <c r="AG527">
        <v>0</v>
      </c>
      <c r="AH527">
        <v>3</v>
      </c>
      <c r="AI527">
        <v>-1</v>
      </c>
      <c r="AJ527" t="s">
        <v>236</v>
      </c>
      <c r="AK527">
        <v>0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</row>
    <row r="528" spans="1:44">
      <c r="A528">
        <f>ROW(Source!A138)</f>
        <v>138</v>
      </c>
      <c r="B528">
        <v>85246846</v>
      </c>
      <c r="C528">
        <v>85246823</v>
      </c>
      <c r="D528">
        <v>82930868</v>
      </c>
      <c r="E528">
        <v>117</v>
      </c>
      <c r="F528">
        <v>1</v>
      </c>
      <c r="G528">
        <v>1</v>
      </c>
      <c r="H528">
        <v>3</v>
      </c>
      <c r="I528" t="s">
        <v>1002</v>
      </c>
      <c r="J528" t="s">
        <v>236</v>
      </c>
      <c r="K528" t="s">
        <v>1003</v>
      </c>
      <c r="L528">
        <v>1477</v>
      </c>
      <c r="N528">
        <v>1013</v>
      </c>
      <c r="O528" t="s">
        <v>458</v>
      </c>
      <c r="P528" t="s">
        <v>460</v>
      </c>
      <c r="Q528">
        <v>1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1</v>
      </c>
      <c r="AD528">
        <v>0</v>
      </c>
      <c r="AE528">
        <v>0</v>
      </c>
      <c r="AF528" t="s">
        <v>236</v>
      </c>
      <c r="AG528">
        <v>0</v>
      </c>
      <c r="AH528">
        <v>3</v>
      </c>
      <c r="AI528">
        <v>-1</v>
      </c>
      <c r="AJ528" t="s">
        <v>236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0</v>
      </c>
      <c r="AQ528">
        <v>0</v>
      </c>
      <c r="AR528">
        <v>0</v>
      </c>
    </row>
    <row r="529" spans="1:44">
      <c r="A529">
        <f>ROW(Source!A139)</f>
        <v>139</v>
      </c>
      <c r="B529">
        <v>85246853</v>
      </c>
      <c r="C529">
        <v>85246847</v>
      </c>
      <c r="D529">
        <v>82925976</v>
      </c>
      <c r="E529">
        <v>117</v>
      </c>
      <c r="F529">
        <v>1</v>
      </c>
      <c r="G529">
        <v>1</v>
      </c>
      <c r="H529">
        <v>1</v>
      </c>
      <c r="I529" t="s">
        <v>116</v>
      </c>
      <c r="J529" t="s">
        <v>236</v>
      </c>
      <c r="K529" t="s">
        <v>117</v>
      </c>
      <c r="L529">
        <v>1369</v>
      </c>
      <c r="N529">
        <v>1013</v>
      </c>
      <c r="O529" t="s">
        <v>115</v>
      </c>
      <c r="P529" t="s">
        <v>115</v>
      </c>
      <c r="Q529">
        <v>1</v>
      </c>
      <c r="X529">
        <v>0.91</v>
      </c>
      <c r="Y529">
        <v>0</v>
      </c>
      <c r="Z529">
        <v>0</v>
      </c>
      <c r="AA529">
        <v>0</v>
      </c>
      <c r="AB529">
        <v>720.91</v>
      </c>
      <c r="AC529">
        <v>0</v>
      </c>
      <c r="AD529">
        <v>1</v>
      </c>
      <c r="AE529">
        <v>1</v>
      </c>
      <c r="AF529" t="s">
        <v>441</v>
      </c>
      <c r="AG529">
        <v>1.2285</v>
      </c>
      <c r="AH529">
        <v>2</v>
      </c>
      <c r="AI529">
        <v>85246848</v>
      </c>
      <c r="AJ529">
        <v>361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0</v>
      </c>
      <c r="AR529">
        <v>0</v>
      </c>
    </row>
    <row r="530" spans="1:44">
      <c r="A530">
        <f>ROW(Source!A139)</f>
        <v>139</v>
      </c>
      <c r="B530">
        <v>85246854</v>
      </c>
      <c r="C530">
        <v>85246847</v>
      </c>
      <c r="D530">
        <v>82925980</v>
      </c>
      <c r="E530">
        <v>117</v>
      </c>
      <c r="F530">
        <v>1</v>
      </c>
      <c r="G530">
        <v>1</v>
      </c>
      <c r="H530">
        <v>1</v>
      </c>
      <c r="I530" t="s">
        <v>118</v>
      </c>
      <c r="J530" t="s">
        <v>236</v>
      </c>
      <c r="K530" t="s">
        <v>119</v>
      </c>
      <c r="L530">
        <v>1369</v>
      </c>
      <c r="N530">
        <v>1013</v>
      </c>
      <c r="O530" t="s">
        <v>115</v>
      </c>
      <c r="P530" t="s">
        <v>115</v>
      </c>
      <c r="Q530">
        <v>1</v>
      </c>
      <c r="X530">
        <v>0.45</v>
      </c>
      <c r="Y530">
        <v>0</v>
      </c>
      <c r="Z530">
        <v>0</v>
      </c>
      <c r="AA530">
        <v>0</v>
      </c>
      <c r="AB530">
        <v>811.79</v>
      </c>
      <c r="AC530">
        <v>0</v>
      </c>
      <c r="AD530">
        <v>1</v>
      </c>
      <c r="AE530">
        <v>1</v>
      </c>
      <c r="AF530" t="s">
        <v>441</v>
      </c>
      <c r="AG530">
        <v>0.6075</v>
      </c>
      <c r="AH530">
        <v>2</v>
      </c>
      <c r="AI530">
        <v>85246849</v>
      </c>
      <c r="AJ530">
        <v>362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0</v>
      </c>
    </row>
    <row r="531" spans="1:44">
      <c r="A531">
        <f>ROW(Source!A139)</f>
        <v>139</v>
      </c>
      <c r="B531">
        <v>85246855</v>
      </c>
      <c r="C531">
        <v>85246847</v>
      </c>
      <c r="D531">
        <v>82925984</v>
      </c>
      <c r="E531">
        <v>117</v>
      </c>
      <c r="F531">
        <v>1</v>
      </c>
      <c r="G531">
        <v>1</v>
      </c>
      <c r="H531">
        <v>1</v>
      </c>
      <c r="I531" t="s">
        <v>120</v>
      </c>
      <c r="J531" t="s">
        <v>236</v>
      </c>
      <c r="K531" t="s">
        <v>121</v>
      </c>
      <c r="L531">
        <v>1369</v>
      </c>
      <c r="N531">
        <v>1013</v>
      </c>
      <c r="O531" t="s">
        <v>115</v>
      </c>
      <c r="P531" t="s">
        <v>115</v>
      </c>
      <c r="Q531">
        <v>1</v>
      </c>
      <c r="X531">
        <v>0.45</v>
      </c>
      <c r="Y531">
        <v>0</v>
      </c>
      <c r="Z531">
        <v>0</v>
      </c>
      <c r="AA531">
        <v>0</v>
      </c>
      <c r="AB531">
        <v>932.95</v>
      </c>
      <c r="AC531">
        <v>0</v>
      </c>
      <c r="AD531">
        <v>1</v>
      </c>
      <c r="AE531">
        <v>1</v>
      </c>
      <c r="AF531" t="s">
        <v>441</v>
      </c>
      <c r="AG531">
        <v>0.6075</v>
      </c>
      <c r="AH531">
        <v>2</v>
      </c>
      <c r="AI531">
        <v>85246850</v>
      </c>
      <c r="AJ531">
        <v>363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</row>
    <row r="532" spans="1:44">
      <c r="A532">
        <f>ROW(Source!A139)</f>
        <v>139</v>
      </c>
      <c r="B532">
        <v>85246856</v>
      </c>
      <c r="C532">
        <v>85246847</v>
      </c>
      <c r="D532">
        <v>82926016</v>
      </c>
      <c r="E532">
        <v>117</v>
      </c>
      <c r="F532">
        <v>1</v>
      </c>
      <c r="G532">
        <v>1</v>
      </c>
      <c r="H532">
        <v>1</v>
      </c>
      <c r="I532" t="s">
        <v>798</v>
      </c>
      <c r="J532" t="s">
        <v>236</v>
      </c>
      <c r="K532" t="s">
        <v>799</v>
      </c>
      <c r="L532">
        <v>1191</v>
      </c>
      <c r="N532">
        <v>1013</v>
      </c>
      <c r="O532" t="s">
        <v>28</v>
      </c>
      <c r="P532" t="s">
        <v>28</v>
      </c>
      <c r="Q532">
        <v>1</v>
      </c>
      <c r="X532">
        <v>0.44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1</v>
      </c>
      <c r="AE532">
        <v>2</v>
      </c>
      <c r="AF532" t="s">
        <v>441</v>
      </c>
      <c r="AG532">
        <v>0.594</v>
      </c>
      <c r="AH532">
        <v>2</v>
      </c>
      <c r="AI532">
        <v>85246851</v>
      </c>
      <c r="AJ532">
        <v>364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0</v>
      </c>
      <c r="AR532">
        <v>0</v>
      </c>
    </row>
    <row r="533" spans="1:44">
      <c r="A533">
        <f>ROW(Source!A139)</f>
        <v>139</v>
      </c>
      <c r="B533">
        <v>85246857</v>
      </c>
      <c r="C533">
        <v>85246847</v>
      </c>
      <c r="D533">
        <v>82932679</v>
      </c>
      <c r="E533">
        <v>1</v>
      </c>
      <c r="F533">
        <v>1</v>
      </c>
      <c r="G533">
        <v>1</v>
      </c>
      <c r="H533">
        <v>2</v>
      </c>
      <c r="I533" t="s">
        <v>124</v>
      </c>
      <c r="J533" t="s">
        <v>800</v>
      </c>
      <c r="K533" t="s">
        <v>125</v>
      </c>
      <c r="L533">
        <v>1368</v>
      </c>
      <c r="N533">
        <v>1011</v>
      </c>
      <c r="O533" t="s">
        <v>57</v>
      </c>
      <c r="P533" t="s">
        <v>57</v>
      </c>
      <c r="Q533">
        <v>1</v>
      </c>
      <c r="X533">
        <v>0.44</v>
      </c>
      <c r="Y533">
        <v>0</v>
      </c>
      <c r="Z533">
        <v>346.73</v>
      </c>
      <c r="AA533">
        <v>811.79</v>
      </c>
      <c r="AB533">
        <v>0</v>
      </c>
      <c r="AC533">
        <v>0</v>
      </c>
      <c r="AD533">
        <v>1</v>
      </c>
      <c r="AE533">
        <v>0</v>
      </c>
      <c r="AF533" t="s">
        <v>441</v>
      </c>
      <c r="AG533">
        <v>0.594</v>
      </c>
      <c r="AH533">
        <v>2</v>
      </c>
      <c r="AI533">
        <v>85246852</v>
      </c>
      <c r="AJ533">
        <v>365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0</v>
      </c>
      <c r="AQ533">
        <v>0</v>
      </c>
      <c r="AR533">
        <v>0</v>
      </c>
    </row>
    <row r="534" spans="1:44">
      <c r="A534">
        <f>ROW(Source!A139)</f>
        <v>139</v>
      </c>
      <c r="B534">
        <v>85246858</v>
      </c>
      <c r="C534">
        <v>85246847</v>
      </c>
      <c r="D534">
        <v>82930691</v>
      </c>
      <c r="E534">
        <v>117</v>
      </c>
      <c r="F534">
        <v>1</v>
      </c>
      <c r="G534">
        <v>1</v>
      </c>
      <c r="H534">
        <v>3</v>
      </c>
      <c r="I534" t="s">
        <v>998</v>
      </c>
      <c r="J534" t="s">
        <v>236</v>
      </c>
      <c r="K534" t="s">
        <v>999</v>
      </c>
      <c r="L534">
        <v>1371</v>
      </c>
      <c r="N534">
        <v>1013</v>
      </c>
      <c r="O534" t="s">
        <v>265</v>
      </c>
      <c r="P534" t="s">
        <v>265</v>
      </c>
      <c r="Q534">
        <v>1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1</v>
      </c>
      <c r="AD534">
        <v>0</v>
      </c>
      <c r="AE534">
        <v>0</v>
      </c>
      <c r="AF534" t="s">
        <v>236</v>
      </c>
      <c r="AG534">
        <v>0</v>
      </c>
      <c r="AH534">
        <v>3</v>
      </c>
      <c r="AI534">
        <v>-1</v>
      </c>
      <c r="AJ534" t="s">
        <v>236</v>
      </c>
      <c r="AK534">
        <v>0</v>
      </c>
      <c r="AL534">
        <v>0</v>
      </c>
      <c r="AM534">
        <v>0</v>
      </c>
      <c r="AN534">
        <v>0</v>
      </c>
      <c r="AO534">
        <v>0</v>
      </c>
      <c r="AP534">
        <v>0</v>
      </c>
      <c r="AQ534">
        <v>0</v>
      </c>
      <c r="AR534">
        <v>0</v>
      </c>
    </row>
    <row r="535" spans="1:44">
      <c r="A535">
        <f>ROW(Source!A139)</f>
        <v>139</v>
      </c>
      <c r="B535">
        <v>85246859</v>
      </c>
      <c r="C535">
        <v>85246847</v>
      </c>
      <c r="D535">
        <v>82930699</v>
      </c>
      <c r="E535">
        <v>117</v>
      </c>
      <c r="F535">
        <v>1</v>
      </c>
      <c r="G535">
        <v>1</v>
      </c>
      <c r="H535">
        <v>3</v>
      </c>
      <c r="I535" t="s">
        <v>1000</v>
      </c>
      <c r="J535" t="s">
        <v>236</v>
      </c>
      <c r="K535" t="s">
        <v>1001</v>
      </c>
      <c r="L535">
        <v>1371</v>
      </c>
      <c r="N535">
        <v>1013</v>
      </c>
      <c r="O535" t="s">
        <v>265</v>
      </c>
      <c r="P535" t="s">
        <v>265</v>
      </c>
      <c r="Q535">
        <v>1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1</v>
      </c>
      <c r="AD535">
        <v>0</v>
      </c>
      <c r="AE535">
        <v>0</v>
      </c>
      <c r="AF535" t="s">
        <v>236</v>
      </c>
      <c r="AG535">
        <v>0</v>
      </c>
      <c r="AH535">
        <v>3</v>
      </c>
      <c r="AI535">
        <v>-1</v>
      </c>
      <c r="AJ535" t="s">
        <v>236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</row>
    <row r="536" spans="1:44">
      <c r="A536">
        <f>ROW(Source!A140)</f>
        <v>140</v>
      </c>
      <c r="B536">
        <v>85246853</v>
      </c>
      <c r="C536">
        <v>85246847</v>
      </c>
      <c r="D536">
        <v>82925976</v>
      </c>
      <c r="E536">
        <v>117</v>
      </c>
      <c r="F536">
        <v>1</v>
      </c>
      <c r="G536">
        <v>1</v>
      </c>
      <c r="H536">
        <v>1</v>
      </c>
      <c r="I536" t="s">
        <v>116</v>
      </c>
      <c r="J536" t="s">
        <v>236</v>
      </c>
      <c r="K536" t="s">
        <v>117</v>
      </c>
      <c r="L536">
        <v>1369</v>
      </c>
      <c r="N536">
        <v>1013</v>
      </c>
      <c r="O536" t="s">
        <v>115</v>
      </c>
      <c r="P536" t="s">
        <v>115</v>
      </c>
      <c r="Q536">
        <v>1</v>
      </c>
      <c r="X536">
        <v>0.91</v>
      </c>
      <c r="Y536">
        <v>0</v>
      </c>
      <c r="Z536">
        <v>0</v>
      </c>
      <c r="AA536">
        <v>0</v>
      </c>
      <c r="AB536">
        <v>720.91</v>
      </c>
      <c r="AC536">
        <v>0</v>
      </c>
      <c r="AD536">
        <v>1</v>
      </c>
      <c r="AE536">
        <v>1</v>
      </c>
      <c r="AF536" t="s">
        <v>441</v>
      </c>
      <c r="AG536">
        <v>1.2285</v>
      </c>
      <c r="AH536">
        <v>2</v>
      </c>
      <c r="AI536">
        <v>85246848</v>
      </c>
      <c r="AJ536">
        <v>366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</row>
    <row r="537" spans="1:44">
      <c r="A537">
        <f>ROW(Source!A140)</f>
        <v>140</v>
      </c>
      <c r="B537">
        <v>85246854</v>
      </c>
      <c r="C537">
        <v>85246847</v>
      </c>
      <c r="D537">
        <v>82925980</v>
      </c>
      <c r="E537">
        <v>117</v>
      </c>
      <c r="F537">
        <v>1</v>
      </c>
      <c r="G537">
        <v>1</v>
      </c>
      <c r="H537">
        <v>1</v>
      </c>
      <c r="I537" t="s">
        <v>118</v>
      </c>
      <c r="J537" t="s">
        <v>236</v>
      </c>
      <c r="K537" t="s">
        <v>119</v>
      </c>
      <c r="L537">
        <v>1369</v>
      </c>
      <c r="N537">
        <v>1013</v>
      </c>
      <c r="O537" t="s">
        <v>115</v>
      </c>
      <c r="P537" t="s">
        <v>115</v>
      </c>
      <c r="Q537">
        <v>1</v>
      </c>
      <c r="X537">
        <v>0.45</v>
      </c>
      <c r="Y537">
        <v>0</v>
      </c>
      <c r="Z537">
        <v>0</v>
      </c>
      <c r="AA537">
        <v>0</v>
      </c>
      <c r="AB537">
        <v>811.79</v>
      </c>
      <c r="AC537">
        <v>0</v>
      </c>
      <c r="AD537">
        <v>1</v>
      </c>
      <c r="AE537">
        <v>1</v>
      </c>
      <c r="AF537" t="s">
        <v>441</v>
      </c>
      <c r="AG537">
        <v>0.6075</v>
      </c>
      <c r="AH537">
        <v>2</v>
      </c>
      <c r="AI537">
        <v>85246849</v>
      </c>
      <c r="AJ537">
        <v>367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0</v>
      </c>
      <c r="AR537">
        <v>0</v>
      </c>
    </row>
    <row r="538" spans="1:44">
      <c r="A538">
        <f>ROW(Source!A140)</f>
        <v>140</v>
      </c>
      <c r="B538">
        <v>85246855</v>
      </c>
      <c r="C538">
        <v>85246847</v>
      </c>
      <c r="D538">
        <v>82925984</v>
      </c>
      <c r="E538">
        <v>117</v>
      </c>
      <c r="F538">
        <v>1</v>
      </c>
      <c r="G538">
        <v>1</v>
      </c>
      <c r="H538">
        <v>1</v>
      </c>
      <c r="I538" t="s">
        <v>120</v>
      </c>
      <c r="J538" t="s">
        <v>236</v>
      </c>
      <c r="K538" t="s">
        <v>121</v>
      </c>
      <c r="L538">
        <v>1369</v>
      </c>
      <c r="N538">
        <v>1013</v>
      </c>
      <c r="O538" t="s">
        <v>115</v>
      </c>
      <c r="P538" t="s">
        <v>115</v>
      </c>
      <c r="Q538">
        <v>1</v>
      </c>
      <c r="X538">
        <v>0.45</v>
      </c>
      <c r="Y538">
        <v>0</v>
      </c>
      <c r="Z538">
        <v>0</v>
      </c>
      <c r="AA538">
        <v>0</v>
      </c>
      <c r="AB538">
        <v>932.95</v>
      </c>
      <c r="AC538">
        <v>0</v>
      </c>
      <c r="AD538">
        <v>1</v>
      </c>
      <c r="AE538">
        <v>1</v>
      </c>
      <c r="AF538" t="s">
        <v>441</v>
      </c>
      <c r="AG538">
        <v>0.6075</v>
      </c>
      <c r="AH538">
        <v>2</v>
      </c>
      <c r="AI538">
        <v>85246850</v>
      </c>
      <c r="AJ538">
        <v>368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0</v>
      </c>
      <c r="AR538">
        <v>0</v>
      </c>
    </row>
    <row r="539" spans="1:44">
      <c r="A539">
        <f>ROW(Source!A140)</f>
        <v>140</v>
      </c>
      <c r="B539">
        <v>85246856</v>
      </c>
      <c r="C539">
        <v>85246847</v>
      </c>
      <c r="D539">
        <v>82926016</v>
      </c>
      <c r="E539">
        <v>117</v>
      </c>
      <c r="F539">
        <v>1</v>
      </c>
      <c r="G539">
        <v>1</v>
      </c>
      <c r="H539">
        <v>1</v>
      </c>
      <c r="I539" t="s">
        <v>798</v>
      </c>
      <c r="J539" t="s">
        <v>236</v>
      </c>
      <c r="K539" t="s">
        <v>799</v>
      </c>
      <c r="L539">
        <v>1191</v>
      </c>
      <c r="N539">
        <v>1013</v>
      </c>
      <c r="O539" t="s">
        <v>28</v>
      </c>
      <c r="P539" t="s">
        <v>28</v>
      </c>
      <c r="Q539">
        <v>1</v>
      </c>
      <c r="X539">
        <v>0.44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1</v>
      </c>
      <c r="AE539">
        <v>2</v>
      </c>
      <c r="AF539" t="s">
        <v>441</v>
      </c>
      <c r="AG539">
        <v>0.594</v>
      </c>
      <c r="AH539">
        <v>2</v>
      </c>
      <c r="AI539">
        <v>85246851</v>
      </c>
      <c r="AJ539">
        <v>369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0</v>
      </c>
      <c r="AQ539">
        <v>0</v>
      </c>
      <c r="AR539">
        <v>0</v>
      </c>
    </row>
    <row r="540" spans="1:44">
      <c r="A540">
        <f>ROW(Source!A140)</f>
        <v>140</v>
      </c>
      <c r="B540">
        <v>85246857</v>
      </c>
      <c r="C540">
        <v>85246847</v>
      </c>
      <c r="D540">
        <v>82932679</v>
      </c>
      <c r="E540">
        <v>1</v>
      </c>
      <c r="F540">
        <v>1</v>
      </c>
      <c r="G540">
        <v>1</v>
      </c>
      <c r="H540">
        <v>2</v>
      </c>
      <c r="I540" t="s">
        <v>124</v>
      </c>
      <c r="J540" t="s">
        <v>800</v>
      </c>
      <c r="K540" t="s">
        <v>125</v>
      </c>
      <c r="L540">
        <v>1368</v>
      </c>
      <c r="N540">
        <v>1011</v>
      </c>
      <c r="O540" t="s">
        <v>57</v>
      </c>
      <c r="P540" t="s">
        <v>57</v>
      </c>
      <c r="Q540">
        <v>1</v>
      </c>
      <c r="X540">
        <v>0.44</v>
      </c>
      <c r="Y540">
        <v>0</v>
      </c>
      <c r="Z540">
        <v>346.73</v>
      </c>
      <c r="AA540">
        <v>811.79</v>
      </c>
      <c r="AB540">
        <v>0</v>
      </c>
      <c r="AC540">
        <v>0</v>
      </c>
      <c r="AD540">
        <v>1</v>
      </c>
      <c r="AE540">
        <v>0</v>
      </c>
      <c r="AF540" t="s">
        <v>441</v>
      </c>
      <c r="AG540">
        <v>0.594</v>
      </c>
      <c r="AH540">
        <v>2</v>
      </c>
      <c r="AI540">
        <v>85246852</v>
      </c>
      <c r="AJ540">
        <v>370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</row>
    <row r="541" spans="1:44">
      <c r="A541">
        <f>ROW(Source!A140)</f>
        <v>140</v>
      </c>
      <c r="B541">
        <v>85246858</v>
      </c>
      <c r="C541">
        <v>85246847</v>
      </c>
      <c r="D541">
        <v>82930691</v>
      </c>
      <c r="E541">
        <v>117</v>
      </c>
      <c r="F541">
        <v>1</v>
      </c>
      <c r="G541">
        <v>1</v>
      </c>
      <c r="H541">
        <v>3</v>
      </c>
      <c r="I541" t="s">
        <v>998</v>
      </c>
      <c r="J541" t="s">
        <v>236</v>
      </c>
      <c r="K541" t="s">
        <v>999</v>
      </c>
      <c r="L541">
        <v>1371</v>
      </c>
      <c r="N541">
        <v>1013</v>
      </c>
      <c r="O541" t="s">
        <v>265</v>
      </c>
      <c r="P541" t="s">
        <v>265</v>
      </c>
      <c r="Q541">
        <v>1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1</v>
      </c>
      <c r="AD541">
        <v>0</v>
      </c>
      <c r="AE541">
        <v>0</v>
      </c>
      <c r="AF541" t="s">
        <v>236</v>
      </c>
      <c r="AG541">
        <v>0</v>
      </c>
      <c r="AH541">
        <v>3</v>
      </c>
      <c r="AI541">
        <v>-1</v>
      </c>
      <c r="AJ541" t="s">
        <v>236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0</v>
      </c>
    </row>
    <row r="542" spans="1:44">
      <c r="A542">
        <f>ROW(Source!A140)</f>
        <v>140</v>
      </c>
      <c r="B542">
        <v>85246859</v>
      </c>
      <c r="C542">
        <v>85246847</v>
      </c>
      <c r="D542">
        <v>82930699</v>
      </c>
      <c r="E542">
        <v>117</v>
      </c>
      <c r="F542">
        <v>1</v>
      </c>
      <c r="G542">
        <v>1</v>
      </c>
      <c r="H542">
        <v>3</v>
      </c>
      <c r="I542" t="s">
        <v>1000</v>
      </c>
      <c r="J542" t="s">
        <v>236</v>
      </c>
      <c r="K542" t="s">
        <v>1001</v>
      </c>
      <c r="L542">
        <v>1371</v>
      </c>
      <c r="N542">
        <v>1013</v>
      </c>
      <c r="O542" t="s">
        <v>265</v>
      </c>
      <c r="P542" t="s">
        <v>265</v>
      </c>
      <c r="Q542">
        <v>1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1</v>
      </c>
      <c r="AD542">
        <v>0</v>
      </c>
      <c r="AE542">
        <v>0</v>
      </c>
      <c r="AF542" t="s">
        <v>236</v>
      </c>
      <c r="AG542">
        <v>0</v>
      </c>
      <c r="AH542">
        <v>3</v>
      </c>
      <c r="AI542">
        <v>-1</v>
      </c>
      <c r="AJ542" t="s">
        <v>236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</row>
    <row r="543" spans="1:44">
      <c r="A543">
        <f>ROW(Source!A141)</f>
        <v>141</v>
      </c>
      <c r="B543">
        <v>85246871</v>
      </c>
      <c r="C543">
        <v>85246860</v>
      </c>
      <c r="D543">
        <v>82925974</v>
      </c>
      <c r="E543">
        <v>117</v>
      </c>
      <c r="F543">
        <v>1</v>
      </c>
      <c r="G543">
        <v>1</v>
      </c>
      <c r="H543">
        <v>1</v>
      </c>
      <c r="I543" t="s">
        <v>113</v>
      </c>
      <c r="J543" t="s">
        <v>236</v>
      </c>
      <c r="K543" t="s">
        <v>114</v>
      </c>
      <c r="L543">
        <v>1369</v>
      </c>
      <c r="N543">
        <v>1013</v>
      </c>
      <c r="O543" t="s">
        <v>115</v>
      </c>
      <c r="P543" t="s">
        <v>115</v>
      </c>
      <c r="Q543">
        <v>1</v>
      </c>
      <c r="X543">
        <v>0.99</v>
      </c>
      <c r="Y543">
        <v>0</v>
      </c>
      <c r="Z543">
        <v>0</v>
      </c>
      <c r="AA543">
        <v>0</v>
      </c>
      <c r="AB543">
        <v>660.33</v>
      </c>
      <c r="AC543">
        <v>0</v>
      </c>
      <c r="AD543">
        <v>1</v>
      </c>
      <c r="AE543">
        <v>1</v>
      </c>
      <c r="AF543" t="s">
        <v>422</v>
      </c>
      <c r="AG543">
        <v>1.1385</v>
      </c>
      <c r="AH543">
        <v>2</v>
      </c>
      <c r="AI543">
        <v>85246861</v>
      </c>
      <c r="AJ543">
        <v>371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</row>
    <row r="544" spans="1:44">
      <c r="A544">
        <f>ROW(Source!A141)</f>
        <v>141</v>
      </c>
      <c r="B544">
        <v>85246872</v>
      </c>
      <c r="C544">
        <v>85246860</v>
      </c>
      <c r="D544">
        <v>82925976</v>
      </c>
      <c r="E544">
        <v>117</v>
      </c>
      <c r="F544">
        <v>1</v>
      </c>
      <c r="G544">
        <v>1</v>
      </c>
      <c r="H544">
        <v>1</v>
      </c>
      <c r="I544" t="s">
        <v>116</v>
      </c>
      <c r="J544" t="s">
        <v>236</v>
      </c>
      <c r="K544" t="s">
        <v>117</v>
      </c>
      <c r="L544">
        <v>1369</v>
      </c>
      <c r="N544">
        <v>1013</v>
      </c>
      <c r="O544" t="s">
        <v>115</v>
      </c>
      <c r="P544" t="s">
        <v>115</v>
      </c>
      <c r="Q544">
        <v>1</v>
      </c>
      <c r="X544">
        <v>47.29</v>
      </c>
      <c r="Y544">
        <v>0</v>
      </c>
      <c r="Z544">
        <v>0</v>
      </c>
      <c r="AA544">
        <v>0</v>
      </c>
      <c r="AB544">
        <v>720.91</v>
      </c>
      <c r="AC544">
        <v>0</v>
      </c>
      <c r="AD544">
        <v>1</v>
      </c>
      <c r="AE544">
        <v>1</v>
      </c>
      <c r="AF544" t="s">
        <v>422</v>
      </c>
      <c r="AG544">
        <v>54.3835</v>
      </c>
      <c r="AH544">
        <v>2</v>
      </c>
      <c r="AI544">
        <v>85246862</v>
      </c>
      <c r="AJ544">
        <v>372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</row>
    <row r="545" spans="1:44">
      <c r="A545">
        <f>ROW(Source!A141)</f>
        <v>141</v>
      </c>
      <c r="B545">
        <v>85246873</v>
      </c>
      <c r="C545">
        <v>85246860</v>
      </c>
      <c r="D545">
        <v>82925980</v>
      </c>
      <c r="E545">
        <v>117</v>
      </c>
      <c r="F545">
        <v>1</v>
      </c>
      <c r="G545">
        <v>1</v>
      </c>
      <c r="H545">
        <v>1</v>
      </c>
      <c r="I545" t="s">
        <v>118</v>
      </c>
      <c r="J545" t="s">
        <v>236</v>
      </c>
      <c r="K545" t="s">
        <v>119</v>
      </c>
      <c r="L545">
        <v>1369</v>
      </c>
      <c r="N545">
        <v>1013</v>
      </c>
      <c r="O545" t="s">
        <v>115</v>
      </c>
      <c r="P545" t="s">
        <v>115</v>
      </c>
      <c r="Q545">
        <v>1</v>
      </c>
      <c r="X545">
        <v>23.42</v>
      </c>
      <c r="Y545">
        <v>0</v>
      </c>
      <c r="Z545">
        <v>0</v>
      </c>
      <c r="AA545">
        <v>0</v>
      </c>
      <c r="AB545">
        <v>811.79</v>
      </c>
      <c r="AC545">
        <v>0</v>
      </c>
      <c r="AD545">
        <v>1</v>
      </c>
      <c r="AE545">
        <v>1</v>
      </c>
      <c r="AF545" t="s">
        <v>422</v>
      </c>
      <c r="AG545">
        <v>26.933</v>
      </c>
      <c r="AH545">
        <v>2</v>
      </c>
      <c r="AI545">
        <v>85246863</v>
      </c>
      <c r="AJ545">
        <v>373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</row>
    <row r="546" spans="1:44">
      <c r="A546">
        <f>ROW(Source!A141)</f>
        <v>141</v>
      </c>
      <c r="B546">
        <v>85246874</v>
      </c>
      <c r="C546">
        <v>85246860</v>
      </c>
      <c r="D546">
        <v>82925984</v>
      </c>
      <c r="E546">
        <v>117</v>
      </c>
      <c r="F546">
        <v>1</v>
      </c>
      <c r="G546">
        <v>1</v>
      </c>
      <c r="H546">
        <v>1</v>
      </c>
      <c r="I546" t="s">
        <v>120</v>
      </c>
      <c r="J546" t="s">
        <v>236</v>
      </c>
      <c r="K546" t="s">
        <v>121</v>
      </c>
      <c r="L546">
        <v>1369</v>
      </c>
      <c r="N546">
        <v>1013</v>
      </c>
      <c r="O546" t="s">
        <v>115</v>
      </c>
      <c r="P546" t="s">
        <v>115</v>
      </c>
      <c r="Q546">
        <v>1</v>
      </c>
      <c r="X546">
        <v>23.42</v>
      </c>
      <c r="Y546">
        <v>0</v>
      </c>
      <c r="Z546">
        <v>0</v>
      </c>
      <c r="AA546">
        <v>0</v>
      </c>
      <c r="AB546">
        <v>932.95</v>
      </c>
      <c r="AC546">
        <v>0</v>
      </c>
      <c r="AD546">
        <v>1</v>
      </c>
      <c r="AE546">
        <v>1</v>
      </c>
      <c r="AF546" t="s">
        <v>422</v>
      </c>
      <c r="AG546">
        <v>26.933</v>
      </c>
      <c r="AH546">
        <v>2</v>
      </c>
      <c r="AI546">
        <v>85246864</v>
      </c>
      <c r="AJ546">
        <v>374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</row>
    <row r="547" spans="1:44">
      <c r="A547">
        <f>ROW(Source!A141)</f>
        <v>141</v>
      </c>
      <c r="B547">
        <v>85246875</v>
      </c>
      <c r="C547">
        <v>85246860</v>
      </c>
      <c r="D547">
        <v>82926016</v>
      </c>
      <c r="E547">
        <v>117</v>
      </c>
      <c r="F547">
        <v>1</v>
      </c>
      <c r="G547">
        <v>1</v>
      </c>
      <c r="H547">
        <v>1</v>
      </c>
      <c r="I547" t="s">
        <v>798</v>
      </c>
      <c r="J547" t="s">
        <v>236</v>
      </c>
      <c r="K547" t="s">
        <v>799</v>
      </c>
      <c r="L547">
        <v>1191</v>
      </c>
      <c r="N547">
        <v>1013</v>
      </c>
      <c r="O547" t="s">
        <v>28</v>
      </c>
      <c r="P547" t="s">
        <v>28</v>
      </c>
      <c r="Q547">
        <v>1</v>
      </c>
      <c r="X547">
        <v>24.89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1</v>
      </c>
      <c r="AE547">
        <v>2</v>
      </c>
      <c r="AF547" t="s">
        <v>422</v>
      </c>
      <c r="AG547">
        <v>28.6235</v>
      </c>
      <c r="AH547">
        <v>2</v>
      </c>
      <c r="AI547">
        <v>85246865</v>
      </c>
      <c r="AJ547">
        <v>375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</row>
    <row r="548" spans="1:44">
      <c r="A548">
        <f>ROW(Source!A141)</f>
        <v>141</v>
      </c>
      <c r="B548">
        <v>85246876</v>
      </c>
      <c r="C548">
        <v>85246860</v>
      </c>
      <c r="D548">
        <v>82932505</v>
      </c>
      <c r="E548">
        <v>1</v>
      </c>
      <c r="F548">
        <v>1</v>
      </c>
      <c r="G548">
        <v>1</v>
      </c>
      <c r="H548">
        <v>2</v>
      </c>
      <c r="I548" t="s">
        <v>73</v>
      </c>
      <c r="J548" t="s">
        <v>807</v>
      </c>
      <c r="K548" t="s">
        <v>74</v>
      </c>
      <c r="L548">
        <v>1368</v>
      </c>
      <c r="N548">
        <v>1011</v>
      </c>
      <c r="O548" t="s">
        <v>57</v>
      </c>
      <c r="P548" t="s">
        <v>57</v>
      </c>
      <c r="Q548">
        <v>1</v>
      </c>
      <c r="X548">
        <v>0.75</v>
      </c>
      <c r="Y548">
        <v>0</v>
      </c>
      <c r="Z548">
        <v>1626.29</v>
      </c>
      <c r="AA548">
        <v>1090.46</v>
      </c>
      <c r="AB548">
        <v>0</v>
      </c>
      <c r="AC548">
        <v>0</v>
      </c>
      <c r="AD548">
        <v>1</v>
      </c>
      <c r="AE548">
        <v>0</v>
      </c>
      <c r="AF548" t="s">
        <v>422</v>
      </c>
      <c r="AG548">
        <v>0.8625</v>
      </c>
      <c r="AH548">
        <v>2</v>
      </c>
      <c r="AI548">
        <v>85246866</v>
      </c>
      <c r="AJ548">
        <v>376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</row>
    <row r="549" spans="1:44">
      <c r="A549">
        <f>ROW(Source!A141)</f>
        <v>141</v>
      </c>
      <c r="B549">
        <v>85246877</v>
      </c>
      <c r="C549">
        <v>85246860</v>
      </c>
      <c r="D549">
        <v>82932639</v>
      </c>
      <c r="E549">
        <v>1</v>
      </c>
      <c r="F549">
        <v>1</v>
      </c>
      <c r="G549">
        <v>1</v>
      </c>
      <c r="H549">
        <v>2</v>
      </c>
      <c r="I549" t="s">
        <v>122</v>
      </c>
      <c r="J549" t="s">
        <v>868</v>
      </c>
      <c r="K549" t="s">
        <v>123</v>
      </c>
      <c r="L549">
        <v>1368</v>
      </c>
      <c r="N549">
        <v>1011</v>
      </c>
      <c r="O549" t="s">
        <v>57</v>
      </c>
      <c r="P549" t="s">
        <v>57</v>
      </c>
      <c r="Q549">
        <v>1</v>
      </c>
      <c r="X549">
        <v>0.81</v>
      </c>
      <c r="Y549">
        <v>0</v>
      </c>
      <c r="Z549">
        <v>11.45</v>
      </c>
      <c r="AA549">
        <v>0</v>
      </c>
      <c r="AB549">
        <v>0</v>
      </c>
      <c r="AC549">
        <v>0</v>
      </c>
      <c r="AD549">
        <v>1</v>
      </c>
      <c r="AE549">
        <v>0</v>
      </c>
      <c r="AF549" t="s">
        <v>422</v>
      </c>
      <c r="AG549">
        <v>0.9315</v>
      </c>
      <c r="AH549">
        <v>2</v>
      </c>
      <c r="AI549">
        <v>85246867</v>
      </c>
      <c r="AJ549">
        <v>377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0</v>
      </c>
      <c r="AR549">
        <v>0</v>
      </c>
    </row>
    <row r="550" spans="1:44">
      <c r="A550">
        <f>ROW(Source!A141)</f>
        <v>141</v>
      </c>
      <c r="B550">
        <v>85246878</v>
      </c>
      <c r="C550">
        <v>85246860</v>
      </c>
      <c r="D550">
        <v>82932679</v>
      </c>
      <c r="E550">
        <v>1</v>
      </c>
      <c r="F550">
        <v>1</v>
      </c>
      <c r="G550">
        <v>1</v>
      </c>
      <c r="H550">
        <v>2</v>
      </c>
      <c r="I550" t="s">
        <v>124</v>
      </c>
      <c r="J550" t="s">
        <v>800</v>
      </c>
      <c r="K550" t="s">
        <v>125</v>
      </c>
      <c r="L550">
        <v>1368</v>
      </c>
      <c r="N550">
        <v>1011</v>
      </c>
      <c r="O550" t="s">
        <v>57</v>
      </c>
      <c r="P550" t="s">
        <v>57</v>
      </c>
      <c r="Q550">
        <v>1</v>
      </c>
      <c r="X550">
        <v>22.74</v>
      </c>
      <c r="Y550">
        <v>0</v>
      </c>
      <c r="Z550">
        <v>346.73</v>
      </c>
      <c r="AA550">
        <v>811.79</v>
      </c>
      <c r="AB550">
        <v>0</v>
      </c>
      <c r="AC550">
        <v>0</v>
      </c>
      <c r="AD550">
        <v>1</v>
      </c>
      <c r="AE550">
        <v>0</v>
      </c>
      <c r="AF550" t="s">
        <v>422</v>
      </c>
      <c r="AG550">
        <v>26.151</v>
      </c>
      <c r="AH550">
        <v>2</v>
      </c>
      <c r="AI550">
        <v>85246868</v>
      </c>
      <c r="AJ550">
        <v>378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0</v>
      </c>
      <c r="AQ550">
        <v>0</v>
      </c>
      <c r="AR550">
        <v>0</v>
      </c>
    </row>
    <row r="551" spans="1:44">
      <c r="A551">
        <f>ROW(Source!A141)</f>
        <v>141</v>
      </c>
      <c r="B551">
        <v>85246879</v>
      </c>
      <c r="C551">
        <v>85246860</v>
      </c>
      <c r="D551">
        <v>82933400</v>
      </c>
      <c r="E551">
        <v>1</v>
      </c>
      <c r="F551">
        <v>1</v>
      </c>
      <c r="G551">
        <v>1</v>
      </c>
      <c r="H551">
        <v>2</v>
      </c>
      <c r="I551" t="s">
        <v>97</v>
      </c>
      <c r="J551" t="s">
        <v>801</v>
      </c>
      <c r="K551" t="s">
        <v>98</v>
      </c>
      <c r="L551">
        <v>1368</v>
      </c>
      <c r="N551">
        <v>1011</v>
      </c>
      <c r="O551" t="s">
        <v>57</v>
      </c>
      <c r="P551" t="s">
        <v>57</v>
      </c>
      <c r="Q551">
        <v>1</v>
      </c>
      <c r="X551">
        <v>0.59</v>
      </c>
      <c r="Y551">
        <v>0</v>
      </c>
      <c r="Z551">
        <v>641.7</v>
      </c>
      <c r="AA551">
        <v>811.79</v>
      </c>
      <c r="AB551">
        <v>0</v>
      </c>
      <c r="AC551">
        <v>0</v>
      </c>
      <c r="AD551">
        <v>1</v>
      </c>
      <c r="AE551">
        <v>0</v>
      </c>
      <c r="AF551" t="s">
        <v>422</v>
      </c>
      <c r="AG551">
        <v>0.6785</v>
      </c>
      <c r="AH551">
        <v>2</v>
      </c>
      <c r="AI551">
        <v>85246869</v>
      </c>
      <c r="AJ551">
        <v>379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0</v>
      </c>
      <c r="AQ551">
        <v>0</v>
      </c>
      <c r="AR551">
        <v>0</v>
      </c>
    </row>
    <row r="552" spans="1:44">
      <c r="A552">
        <f>ROW(Source!A141)</f>
        <v>141</v>
      </c>
      <c r="B552">
        <v>85246880</v>
      </c>
      <c r="C552">
        <v>85246860</v>
      </c>
      <c r="D552">
        <v>82933598</v>
      </c>
      <c r="E552">
        <v>1</v>
      </c>
      <c r="F552">
        <v>1</v>
      </c>
      <c r="G552">
        <v>1</v>
      </c>
      <c r="H552">
        <v>2</v>
      </c>
      <c r="I552" t="s">
        <v>126</v>
      </c>
      <c r="J552" t="s">
        <v>869</v>
      </c>
      <c r="K552" t="s">
        <v>127</v>
      </c>
      <c r="L552">
        <v>1368</v>
      </c>
      <c r="N552">
        <v>1011</v>
      </c>
      <c r="O552" t="s">
        <v>57</v>
      </c>
      <c r="P552" t="s">
        <v>57</v>
      </c>
      <c r="Q552">
        <v>1</v>
      </c>
      <c r="X552">
        <v>0.81</v>
      </c>
      <c r="Y552">
        <v>0</v>
      </c>
      <c r="Z552">
        <v>192.86</v>
      </c>
      <c r="AA552">
        <v>811.79</v>
      </c>
      <c r="AB552">
        <v>0</v>
      </c>
      <c r="AC552">
        <v>0</v>
      </c>
      <c r="AD552">
        <v>1</v>
      </c>
      <c r="AE552">
        <v>0</v>
      </c>
      <c r="AF552" t="s">
        <v>422</v>
      </c>
      <c r="AG552">
        <v>0.9315</v>
      </c>
      <c r="AH552">
        <v>2</v>
      </c>
      <c r="AI552">
        <v>85246870</v>
      </c>
      <c r="AJ552">
        <v>380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0</v>
      </c>
      <c r="AR552">
        <v>0</v>
      </c>
    </row>
    <row r="553" spans="1:44">
      <c r="A553">
        <f>ROW(Source!A141)</f>
        <v>141</v>
      </c>
      <c r="B553">
        <v>85246881</v>
      </c>
      <c r="C553">
        <v>85246860</v>
      </c>
      <c r="D553">
        <v>82930691</v>
      </c>
      <c r="E553">
        <v>117</v>
      </c>
      <c r="F553">
        <v>1</v>
      </c>
      <c r="G553">
        <v>1</v>
      </c>
      <c r="H553">
        <v>3</v>
      </c>
      <c r="I553" t="s">
        <v>998</v>
      </c>
      <c r="J553" t="s">
        <v>236</v>
      </c>
      <c r="K553" t="s">
        <v>999</v>
      </c>
      <c r="L553">
        <v>1371</v>
      </c>
      <c r="N553">
        <v>1013</v>
      </c>
      <c r="O553" t="s">
        <v>265</v>
      </c>
      <c r="P553" t="s">
        <v>265</v>
      </c>
      <c r="Q553">
        <v>1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1</v>
      </c>
      <c r="AD553">
        <v>0</v>
      </c>
      <c r="AE553">
        <v>0</v>
      </c>
      <c r="AF553" t="s">
        <v>236</v>
      </c>
      <c r="AG553">
        <v>0</v>
      </c>
      <c r="AH553">
        <v>3</v>
      </c>
      <c r="AI553">
        <v>-1</v>
      </c>
      <c r="AJ553" t="s">
        <v>236</v>
      </c>
      <c r="AK553">
        <v>0</v>
      </c>
      <c r="AL553">
        <v>0</v>
      </c>
      <c r="AM553">
        <v>0</v>
      </c>
      <c r="AN553">
        <v>0</v>
      </c>
      <c r="AO553">
        <v>0</v>
      </c>
      <c r="AP553">
        <v>0</v>
      </c>
      <c r="AQ553">
        <v>0</v>
      </c>
      <c r="AR553">
        <v>0</v>
      </c>
    </row>
    <row r="554" spans="1:44">
      <c r="A554">
        <f>ROW(Source!A141)</f>
        <v>141</v>
      </c>
      <c r="B554">
        <v>85246882</v>
      </c>
      <c r="C554">
        <v>85246860</v>
      </c>
      <c r="D554">
        <v>82930699</v>
      </c>
      <c r="E554">
        <v>117</v>
      </c>
      <c r="F554">
        <v>1</v>
      </c>
      <c r="G554">
        <v>1</v>
      </c>
      <c r="H554">
        <v>3</v>
      </c>
      <c r="I554" t="s">
        <v>1000</v>
      </c>
      <c r="J554" t="s">
        <v>236</v>
      </c>
      <c r="K554" t="s">
        <v>1001</v>
      </c>
      <c r="L554">
        <v>1371</v>
      </c>
      <c r="N554">
        <v>1013</v>
      </c>
      <c r="O554" t="s">
        <v>265</v>
      </c>
      <c r="P554" t="s">
        <v>265</v>
      </c>
      <c r="Q554">
        <v>1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1</v>
      </c>
      <c r="AD554">
        <v>0</v>
      </c>
      <c r="AE554">
        <v>0</v>
      </c>
      <c r="AF554" t="s">
        <v>236</v>
      </c>
      <c r="AG554">
        <v>0</v>
      </c>
      <c r="AH554">
        <v>3</v>
      </c>
      <c r="AI554">
        <v>-1</v>
      </c>
      <c r="AJ554" t="s">
        <v>236</v>
      </c>
      <c r="AK554">
        <v>0</v>
      </c>
      <c r="AL554">
        <v>0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</row>
    <row r="555" spans="1:44">
      <c r="A555">
        <f>ROW(Source!A141)</f>
        <v>141</v>
      </c>
      <c r="B555">
        <v>85246883</v>
      </c>
      <c r="C555">
        <v>85246860</v>
      </c>
      <c r="D555">
        <v>82930868</v>
      </c>
      <c r="E555">
        <v>117</v>
      </c>
      <c r="F555">
        <v>1</v>
      </c>
      <c r="G555">
        <v>1</v>
      </c>
      <c r="H555">
        <v>3</v>
      </c>
      <c r="I555" t="s">
        <v>1002</v>
      </c>
      <c r="J555" t="s">
        <v>236</v>
      </c>
      <c r="K555" t="s">
        <v>1003</v>
      </c>
      <c r="L555">
        <v>1477</v>
      </c>
      <c r="N555">
        <v>1013</v>
      </c>
      <c r="O555" t="s">
        <v>458</v>
      </c>
      <c r="P555" t="s">
        <v>460</v>
      </c>
      <c r="Q555">
        <v>1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1</v>
      </c>
      <c r="AD555">
        <v>0</v>
      </c>
      <c r="AE555">
        <v>0</v>
      </c>
      <c r="AF555" t="s">
        <v>236</v>
      </c>
      <c r="AG555">
        <v>0</v>
      </c>
      <c r="AH555">
        <v>3</v>
      </c>
      <c r="AI555">
        <v>-1</v>
      </c>
      <c r="AJ555" t="s">
        <v>236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0</v>
      </c>
      <c r="AR555">
        <v>0</v>
      </c>
    </row>
    <row r="556" spans="1:44">
      <c r="A556">
        <f>ROW(Source!A142)</f>
        <v>142</v>
      </c>
      <c r="B556">
        <v>85246871</v>
      </c>
      <c r="C556">
        <v>85246860</v>
      </c>
      <c r="D556">
        <v>82925974</v>
      </c>
      <c r="E556">
        <v>117</v>
      </c>
      <c r="F556">
        <v>1</v>
      </c>
      <c r="G556">
        <v>1</v>
      </c>
      <c r="H556">
        <v>1</v>
      </c>
      <c r="I556" t="s">
        <v>113</v>
      </c>
      <c r="J556" t="s">
        <v>236</v>
      </c>
      <c r="K556" t="s">
        <v>114</v>
      </c>
      <c r="L556">
        <v>1369</v>
      </c>
      <c r="N556">
        <v>1013</v>
      </c>
      <c r="O556" t="s">
        <v>115</v>
      </c>
      <c r="P556" t="s">
        <v>115</v>
      </c>
      <c r="Q556">
        <v>1</v>
      </c>
      <c r="X556">
        <v>0.99</v>
      </c>
      <c r="Y556">
        <v>0</v>
      </c>
      <c r="Z556">
        <v>0</v>
      </c>
      <c r="AA556">
        <v>0</v>
      </c>
      <c r="AB556">
        <v>660.33</v>
      </c>
      <c r="AC556">
        <v>0</v>
      </c>
      <c r="AD556">
        <v>1</v>
      </c>
      <c r="AE556">
        <v>1</v>
      </c>
      <c r="AF556" t="s">
        <v>422</v>
      </c>
      <c r="AG556">
        <v>1.1385</v>
      </c>
      <c r="AH556">
        <v>2</v>
      </c>
      <c r="AI556">
        <v>85246861</v>
      </c>
      <c r="AJ556">
        <v>381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0</v>
      </c>
      <c r="AR556">
        <v>0</v>
      </c>
    </row>
    <row r="557" spans="1:44">
      <c r="A557">
        <f>ROW(Source!A142)</f>
        <v>142</v>
      </c>
      <c r="B557">
        <v>85246872</v>
      </c>
      <c r="C557">
        <v>85246860</v>
      </c>
      <c r="D557">
        <v>82925976</v>
      </c>
      <c r="E557">
        <v>117</v>
      </c>
      <c r="F557">
        <v>1</v>
      </c>
      <c r="G557">
        <v>1</v>
      </c>
      <c r="H557">
        <v>1</v>
      </c>
      <c r="I557" t="s">
        <v>116</v>
      </c>
      <c r="J557" t="s">
        <v>236</v>
      </c>
      <c r="K557" t="s">
        <v>117</v>
      </c>
      <c r="L557">
        <v>1369</v>
      </c>
      <c r="N557">
        <v>1013</v>
      </c>
      <c r="O557" t="s">
        <v>115</v>
      </c>
      <c r="P557" t="s">
        <v>115</v>
      </c>
      <c r="Q557">
        <v>1</v>
      </c>
      <c r="X557">
        <v>47.29</v>
      </c>
      <c r="Y557">
        <v>0</v>
      </c>
      <c r="Z557">
        <v>0</v>
      </c>
      <c r="AA557">
        <v>0</v>
      </c>
      <c r="AB557">
        <v>720.91</v>
      </c>
      <c r="AC557">
        <v>0</v>
      </c>
      <c r="AD557">
        <v>1</v>
      </c>
      <c r="AE557">
        <v>1</v>
      </c>
      <c r="AF557" t="s">
        <v>422</v>
      </c>
      <c r="AG557">
        <v>54.3835</v>
      </c>
      <c r="AH557">
        <v>2</v>
      </c>
      <c r="AI557">
        <v>85246862</v>
      </c>
      <c r="AJ557">
        <v>382</v>
      </c>
      <c r="AK557">
        <v>0</v>
      </c>
      <c r="AL557">
        <v>0</v>
      </c>
      <c r="AM557">
        <v>0</v>
      </c>
      <c r="AN557">
        <v>0</v>
      </c>
      <c r="AO557">
        <v>0</v>
      </c>
      <c r="AP557">
        <v>0</v>
      </c>
      <c r="AQ557">
        <v>0</v>
      </c>
      <c r="AR557">
        <v>0</v>
      </c>
    </row>
    <row r="558" spans="1:44">
      <c r="A558">
        <f>ROW(Source!A142)</f>
        <v>142</v>
      </c>
      <c r="B558">
        <v>85246873</v>
      </c>
      <c r="C558">
        <v>85246860</v>
      </c>
      <c r="D558">
        <v>82925980</v>
      </c>
      <c r="E558">
        <v>117</v>
      </c>
      <c r="F558">
        <v>1</v>
      </c>
      <c r="G558">
        <v>1</v>
      </c>
      <c r="H558">
        <v>1</v>
      </c>
      <c r="I558" t="s">
        <v>118</v>
      </c>
      <c r="J558" t="s">
        <v>236</v>
      </c>
      <c r="K558" t="s">
        <v>119</v>
      </c>
      <c r="L558">
        <v>1369</v>
      </c>
      <c r="N558">
        <v>1013</v>
      </c>
      <c r="O558" t="s">
        <v>115</v>
      </c>
      <c r="P558" t="s">
        <v>115</v>
      </c>
      <c r="Q558">
        <v>1</v>
      </c>
      <c r="X558">
        <v>23.42</v>
      </c>
      <c r="Y558">
        <v>0</v>
      </c>
      <c r="Z558">
        <v>0</v>
      </c>
      <c r="AA558">
        <v>0</v>
      </c>
      <c r="AB558">
        <v>811.79</v>
      </c>
      <c r="AC558">
        <v>0</v>
      </c>
      <c r="AD558">
        <v>1</v>
      </c>
      <c r="AE558">
        <v>1</v>
      </c>
      <c r="AF558" t="s">
        <v>422</v>
      </c>
      <c r="AG558">
        <v>26.933</v>
      </c>
      <c r="AH558">
        <v>2</v>
      </c>
      <c r="AI558">
        <v>85246863</v>
      </c>
      <c r="AJ558">
        <v>383</v>
      </c>
      <c r="AK558">
        <v>0</v>
      </c>
      <c r="AL558">
        <v>0</v>
      </c>
      <c r="AM558">
        <v>0</v>
      </c>
      <c r="AN558">
        <v>0</v>
      </c>
      <c r="AO558">
        <v>0</v>
      </c>
      <c r="AP558">
        <v>0</v>
      </c>
      <c r="AQ558">
        <v>0</v>
      </c>
      <c r="AR558">
        <v>0</v>
      </c>
    </row>
    <row r="559" spans="1:44">
      <c r="A559">
        <f>ROW(Source!A142)</f>
        <v>142</v>
      </c>
      <c r="B559">
        <v>85246874</v>
      </c>
      <c r="C559">
        <v>85246860</v>
      </c>
      <c r="D559">
        <v>82925984</v>
      </c>
      <c r="E559">
        <v>117</v>
      </c>
      <c r="F559">
        <v>1</v>
      </c>
      <c r="G559">
        <v>1</v>
      </c>
      <c r="H559">
        <v>1</v>
      </c>
      <c r="I559" t="s">
        <v>120</v>
      </c>
      <c r="J559" t="s">
        <v>236</v>
      </c>
      <c r="K559" t="s">
        <v>121</v>
      </c>
      <c r="L559">
        <v>1369</v>
      </c>
      <c r="N559">
        <v>1013</v>
      </c>
      <c r="O559" t="s">
        <v>115</v>
      </c>
      <c r="P559" t="s">
        <v>115</v>
      </c>
      <c r="Q559">
        <v>1</v>
      </c>
      <c r="X559">
        <v>23.42</v>
      </c>
      <c r="Y559">
        <v>0</v>
      </c>
      <c r="Z559">
        <v>0</v>
      </c>
      <c r="AA559">
        <v>0</v>
      </c>
      <c r="AB559">
        <v>932.95</v>
      </c>
      <c r="AC559">
        <v>0</v>
      </c>
      <c r="AD559">
        <v>1</v>
      </c>
      <c r="AE559">
        <v>1</v>
      </c>
      <c r="AF559" t="s">
        <v>422</v>
      </c>
      <c r="AG559">
        <v>26.933</v>
      </c>
      <c r="AH559">
        <v>2</v>
      </c>
      <c r="AI559">
        <v>85246864</v>
      </c>
      <c r="AJ559">
        <v>384</v>
      </c>
      <c r="AK559">
        <v>0</v>
      </c>
      <c r="AL559">
        <v>0</v>
      </c>
      <c r="AM559">
        <v>0</v>
      </c>
      <c r="AN559">
        <v>0</v>
      </c>
      <c r="AO559">
        <v>0</v>
      </c>
      <c r="AP559">
        <v>0</v>
      </c>
      <c r="AQ559">
        <v>0</v>
      </c>
      <c r="AR559">
        <v>0</v>
      </c>
    </row>
    <row r="560" spans="1:44">
      <c r="A560">
        <f>ROW(Source!A142)</f>
        <v>142</v>
      </c>
      <c r="B560">
        <v>85246875</v>
      </c>
      <c r="C560">
        <v>85246860</v>
      </c>
      <c r="D560">
        <v>82926016</v>
      </c>
      <c r="E560">
        <v>117</v>
      </c>
      <c r="F560">
        <v>1</v>
      </c>
      <c r="G560">
        <v>1</v>
      </c>
      <c r="H560">
        <v>1</v>
      </c>
      <c r="I560" t="s">
        <v>798</v>
      </c>
      <c r="J560" t="s">
        <v>236</v>
      </c>
      <c r="K560" t="s">
        <v>799</v>
      </c>
      <c r="L560">
        <v>1191</v>
      </c>
      <c r="N560">
        <v>1013</v>
      </c>
      <c r="O560" t="s">
        <v>28</v>
      </c>
      <c r="P560" t="s">
        <v>28</v>
      </c>
      <c r="Q560">
        <v>1</v>
      </c>
      <c r="X560">
        <v>24.89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1</v>
      </c>
      <c r="AE560">
        <v>2</v>
      </c>
      <c r="AF560" t="s">
        <v>422</v>
      </c>
      <c r="AG560">
        <v>28.6235</v>
      </c>
      <c r="AH560">
        <v>2</v>
      </c>
      <c r="AI560">
        <v>85246865</v>
      </c>
      <c r="AJ560">
        <v>385</v>
      </c>
      <c r="AK560">
        <v>0</v>
      </c>
      <c r="AL560">
        <v>0</v>
      </c>
      <c r="AM560">
        <v>0</v>
      </c>
      <c r="AN560">
        <v>0</v>
      </c>
      <c r="AO560">
        <v>0</v>
      </c>
      <c r="AP560">
        <v>0</v>
      </c>
      <c r="AQ560">
        <v>0</v>
      </c>
      <c r="AR560">
        <v>0</v>
      </c>
    </row>
    <row r="561" spans="1:44">
      <c r="A561">
        <f>ROW(Source!A142)</f>
        <v>142</v>
      </c>
      <c r="B561">
        <v>85246876</v>
      </c>
      <c r="C561">
        <v>85246860</v>
      </c>
      <c r="D561">
        <v>82932505</v>
      </c>
      <c r="E561">
        <v>1</v>
      </c>
      <c r="F561">
        <v>1</v>
      </c>
      <c r="G561">
        <v>1</v>
      </c>
      <c r="H561">
        <v>2</v>
      </c>
      <c r="I561" t="s">
        <v>73</v>
      </c>
      <c r="J561" t="s">
        <v>807</v>
      </c>
      <c r="K561" t="s">
        <v>74</v>
      </c>
      <c r="L561">
        <v>1368</v>
      </c>
      <c r="N561">
        <v>1011</v>
      </c>
      <c r="O561" t="s">
        <v>57</v>
      </c>
      <c r="P561" t="s">
        <v>57</v>
      </c>
      <c r="Q561">
        <v>1</v>
      </c>
      <c r="X561">
        <v>0.75</v>
      </c>
      <c r="Y561">
        <v>0</v>
      </c>
      <c r="Z561">
        <v>1626.29</v>
      </c>
      <c r="AA561">
        <v>1090.46</v>
      </c>
      <c r="AB561">
        <v>0</v>
      </c>
      <c r="AC561">
        <v>0</v>
      </c>
      <c r="AD561">
        <v>1</v>
      </c>
      <c r="AE561">
        <v>0</v>
      </c>
      <c r="AF561" t="s">
        <v>422</v>
      </c>
      <c r="AG561">
        <v>0.8625</v>
      </c>
      <c r="AH561">
        <v>2</v>
      </c>
      <c r="AI561">
        <v>85246866</v>
      </c>
      <c r="AJ561">
        <v>386</v>
      </c>
      <c r="AK561">
        <v>0</v>
      </c>
      <c r="AL561">
        <v>0</v>
      </c>
      <c r="AM561">
        <v>0</v>
      </c>
      <c r="AN561">
        <v>0</v>
      </c>
      <c r="AO561">
        <v>0</v>
      </c>
      <c r="AP561">
        <v>0</v>
      </c>
      <c r="AQ561">
        <v>0</v>
      </c>
      <c r="AR561">
        <v>0</v>
      </c>
    </row>
    <row r="562" spans="1:44">
      <c r="A562">
        <f>ROW(Source!A142)</f>
        <v>142</v>
      </c>
      <c r="B562">
        <v>85246877</v>
      </c>
      <c r="C562">
        <v>85246860</v>
      </c>
      <c r="D562">
        <v>82932639</v>
      </c>
      <c r="E562">
        <v>1</v>
      </c>
      <c r="F562">
        <v>1</v>
      </c>
      <c r="G562">
        <v>1</v>
      </c>
      <c r="H562">
        <v>2</v>
      </c>
      <c r="I562" t="s">
        <v>122</v>
      </c>
      <c r="J562" t="s">
        <v>868</v>
      </c>
      <c r="K562" t="s">
        <v>123</v>
      </c>
      <c r="L562">
        <v>1368</v>
      </c>
      <c r="N562">
        <v>1011</v>
      </c>
      <c r="O562" t="s">
        <v>57</v>
      </c>
      <c r="P562" t="s">
        <v>57</v>
      </c>
      <c r="Q562">
        <v>1</v>
      </c>
      <c r="X562">
        <v>0.81</v>
      </c>
      <c r="Y562">
        <v>0</v>
      </c>
      <c r="Z562">
        <v>11.45</v>
      </c>
      <c r="AA562">
        <v>0</v>
      </c>
      <c r="AB562">
        <v>0</v>
      </c>
      <c r="AC562">
        <v>0</v>
      </c>
      <c r="AD562">
        <v>1</v>
      </c>
      <c r="AE562">
        <v>0</v>
      </c>
      <c r="AF562" t="s">
        <v>422</v>
      </c>
      <c r="AG562">
        <v>0.9315</v>
      </c>
      <c r="AH562">
        <v>2</v>
      </c>
      <c r="AI562">
        <v>85246867</v>
      </c>
      <c r="AJ562">
        <v>387</v>
      </c>
      <c r="AK562">
        <v>0</v>
      </c>
      <c r="AL562">
        <v>0</v>
      </c>
      <c r="AM562">
        <v>0</v>
      </c>
      <c r="AN562">
        <v>0</v>
      </c>
      <c r="AO562">
        <v>0</v>
      </c>
      <c r="AP562">
        <v>0</v>
      </c>
      <c r="AQ562">
        <v>0</v>
      </c>
      <c r="AR562">
        <v>0</v>
      </c>
    </row>
    <row r="563" spans="1:44">
      <c r="A563">
        <f>ROW(Source!A142)</f>
        <v>142</v>
      </c>
      <c r="B563">
        <v>85246878</v>
      </c>
      <c r="C563">
        <v>85246860</v>
      </c>
      <c r="D563">
        <v>82932679</v>
      </c>
      <c r="E563">
        <v>1</v>
      </c>
      <c r="F563">
        <v>1</v>
      </c>
      <c r="G563">
        <v>1</v>
      </c>
      <c r="H563">
        <v>2</v>
      </c>
      <c r="I563" t="s">
        <v>124</v>
      </c>
      <c r="J563" t="s">
        <v>800</v>
      </c>
      <c r="K563" t="s">
        <v>125</v>
      </c>
      <c r="L563">
        <v>1368</v>
      </c>
      <c r="N563">
        <v>1011</v>
      </c>
      <c r="O563" t="s">
        <v>57</v>
      </c>
      <c r="P563" t="s">
        <v>57</v>
      </c>
      <c r="Q563">
        <v>1</v>
      </c>
      <c r="X563">
        <v>22.74</v>
      </c>
      <c r="Y563">
        <v>0</v>
      </c>
      <c r="Z563">
        <v>346.73</v>
      </c>
      <c r="AA563">
        <v>811.79</v>
      </c>
      <c r="AB563">
        <v>0</v>
      </c>
      <c r="AC563">
        <v>0</v>
      </c>
      <c r="AD563">
        <v>1</v>
      </c>
      <c r="AE563">
        <v>0</v>
      </c>
      <c r="AF563" t="s">
        <v>422</v>
      </c>
      <c r="AG563">
        <v>26.151</v>
      </c>
      <c r="AH563">
        <v>2</v>
      </c>
      <c r="AI563">
        <v>85246868</v>
      </c>
      <c r="AJ563">
        <v>388</v>
      </c>
      <c r="AK563">
        <v>0</v>
      </c>
      <c r="AL563">
        <v>0</v>
      </c>
      <c r="AM563">
        <v>0</v>
      </c>
      <c r="AN563">
        <v>0</v>
      </c>
      <c r="AO563">
        <v>0</v>
      </c>
      <c r="AP563">
        <v>0</v>
      </c>
      <c r="AQ563">
        <v>0</v>
      </c>
      <c r="AR563">
        <v>0</v>
      </c>
    </row>
    <row r="564" spans="1:44">
      <c r="A564">
        <f>ROW(Source!A142)</f>
        <v>142</v>
      </c>
      <c r="B564">
        <v>85246879</v>
      </c>
      <c r="C564">
        <v>85246860</v>
      </c>
      <c r="D564">
        <v>82933400</v>
      </c>
      <c r="E564">
        <v>1</v>
      </c>
      <c r="F564">
        <v>1</v>
      </c>
      <c r="G564">
        <v>1</v>
      </c>
      <c r="H564">
        <v>2</v>
      </c>
      <c r="I564" t="s">
        <v>97</v>
      </c>
      <c r="J564" t="s">
        <v>801</v>
      </c>
      <c r="K564" t="s">
        <v>98</v>
      </c>
      <c r="L564">
        <v>1368</v>
      </c>
      <c r="N564">
        <v>1011</v>
      </c>
      <c r="O564" t="s">
        <v>57</v>
      </c>
      <c r="P564" t="s">
        <v>57</v>
      </c>
      <c r="Q564">
        <v>1</v>
      </c>
      <c r="X564">
        <v>0.59</v>
      </c>
      <c r="Y564">
        <v>0</v>
      </c>
      <c r="Z564">
        <v>641.7</v>
      </c>
      <c r="AA564">
        <v>811.79</v>
      </c>
      <c r="AB564">
        <v>0</v>
      </c>
      <c r="AC564">
        <v>0</v>
      </c>
      <c r="AD564">
        <v>1</v>
      </c>
      <c r="AE564">
        <v>0</v>
      </c>
      <c r="AF564" t="s">
        <v>422</v>
      </c>
      <c r="AG564">
        <v>0.6785</v>
      </c>
      <c r="AH564">
        <v>2</v>
      </c>
      <c r="AI564">
        <v>85246869</v>
      </c>
      <c r="AJ564">
        <v>389</v>
      </c>
      <c r="AK564">
        <v>0</v>
      </c>
      <c r="AL564">
        <v>0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</row>
    <row r="565" spans="1:44">
      <c r="A565">
        <f>ROW(Source!A142)</f>
        <v>142</v>
      </c>
      <c r="B565">
        <v>85246880</v>
      </c>
      <c r="C565">
        <v>85246860</v>
      </c>
      <c r="D565">
        <v>82933598</v>
      </c>
      <c r="E565">
        <v>1</v>
      </c>
      <c r="F565">
        <v>1</v>
      </c>
      <c r="G565">
        <v>1</v>
      </c>
      <c r="H565">
        <v>2</v>
      </c>
      <c r="I565" t="s">
        <v>126</v>
      </c>
      <c r="J565" t="s">
        <v>869</v>
      </c>
      <c r="K565" t="s">
        <v>127</v>
      </c>
      <c r="L565">
        <v>1368</v>
      </c>
      <c r="N565">
        <v>1011</v>
      </c>
      <c r="O565" t="s">
        <v>57</v>
      </c>
      <c r="P565" t="s">
        <v>57</v>
      </c>
      <c r="Q565">
        <v>1</v>
      </c>
      <c r="X565">
        <v>0.81</v>
      </c>
      <c r="Y565">
        <v>0</v>
      </c>
      <c r="Z565">
        <v>192.86</v>
      </c>
      <c r="AA565">
        <v>811.79</v>
      </c>
      <c r="AB565">
        <v>0</v>
      </c>
      <c r="AC565">
        <v>0</v>
      </c>
      <c r="AD565">
        <v>1</v>
      </c>
      <c r="AE565">
        <v>0</v>
      </c>
      <c r="AF565" t="s">
        <v>422</v>
      </c>
      <c r="AG565">
        <v>0.9315</v>
      </c>
      <c r="AH565">
        <v>2</v>
      </c>
      <c r="AI565">
        <v>85246870</v>
      </c>
      <c r="AJ565">
        <v>390</v>
      </c>
      <c r="AK565">
        <v>0</v>
      </c>
      <c r="AL565">
        <v>0</v>
      </c>
      <c r="AM565">
        <v>0</v>
      </c>
      <c r="AN565">
        <v>0</v>
      </c>
      <c r="AO565">
        <v>0</v>
      </c>
      <c r="AP565">
        <v>0</v>
      </c>
      <c r="AQ565">
        <v>0</v>
      </c>
      <c r="AR565">
        <v>0</v>
      </c>
    </row>
    <row r="566" spans="1:44">
      <c r="A566">
        <f>ROW(Source!A142)</f>
        <v>142</v>
      </c>
      <c r="B566">
        <v>85246881</v>
      </c>
      <c r="C566">
        <v>85246860</v>
      </c>
      <c r="D566">
        <v>82930691</v>
      </c>
      <c r="E566">
        <v>117</v>
      </c>
      <c r="F566">
        <v>1</v>
      </c>
      <c r="G566">
        <v>1</v>
      </c>
      <c r="H566">
        <v>3</v>
      </c>
      <c r="I566" t="s">
        <v>998</v>
      </c>
      <c r="J566" t="s">
        <v>236</v>
      </c>
      <c r="K566" t="s">
        <v>999</v>
      </c>
      <c r="L566">
        <v>1371</v>
      </c>
      <c r="N566">
        <v>1013</v>
      </c>
      <c r="O566" t="s">
        <v>265</v>
      </c>
      <c r="P566" t="s">
        <v>265</v>
      </c>
      <c r="Q566">
        <v>1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1</v>
      </c>
      <c r="AD566">
        <v>0</v>
      </c>
      <c r="AE566">
        <v>0</v>
      </c>
      <c r="AF566" t="s">
        <v>236</v>
      </c>
      <c r="AG566">
        <v>0</v>
      </c>
      <c r="AH566">
        <v>3</v>
      </c>
      <c r="AI566">
        <v>-1</v>
      </c>
      <c r="AJ566" t="s">
        <v>236</v>
      </c>
      <c r="AK566">
        <v>0</v>
      </c>
      <c r="AL566">
        <v>0</v>
      </c>
      <c r="AM566">
        <v>0</v>
      </c>
      <c r="AN566">
        <v>0</v>
      </c>
      <c r="AO566">
        <v>0</v>
      </c>
      <c r="AP566">
        <v>0</v>
      </c>
      <c r="AQ566">
        <v>0</v>
      </c>
      <c r="AR566">
        <v>0</v>
      </c>
    </row>
    <row r="567" spans="1:44">
      <c r="A567">
        <f>ROW(Source!A142)</f>
        <v>142</v>
      </c>
      <c r="B567">
        <v>85246882</v>
      </c>
      <c r="C567">
        <v>85246860</v>
      </c>
      <c r="D567">
        <v>82930699</v>
      </c>
      <c r="E567">
        <v>117</v>
      </c>
      <c r="F567">
        <v>1</v>
      </c>
      <c r="G567">
        <v>1</v>
      </c>
      <c r="H567">
        <v>3</v>
      </c>
      <c r="I567" t="s">
        <v>1000</v>
      </c>
      <c r="J567" t="s">
        <v>236</v>
      </c>
      <c r="K567" t="s">
        <v>1001</v>
      </c>
      <c r="L567">
        <v>1371</v>
      </c>
      <c r="N567">
        <v>1013</v>
      </c>
      <c r="O567" t="s">
        <v>265</v>
      </c>
      <c r="P567" t="s">
        <v>265</v>
      </c>
      <c r="Q567">
        <v>1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1</v>
      </c>
      <c r="AD567">
        <v>0</v>
      </c>
      <c r="AE567">
        <v>0</v>
      </c>
      <c r="AF567" t="s">
        <v>236</v>
      </c>
      <c r="AG567">
        <v>0</v>
      </c>
      <c r="AH567">
        <v>3</v>
      </c>
      <c r="AI567">
        <v>-1</v>
      </c>
      <c r="AJ567" t="s">
        <v>236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0</v>
      </c>
      <c r="AR567">
        <v>0</v>
      </c>
    </row>
    <row r="568" spans="1:44">
      <c r="A568">
        <f>ROW(Source!A142)</f>
        <v>142</v>
      </c>
      <c r="B568">
        <v>85246883</v>
      </c>
      <c r="C568">
        <v>85246860</v>
      </c>
      <c r="D568">
        <v>82930868</v>
      </c>
      <c r="E568">
        <v>117</v>
      </c>
      <c r="F568">
        <v>1</v>
      </c>
      <c r="G568">
        <v>1</v>
      </c>
      <c r="H568">
        <v>3</v>
      </c>
      <c r="I568" t="s">
        <v>1002</v>
      </c>
      <c r="J568" t="s">
        <v>236</v>
      </c>
      <c r="K568" t="s">
        <v>1003</v>
      </c>
      <c r="L568">
        <v>1477</v>
      </c>
      <c r="N568">
        <v>1013</v>
      </c>
      <c r="O568" t="s">
        <v>458</v>
      </c>
      <c r="P568" t="s">
        <v>460</v>
      </c>
      <c r="Q568">
        <v>1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1</v>
      </c>
      <c r="AD568">
        <v>0</v>
      </c>
      <c r="AE568">
        <v>0</v>
      </c>
      <c r="AF568" t="s">
        <v>236</v>
      </c>
      <c r="AG568">
        <v>0</v>
      </c>
      <c r="AH568">
        <v>3</v>
      </c>
      <c r="AI568">
        <v>-1</v>
      </c>
      <c r="AJ568" t="s">
        <v>236</v>
      </c>
      <c r="AK568">
        <v>0</v>
      </c>
      <c r="AL568">
        <v>0</v>
      </c>
      <c r="AM568">
        <v>0</v>
      </c>
      <c r="AN568">
        <v>0</v>
      </c>
      <c r="AO568">
        <v>0</v>
      </c>
      <c r="AP568">
        <v>0</v>
      </c>
      <c r="AQ568">
        <v>0</v>
      </c>
      <c r="AR568">
        <v>0</v>
      </c>
    </row>
    <row r="569" spans="1:44">
      <c r="A569">
        <f>ROW(Source!A143)</f>
        <v>143</v>
      </c>
      <c r="B569">
        <v>85246895</v>
      </c>
      <c r="C569">
        <v>85246884</v>
      </c>
      <c r="D569">
        <v>82925974</v>
      </c>
      <c r="E569">
        <v>117</v>
      </c>
      <c r="F569">
        <v>1</v>
      </c>
      <c r="G569">
        <v>1</v>
      </c>
      <c r="H569">
        <v>1</v>
      </c>
      <c r="I569" t="s">
        <v>113</v>
      </c>
      <c r="J569" t="s">
        <v>236</v>
      </c>
      <c r="K569" t="s">
        <v>114</v>
      </c>
      <c r="L569">
        <v>1369</v>
      </c>
      <c r="N569">
        <v>1013</v>
      </c>
      <c r="O569" t="s">
        <v>115</v>
      </c>
      <c r="P569" t="s">
        <v>115</v>
      </c>
      <c r="Q569">
        <v>1</v>
      </c>
      <c r="X569">
        <v>0.99</v>
      </c>
      <c r="Y569">
        <v>0</v>
      </c>
      <c r="Z569">
        <v>0</v>
      </c>
      <c r="AA569">
        <v>0</v>
      </c>
      <c r="AB569">
        <v>660.33</v>
      </c>
      <c r="AC569">
        <v>0</v>
      </c>
      <c r="AD569">
        <v>1</v>
      </c>
      <c r="AE569">
        <v>1</v>
      </c>
      <c r="AF569" t="s">
        <v>441</v>
      </c>
      <c r="AG569">
        <v>1.3365</v>
      </c>
      <c r="AH569">
        <v>2</v>
      </c>
      <c r="AI569">
        <v>85246885</v>
      </c>
      <c r="AJ569">
        <v>391</v>
      </c>
      <c r="AK569">
        <v>0</v>
      </c>
      <c r="AL569">
        <v>0</v>
      </c>
      <c r="AM569">
        <v>0</v>
      </c>
      <c r="AN569">
        <v>0</v>
      </c>
      <c r="AO569">
        <v>0</v>
      </c>
      <c r="AP569">
        <v>0</v>
      </c>
      <c r="AQ569">
        <v>0</v>
      </c>
      <c r="AR569">
        <v>0</v>
      </c>
    </row>
    <row r="570" spans="1:44">
      <c r="A570">
        <f>ROW(Source!A143)</f>
        <v>143</v>
      </c>
      <c r="B570">
        <v>85246896</v>
      </c>
      <c r="C570">
        <v>85246884</v>
      </c>
      <c r="D570">
        <v>82925976</v>
      </c>
      <c r="E570">
        <v>117</v>
      </c>
      <c r="F570">
        <v>1</v>
      </c>
      <c r="G570">
        <v>1</v>
      </c>
      <c r="H570">
        <v>1</v>
      </c>
      <c r="I570" t="s">
        <v>116</v>
      </c>
      <c r="J570" t="s">
        <v>236</v>
      </c>
      <c r="K570" t="s">
        <v>117</v>
      </c>
      <c r="L570">
        <v>1369</v>
      </c>
      <c r="N570">
        <v>1013</v>
      </c>
      <c r="O570" t="s">
        <v>115</v>
      </c>
      <c r="P570" t="s">
        <v>115</v>
      </c>
      <c r="Q570">
        <v>1</v>
      </c>
      <c r="X570">
        <v>47.29</v>
      </c>
      <c r="Y570">
        <v>0</v>
      </c>
      <c r="Z570">
        <v>0</v>
      </c>
      <c r="AA570">
        <v>0</v>
      </c>
      <c r="AB570">
        <v>720.91</v>
      </c>
      <c r="AC570">
        <v>0</v>
      </c>
      <c r="AD570">
        <v>1</v>
      </c>
      <c r="AE570">
        <v>1</v>
      </c>
      <c r="AF570" t="s">
        <v>441</v>
      </c>
      <c r="AG570">
        <v>63.8415</v>
      </c>
      <c r="AH570">
        <v>2</v>
      </c>
      <c r="AI570">
        <v>85246886</v>
      </c>
      <c r="AJ570">
        <v>392</v>
      </c>
      <c r="AK570">
        <v>0</v>
      </c>
      <c r="AL570">
        <v>0</v>
      </c>
      <c r="AM570">
        <v>0</v>
      </c>
      <c r="AN570">
        <v>0</v>
      </c>
      <c r="AO570">
        <v>0</v>
      </c>
      <c r="AP570">
        <v>0</v>
      </c>
      <c r="AQ570">
        <v>0</v>
      </c>
      <c r="AR570">
        <v>0</v>
      </c>
    </row>
    <row r="571" spans="1:44">
      <c r="A571">
        <f>ROW(Source!A143)</f>
        <v>143</v>
      </c>
      <c r="B571">
        <v>85246897</v>
      </c>
      <c r="C571">
        <v>85246884</v>
      </c>
      <c r="D571">
        <v>82925980</v>
      </c>
      <c r="E571">
        <v>117</v>
      </c>
      <c r="F571">
        <v>1</v>
      </c>
      <c r="G571">
        <v>1</v>
      </c>
      <c r="H571">
        <v>1</v>
      </c>
      <c r="I571" t="s">
        <v>118</v>
      </c>
      <c r="J571" t="s">
        <v>236</v>
      </c>
      <c r="K571" t="s">
        <v>119</v>
      </c>
      <c r="L571">
        <v>1369</v>
      </c>
      <c r="N571">
        <v>1013</v>
      </c>
      <c r="O571" t="s">
        <v>115</v>
      </c>
      <c r="P571" t="s">
        <v>115</v>
      </c>
      <c r="Q571">
        <v>1</v>
      </c>
      <c r="X571">
        <v>23.42</v>
      </c>
      <c r="Y571">
        <v>0</v>
      </c>
      <c r="Z571">
        <v>0</v>
      </c>
      <c r="AA571">
        <v>0</v>
      </c>
      <c r="AB571">
        <v>811.79</v>
      </c>
      <c r="AC571">
        <v>0</v>
      </c>
      <c r="AD571">
        <v>1</v>
      </c>
      <c r="AE571">
        <v>1</v>
      </c>
      <c r="AF571" t="s">
        <v>441</v>
      </c>
      <c r="AG571">
        <v>31.617</v>
      </c>
      <c r="AH571">
        <v>2</v>
      </c>
      <c r="AI571">
        <v>85246887</v>
      </c>
      <c r="AJ571">
        <v>393</v>
      </c>
      <c r="AK571">
        <v>0</v>
      </c>
      <c r="AL571">
        <v>0</v>
      </c>
      <c r="AM571">
        <v>0</v>
      </c>
      <c r="AN571">
        <v>0</v>
      </c>
      <c r="AO571">
        <v>0</v>
      </c>
      <c r="AP571">
        <v>0</v>
      </c>
      <c r="AQ571">
        <v>0</v>
      </c>
      <c r="AR571">
        <v>0</v>
      </c>
    </row>
    <row r="572" spans="1:44">
      <c r="A572">
        <f>ROW(Source!A143)</f>
        <v>143</v>
      </c>
      <c r="B572">
        <v>85246898</v>
      </c>
      <c r="C572">
        <v>85246884</v>
      </c>
      <c r="D572">
        <v>82925984</v>
      </c>
      <c r="E572">
        <v>117</v>
      </c>
      <c r="F572">
        <v>1</v>
      </c>
      <c r="G572">
        <v>1</v>
      </c>
      <c r="H572">
        <v>1</v>
      </c>
      <c r="I572" t="s">
        <v>120</v>
      </c>
      <c r="J572" t="s">
        <v>236</v>
      </c>
      <c r="K572" t="s">
        <v>121</v>
      </c>
      <c r="L572">
        <v>1369</v>
      </c>
      <c r="N572">
        <v>1013</v>
      </c>
      <c r="O572" t="s">
        <v>115</v>
      </c>
      <c r="P572" t="s">
        <v>115</v>
      </c>
      <c r="Q572">
        <v>1</v>
      </c>
      <c r="X572">
        <v>23.42</v>
      </c>
      <c r="Y572">
        <v>0</v>
      </c>
      <c r="Z572">
        <v>0</v>
      </c>
      <c r="AA572">
        <v>0</v>
      </c>
      <c r="AB572">
        <v>932.95</v>
      </c>
      <c r="AC572">
        <v>0</v>
      </c>
      <c r="AD572">
        <v>1</v>
      </c>
      <c r="AE572">
        <v>1</v>
      </c>
      <c r="AF572" t="s">
        <v>441</v>
      </c>
      <c r="AG572">
        <v>31.617</v>
      </c>
      <c r="AH572">
        <v>2</v>
      </c>
      <c r="AI572">
        <v>85246888</v>
      </c>
      <c r="AJ572">
        <v>394</v>
      </c>
      <c r="AK572">
        <v>0</v>
      </c>
      <c r="AL572">
        <v>0</v>
      </c>
      <c r="AM572">
        <v>0</v>
      </c>
      <c r="AN572">
        <v>0</v>
      </c>
      <c r="AO572">
        <v>0</v>
      </c>
      <c r="AP572">
        <v>0</v>
      </c>
      <c r="AQ572">
        <v>0</v>
      </c>
      <c r="AR572">
        <v>0</v>
      </c>
    </row>
    <row r="573" spans="1:44">
      <c r="A573">
        <f>ROW(Source!A143)</f>
        <v>143</v>
      </c>
      <c r="B573">
        <v>85246899</v>
      </c>
      <c r="C573">
        <v>85246884</v>
      </c>
      <c r="D573">
        <v>82926016</v>
      </c>
      <c r="E573">
        <v>117</v>
      </c>
      <c r="F573">
        <v>1</v>
      </c>
      <c r="G573">
        <v>1</v>
      </c>
      <c r="H573">
        <v>1</v>
      </c>
      <c r="I573" t="s">
        <v>798</v>
      </c>
      <c r="J573" t="s">
        <v>236</v>
      </c>
      <c r="K573" t="s">
        <v>799</v>
      </c>
      <c r="L573">
        <v>1191</v>
      </c>
      <c r="N573">
        <v>1013</v>
      </c>
      <c r="O573" t="s">
        <v>28</v>
      </c>
      <c r="P573" t="s">
        <v>28</v>
      </c>
      <c r="Q573">
        <v>1</v>
      </c>
      <c r="X573">
        <v>24.89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1</v>
      </c>
      <c r="AE573">
        <v>2</v>
      </c>
      <c r="AF573" t="s">
        <v>441</v>
      </c>
      <c r="AG573">
        <v>33.6015</v>
      </c>
      <c r="AH573">
        <v>2</v>
      </c>
      <c r="AI573">
        <v>85246889</v>
      </c>
      <c r="AJ573">
        <v>395</v>
      </c>
      <c r="AK573">
        <v>0</v>
      </c>
      <c r="AL573">
        <v>0</v>
      </c>
      <c r="AM573">
        <v>0</v>
      </c>
      <c r="AN573">
        <v>0</v>
      </c>
      <c r="AO573">
        <v>0</v>
      </c>
      <c r="AP573">
        <v>0</v>
      </c>
      <c r="AQ573">
        <v>0</v>
      </c>
      <c r="AR573">
        <v>0</v>
      </c>
    </row>
    <row r="574" spans="1:44">
      <c r="A574">
        <f>ROW(Source!A143)</f>
        <v>143</v>
      </c>
      <c r="B574">
        <v>85246900</v>
      </c>
      <c r="C574">
        <v>85246884</v>
      </c>
      <c r="D574">
        <v>82932505</v>
      </c>
      <c r="E574">
        <v>1</v>
      </c>
      <c r="F574">
        <v>1</v>
      </c>
      <c r="G574">
        <v>1</v>
      </c>
      <c r="H574">
        <v>2</v>
      </c>
      <c r="I574" t="s">
        <v>73</v>
      </c>
      <c r="J574" t="s">
        <v>807</v>
      </c>
      <c r="K574" t="s">
        <v>74</v>
      </c>
      <c r="L574">
        <v>1368</v>
      </c>
      <c r="N574">
        <v>1011</v>
      </c>
      <c r="O574" t="s">
        <v>57</v>
      </c>
      <c r="P574" t="s">
        <v>57</v>
      </c>
      <c r="Q574">
        <v>1</v>
      </c>
      <c r="X574">
        <v>0.75</v>
      </c>
      <c r="Y574">
        <v>0</v>
      </c>
      <c r="Z574">
        <v>1626.29</v>
      </c>
      <c r="AA574">
        <v>1090.46</v>
      </c>
      <c r="AB574">
        <v>0</v>
      </c>
      <c r="AC574">
        <v>0</v>
      </c>
      <c r="AD574">
        <v>1</v>
      </c>
      <c r="AE574">
        <v>0</v>
      </c>
      <c r="AF574" t="s">
        <v>441</v>
      </c>
      <c r="AG574">
        <v>1.0125</v>
      </c>
      <c r="AH574">
        <v>2</v>
      </c>
      <c r="AI574">
        <v>85246890</v>
      </c>
      <c r="AJ574">
        <v>396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</row>
    <row r="575" spans="1:44">
      <c r="A575">
        <f>ROW(Source!A143)</f>
        <v>143</v>
      </c>
      <c r="B575">
        <v>85246901</v>
      </c>
      <c r="C575">
        <v>85246884</v>
      </c>
      <c r="D575">
        <v>82932639</v>
      </c>
      <c r="E575">
        <v>1</v>
      </c>
      <c r="F575">
        <v>1</v>
      </c>
      <c r="G575">
        <v>1</v>
      </c>
      <c r="H575">
        <v>2</v>
      </c>
      <c r="I575" t="s">
        <v>122</v>
      </c>
      <c r="J575" t="s">
        <v>868</v>
      </c>
      <c r="K575" t="s">
        <v>123</v>
      </c>
      <c r="L575">
        <v>1368</v>
      </c>
      <c r="N575">
        <v>1011</v>
      </c>
      <c r="O575" t="s">
        <v>57</v>
      </c>
      <c r="P575" t="s">
        <v>57</v>
      </c>
      <c r="Q575">
        <v>1</v>
      </c>
      <c r="X575">
        <v>0.81</v>
      </c>
      <c r="Y575">
        <v>0</v>
      </c>
      <c r="Z575">
        <v>11.45</v>
      </c>
      <c r="AA575">
        <v>0</v>
      </c>
      <c r="AB575">
        <v>0</v>
      </c>
      <c r="AC575">
        <v>0</v>
      </c>
      <c r="AD575">
        <v>1</v>
      </c>
      <c r="AE575">
        <v>0</v>
      </c>
      <c r="AF575" t="s">
        <v>441</v>
      </c>
      <c r="AG575">
        <v>1.0935</v>
      </c>
      <c r="AH575">
        <v>2</v>
      </c>
      <c r="AI575">
        <v>85246891</v>
      </c>
      <c r="AJ575">
        <v>397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0</v>
      </c>
      <c r="AR575">
        <v>0</v>
      </c>
    </row>
    <row r="576" spans="1:44">
      <c r="A576">
        <f>ROW(Source!A143)</f>
        <v>143</v>
      </c>
      <c r="B576">
        <v>85246902</v>
      </c>
      <c r="C576">
        <v>85246884</v>
      </c>
      <c r="D576">
        <v>82932679</v>
      </c>
      <c r="E576">
        <v>1</v>
      </c>
      <c r="F576">
        <v>1</v>
      </c>
      <c r="G576">
        <v>1</v>
      </c>
      <c r="H576">
        <v>2</v>
      </c>
      <c r="I576" t="s">
        <v>124</v>
      </c>
      <c r="J576" t="s">
        <v>800</v>
      </c>
      <c r="K576" t="s">
        <v>125</v>
      </c>
      <c r="L576">
        <v>1368</v>
      </c>
      <c r="N576">
        <v>1011</v>
      </c>
      <c r="O576" t="s">
        <v>57</v>
      </c>
      <c r="P576" t="s">
        <v>57</v>
      </c>
      <c r="Q576">
        <v>1</v>
      </c>
      <c r="X576">
        <v>22.74</v>
      </c>
      <c r="Y576">
        <v>0</v>
      </c>
      <c r="Z576">
        <v>346.73</v>
      </c>
      <c r="AA576">
        <v>811.79</v>
      </c>
      <c r="AB576">
        <v>0</v>
      </c>
      <c r="AC576">
        <v>0</v>
      </c>
      <c r="AD576">
        <v>1</v>
      </c>
      <c r="AE576">
        <v>0</v>
      </c>
      <c r="AF576" t="s">
        <v>441</v>
      </c>
      <c r="AG576">
        <v>30.699</v>
      </c>
      <c r="AH576">
        <v>2</v>
      </c>
      <c r="AI576">
        <v>85246892</v>
      </c>
      <c r="AJ576">
        <v>398</v>
      </c>
      <c r="AK576">
        <v>0</v>
      </c>
      <c r="AL576">
        <v>0</v>
      </c>
      <c r="AM576">
        <v>0</v>
      </c>
      <c r="AN576">
        <v>0</v>
      </c>
      <c r="AO576">
        <v>0</v>
      </c>
      <c r="AP576">
        <v>0</v>
      </c>
      <c r="AQ576">
        <v>0</v>
      </c>
      <c r="AR576">
        <v>0</v>
      </c>
    </row>
    <row r="577" spans="1:44">
      <c r="A577">
        <f>ROW(Source!A143)</f>
        <v>143</v>
      </c>
      <c r="B577">
        <v>85246903</v>
      </c>
      <c r="C577">
        <v>85246884</v>
      </c>
      <c r="D577">
        <v>82933400</v>
      </c>
      <c r="E577">
        <v>1</v>
      </c>
      <c r="F577">
        <v>1</v>
      </c>
      <c r="G577">
        <v>1</v>
      </c>
      <c r="H577">
        <v>2</v>
      </c>
      <c r="I577" t="s">
        <v>97</v>
      </c>
      <c r="J577" t="s">
        <v>801</v>
      </c>
      <c r="K577" t="s">
        <v>98</v>
      </c>
      <c r="L577">
        <v>1368</v>
      </c>
      <c r="N577">
        <v>1011</v>
      </c>
      <c r="O577" t="s">
        <v>57</v>
      </c>
      <c r="P577" t="s">
        <v>57</v>
      </c>
      <c r="Q577">
        <v>1</v>
      </c>
      <c r="X577">
        <v>0.59</v>
      </c>
      <c r="Y577">
        <v>0</v>
      </c>
      <c r="Z577">
        <v>641.7</v>
      </c>
      <c r="AA577">
        <v>811.79</v>
      </c>
      <c r="AB577">
        <v>0</v>
      </c>
      <c r="AC577">
        <v>0</v>
      </c>
      <c r="AD577">
        <v>1</v>
      </c>
      <c r="AE577">
        <v>0</v>
      </c>
      <c r="AF577" t="s">
        <v>441</v>
      </c>
      <c r="AG577">
        <v>0.7965</v>
      </c>
      <c r="AH577">
        <v>2</v>
      </c>
      <c r="AI577">
        <v>85246893</v>
      </c>
      <c r="AJ577">
        <v>399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0</v>
      </c>
      <c r="AR577">
        <v>0</v>
      </c>
    </row>
    <row r="578" spans="1:44">
      <c r="A578">
        <f>ROW(Source!A143)</f>
        <v>143</v>
      </c>
      <c r="B578">
        <v>85246904</v>
      </c>
      <c r="C578">
        <v>85246884</v>
      </c>
      <c r="D578">
        <v>82933598</v>
      </c>
      <c r="E578">
        <v>1</v>
      </c>
      <c r="F578">
        <v>1</v>
      </c>
      <c r="G578">
        <v>1</v>
      </c>
      <c r="H578">
        <v>2</v>
      </c>
      <c r="I578" t="s">
        <v>126</v>
      </c>
      <c r="J578" t="s">
        <v>869</v>
      </c>
      <c r="K578" t="s">
        <v>127</v>
      </c>
      <c r="L578">
        <v>1368</v>
      </c>
      <c r="N578">
        <v>1011</v>
      </c>
      <c r="O578" t="s">
        <v>57</v>
      </c>
      <c r="P578" t="s">
        <v>57</v>
      </c>
      <c r="Q578">
        <v>1</v>
      </c>
      <c r="X578">
        <v>0.81</v>
      </c>
      <c r="Y578">
        <v>0</v>
      </c>
      <c r="Z578">
        <v>192.86</v>
      </c>
      <c r="AA578">
        <v>811.79</v>
      </c>
      <c r="AB578">
        <v>0</v>
      </c>
      <c r="AC578">
        <v>0</v>
      </c>
      <c r="AD578">
        <v>1</v>
      </c>
      <c r="AE578">
        <v>0</v>
      </c>
      <c r="AF578" t="s">
        <v>441</v>
      </c>
      <c r="AG578">
        <v>1.0935</v>
      </c>
      <c r="AH578">
        <v>2</v>
      </c>
      <c r="AI578">
        <v>85246894</v>
      </c>
      <c r="AJ578">
        <v>400</v>
      </c>
      <c r="AK578">
        <v>0</v>
      </c>
      <c r="AL578">
        <v>0</v>
      </c>
      <c r="AM578">
        <v>0</v>
      </c>
      <c r="AN578">
        <v>0</v>
      </c>
      <c r="AO578">
        <v>0</v>
      </c>
      <c r="AP578">
        <v>0</v>
      </c>
      <c r="AQ578">
        <v>0</v>
      </c>
      <c r="AR578">
        <v>0</v>
      </c>
    </row>
    <row r="579" spans="1:44">
      <c r="A579">
        <f>ROW(Source!A143)</f>
        <v>143</v>
      </c>
      <c r="B579">
        <v>85246905</v>
      </c>
      <c r="C579">
        <v>85246884</v>
      </c>
      <c r="D579">
        <v>82930691</v>
      </c>
      <c r="E579">
        <v>117</v>
      </c>
      <c r="F579">
        <v>1</v>
      </c>
      <c r="G579">
        <v>1</v>
      </c>
      <c r="H579">
        <v>3</v>
      </c>
      <c r="I579" t="s">
        <v>998</v>
      </c>
      <c r="J579" t="s">
        <v>236</v>
      </c>
      <c r="K579" t="s">
        <v>999</v>
      </c>
      <c r="L579">
        <v>1371</v>
      </c>
      <c r="N579">
        <v>1013</v>
      </c>
      <c r="O579" t="s">
        <v>265</v>
      </c>
      <c r="P579" t="s">
        <v>265</v>
      </c>
      <c r="Q579">
        <v>1</v>
      </c>
      <c r="X579">
        <v>0</v>
      </c>
      <c r="Y579">
        <v>0</v>
      </c>
      <c r="Z579">
        <v>0</v>
      </c>
      <c r="AA579">
        <v>0</v>
      </c>
      <c r="AB579">
        <v>0</v>
      </c>
      <c r="AC579">
        <v>1</v>
      </c>
      <c r="AD579">
        <v>0</v>
      </c>
      <c r="AE579">
        <v>0</v>
      </c>
      <c r="AF579" t="s">
        <v>236</v>
      </c>
      <c r="AG579">
        <v>0</v>
      </c>
      <c r="AH579">
        <v>3</v>
      </c>
      <c r="AI579">
        <v>-1</v>
      </c>
      <c r="AJ579" t="s">
        <v>236</v>
      </c>
      <c r="AK579">
        <v>0</v>
      </c>
      <c r="AL579">
        <v>0</v>
      </c>
      <c r="AM579">
        <v>0</v>
      </c>
      <c r="AN579">
        <v>0</v>
      </c>
      <c r="AO579">
        <v>0</v>
      </c>
      <c r="AP579">
        <v>0</v>
      </c>
      <c r="AQ579">
        <v>0</v>
      </c>
      <c r="AR579">
        <v>0</v>
      </c>
    </row>
    <row r="580" spans="1:44">
      <c r="A580">
        <f>ROW(Source!A143)</f>
        <v>143</v>
      </c>
      <c r="B580">
        <v>85246906</v>
      </c>
      <c r="C580">
        <v>85246884</v>
      </c>
      <c r="D580">
        <v>82930699</v>
      </c>
      <c r="E580">
        <v>117</v>
      </c>
      <c r="F580">
        <v>1</v>
      </c>
      <c r="G580">
        <v>1</v>
      </c>
      <c r="H580">
        <v>3</v>
      </c>
      <c r="I580" t="s">
        <v>1000</v>
      </c>
      <c r="J580" t="s">
        <v>236</v>
      </c>
      <c r="K580" t="s">
        <v>1001</v>
      </c>
      <c r="L580">
        <v>1371</v>
      </c>
      <c r="N580">
        <v>1013</v>
      </c>
      <c r="O580" t="s">
        <v>265</v>
      </c>
      <c r="P580" t="s">
        <v>265</v>
      </c>
      <c r="Q580">
        <v>1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1</v>
      </c>
      <c r="AD580">
        <v>0</v>
      </c>
      <c r="AE580">
        <v>0</v>
      </c>
      <c r="AF580" t="s">
        <v>236</v>
      </c>
      <c r="AG580">
        <v>0</v>
      </c>
      <c r="AH580">
        <v>3</v>
      </c>
      <c r="AI580">
        <v>-1</v>
      </c>
      <c r="AJ580" t="s">
        <v>236</v>
      </c>
      <c r="AK580">
        <v>0</v>
      </c>
      <c r="AL580">
        <v>0</v>
      </c>
      <c r="AM580">
        <v>0</v>
      </c>
      <c r="AN580">
        <v>0</v>
      </c>
      <c r="AO580">
        <v>0</v>
      </c>
      <c r="AP580">
        <v>0</v>
      </c>
      <c r="AQ580">
        <v>0</v>
      </c>
      <c r="AR580">
        <v>0</v>
      </c>
    </row>
    <row r="581" spans="1:44">
      <c r="A581">
        <f>ROW(Source!A143)</f>
        <v>143</v>
      </c>
      <c r="B581">
        <v>85246907</v>
      </c>
      <c r="C581">
        <v>85246884</v>
      </c>
      <c r="D581">
        <v>82930868</v>
      </c>
      <c r="E581">
        <v>117</v>
      </c>
      <c r="F581">
        <v>1</v>
      </c>
      <c r="G581">
        <v>1</v>
      </c>
      <c r="H581">
        <v>3</v>
      </c>
      <c r="I581" t="s">
        <v>1002</v>
      </c>
      <c r="J581" t="s">
        <v>236</v>
      </c>
      <c r="K581" t="s">
        <v>1003</v>
      </c>
      <c r="L581">
        <v>1477</v>
      </c>
      <c r="N581">
        <v>1013</v>
      </c>
      <c r="O581" t="s">
        <v>458</v>
      </c>
      <c r="P581" t="s">
        <v>460</v>
      </c>
      <c r="Q581">
        <v>1</v>
      </c>
      <c r="X581">
        <v>0</v>
      </c>
      <c r="Y581">
        <v>0</v>
      </c>
      <c r="Z581">
        <v>0</v>
      </c>
      <c r="AA581">
        <v>0</v>
      </c>
      <c r="AB581">
        <v>0</v>
      </c>
      <c r="AC581">
        <v>1</v>
      </c>
      <c r="AD581">
        <v>0</v>
      </c>
      <c r="AE581">
        <v>0</v>
      </c>
      <c r="AF581" t="s">
        <v>236</v>
      </c>
      <c r="AG581">
        <v>0</v>
      </c>
      <c r="AH581">
        <v>3</v>
      </c>
      <c r="AI581">
        <v>-1</v>
      </c>
      <c r="AJ581" t="s">
        <v>236</v>
      </c>
      <c r="AK581">
        <v>0</v>
      </c>
      <c r="AL581">
        <v>0</v>
      </c>
      <c r="AM581">
        <v>0</v>
      </c>
      <c r="AN581">
        <v>0</v>
      </c>
      <c r="AO581">
        <v>0</v>
      </c>
      <c r="AP581">
        <v>0</v>
      </c>
      <c r="AQ581">
        <v>0</v>
      </c>
      <c r="AR581">
        <v>0</v>
      </c>
    </row>
    <row r="582" spans="1:44">
      <c r="A582">
        <f>ROW(Source!A144)</f>
        <v>144</v>
      </c>
      <c r="B582">
        <v>85246895</v>
      </c>
      <c r="C582">
        <v>85246884</v>
      </c>
      <c r="D582">
        <v>82925974</v>
      </c>
      <c r="E582">
        <v>117</v>
      </c>
      <c r="F582">
        <v>1</v>
      </c>
      <c r="G582">
        <v>1</v>
      </c>
      <c r="H582">
        <v>1</v>
      </c>
      <c r="I582" t="s">
        <v>113</v>
      </c>
      <c r="J582" t="s">
        <v>236</v>
      </c>
      <c r="K582" t="s">
        <v>114</v>
      </c>
      <c r="L582">
        <v>1369</v>
      </c>
      <c r="N582">
        <v>1013</v>
      </c>
      <c r="O582" t="s">
        <v>115</v>
      </c>
      <c r="P582" t="s">
        <v>115</v>
      </c>
      <c r="Q582">
        <v>1</v>
      </c>
      <c r="X582">
        <v>0.99</v>
      </c>
      <c r="Y582">
        <v>0</v>
      </c>
      <c r="Z582">
        <v>0</v>
      </c>
      <c r="AA582">
        <v>0</v>
      </c>
      <c r="AB582">
        <v>660.33</v>
      </c>
      <c r="AC582">
        <v>0</v>
      </c>
      <c r="AD582">
        <v>1</v>
      </c>
      <c r="AE582">
        <v>1</v>
      </c>
      <c r="AF582" t="s">
        <v>441</v>
      </c>
      <c r="AG582">
        <v>1.3365</v>
      </c>
      <c r="AH582">
        <v>2</v>
      </c>
      <c r="AI582">
        <v>85246885</v>
      </c>
      <c r="AJ582">
        <v>401</v>
      </c>
      <c r="AK582">
        <v>0</v>
      </c>
      <c r="AL582">
        <v>0</v>
      </c>
      <c r="AM582">
        <v>0</v>
      </c>
      <c r="AN582">
        <v>0</v>
      </c>
      <c r="AO582">
        <v>0</v>
      </c>
      <c r="AP582">
        <v>0</v>
      </c>
      <c r="AQ582">
        <v>0</v>
      </c>
      <c r="AR582">
        <v>0</v>
      </c>
    </row>
    <row r="583" spans="1:44">
      <c r="A583">
        <f>ROW(Source!A144)</f>
        <v>144</v>
      </c>
      <c r="B583">
        <v>85246896</v>
      </c>
      <c r="C583">
        <v>85246884</v>
      </c>
      <c r="D583">
        <v>82925976</v>
      </c>
      <c r="E583">
        <v>117</v>
      </c>
      <c r="F583">
        <v>1</v>
      </c>
      <c r="G583">
        <v>1</v>
      </c>
      <c r="H583">
        <v>1</v>
      </c>
      <c r="I583" t="s">
        <v>116</v>
      </c>
      <c r="J583" t="s">
        <v>236</v>
      </c>
      <c r="K583" t="s">
        <v>117</v>
      </c>
      <c r="L583">
        <v>1369</v>
      </c>
      <c r="N583">
        <v>1013</v>
      </c>
      <c r="O583" t="s">
        <v>115</v>
      </c>
      <c r="P583" t="s">
        <v>115</v>
      </c>
      <c r="Q583">
        <v>1</v>
      </c>
      <c r="X583">
        <v>47.29</v>
      </c>
      <c r="Y583">
        <v>0</v>
      </c>
      <c r="Z583">
        <v>0</v>
      </c>
      <c r="AA583">
        <v>0</v>
      </c>
      <c r="AB583">
        <v>720.91</v>
      </c>
      <c r="AC583">
        <v>0</v>
      </c>
      <c r="AD583">
        <v>1</v>
      </c>
      <c r="AE583">
        <v>1</v>
      </c>
      <c r="AF583" t="s">
        <v>441</v>
      </c>
      <c r="AG583">
        <v>63.8415</v>
      </c>
      <c r="AH583">
        <v>2</v>
      </c>
      <c r="AI583">
        <v>85246886</v>
      </c>
      <c r="AJ583">
        <v>402</v>
      </c>
      <c r="AK583">
        <v>0</v>
      </c>
      <c r="AL583">
        <v>0</v>
      </c>
      <c r="AM583">
        <v>0</v>
      </c>
      <c r="AN583">
        <v>0</v>
      </c>
      <c r="AO583">
        <v>0</v>
      </c>
      <c r="AP583">
        <v>0</v>
      </c>
      <c r="AQ583">
        <v>0</v>
      </c>
      <c r="AR583">
        <v>0</v>
      </c>
    </row>
    <row r="584" spans="1:44">
      <c r="A584">
        <f>ROW(Source!A144)</f>
        <v>144</v>
      </c>
      <c r="B584">
        <v>85246897</v>
      </c>
      <c r="C584">
        <v>85246884</v>
      </c>
      <c r="D584">
        <v>82925980</v>
      </c>
      <c r="E584">
        <v>117</v>
      </c>
      <c r="F584">
        <v>1</v>
      </c>
      <c r="G584">
        <v>1</v>
      </c>
      <c r="H584">
        <v>1</v>
      </c>
      <c r="I584" t="s">
        <v>118</v>
      </c>
      <c r="J584" t="s">
        <v>236</v>
      </c>
      <c r="K584" t="s">
        <v>119</v>
      </c>
      <c r="L584">
        <v>1369</v>
      </c>
      <c r="N584">
        <v>1013</v>
      </c>
      <c r="O584" t="s">
        <v>115</v>
      </c>
      <c r="P584" t="s">
        <v>115</v>
      </c>
      <c r="Q584">
        <v>1</v>
      </c>
      <c r="X584">
        <v>23.42</v>
      </c>
      <c r="Y584">
        <v>0</v>
      </c>
      <c r="Z584">
        <v>0</v>
      </c>
      <c r="AA584">
        <v>0</v>
      </c>
      <c r="AB584">
        <v>811.79</v>
      </c>
      <c r="AC584">
        <v>0</v>
      </c>
      <c r="AD584">
        <v>1</v>
      </c>
      <c r="AE584">
        <v>1</v>
      </c>
      <c r="AF584" t="s">
        <v>441</v>
      </c>
      <c r="AG584">
        <v>31.617</v>
      </c>
      <c r="AH584">
        <v>2</v>
      </c>
      <c r="AI584">
        <v>85246887</v>
      </c>
      <c r="AJ584">
        <v>403</v>
      </c>
      <c r="AK584">
        <v>0</v>
      </c>
      <c r="AL584">
        <v>0</v>
      </c>
      <c r="AM584">
        <v>0</v>
      </c>
      <c r="AN584">
        <v>0</v>
      </c>
      <c r="AO584">
        <v>0</v>
      </c>
      <c r="AP584">
        <v>0</v>
      </c>
      <c r="AQ584">
        <v>0</v>
      </c>
      <c r="AR584">
        <v>0</v>
      </c>
    </row>
    <row r="585" spans="1:44">
      <c r="A585">
        <f>ROW(Source!A144)</f>
        <v>144</v>
      </c>
      <c r="B585">
        <v>85246898</v>
      </c>
      <c r="C585">
        <v>85246884</v>
      </c>
      <c r="D585">
        <v>82925984</v>
      </c>
      <c r="E585">
        <v>117</v>
      </c>
      <c r="F585">
        <v>1</v>
      </c>
      <c r="G585">
        <v>1</v>
      </c>
      <c r="H585">
        <v>1</v>
      </c>
      <c r="I585" t="s">
        <v>120</v>
      </c>
      <c r="J585" t="s">
        <v>236</v>
      </c>
      <c r="K585" t="s">
        <v>121</v>
      </c>
      <c r="L585">
        <v>1369</v>
      </c>
      <c r="N585">
        <v>1013</v>
      </c>
      <c r="O585" t="s">
        <v>115</v>
      </c>
      <c r="P585" t="s">
        <v>115</v>
      </c>
      <c r="Q585">
        <v>1</v>
      </c>
      <c r="X585">
        <v>23.42</v>
      </c>
      <c r="Y585">
        <v>0</v>
      </c>
      <c r="Z585">
        <v>0</v>
      </c>
      <c r="AA585">
        <v>0</v>
      </c>
      <c r="AB585">
        <v>932.95</v>
      </c>
      <c r="AC585">
        <v>0</v>
      </c>
      <c r="AD585">
        <v>1</v>
      </c>
      <c r="AE585">
        <v>1</v>
      </c>
      <c r="AF585" t="s">
        <v>441</v>
      </c>
      <c r="AG585">
        <v>31.617</v>
      </c>
      <c r="AH585">
        <v>2</v>
      </c>
      <c r="AI585">
        <v>85246888</v>
      </c>
      <c r="AJ585">
        <v>404</v>
      </c>
      <c r="AK585">
        <v>0</v>
      </c>
      <c r="AL585">
        <v>0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</row>
    <row r="586" spans="1:44">
      <c r="A586">
        <f>ROW(Source!A144)</f>
        <v>144</v>
      </c>
      <c r="B586">
        <v>85246899</v>
      </c>
      <c r="C586">
        <v>85246884</v>
      </c>
      <c r="D586">
        <v>82926016</v>
      </c>
      <c r="E586">
        <v>117</v>
      </c>
      <c r="F586">
        <v>1</v>
      </c>
      <c r="G586">
        <v>1</v>
      </c>
      <c r="H586">
        <v>1</v>
      </c>
      <c r="I586" t="s">
        <v>798</v>
      </c>
      <c r="J586" t="s">
        <v>236</v>
      </c>
      <c r="K586" t="s">
        <v>799</v>
      </c>
      <c r="L586">
        <v>1191</v>
      </c>
      <c r="N586">
        <v>1013</v>
      </c>
      <c r="O586" t="s">
        <v>28</v>
      </c>
      <c r="P586" t="s">
        <v>28</v>
      </c>
      <c r="Q586">
        <v>1</v>
      </c>
      <c r="X586">
        <v>24.89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1</v>
      </c>
      <c r="AE586">
        <v>2</v>
      </c>
      <c r="AF586" t="s">
        <v>441</v>
      </c>
      <c r="AG586">
        <v>33.6015</v>
      </c>
      <c r="AH586">
        <v>2</v>
      </c>
      <c r="AI586">
        <v>85246889</v>
      </c>
      <c r="AJ586">
        <v>405</v>
      </c>
      <c r="AK586">
        <v>0</v>
      </c>
      <c r="AL586">
        <v>0</v>
      </c>
      <c r="AM586">
        <v>0</v>
      </c>
      <c r="AN586">
        <v>0</v>
      </c>
      <c r="AO586">
        <v>0</v>
      </c>
      <c r="AP586">
        <v>0</v>
      </c>
      <c r="AQ586">
        <v>0</v>
      </c>
      <c r="AR586">
        <v>0</v>
      </c>
    </row>
    <row r="587" spans="1:44">
      <c r="A587">
        <f>ROW(Source!A144)</f>
        <v>144</v>
      </c>
      <c r="B587">
        <v>85246900</v>
      </c>
      <c r="C587">
        <v>85246884</v>
      </c>
      <c r="D587">
        <v>82932505</v>
      </c>
      <c r="E587">
        <v>1</v>
      </c>
      <c r="F587">
        <v>1</v>
      </c>
      <c r="G587">
        <v>1</v>
      </c>
      <c r="H587">
        <v>2</v>
      </c>
      <c r="I587" t="s">
        <v>73</v>
      </c>
      <c r="J587" t="s">
        <v>807</v>
      </c>
      <c r="K587" t="s">
        <v>74</v>
      </c>
      <c r="L587">
        <v>1368</v>
      </c>
      <c r="N587">
        <v>1011</v>
      </c>
      <c r="O587" t="s">
        <v>57</v>
      </c>
      <c r="P587" t="s">
        <v>57</v>
      </c>
      <c r="Q587">
        <v>1</v>
      </c>
      <c r="X587">
        <v>0.75</v>
      </c>
      <c r="Y587">
        <v>0</v>
      </c>
      <c r="Z587">
        <v>1626.29</v>
      </c>
      <c r="AA587">
        <v>1090.46</v>
      </c>
      <c r="AB587">
        <v>0</v>
      </c>
      <c r="AC587">
        <v>0</v>
      </c>
      <c r="AD587">
        <v>1</v>
      </c>
      <c r="AE587">
        <v>0</v>
      </c>
      <c r="AF587" t="s">
        <v>441</v>
      </c>
      <c r="AG587">
        <v>1.0125</v>
      </c>
      <c r="AH587">
        <v>2</v>
      </c>
      <c r="AI587">
        <v>85246890</v>
      </c>
      <c r="AJ587">
        <v>406</v>
      </c>
      <c r="AK587">
        <v>0</v>
      </c>
      <c r="AL587">
        <v>0</v>
      </c>
      <c r="AM587">
        <v>0</v>
      </c>
      <c r="AN587">
        <v>0</v>
      </c>
      <c r="AO587">
        <v>0</v>
      </c>
      <c r="AP587">
        <v>0</v>
      </c>
      <c r="AQ587">
        <v>0</v>
      </c>
      <c r="AR587">
        <v>0</v>
      </c>
    </row>
    <row r="588" spans="1:44">
      <c r="A588">
        <f>ROW(Source!A144)</f>
        <v>144</v>
      </c>
      <c r="B588">
        <v>85246901</v>
      </c>
      <c r="C588">
        <v>85246884</v>
      </c>
      <c r="D588">
        <v>82932639</v>
      </c>
      <c r="E588">
        <v>1</v>
      </c>
      <c r="F588">
        <v>1</v>
      </c>
      <c r="G588">
        <v>1</v>
      </c>
      <c r="H588">
        <v>2</v>
      </c>
      <c r="I588" t="s">
        <v>122</v>
      </c>
      <c r="J588" t="s">
        <v>868</v>
      </c>
      <c r="K588" t="s">
        <v>123</v>
      </c>
      <c r="L588">
        <v>1368</v>
      </c>
      <c r="N588">
        <v>1011</v>
      </c>
      <c r="O588" t="s">
        <v>57</v>
      </c>
      <c r="P588" t="s">
        <v>57</v>
      </c>
      <c r="Q588">
        <v>1</v>
      </c>
      <c r="X588">
        <v>0.81</v>
      </c>
      <c r="Y588">
        <v>0</v>
      </c>
      <c r="Z588">
        <v>11.45</v>
      </c>
      <c r="AA588">
        <v>0</v>
      </c>
      <c r="AB588">
        <v>0</v>
      </c>
      <c r="AC588">
        <v>0</v>
      </c>
      <c r="AD588">
        <v>1</v>
      </c>
      <c r="AE588">
        <v>0</v>
      </c>
      <c r="AF588" t="s">
        <v>441</v>
      </c>
      <c r="AG588">
        <v>1.0935</v>
      </c>
      <c r="AH588">
        <v>2</v>
      </c>
      <c r="AI588">
        <v>85246891</v>
      </c>
      <c r="AJ588">
        <v>407</v>
      </c>
      <c r="AK588">
        <v>0</v>
      </c>
      <c r="AL588">
        <v>0</v>
      </c>
      <c r="AM588">
        <v>0</v>
      </c>
      <c r="AN588">
        <v>0</v>
      </c>
      <c r="AO588">
        <v>0</v>
      </c>
      <c r="AP588">
        <v>0</v>
      </c>
      <c r="AQ588">
        <v>0</v>
      </c>
      <c r="AR588">
        <v>0</v>
      </c>
    </row>
    <row r="589" spans="1:44">
      <c r="A589">
        <f>ROW(Source!A144)</f>
        <v>144</v>
      </c>
      <c r="B589">
        <v>85246902</v>
      </c>
      <c r="C589">
        <v>85246884</v>
      </c>
      <c r="D589">
        <v>82932679</v>
      </c>
      <c r="E589">
        <v>1</v>
      </c>
      <c r="F589">
        <v>1</v>
      </c>
      <c r="G589">
        <v>1</v>
      </c>
      <c r="H589">
        <v>2</v>
      </c>
      <c r="I589" t="s">
        <v>124</v>
      </c>
      <c r="J589" t="s">
        <v>800</v>
      </c>
      <c r="K589" t="s">
        <v>125</v>
      </c>
      <c r="L589">
        <v>1368</v>
      </c>
      <c r="N589">
        <v>1011</v>
      </c>
      <c r="O589" t="s">
        <v>57</v>
      </c>
      <c r="P589" t="s">
        <v>57</v>
      </c>
      <c r="Q589">
        <v>1</v>
      </c>
      <c r="X589">
        <v>22.74</v>
      </c>
      <c r="Y589">
        <v>0</v>
      </c>
      <c r="Z589">
        <v>346.73</v>
      </c>
      <c r="AA589">
        <v>811.79</v>
      </c>
      <c r="AB589">
        <v>0</v>
      </c>
      <c r="AC589">
        <v>0</v>
      </c>
      <c r="AD589">
        <v>1</v>
      </c>
      <c r="AE589">
        <v>0</v>
      </c>
      <c r="AF589" t="s">
        <v>441</v>
      </c>
      <c r="AG589">
        <v>30.699</v>
      </c>
      <c r="AH589">
        <v>2</v>
      </c>
      <c r="AI589">
        <v>85246892</v>
      </c>
      <c r="AJ589">
        <v>408</v>
      </c>
      <c r="AK589">
        <v>0</v>
      </c>
      <c r="AL589">
        <v>0</v>
      </c>
      <c r="AM589">
        <v>0</v>
      </c>
      <c r="AN589">
        <v>0</v>
      </c>
      <c r="AO589">
        <v>0</v>
      </c>
      <c r="AP589">
        <v>0</v>
      </c>
      <c r="AQ589">
        <v>0</v>
      </c>
      <c r="AR589">
        <v>0</v>
      </c>
    </row>
    <row r="590" spans="1:44">
      <c r="A590">
        <f>ROW(Source!A144)</f>
        <v>144</v>
      </c>
      <c r="B590">
        <v>85246903</v>
      </c>
      <c r="C590">
        <v>85246884</v>
      </c>
      <c r="D590">
        <v>82933400</v>
      </c>
      <c r="E590">
        <v>1</v>
      </c>
      <c r="F590">
        <v>1</v>
      </c>
      <c r="G590">
        <v>1</v>
      </c>
      <c r="H590">
        <v>2</v>
      </c>
      <c r="I590" t="s">
        <v>97</v>
      </c>
      <c r="J590" t="s">
        <v>801</v>
      </c>
      <c r="K590" t="s">
        <v>98</v>
      </c>
      <c r="L590">
        <v>1368</v>
      </c>
      <c r="N590">
        <v>1011</v>
      </c>
      <c r="O590" t="s">
        <v>57</v>
      </c>
      <c r="P590" t="s">
        <v>57</v>
      </c>
      <c r="Q590">
        <v>1</v>
      </c>
      <c r="X590">
        <v>0.59</v>
      </c>
      <c r="Y590">
        <v>0</v>
      </c>
      <c r="Z590">
        <v>641.7</v>
      </c>
      <c r="AA590">
        <v>811.79</v>
      </c>
      <c r="AB590">
        <v>0</v>
      </c>
      <c r="AC590">
        <v>0</v>
      </c>
      <c r="AD590">
        <v>1</v>
      </c>
      <c r="AE590">
        <v>0</v>
      </c>
      <c r="AF590" t="s">
        <v>441</v>
      </c>
      <c r="AG590">
        <v>0.7965</v>
      </c>
      <c r="AH590">
        <v>2</v>
      </c>
      <c r="AI590">
        <v>85246893</v>
      </c>
      <c r="AJ590">
        <v>409</v>
      </c>
      <c r="AK590">
        <v>0</v>
      </c>
      <c r="AL590">
        <v>0</v>
      </c>
      <c r="AM590">
        <v>0</v>
      </c>
      <c r="AN590">
        <v>0</v>
      </c>
      <c r="AO590">
        <v>0</v>
      </c>
      <c r="AP590">
        <v>0</v>
      </c>
      <c r="AQ590">
        <v>0</v>
      </c>
      <c r="AR590">
        <v>0</v>
      </c>
    </row>
    <row r="591" spans="1:44">
      <c r="A591">
        <f>ROW(Source!A144)</f>
        <v>144</v>
      </c>
      <c r="B591">
        <v>85246904</v>
      </c>
      <c r="C591">
        <v>85246884</v>
      </c>
      <c r="D591">
        <v>82933598</v>
      </c>
      <c r="E591">
        <v>1</v>
      </c>
      <c r="F591">
        <v>1</v>
      </c>
      <c r="G591">
        <v>1</v>
      </c>
      <c r="H591">
        <v>2</v>
      </c>
      <c r="I591" t="s">
        <v>126</v>
      </c>
      <c r="J591" t="s">
        <v>869</v>
      </c>
      <c r="K591" t="s">
        <v>127</v>
      </c>
      <c r="L591">
        <v>1368</v>
      </c>
      <c r="N591">
        <v>1011</v>
      </c>
      <c r="O591" t="s">
        <v>57</v>
      </c>
      <c r="P591" t="s">
        <v>57</v>
      </c>
      <c r="Q591">
        <v>1</v>
      </c>
      <c r="X591">
        <v>0.81</v>
      </c>
      <c r="Y591">
        <v>0</v>
      </c>
      <c r="Z591">
        <v>192.86</v>
      </c>
      <c r="AA591">
        <v>811.79</v>
      </c>
      <c r="AB591">
        <v>0</v>
      </c>
      <c r="AC591">
        <v>0</v>
      </c>
      <c r="AD591">
        <v>1</v>
      </c>
      <c r="AE591">
        <v>0</v>
      </c>
      <c r="AF591" t="s">
        <v>441</v>
      </c>
      <c r="AG591">
        <v>1.0935</v>
      </c>
      <c r="AH591">
        <v>2</v>
      </c>
      <c r="AI591">
        <v>85246894</v>
      </c>
      <c r="AJ591">
        <v>410</v>
      </c>
      <c r="AK591">
        <v>0</v>
      </c>
      <c r="AL591">
        <v>0</v>
      </c>
      <c r="AM591">
        <v>0</v>
      </c>
      <c r="AN591">
        <v>0</v>
      </c>
      <c r="AO591">
        <v>0</v>
      </c>
      <c r="AP591">
        <v>0</v>
      </c>
      <c r="AQ591">
        <v>0</v>
      </c>
      <c r="AR591">
        <v>0</v>
      </c>
    </row>
    <row r="592" spans="1:44">
      <c r="A592">
        <f>ROW(Source!A144)</f>
        <v>144</v>
      </c>
      <c r="B592">
        <v>85246905</v>
      </c>
      <c r="C592">
        <v>85246884</v>
      </c>
      <c r="D592">
        <v>82930691</v>
      </c>
      <c r="E592">
        <v>117</v>
      </c>
      <c r="F592">
        <v>1</v>
      </c>
      <c r="G592">
        <v>1</v>
      </c>
      <c r="H592">
        <v>3</v>
      </c>
      <c r="I592" t="s">
        <v>998</v>
      </c>
      <c r="J592" t="s">
        <v>236</v>
      </c>
      <c r="K592" t="s">
        <v>999</v>
      </c>
      <c r="L592">
        <v>1371</v>
      </c>
      <c r="N592">
        <v>1013</v>
      </c>
      <c r="O592" t="s">
        <v>265</v>
      </c>
      <c r="P592" t="s">
        <v>265</v>
      </c>
      <c r="Q592">
        <v>1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1</v>
      </c>
      <c r="AD592">
        <v>0</v>
      </c>
      <c r="AE592">
        <v>0</v>
      </c>
      <c r="AF592" t="s">
        <v>236</v>
      </c>
      <c r="AG592">
        <v>0</v>
      </c>
      <c r="AH592">
        <v>3</v>
      </c>
      <c r="AI592">
        <v>-1</v>
      </c>
      <c r="AJ592" t="s">
        <v>236</v>
      </c>
      <c r="AK592">
        <v>0</v>
      </c>
      <c r="AL592">
        <v>0</v>
      </c>
      <c r="AM592">
        <v>0</v>
      </c>
      <c r="AN592">
        <v>0</v>
      </c>
      <c r="AO592">
        <v>0</v>
      </c>
      <c r="AP592">
        <v>0</v>
      </c>
      <c r="AQ592">
        <v>0</v>
      </c>
      <c r="AR592">
        <v>0</v>
      </c>
    </row>
    <row r="593" spans="1:44">
      <c r="A593">
        <f>ROW(Source!A144)</f>
        <v>144</v>
      </c>
      <c r="B593">
        <v>85246906</v>
      </c>
      <c r="C593">
        <v>85246884</v>
      </c>
      <c r="D593">
        <v>82930699</v>
      </c>
      <c r="E593">
        <v>117</v>
      </c>
      <c r="F593">
        <v>1</v>
      </c>
      <c r="G593">
        <v>1</v>
      </c>
      <c r="H593">
        <v>3</v>
      </c>
      <c r="I593" t="s">
        <v>1000</v>
      </c>
      <c r="J593" t="s">
        <v>236</v>
      </c>
      <c r="K593" t="s">
        <v>1001</v>
      </c>
      <c r="L593">
        <v>1371</v>
      </c>
      <c r="N593">
        <v>1013</v>
      </c>
      <c r="O593" t="s">
        <v>265</v>
      </c>
      <c r="P593" t="s">
        <v>265</v>
      </c>
      <c r="Q593">
        <v>1</v>
      </c>
      <c r="X593">
        <v>0</v>
      </c>
      <c r="Y593">
        <v>0</v>
      </c>
      <c r="Z593">
        <v>0</v>
      </c>
      <c r="AA593">
        <v>0</v>
      </c>
      <c r="AB593">
        <v>0</v>
      </c>
      <c r="AC593">
        <v>1</v>
      </c>
      <c r="AD593">
        <v>0</v>
      </c>
      <c r="AE593">
        <v>0</v>
      </c>
      <c r="AF593" t="s">
        <v>236</v>
      </c>
      <c r="AG593">
        <v>0</v>
      </c>
      <c r="AH593">
        <v>3</v>
      </c>
      <c r="AI593">
        <v>-1</v>
      </c>
      <c r="AJ593" t="s">
        <v>236</v>
      </c>
      <c r="AK593">
        <v>0</v>
      </c>
      <c r="AL593">
        <v>0</v>
      </c>
      <c r="AM593">
        <v>0</v>
      </c>
      <c r="AN593">
        <v>0</v>
      </c>
      <c r="AO593">
        <v>0</v>
      </c>
      <c r="AP593">
        <v>0</v>
      </c>
      <c r="AQ593">
        <v>0</v>
      </c>
      <c r="AR593">
        <v>0</v>
      </c>
    </row>
    <row r="594" spans="1:44">
      <c r="A594">
        <f>ROW(Source!A144)</f>
        <v>144</v>
      </c>
      <c r="B594">
        <v>85246907</v>
      </c>
      <c r="C594">
        <v>85246884</v>
      </c>
      <c r="D594">
        <v>82930868</v>
      </c>
      <c r="E594">
        <v>117</v>
      </c>
      <c r="F594">
        <v>1</v>
      </c>
      <c r="G594">
        <v>1</v>
      </c>
      <c r="H594">
        <v>3</v>
      </c>
      <c r="I594" t="s">
        <v>1002</v>
      </c>
      <c r="J594" t="s">
        <v>236</v>
      </c>
      <c r="K594" t="s">
        <v>1003</v>
      </c>
      <c r="L594">
        <v>1477</v>
      </c>
      <c r="N594">
        <v>1013</v>
      </c>
      <c r="O594" t="s">
        <v>458</v>
      </c>
      <c r="P594" t="s">
        <v>460</v>
      </c>
      <c r="Q594">
        <v>1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1</v>
      </c>
      <c r="AD594">
        <v>0</v>
      </c>
      <c r="AE594">
        <v>0</v>
      </c>
      <c r="AF594" t="s">
        <v>236</v>
      </c>
      <c r="AG594">
        <v>0</v>
      </c>
      <c r="AH594">
        <v>3</v>
      </c>
      <c r="AI594">
        <v>-1</v>
      </c>
      <c r="AJ594" t="s">
        <v>236</v>
      </c>
      <c r="AK594">
        <v>0</v>
      </c>
      <c r="AL594">
        <v>0</v>
      </c>
      <c r="AM594">
        <v>0</v>
      </c>
      <c r="AN594">
        <v>0</v>
      </c>
      <c r="AO594">
        <v>0</v>
      </c>
      <c r="AP594">
        <v>0</v>
      </c>
      <c r="AQ594">
        <v>0</v>
      </c>
      <c r="AR594">
        <v>0</v>
      </c>
    </row>
    <row r="595" spans="1:44">
      <c r="A595">
        <f>ROW(Source!A145)</f>
        <v>145</v>
      </c>
      <c r="B595">
        <v>85246914</v>
      </c>
      <c r="C595">
        <v>85246908</v>
      </c>
      <c r="D595">
        <v>82925976</v>
      </c>
      <c r="E595">
        <v>117</v>
      </c>
      <c r="F595">
        <v>1</v>
      </c>
      <c r="G595">
        <v>1</v>
      </c>
      <c r="H595">
        <v>1</v>
      </c>
      <c r="I595" t="s">
        <v>116</v>
      </c>
      <c r="J595" t="s">
        <v>236</v>
      </c>
      <c r="K595" t="s">
        <v>117</v>
      </c>
      <c r="L595">
        <v>1369</v>
      </c>
      <c r="N595">
        <v>1013</v>
      </c>
      <c r="O595" t="s">
        <v>115</v>
      </c>
      <c r="P595" t="s">
        <v>115</v>
      </c>
      <c r="Q595">
        <v>1</v>
      </c>
      <c r="X595">
        <v>0.91</v>
      </c>
      <c r="Y595">
        <v>0</v>
      </c>
      <c r="Z595">
        <v>0</v>
      </c>
      <c r="AA595">
        <v>0</v>
      </c>
      <c r="AB595">
        <v>720.91</v>
      </c>
      <c r="AC595">
        <v>0</v>
      </c>
      <c r="AD595">
        <v>1</v>
      </c>
      <c r="AE595">
        <v>1</v>
      </c>
      <c r="AF595" t="s">
        <v>422</v>
      </c>
      <c r="AG595">
        <v>1.0465</v>
      </c>
      <c r="AH595">
        <v>2</v>
      </c>
      <c r="AI595">
        <v>85246909</v>
      </c>
      <c r="AJ595">
        <v>411</v>
      </c>
      <c r="AK595">
        <v>0</v>
      </c>
      <c r="AL595">
        <v>0</v>
      </c>
      <c r="AM595">
        <v>0</v>
      </c>
      <c r="AN595">
        <v>0</v>
      </c>
      <c r="AO595">
        <v>0</v>
      </c>
      <c r="AP595">
        <v>0</v>
      </c>
      <c r="AQ595">
        <v>0</v>
      </c>
      <c r="AR595">
        <v>0</v>
      </c>
    </row>
    <row r="596" spans="1:44">
      <c r="A596">
        <f>ROW(Source!A145)</f>
        <v>145</v>
      </c>
      <c r="B596">
        <v>85246915</v>
      </c>
      <c r="C596">
        <v>85246908</v>
      </c>
      <c r="D596">
        <v>82925980</v>
      </c>
      <c r="E596">
        <v>117</v>
      </c>
      <c r="F596">
        <v>1</v>
      </c>
      <c r="G596">
        <v>1</v>
      </c>
      <c r="H596">
        <v>1</v>
      </c>
      <c r="I596" t="s">
        <v>118</v>
      </c>
      <c r="J596" t="s">
        <v>236</v>
      </c>
      <c r="K596" t="s">
        <v>119</v>
      </c>
      <c r="L596">
        <v>1369</v>
      </c>
      <c r="N596">
        <v>1013</v>
      </c>
      <c r="O596" t="s">
        <v>115</v>
      </c>
      <c r="P596" t="s">
        <v>115</v>
      </c>
      <c r="Q596">
        <v>1</v>
      </c>
      <c r="X596">
        <v>0.45</v>
      </c>
      <c r="Y596">
        <v>0</v>
      </c>
      <c r="Z596">
        <v>0</v>
      </c>
      <c r="AA596">
        <v>0</v>
      </c>
      <c r="AB596">
        <v>811.79</v>
      </c>
      <c r="AC596">
        <v>0</v>
      </c>
      <c r="AD596">
        <v>1</v>
      </c>
      <c r="AE596">
        <v>1</v>
      </c>
      <c r="AF596" t="s">
        <v>422</v>
      </c>
      <c r="AG596">
        <v>0.5175</v>
      </c>
      <c r="AH596">
        <v>2</v>
      </c>
      <c r="AI596">
        <v>85246910</v>
      </c>
      <c r="AJ596">
        <v>412</v>
      </c>
      <c r="AK596">
        <v>0</v>
      </c>
      <c r="AL596">
        <v>0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</row>
    <row r="597" spans="1:44">
      <c r="A597">
        <f>ROW(Source!A145)</f>
        <v>145</v>
      </c>
      <c r="B597">
        <v>85246916</v>
      </c>
      <c r="C597">
        <v>85246908</v>
      </c>
      <c r="D597">
        <v>82925984</v>
      </c>
      <c r="E597">
        <v>117</v>
      </c>
      <c r="F597">
        <v>1</v>
      </c>
      <c r="G597">
        <v>1</v>
      </c>
      <c r="H597">
        <v>1</v>
      </c>
      <c r="I597" t="s">
        <v>120</v>
      </c>
      <c r="J597" t="s">
        <v>236</v>
      </c>
      <c r="K597" t="s">
        <v>121</v>
      </c>
      <c r="L597">
        <v>1369</v>
      </c>
      <c r="N597">
        <v>1013</v>
      </c>
      <c r="O597" t="s">
        <v>115</v>
      </c>
      <c r="P597" t="s">
        <v>115</v>
      </c>
      <c r="Q597">
        <v>1</v>
      </c>
      <c r="X597">
        <v>0.45</v>
      </c>
      <c r="Y597">
        <v>0</v>
      </c>
      <c r="Z597">
        <v>0</v>
      </c>
      <c r="AA597">
        <v>0</v>
      </c>
      <c r="AB597">
        <v>932.95</v>
      </c>
      <c r="AC597">
        <v>0</v>
      </c>
      <c r="AD597">
        <v>1</v>
      </c>
      <c r="AE597">
        <v>1</v>
      </c>
      <c r="AF597" t="s">
        <v>422</v>
      </c>
      <c r="AG597">
        <v>0.5175</v>
      </c>
      <c r="AH597">
        <v>2</v>
      </c>
      <c r="AI597">
        <v>85246911</v>
      </c>
      <c r="AJ597">
        <v>413</v>
      </c>
      <c r="AK597">
        <v>0</v>
      </c>
      <c r="AL597">
        <v>0</v>
      </c>
      <c r="AM597">
        <v>0</v>
      </c>
      <c r="AN597">
        <v>0</v>
      </c>
      <c r="AO597">
        <v>0</v>
      </c>
      <c r="AP597">
        <v>0</v>
      </c>
      <c r="AQ597">
        <v>0</v>
      </c>
      <c r="AR597">
        <v>0</v>
      </c>
    </row>
    <row r="598" spans="1:44">
      <c r="A598">
        <f>ROW(Source!A145)</f>
        <v>145</v>
      </c>
      <c r="B598">
        <v>85246917</v>
      </c>
      <c r="C598">
        <v>85246908</v>
      </c>
      <c r="D598">
        <v>82926016</v>
      </c>
      <c r="E598">
        <v>117</v>
      </c>
      <c r="F598">
        <v>1</v>
      </c>
      <c r="G598">
        <v>1</v>
      </c>
      <c r="H598">
        <v>1</v>
      </c>
      <c r="I598" t="s">
        <v>798</v>
      </c>
      <c r="J598" t="s">
        <v>236</v>
      </c>
      <c r="K598" t="s">
        <v>799</v>
      </c>
      <c r="L598">
        <v>1191</v>
      </c>
      <c r="N598">
        <v>1013</v>
      </c>
      <c r="O598" t="s">
        <v>28</v>
      </c>
      <c r="P598" t="s">
        <v>28</v>
      </c>
      <c r="Q598">
        <v>1</v>
      </c>
      <c r="X598">
        <v>0.44</v>
      </c>
      <c r="Y598">
        <v>0</v>
      </c>
      <c r="Z598">
        <v>0</v>
      </c>
      <c r="AA598">
        <v>0</v>
      </c>
      <c r="AB598">
        <v>0</v>
      </c>
      <c r="AC598">
        <v>0</v>
      </c>
      <c r="AD598">
        <v>1</v>
      </c>
      <c r="AE598">
        <v>2</v>
      </c>
      <c r="AF598" t="s">
        <v>422</v>
      </c>
      <c r="AG598">
        <v>0.506</v>
      </c>
      <c r="AH598">
        <v>2</v>
      </c>
      <c r="AI598">
        <v>85246912</v>
      </c>
      <c r="AJ598">
        <v>414</v>
      </c>
      <c r="AK598">
        <v>0</v>
      </c>
      <c r="AL598">
        <v>0</v>
      </c>
      <c r="AM598">
        <v>0</v>
      </c>
      <c r="AN598">
        <v>0</v>
      </c>
      <c r="AO598">
        <v>0</v>
      </c>
      <c r="AP598">
        <v>0</v>
      </c>
      <c r="AQ598">
        <v>0</v>
      </c>
      <c r="AR598">
        <v>0</v>
      </c>
    </row>
    <row r="599" spans="1:44">
      <c r="A599">
        <f>ROW(Source!A145)</f>
        <v>145</v>
      </c>
      <c r="B599">
        <v>85246918</v>
      </c>
      <c r="C599">
        <v>85246908</v>
      </c>
      <c r="D599">
        <v>82932679</v>
      </c>
      <c r="E599">
        <v>1</v>
      </c>
      <c r="F599">
        <v>1</v>
      </c>
      <c r="G599">
        <v>1</v>
      </c>
      <c r="H599">
        <v>2</v>
      </c>
      <c r="I599" t="s">
        <v>124</v>
      </c>
      <c r="J599" t="s">
        <v>800</v>
      </c>
      <c r="K599" t="s">
        <v>125</v>
      </c>
      <c r="L599">
        <v>1368</v>
      </c>
      <c r="N599">
        <v>1011</v>
      </c>
      <c r="O599" t="s">
        <v>57</v>
      </c>
      <c r="P599" t="s">
        <v>57</v>
      </c>
      <c r="Q599">
        <v>1</v>
      </c>
      <c r="X599">
        <v>0.44</v>
      </c>
      <c r="Y599">
        <v>0</v>
      </c>
      <c r="Z599">
        <v>346.73</v>
      </c>
      <c r="AA599">
        <v>811.79</v>
      </c>
      <c r="AB599">
        <v>0</v>
      </c>
      <c r="AC599">
        <v>0</v>
      </c>
      <c r="AD599">
        <v>1</v>
      </c>
      <c r="AE599">
        <v>0</v>
      </c>
      <c r="AF599" t="s">
        <v>422</v>
      </c>
      <c r="AG599">
        <v>0.506</v>
      </c>
      <c r="AH599">
        <v>2</v>
      </c>
      <c r="AI599">
        <v>85246913</v>
      </c>
      <c r="AJ599">
        <v>415</v>
      </c>
      <c r="AK599">
        <v>0</v>
      </c>
      <c r="AL599">
        <v>0</v>
      </c>
      <c r="AM599">
        <v>0</v>
      </c>
      <c r="AN599">
        <v>0</v>
      </c>
      <c r="AO599">
        <v>0</v>
      </c>
      <c r="AP599">
        <v>0</v>
      </c>
      <c r="AQ599">
        <v>0</v>
      </c>
      <c r="AR599">
        <v>0</v>
      </c>
    </row>
    <row r="600" spans="1:44">
      <c r="A600">
        <f>ROW(Source!A145)</f>
        <v>145</v>
      </c>
      <c r="B600">
        <v>85246919</v>
      </c>
      <c r="C600">
        <v>85246908</v>
      </c>
      <c r="D600">
        <v>82930691</v>
      </c>
      <c r="E600">
        <v>117</v>
      </c>
      <c r="F600">
        <v>1</v>
      </c>
      <c r="G600">
        <v>1</v>
      </c>
      <c r="H600">
        <v>3</v>
      </c>
      <c r="I600" t="s">
        <v>998</v>
      </c>
      <c r="J600" t="s">
        <v>236</v>
      </c>
      <c r="K600" t="s">
        <v>999</v>
      </c>
      <c r="L600">
        <v>1371</v>
      </c>
      <c r="N600">
        <v>1013</v>
      </c>
      <c r="O600" t="s">
        <v>265</v>
      </c>
      <c r="P600" t="s">
        <v>265</v>
      </c>
      <c r="Q600">
        <v>1</v>
      </c>
      <c r="X600">
        <v>0</v>
      </c>
      <c r="Y600">
        <v>0</v>
      </c>
      <c r="Z600">
        <v>0</v>
      </c>
      <c r="AA600">
        <v>0</v>
      </c>
      <c r="AB600">
        <v>0</v>
      </c>
      <c r="AC600">
        <v>1</v>
      </c>
      <c r="AD600">
        <v>0</v>
      </c>
      <c r="AE600">
        <v>0</v>
      </c>
      <c r="AF600" t="s">
        <v>236</v>
      </c>
      <c r="AG600">
        <v>0</v>
      </c>
      <c r="AH600">
        <v>3</v>
      </c>
      <c r="AI600">
        <v>-1</v>
      </c>
      <c r="AJ600" t="s">
        <v>236</v>
      </c>
      <c r="AK600">
        <v>0</v>
      </c>
      <c r="AL600">
        <v>0</v>
      </c>
      <c r="AM600">
        <v>0</v>
      </c>
      <c r="AN600">
        <v>0</v>
      </c>
      <c r="AO600">
        <v>0</v>
      </c>
      <c r="AP600">
        <v>0</v>
      </c>
      <c r="AQ600">
        <v>0</v>
      </c>
      <c r="AR600">
        <v>0</v>
      </c>
    </row>
    <row r="601" spans="1:44">
      <c r="A601">
        <f>ROW(Source!A145)</f>
        <v>145</v>
      </c>
      <c r="B601">
        <v>85246920</v>
      </c>
      <c r="C601">
        <v>85246908</v>
      </c>
      <c r="D601">
        <v>82930699</v>
      </c>
      <c r="E601">
        <v>117</v>
      </c>
      <c r="F601">
        <v>1</v>
      </c>
      <c r="G601">
        <v>1</v>
      </c>
      <c r="H601">
        <v>3</v>
      </c>
      <c r="I601" t="s">
        <v>1000</v>
      </c>
      <c r="J601" t="s">
        <v>236</v>
      </c>
      <c r="K601" t="s">
        <v>1001</v>
      </c>
      <c r="L601">
        <v>1371</v>
      </c>
      <c r="N601">
        <v>1013</v>
      </c>
      <c r="O601" t="s">
        <v>265</v>
      </c>
      <c r="P601" t="s">
        <v>265</v>
      </c>
      <c r="Q601">
        <v>1</v>
      </c>
      <c r="X601">
        <v>0</v>
      </c>
      <c r="Y601">
        <v>0</v>
      </c>
      <c r="Z601">
        <v>0</v>
      </c>
      <c r="AA601">
        <v>0</v>
      </c>
      <c r="AB601">
        <v>0</v>
      </c>
      <c r="AC601">
        <v>1</v>
      </c>
      <c r="AD601">
        <v>0</v>
      </c>
      <c r="AE601">
        <v>0</v>
      </c>
      <c r="AF601" t="s">
        <v>236</v>
      </c>
      <c r="AG601">
        <v>0</v>
      </c>
      <c r="AH601">
        <v>3</v>
      </c>
      <c r="AI601">
        <v>-1</v>
      </c>
      <c r="AJ601" t="s">
        <v>236</v>
      </c>
      <c r="AK601">
        <v>0</v>
      </c>
      <c r="AL601">
        <v>0</v>
      </c>
      <c r="AM601">
        <v>0</v>
      </c>
      <c r="AN601">
        <v>0</v>
      </c>
      <c r="AO601">
        <v>0</v>
      </c>
      <c r="AP601">
        <v>0</v>
      </c>
      <c r="AQ601">
        <v>0</v>
      </c>
      <c r="AR601">
        <v>0</v>
      </c>
    </row>
    <row r="602" spans="1:44">
      <c r="A602">
        <f>ROW(Source!A146)</f>
        <v>146</v>
      </c>
      <c r="B602">
        <v>85246914</v>
      </c>
      <c r="C602">
        <v>85246908</v>
      </c>
      <c r="D602">
        <v>82925976</v>
      </c>
      <c r="E602">
        <v>117</v>
      </c>
      <c r="F602">
        <v>1</v>
      </c>
      <c r="G602">
        <v>1</v>
      </c>
      <c r="H602">
        <v>1</v>
      </c>
      <c r="I602" t="s">
        <v>116</v>
      </c>
      <c r="J602" t="s">
        <v>236</v>
      </c>
      <c r="K602" t="s">
        <v>117</v>
      </c>
      <c r="L602">
        <v>1369</v>
      </c>
      <c r="N602">
        <v>1013</v>
      </c>
      <c r="O602" t="s">
        <v>115</v>
      </c>
      <c r="P602" t="s">
        <v>115</v>
      </c>
      <c r="Q602">
        <v>1</v>
      </c>
      <c r="X602">
        <v>0.91</v>
      </c>
      <c r="Y602">
        <v>0</v>
      </c>
      <c r="Z602">
        <v>0</v>
      </c>
      <c r="AA602">
        <v>0</v>
      </c>
      <c r="AB602">
        <v>720.91</v>
      </c>
      <c r="AC602">
        <v>0</v>
      </c>
      <c r="AD602">
        <v>1</v>
      </c>
      <c r="AE602">
        <v>1</v>
      </c>
      <c r="AF602" t="s">
        <v>422</v>
      </c>
      <c r="AG602">
        <v>1.0465</v>
      </c>
      <c r="AH602">
        <v>2</v>
      </c>
      <c r="AI602">
        <v>85246909</v>
      </c>
      <c r="AJ602">
        <v>416</v>
      </c>
      <c r="AK602">
        <v>0</v>
      </c>
      <c r="AL602">
        <v>0</v>
      </c>
      <c r="AM602">
        <v>0</v>
      </c>
      <c r="AN602">
        <v>0</v>
      </c>
      <c r="AO602">
        <v>0</v>
      </c>
      <c r="AP602">
        <v>0</v>
      </c>
      <c r="AQ602">
        <v>0</v>
      </c>
      <c r="AR602">
        <v>0</v>
      </c>
    </row>
    <row r="603" spans="1:44">
      <c r="A603">
        <f>ROW(Source!A146)</f>
        <v>146</v>
      </c>
      <c r="B603">
        <v>85246915</v>
      </c>
      <c r="C603">
        <v>85246908</v>
      </c>
      <c r="D603">
        <v>82925980</v>
      </c>
      <c r="E603">
        <v>117</v>
      </c>
      <c r="F603">
        <v>1</v>
      </c>
      <c r="G603">
        <v>1</v>
      </c>
      <c r="H603">
        <v>1</v>
      </c>
      <c r="I603" t="s">
        <v>118</v>
      </c>
      <c r="J603" t="s">
        <v>236</v>
      </c>
      <c r="K603" t="s">
        <v>119</v>
      </c>
      <c r="L603">
        <v>1369</v>
      </c>
      <c r="N603">
        <v>1013</v>
      </c>
      <c r="O603" t="s">
        <v>115</v>
      </c>
      <c r="P603" t="s">
        <v>115</v>
      </c>
      <c r="Q603">
        <v>1</v>
      </c>
      <c r="X603">
        <v>0.45</v>
      </c>
      <c r="Y603">
        <v>0</v>
      </c>
      <c r="Z603">
        <v>0</v>
      </c>
      <c r="AA603">
        <v>0</v>
      </c>
      <c r="AB603">
        <v>811.79</v>
      </c>
      <c r="AC603">
        <v>0</v>
      </c>
      <c r="AD603">
        <v>1</v>
      </c>
      <c r="AE603">
        <v>1</v>
      </c>
      <c r="AF603" t="s">
        <v>422</v>
      </c>
      <c r="AG603">
        <v>0.5175</v>
      </c>
      <c r="AH603">
        <v>2</v>
      </c>
      <c r="AI603">
        <v>85246910</v>
      </c>
      <c r="AJ603">
        <v>417</v>
      </c>
      <c r="AK603">
        <v>0</v>
      </c>
      <c r="AL603">
        <v>0</v>
      </c>
      <c r="AM603">
        <v>0</v>
      </c>
      <c r="AN603">
        <v>0</v>
      </c>
      <c r="AO603">
        <v>0</v>
      </c>
      <c r="AP603">
        <v>0</v>
      </c>
      <c r="AQ603">
        <v>0</v>
      </c>
      <c r="AR603">
        <v>0</v>
      </c>
    </row>
    <row r="604" spans="1:44">
      <c r="A604">
        <f>ROW(Source!A146)</f>
        <v>146</v>
      </c>
      <c r="B604">
        <v>85246916</v>
      </c>
      <c r="C604">
        <v>85246908</v>
      </c>
      <c r="D604">
        <v>82925984</v>
      </c>
      <c r="E604">
        <v>117</v>
      </c>
      <c r="F604">
        <v>1</v>
      </c>
      <c r="G604">
        <v>1</v>
      </c>
      <c r="H604">
        <v>1</v>
      </c>
      <c r="I604" t="s">
        <v>120</v>
      </c>
      <c r="J604" t="s">
        <v>236</v>
      </c>
      <c r="K604" t="s">
        <v>121</v>
      </c>
      <c r="L604">
        <v>1369</v>
      </c>
      <c r="N604">
        <v>1013</v>
      </c>
      <c r="O604" t="s">
        <v>115</v>
      </c>
      <c r="P604" t="s">
        <v>115</v>
      </c>
      <c r="Q604">
        <v>1</v>
      </c>
      <c r="X604">
        <v>0.45</v>
      </c>
      <c r="Y604">
        <v>0</v>
      </c>
      <c r="Z604">
        <v>0</v>
      </c>
      <c r="AA604">
        <v>0</v>
      </c>
      <c r="AB604">
        <v>932.95</v>
      </c>
      <c r="AC604">
        <v>0</v>
      </c>
      <c r="AD604">
        <v>1</v>
      </c>
      <c r="AE604">
        <v>1</v>
      </c>
      <c r="AF604" t="s">
        <v>422</v>
      </c>
      <c r="AG604">
        <v>0.5175</v>
      </c>
      <c r="AH604">
        <v>2</v>
      </c>
      <c r="AI604">
        <v>85246911</v>
      </c>
      <c r="AJ604">
        <v>418</v>
      </c>
      <c r="AK604">
        <v>0</v>
      </c>
      <c r="AL604">
        <v>0</v>
      </c>
      <c r="AM604">
        <v>0</v>
      </c>
      <c r="AN604">
        <v>0</v>
      </c>
      <c r="AO604">
        <v>0</v>
      </c>
      <c r="AP604">
        <v>0</v>
      </c>
      <c r="AQ604">
        <v>0</v>
      </c>
      <c r="AR604">
        <v>0</v>
      </c>
    </row>
    <row r="605" spans="1:44">
      <c r="A605">
        <f>ROW(Source!A146)</f>
        <v>146</v>
      </c>
      <c r="B605">
        <v>85246917</v>
      </c>
      <c r="C605">
        <v>85246908</v>
      </c>
      <c r="D605">
        <v>82926016</v>
      </c>
      <c r="E605">
        <v>117</v>
      </c>
      <c r="F605">
        <v>1</v>
      </c>
      <c r="G605">
        <v>1</v>
      </c>
      <c r="H605">
        <v>1</v>
      </c>
      <c r="I605" t="s">
        <v>798</v>
      </c>
      <c r="J605" t="s">
        <v>236</v>
      </c>
      <c r="K605" t="s">
        <v>799</v>
      </c>
      <c r="L605">
        <v>1191</v>
      </c>
      <c r="N605">
        <v>1013</v>
      </c>
      <c r="O605" t="s">
        <v>28</v>
      </c>
      <c r="P605" t="s">
        <v>28</v>
      </c>
      <c r="Q605">
        <v>1</v>
      </c>
      <c r="X605">
        <v>0.44</v>
      </c>
      <c r="Y605">
        <v>0</v>
      </c>
      <c r="Z605">
        <v>0</v>
      </c>
      <c r="AA605">
        <v>0</v>
      </c>
      <c r="AB605">
        <v>0</v>
      </c>
      <c r="AC605">
        <v>0</v>
      </c>
      <c r="AD605">
        <v>1</v>
      </c>
      <c r="AE605">
        <v>2</v>
      </c>
      <c r="AF605" t="s">
        <v>422</v>
      </c>
      <c r="AG605">
        <v>0.506</v>
      </c>
      <c r="AH605">
        <v>2</v>
      </c>
      <c r="AI605">
        <v>85246912</v>
      </c>
      <c r="AJ605">
        <v>419</v>
      </c>
      <c r="AK605">
        <v>0</v>
      </c>
      <c r="AL605">
        <v>0</v>
      </c>
      <c r="AM605">
        <v>0</v>
      </c>
      <c r="AN605">
        <v>0</v>
      </c>
      <c r="AO605">
        <v>0</v>
      </c>
      <c r="AP605">
        <v>0</v>
      </c>
      <c r="AQ605">
        <v>0</v>
      </c>
      <c r="AR605">
        <v>0</v>
      </c>
    </row>
    <row r="606" spans="1:44">
      <c r="A606">
        <f>ROW(Source!A146)</f>
        <v>146</v>
      </c>
      <c r="B606">
        <v>85246918</v>
      </c>
      <c r="C606">
        <v>85246908</v>
      </c>
      <c r="D606">
        <v>82932679</v>
      </c>
      <c r="E606">
        <v>1</v>
      </c>
      <c r="F606">
        <v>1</v>
      </c>
      <c r="G606">
        <v>1</v>
      </c>
      <c r="H606">
        <v>2</v>
      </c>
      <c r="I606" t="s">
        <v>124</v>
      </c>
      <c r="J606" t="s">
        <v>800</v>
      </c>
      <c r="K606" t="s">
        <v>125</v>
      </c>
      <c r="L606">
        <v>1368</v>
      </c>
      <c r="N606">
        <v>1011</v>
      </c>
      <c r="O606" t="s">
        <v>57</v>
      </c>
      <c r="P606" t="s">
        <v>57</v>
      </c>
      <c r="Q606">
        <v>1</v>
      </c>
      <c r="X606">
        <v>0.44</v>
      </c>
      <c r="Y606">
        <v>0</v>
      </c>
      <c r="Z606">
        <v>346.73</v>
      </c>
      <c r="AA606">
        <v>811.79</v>
      </c>
      <c r="AB606">
        <v>0</v>
      </c>
      <c r="AC606">
        <v>0</v>
      </c>
      <c r="AD606">
        <v>1</v>
      </c>
      <c r="AE606">
        <v>0</v>
      </c>
      <c r="AF606" t="s">
        <v>422</v>
      </c>
      <c r="AG606">
        <v>0.506</v>
      </c>
      <c r="AH606">
        <v>2</v>
      </c>
      <c r="AI606">
        <v>85246913</v>
      </c>
      <c r="AJ606">
        <v>420</v>
      </c>
      <c r="AK606">
        <v>0</v>
      </c>
      <c r="AL606">
        <v>0</v>
      </c>
      <c r="AM606">
        <v>0</v>
      </c>
      <c r="AN606">
        <v>0</v>
      </c>
      <c r="AO606">
        <v>0</v>
      </c>
      <c r="AP606">
        <v>0</v>
      </c>
      <c r="AQ606">
        <v>0</v>
      </c>
      <c r="AR606">
        <v>0</v>
      </c>
    </row>
    <row r="607" spans="1:44">
      <c r="A607">
        <f>ROW(Source!A146)</f>
        <v>146</v>
      </c>
      <c r="B607">
        <v>85246919</v>
      </c>
      <c r="C607">
        <v>85246908</v>
      </c>
      <c r="D607">
        <v>82930691</v>
      </c>
      <c r="E607">
        <v>117</v>
      </c>
      <c r="F607">
        <v>1</v>
      </c>
      <c r="G607">
        <v>1</v>
      </c>
      <c r="H607">
        <v>3</v>
      </c>
      <c r="I607" t="s">
        <v>998</v>
      </c>
      <c r="J607" t="s">
        <v>236</v>
      </c>
      <c r="K607" t="s">
        <v>999</v>
      </c>
      <c r="L607">
        <v>1371</v>
      </c>
      <c r="N607">
        <v>1013</v>
      </c>
      <c r="O607" t="s">
        <v>265</v>
      </c>
      <c r="P607" t="s">
        <v>265</v>
      </c>
      <c r="Q607">
        <v>1</v>
      </c>
      <c r="X607">
        <v>0</v>
      </c>
      <c r="Y607">
        <v>0</v>
      </c>
      <c r="Z607">
        <v>0</v>
      </c>
      <c r="AA607">
        <v>0</v>
      </c>
      <c r="AB607">
        <v>0</v>
      </c>
      <c r="AC607">
        <v>1</v>
      </c>
      <c r="AD607">
        <v>0</v>
      </c>
      <c r="AE607">
        <v>0</v>
      </c>
      <c r="AF607" t="s">
        <v>236</v>
      </c>
      <c r="AG607">
        <v>0</v>
      </c>
      <c r="AH607">
        <v>3</v>
      </c>
      <c r="AI607">
        <v>-1</v>
      </c>
      <c r="AJ607" t="s">
        <v>236</v>
      </c>
      <c r="AK607">
        <v>0</v>
      </c>
      <c r="AL607">
        <v>0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</row>
    <row r="608" spans="1:44">
      <c r="A608">
        <f>ROW(Source!A146)</f>
        <v>146</v>
      </c>
      <c r="B608">
        <v>85246920</v>
      </c>
      <c r="C608">
        <v>85246908</v>
      </c>
      <c r="D608">
        <v>82930699</v>
      </c>
      <c r="E608">
        <v>117</v>
      </c>
      <c r="F608">
        <v>1</v>
      </c>
      <c r="G608">
        <v>1</v>
      </c>
      <c r="H608">
        <v>3</v>
      </c>
      <c r="I608" t="s">
        <v>1000</v>
      </c>
      <c r="J608" t="s">
        <v>236</v>
      </c>
      <c r="K608" t="s">
        <v>1001</v>
      </c>
      <c r="L608">
        <v>1371</v>
      </c>
      <c r="N608">
        <v>1013</v>
      </c>
      <c r="O608" t="s">
        <v>265</v>
      </c>
      <c r="P608" t="s">
        <v>265</v>
      </c>
      <c r="Q608">
        <v>1</v>
      </c>
      <c r="X608">
        <v>0</v>
      </c>
      <c r="Y608">
        <v>0</v>
      </c>
      <c r="Z608">
        <v>0</v>
      </c>
      <c r="AA608">
        <v>0</v>
      </c>
      <c r="AB608">
        <v>0</v>
      </c>
      <c r="AC608">
        <v>1</v>
      </c>
      <c r="AD608">
        <v>0</v>
      </c>
      <c r="AE608">
        <v>0</v>
      </c>
      <c r="AF608" t="s">
        <v>236</v>
      </c>
      <c r="AG608">
        <v>0</v>
      </c>
      <c r="AH608">
        <v>3</v>
      </c>
      <c r="AI608">
        <v>-1</v>
      </c>
      <c r="AJ608" t="s">
        <v>236</v>
      </c>
      <c r="AK608">
        <v>0</v>
      </c>
      <c r="AL608">
        <v>0</v>
      </c>
      <c r="AM608">
        <v>0</v>
      </c>
      <c r="AN608">
        <v>0</v>
      </c>
      <c r="AO608">
        <v>0</v>
      </c>
      <c r="AP608">
        <v>0</v>
      </c>
      <c r="AQ608">
        <v>0</v>
      </c>
      <c r="AR608">
        <v>0</v>
      </c>
    </row>
    <row r="609" spans="1:44">
      <c r="A609">
        <f>ROW(Source!A147)</f>
        <v>147</v>
      </c>
      <c r="B609">
        <v>85246927</v>
      </c>
      <c r="C609">
        <v>85246921</v>
      </c>
      <c r="D609">
        <v>82925846</v>
      </c>
      <c r="E609">
        <v>117</v>
      </c>
      <c r="F609">
        <v>1</v>
      </c>
      <c r="G609">
        <v>1</v>
      </c>
      <c r="H609">
        <v>1</v>
      </c>
      <c r="I609" t="s">
        <v>132</v>
      </c>
      <c r="J609" t="s">
        <v>236</v>
      </c>
      <c r="K609" t="s">
        <v>133</v>
      </c>
      <c r="L609">
        <v>1191</v>
      </c>
      <c r="N609">
        <v>1013</v>
      </c>
      <c r="O609" t="s">
        <v>28</v>
      </c>
      <c r="P609" t="s">
        <v>28</v>
      </c>
      <c r="Q609">
        <v>1</v>
      </c>
      <c r="X609">
        <v>41.2</v>
      </c>
      <c r="Y609">
        <v>0</v>
      </c>
      <c r="Z609">
        <v>0</v>
      </c>
      <c r="AA609">
        <v>0</v>
      </c>
      <c r="AB609">
        <v>811.79</v>
      </c>
      <c r="AC609">
        <v>0</v>
      </c>
      <c r="AD609">
        <v>1</v>
      </c>
      <c r="AE609">
        <v>1</v>
      </c>
      <c r="AF609" t="s">
        <v>422</v>
      </c>
      <c r="AG609">
        <v>47.38</v>
      </c>
      <c r="AH609">
        <v>2</v>
      </c>
      <c r="AI609">
        <v>85246922</v>
      </c>
      <c r="AJ609">
        <v>421</v>
      </c>
      <c r="AK609">
        <v>0</v>
      </c>
      <c r="AL609">
        <v>0</v>
      </c>
      <c r="AM609">
        <v>0</v>
      </c>
      <c r="AN609">
        <v>0</v>
      </c>
      <c r="AO609">
        <v>0</v>
      </c>
      <c r="AP609">
        <v>0</v>
      </c>
      <c r="AQ609">
        <v>0</v>
      </c>
      <c r="AR609">
        <v>0</v>
      </c>
    </row>
    <row r="610" spans="1:44">
      <c r="A610">
        <f>ROW(Source!A147)</f>
        <v>147</v>
      </c>
      <c r="B610">
        <v>85246928</v>
      </c>
      <c r="C610">
        <v>85246921</v>
      </c>
      <c r="D610">
        <v>82926016</v>
      </c>
      <c r="E610">
        <v>117</v>
      </c>
      <c r="F610">
        <v>1</v>
      </c>
      <c r="G610">
        <v>1</v>
      </c>
      <c r="H610">
        <v>1</v>
      </c>
      <c r="I610" t="s">
        <v>798</v>
      </c>
      <c r="J610" t="s">
        <v>236</v>
      </c>
      <c r="K610" t="s">
        <v>799</v>
      </c>
      <c r="L610">
        <v>1191</v>
      </c>
      <c r="N610">
        <v>1013</v>
      </c>
      <c r="O610" t="s">
        <v>28</v>
      </c>
      <c r="P610" t="s">
        <v>28</v>
      </c>
      <c r="Q610">
        <v>1</v>
      </c>
      <c r="X610">
        <v>0.2</v>
      </c>
      <c r="Y610">
        <v>0</v>
      </c>
      <c r="Z610">
        <v>0</v>
      </c>
      <c r="AA610">
        <v>0</v>
      </c>
      <c r="AB610">
        <v>0</v>
      </c>
      <c r="AC610">
        <v>0</v>
      </c>
      <c r="AD610">
        <v>1</v>
      </c>
      <c r="AE610">
        <v>2</v>
      </c>
      <c r="AF610" t="s">
        <v>422</v>
      </c>
      <c r="AG610">
        <v>0.23</v>
      </c>
      <c r="AH610">
        <v>2</v>
      </c>
      <c r="AI610">
        <v>85246923</v>
      </c>
      <c r="AJ610">
        <v>422</v>
      </c>
      <c r="AK610">
        <v>0</v>
      </c>
      <c r="AL610">
        <v>0</v>
      </c>
      <c r="AM610">
        <v>0</v>
      </c>
      <c r="AN610">
        <v>0</v>
      </c>
      <c r="AO610">
        <v>0</v>
      </c>
      <c r="AP610">
        <v>0</v>
      </c>
      <c r="AQ610">
        <v>0</v>
      </c>
      <c r="AR610">
        <v>0</v>
      </c>
    </row>
    <row r="611" spans="1:44">
      <c r="A611">
        <f>ROW(Source!A147)</f>
        <v>147</v>
      </c>
      <c r="B611">
        <v>85246929</v>
      </c>
      <c r="C611">
        <v>85246921</v>
      </c>
      <c r="D611">
        <v>82932505</v>
      </c>
      <c r="E611">
        <v>1</v>
      </c>
      <c r="F611">
        <v>1</v>
      </c>
      <c r="G611">
        <v>1</v>
      </c>
      <c r="H611">
        <v>2</v>
      </c>
      <c r="I611" t="s">
        <v>73</v>
      </c>
      <c r="J611" t="s">
        <v>807</v>
      </c>
      <c r="K611" t="s">
        <v>74</v>
      </c>
      <c r="L611">
        <v>1368</v>
      </c>
      <c r="N611">
        <v>1011</v>
      </c>
      <c r="O611" t="s">
        <v>57</v>
      </c>
      <c r="P611" t="s">
        <v>57</v>
      </c>
      <c r="Q611">
        <v>1</v>
      </c>
      <c r="X611">
        <v>0.1</v>
      </c>
      <c r="Y611">
        <v>0</v>
      </c>
      <c r="Z611">
        <v>1626.29</v>
      </c>
      <c r="AA611">
        <v>1090.46</v>
      </c>
      <c r="AB611">
        <v>0</v>
      </c>
      <c r="AC611">
        <v>0</v>
      </c>
      <c r="AD611">
        <v>1</v>
      </c>
      <c r="AE611">
        <v>0</v>
      </c>
      <c r="AF611" t="s">
        <v>422</v>
      </c>
      <c r="AG611">
        <v>0.115</v>
      </c>
      <c r="AH611">
        <v>2</v>
      </c>
      <c r="AI611">
        <v>85246924</v>
      </c>
      <c r="AJ611">
        <v>423</v>
      </c>
      <c r="AK611">
        <v>0</v>
      </c>
      <c r="AL611">
        <v>0</v>
      </c>
      <c r="AM611">
        <v>0</v>
      </c>
      <c r="AN611">
        <v>0</v>
      </c>
      <c r="AO611">
        <v>0</v>
      </c>
      <c r="AP611">
        <v>0</v>
      </c>
      <c r="AQ611">
        <v>0</v>
      </c>
      <c r="AR611">
        <v>0</v>
      </c>
    </row>
    <row r="612" spans="1:44">
      <c r="A612">
        <f>ROW(Source!A147)</f>
        <v>147</v>
      </c>
      <c r="B612">
        <v>85246930</v>
      </c>
      <c r="C612">
        <v>85246921</v>
      </c>
      <c r="D612">
        <v>82933400</v>
      </c>
      <c r="E612">
        <v>1</v>
      </c>
      <c r="F612">
        <v>1</v>
      </c>
      <c r="G612">
        <v>1</v>
      </c>
      <c r="H612">
        <v>2</v>
      </c>
      <c r="I612" t="s">
        <v>97</v>
      </c>
      <c r="J612" t="s">
        <v>801</v>
      </c>
      <c r="K612" t="s">
        <v>98</v>
      </c>
      <c r="L612">
        <v>1368</v>
      </c>
      <c r="N612">
        <v>1011</v>
      </c>
      <c r="O612" t="s">
        <v>57</v>
      </c>
      <c r="P612" t="s">
        <v>57</v>
      </c>
      <c r="Q612">
        <v>1</v>
      </c>
      <c r="X612">
        <v>0.1</v>
      </c>
      <c r="Y612">
        <v>0</v>
      </c>
      <c r="Z612">
        <v>641.7</v>
      </c>
      <c r="AA612">
        <v>811.79</v>
      </c>
      <c r="AB612">
        <v>0</v>
      </c>
      <c r="AC612">
        <v>0</v>
      </c>
      <c r="AD612">
        <v>1</v>
      </c>
      <c r="AE612">
        <v>0</v>
      </c>
      <c r="AF612" t="s">
        <v>422</v>
      </c>
      <c r="AG612">
        <v>0.115</v>
      </c>
      <c r="AH612">
        <v>2</v>
      </c>
      <c r="AI612">
        <v>85246925</v>
      </c>
      <c r="AJ612">
        <v>424</v>
      </c>
      <c r="AK612">
        <v>0</v>
      </c>
      <c r="AL612">
        <v>0</v>
      </c>
      <c r="AM612">
        <v>0</v>
      </c>
      <c r="AN612">
        <v>0</v>
      </c>
      <c r="AO612">
        <v>0</v>
      </c>
      <c r="AP612">
        <v>0</v>
      </c>
      <c r="AQ612">
        <v>0</v>
      </c>
      <c r="AR612">
        <v>0</v>
      </c>
    </row>
    <row r="613" spans="1:44">
      <c r="A613">
        <f>ROW(Source!A147)</f>
        <v>147</v>
      </c>
      <c r="B613">
        <v>85246931</v>
      </c>
      <c r="C613">
        <v>85246921</v>
      </c>
      <c r="D613">
        <v>82933596</v>
      </c>
      <c r="E613">
        <v>1</v>
      </c>
      <c r="F613">
        <v>1</v>
      </c>
      <c r="G613">
        <v>1</v>
      </c>
      <c r="H613">
        <v>2</v>
      </c>
      <c r="I613" t="s">
        <v>821</v>
      </c>
      <c r="J613" t="s">
        <v>822</v>
      </c>
      <c r="K613" t="s">
        <v>823</v>
      </c>
      <c r="L613">
        <v>1368</v>
      </c>
      <c r="N613">
        <v>1011</v>
      </c>
      <c r="O613" t="s">
        <v>57</v>
      </c>
      <c r="P613" t="s">
        <v>57</v>
      </c>
      <c r="Q613">
        <v>1</v>
      </c>
      <c r="X613">
        <v>0.16</v>
      </c>
      <c r="Y613">
        <v>0</v>
      </c>
      <c r="Z613">
        <v>34.61</v>
      </c>
      <c r="AA613">
        <v>0</v>
      </c>
      <c r="AB613">
        <v>0</v>
      </c>
      <c r="AC613">
        <v>0</v>
      </c>
      <c r="AD613">
        <v>1</v>
      </c>
      <c r="AE613">
        <v>0</v>
      </c>
      <c r="AF613" t="s">
        <v>422</v>
      </c>
      <c r="AG613">
        <v>0.184</v>
      </c>
      <c r="AH613">
        <v>3</v>
      </c>
      <c r="AI613">
        <v>-1</v>
      </c>
      <c r="AJ613" t="s">
        <v>236</v>
      </c>
      <c r="AK613">
        <v>0</v>
      </c>
      <c r="AL613">
        <v>0</v>
      </c>
      <c r="AM613">
        <v>0</v>
      </c>
      <c r="AN613">
        <v>0</v>
      </c>
      <c r="AO613">
        <v>0</v>
      </c>
      <c r="AP613">
        <v>0</v>
      </c>
      <c r="AQ613">
        <v>0</v>
      </c>
      <c r="AR613">
        <v>0</v>
      </c>
    </row>
    <row r="614" spans="1:44">
      <c r="A614">
        <f>ROW(Source!A147)</f>
        <v>147</v>
      </c>
      <c r="B614">
        <v>85246932</v>
      </c>
      <c r="C614">
        <v>85246921</v>
      </c>
      <c r="D614">
        <v>83009063</v>
      </c>
      <c r="E614">
        <v>1</v>
      </c>
      <c r="F614">
        <v>1</v>
      </c>
      <c r="G614">
        <v>1</v>
      </c>
      <c r="H614">
        <v>3</v>
      </c>
      <c r="I614" t="s">
        <v>1004</v>
      </c>
      <c r="J614" t="s">
        <v>1005</v>
      </c>
      <c r="K614" t="s">
        <v>1006</v>
      </c>
      <c r="L614">
        <v>1348</v>
      </c>
      <c r="N614">
        <v>1009</v>
      </c>
      <c r="O614" t="s">
        <v>154</v>
      </c>
      <c r="P614" t="s">
        <v>154</v>
      </c>
      <c r="Q614">
        <v>1000</v>
      </c>
      <c r="X614">
        <v>0.003</v>
      </c>
      <c r="Y614">
        <v>70310.45</v>
      </c>
      <c r="Z614">
        <v>0</v>
      </c>
      <c r="AA614">
        <v>0</v>
      </c>
      <c r="AB614">
        <v>0</v>
      </c>
      <c r="AC614">
        <v>0</v>
      </c>
      <c r="AD614">
        <v>1</v>
      </c>
      <c r="AE614">
        <v>0</v>
      </c>
      <c r="AF614" t="s">
        <v>236</v>
      </c>
      <c r="AG614">
        <v>0.003</v>
      </c>
      <c r="AH614">
        <v>3</v>
      </c>
      <c r="AI614">
        <v>-1</v>
      </c>
      <c r="AJ614" t="s">
        <v>236</v>
      </c>
      <c r="AK614">
        <v>0</v>
      </c>
      <c r="AL614">
        <v>0</v>
      </c>
      <c r="AM614">
        <v>0</v>
      </c>
      <c r="AN614">
        <v>0</v>
      </c>
      <c r="AO614">
        <v>0</v>
      </c>
      <c r="AP614">
        <v>0</v>
      </c>
      <c r="AQ614">
        <v>0</v>
      </c>
      <c r="AR614">
        <v>0</v>
      </c>
    </row>
    <row r="615" spans="1:44">
      <c r="A615">
        <f>ROW(Source!A147)</f>
        <v>147</v>
      </c>
      <c r="B615">
        <v>85246933</v>
      </c>
      <c r="C615">
        <v>85246921</v>
      </c>
      <c r="D615">
        <v>83018862</v>
      </c>
      <c r="E615">
        <v>1</v>
      </c>
      <c r="F615">
        <v>1</v>
      </c>
      <c r="G615">
        <v>1</v>
      </c>
      <c r="H615">
        <v>3</v>
      </c>
      <c r="I615" t="s">
        <v>849</v>
      </c>
      <c r="J615" t="s">
        <v>850</v>
      </c>
      <c r="K615" t="s">
        <v>851</v>
      </c>
      <c r="L615">
        <v>1346</v>
      </c>
      <c r="N615">
        <v>1009</v>
      </c>
      <c r="O615" t="s">
        <v>102</v>
      </c>
      <c r="P615" t="s">
        <v>102</v>
      </c>
      <c r="Q615">
        <v>1</v>
      </c>
      <c r="X615">
        <v>0.8</v>
      </c>
      <c r="Y615">
        <v>79.88</v>
      </c>
      <c r="Z615">
        <v>0</v>
      </c>
      <c r="AA615">
        <v>0</v>
      </c>
      <c r="AB615">
        <v>0</v>
      </c>
      <c r="AC615">
        <v>0</v>
      </c>
      <c r="AD615">
        <v>1</v>
      </c>
      <c r="AE615">
        <v>0</v>
      </c>
      <c r="AF615" t="s">
        <v>236</v>
      </c>
      <c r="AG615">
        <v>0.8</v>
      </c>
      <c r="AH615">
        <v>3</v>
      </c>
      <c r="AI615">
        <v>-1</v>
      </c>
      <c r="AJ615" t="s">
        <v>236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0</v>
      </c>
      <c r="AQ615">
        <v>0</v>
      </c>
      <c r="AR615">
        <v>0</v>
      </c>
    </row>
    <row r="616" spans="1:44">
      <c r="A616">
        <f>ROW(Source!A147)</f>
        <v>147</v>
      </c>
      <c r="B616">
        <v>85246934</v>
      </c>
      <c r="C616">
        <v>85246921</v>
      </c>
      <c r="D616">
        <v>83029565</v>
      </c>
      <c r="E616">
        <v>1</v>
      </c>
      <c r="F616">
        <v>1</v>
      </c>
      <c r="G616">
        <v>1</v>
      </c>
      <c r="H616">
        <v>3</v>
      </c>
      <c r="I616" t="s">
        <v>1007</v>
      </c>
      <c r="J616" t="s">
        <v>1008</v>
      </c>
      <c r="K616" t="s">
        <v>1009</v>
      </c>
      <c r="L616">
        <v>1425</v>
      </c>
      <c r="N616">
        <v>1013</v>
      </c>
      <c r="O616" t="s">
        <v>466</v>
      </c>
      <c r="P616" t="s">
        <v>466</v>
      </c>
      <c r="Q616">
        <v>1</v>
      </c>
      <c r="X616">
        <v>1.02</v>
      </c>
      <c r="Y616">
        <v>896.51</v>
      </c>
      <c r="Z616">
        <v>0</v>
      </c>
      <c r="AA616">
        <v>0</v>
      </c>
      <c r="AB616">
        <v>0</v>
      </c>
      <c r="AC616">
        <v>0</v>
      </c>
      <c r="AD616">
        <v>1</v>
      </c>
      <c r="AE616">
        <v>0</v>
      </c>
      <c r="AF616" t="s">
        <v>236</v>
      </c>
      <c r="AG616">
        <v>1.02</v>
      </c>
      <c r="AH616">
        <v>3</v>
      </c>
      <c r="AI616">
        <v>-1</v>
      </c>
      <c r="AJ616" t="s">
        <v>236</v>
      </c>
      <c r="AK616">
        <v>0</v>
      </c>
      <c r="AL616">
        <v>0</v>
      </c>
      <c r="AM616">
        <v>0</v>
      </c>
      <c r="AN616">
        <v>0</v>
      </c>
      <c r="AO616">
        <v>0</v>
      </c>
      <c r="AP616">
        <v>0</v>
      </c>
      <c r="AQ616">
        <v>0</v>
      </c>
      <c r="AR616">
        <v>0</v>
      </c>
    </row>
    <row r="617" spans="1:44">
      <c r="A617">
        <f>ROW(Source!A147)</f>
        <v>147</v>
      </c>
      <c r="B617">
        <v>85246935</v>
      </c>
      <c r="C617">
        <v>85246921</v>
      </c>
      <c r="D617">
        <v>82931850</v>
      </c>
      <c r="E617">
        <v>117</v>
      </c>
      <c r="F617">
        <v>1</v>
      </c>
      <c r="G617">
        <v>1</v>
      </c>
      <c r="H617">
        <v>3</v>
      </c>
      <c r="I617" t="s">
        <v>327</v>
      </c>
      <c r="J617" t="s">
        <v>236</v>
      </c>
      <c r="K617" t="s">
        <v>328</v>
      </c>
      <c r="L617">
        <v>3277935</v>
      </c>
      <c r="N617">
        <v>1013</v>
      </c>
      <c r="O617" t="s">
        <v>64</v>
      </c>
      <c r="P617" t="s">
        <v>64</v>
      </c>
      <c r="Q617">
        <v>1</v>
      </c>
      <c r="X617">
        <v>2</v>
      </c>
      <c r="Y617">
        <v>0</v>
      </c>
      <c r="Z617">
        <v>0</v>
      </c>
      <c r="AA617">
        <v>0</v>
      </c>
      <c r="AB617">
        <v>0</v>
      </c>
      <c r="AC617">
        <v>0</v>
      </c>
      <c r="AD617">
        <v>0</v>
      </c>
      <c r="AE617">
        <v>0</v>
      </c>
      <c r="AF617" t="s">
        <v>236</v>
      </c>
      <c r="AG617">
        <v>2</v>
      </c>
      <c r="AH617">
        <v>2</v>
      </c>
      <c r="AI617">
        <v>85246926</v>
      </c>
      <c r="AJ617">
        <v>425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0</v>
      </c>
      <c r="AQ617">
        <v>0</v>
      </c>
      <c r="AR617">
        <v>0</v>
      </c>
    </row>
    <row r="618" spans="1:44">
      <c r="A618">
        <f>ROW(Source!A148)</f>
        <v>148</v>
      </c>
      <c r="B618">
        <v>85246927</v>
      </c>
      <c r="C618">
        <v>85246921</v>
      </c>
      <c r="D618">
        <v>82925846</v>
      </c>
      <c r="E618">
        <v>117</v>
      </c>
      <c r="F618">
        <v>1</v>
      </c>
      <c r="G618">
        <v>1</v>
      </c>
      <c r="H618">
        <v>1</v>
      </c>
      <c r="I618" t="s">
        <v>132</v>
      </c>
      <c r="J618" t="s">
        <v>236</v>
      </c>
      <c r="K618" t="s">
        <v>133</v>
      </c>
      <c r="L618">
        <v>1191</v>
      </c>
      <c r="N618">
        <v>1013</v>
      </c>
      <c r="O618" t="s">
        <v>28</v>
      </c>
      <c r="P618" t="s">
        <v>28</v>
      </c>
      <c r="Q618">
        <v>1</v>
      </c>
      <c r="X618">
        <v>41.2</v>
      </c>
      <c r="Y618">
        <v>0</v>
      </c>
      <c r="Z618">
        <v>0</v>
      </c>
      <c r="AA618">
        <v>0</v>
      </c>
      <c r="AB618">
        <v>811.79</v>
      </c>
      <c r="AC618">
        <v>0</v>
      </c>
      <c r="AD618">
        <v>1</v>
      </c>
      <c r="AE618">
        <v>1</v>
      </c>
      <c r="AF618" t="s">
        <v>422</v>
      </c>
      <c r="AG618">
        <v>47.38</v>
      </c>
      <c r="AH618">
        <v>2</v>
      </c>
      <c r="AI618">
        <v>85246922</v>
      </c>
      <c r="AJ618">
        <v>426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</row>
    <row r="619" spans="1:44">
      <c r="A619">
        <f>ROW(Source!A148)</f>
        <v>148</v>
      </c>
      <c r="B619">
        <v>85246928</v>
      </c>
      <c r="C619">
        <v>85246921</v>
      </c>
      <c r="D619">
        <v>82926016</v>
      </c>
      <c r="E619">
        <v>117</v>
      </c>
      <c r="F619">
        <v>1</v>
      </c>
      <c r="G619">
        <v>1</v>
      </c>
      <c r="H619">
        <v>1</v>
      </c>
      <c r="I619" t="s">
        <v>798</v>
      </c>
      <c r="J619" t="s">
        <v>236</v>
      </c>
      <c r="K619" t="s">
        <v>799</v>
      </c>
      <c r="L619">
        <v>1191</v>
      </c>
      <c r="N619">
        <v>1013</v>
      </c>
      <c r="O619" t="s">
        <v>28</v>
      </c>
      <c r="P619" t="s">
        <v>28</v>
      </c>
      <c r="Q619">
        <v>1</v>
      </c>
      <c r="X619">
        <v>0.2</v>
      </c>
      <c r="Y619">
        <v>0</v>
      </c>
      <c r="Z619">
        <v>0</v>
      </c>
      <c r="AA619">
        <v>0</v>
      </c>
      <c r="AB619">
        <v>0</v>
      </c>
      <c r="AC619">
        <v>0</v>
      </c>
      <c r="AD619">
        <v>1</v>
      </c>
      <c r="AE619">
        <v>2</v>
      </c>
      <c r="AF619" t="s">
        <v>422</v>
      </c>
      <c r="AG619">
        <v>0.23</v>
      </c>
      <c r="AH619">
        <v>2</v>
      </c>
      <c r="AI619">
        <v>85246923</v>
      </c>
      <c r="AJ619">
        <v>427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0</v>
      </c>
      <c r="AR619">
        <v>0</v>
      </c>
    </row>
    <row r="620" spans="1:44">
      <c r="A620">
        <f>ROW(Source!A148)</f>
        <v>148</v>
      </c>
      <c r="B620">
        <v>85246929</v>
      </c>
      <c r="C620">
        <v>85246921</v>
      </c>
      <c r="D620">
        <v>82932505</v>
      </c>
      <c r="E620">
        <v>1</v>
      </c>
      <c r="F620">
        <v>1</v>
      </c>
      <c r="G620">
        <v>1</v>
      </c>
      <c r="H620">
        <v>2</v>
      </c>
      <c r="I620" t="s">
        <v>73</v>
      </c>
      <c r="J620" t="s">
        <v>807</v>
      </c>
      <c r="K620" t="s">
        <v>74</v>
      </c>
      <c r="L620">
        <v>1368</v>
      </c>
      <c r="N620">
        <v>1011</v>
      </c>
      <c r="O620" t="s">
        <v>57</v>
      </c>
      <c r="P620" t="s">
        <v>57</v>
      </c>
      <c r="Q620">
        <v>1</v>
      </c>
      <c r="X620">
        <v>0.1</v>
      </c>
      <c r="Y620">
        <v>0</v>
      </c>
      <c r="Z620">
        <v>1626.29</v>
      </c>
      <c r="AA620">
        <v>1090.46</v>
      </c>
      <c r="AB620">
        <v>0</v>
      </c>
      <c r="AC620">
        <v>0</v>
      </c>
      <c r="AD620">
        <v>1</v>
      </c>
      <c r="AE620">
        <v>0</v>
      </c>
      <c r="AF620" t="s">
        <v>422</v>
      </c>
      <c r="AG620">
        <v>0.115</v>
      </c>
      <c r="AH620">
        <v>2</v>
      </c>
      <c r="AI620">
        <v>85246924</v>
      </c>
      <c r="AJ620">
        <v>428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</row>
    <row r="621" spans="1:44">
      <c r="A621">
        <f>ROW(Source!A148)</f>
        <v>148</v>
      </c>
      <c r="B621">
        <v>85246930</v>
      </c>
      <c r="C621">
        <v>85246921</v>
      </c>
      <c r="D621">
        <v>82933400</v>
      </c>
      <c r="E621">
        <v>1</v>
      </c>
      <c r="F621">
        <v>1</v>
      </c>
      <c r="G621">
        <v>1</v>
      </c>
      <c r="H621">
        <v>2</v>
      </c>
      <c r="I621" t="s">
        <v>97</v>
      </c>
      <c r="J621" t="s">
        <v>801</v>
      </c>
      <c r="K621" t="s">
        <v>98</v>
      </c>
      <c r="L621">
        <v>1368</v>
      </c>
      <c r="N621">
        <v>1011</v>
      </c>
      <c r="O621" t="s">
        <v>57</v>
      </c>
      <c r="P621" t="s">
        <v>57</v>
      </c>
      <c r="Q621">
        <v>1</v>
      </c>
      <c r="X621">
        <v>0.1</v>
      </c>
      <c r="Y621">
        <v>0</v>
      </c>
      <c r="Z621">
        <v>641.7</v>
      </c>
      <c r="AA621">
        <v>811.79</v>
      </c>
      <c r="AB621">
        <v>0</v>
      </c>
      <c r="AC621">
        <v>0</v>
      </c>
      <c r="AD621">
        <v>1</v>
      </c>
      <c r="AE621">
        <v>0</v>
      </c>
      <c r="AF621" t="s">
        <v>422</v>
      </c>
      <c r="AG621">
        <v>0.115</v>
      </c>
      <c r="AH621">
        <v>2</v>
      </c>
      <c r="AI621">
        <v>85246925</v>
      </c>
      <c r="AJ621">
        <v>429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0</v>
      </c>
      <c r="AR621">
        <v>0</v>
      </c>
    </row>
    <row r="622" spans="1:44">
      <c r="A622">
        <f>ROW(Source!A148)</f>
        <v>148</v>
      </c>
      <c r="B622">
        <v>85246931</v>
      </c>
      <c r="C622">
        <v>85246921</v>
      </c>
      <c r="D622">
        <v>82933596</v>
      </c>
      <c r="E622">
        <v>1</v>
      </c>
      <c r="F622">
        <v>1</v>
      </c>
      <c r="G622">
        <v>1</v>
      </c>
      <c r="H622">
        <v>2</v>
      </c>
      <c r="I622" t="s">
        <v>821</v>
      </c>
      <c r="J622" t="s">
        <v>822</v>
      </c>
      <c r="K622" t="s">
        <v>823</v>
      </c>
      <c r="L622">
        <v>1368</v>
      </c>
      <c r="N622">
        <v>1011</v>
      </c>
      <c r="O622" t="s">
        <v>57</v>
      </c>
      <c r="P622" t="s">
        <v>57</v>
      </c>
      <c r="Q622">
        <v>1</v>
      </c>
      <c r="X622">
        <v>0.16</v>
      </c>
      <c r="Y622">
        <v>0</v>
      </c>
      <c r="Z622">
        <v>34.61</v>
      </c>
      <c r="AA622">
        <v>0</v>
      </c>
      <c r="AB622">
        <v>0</v>
      </c>
      <c r="AC622">
        <v>0</v>
      </c>
      <c r="AD622">
        <v>1</v>
      </c>
      <c r="AE622">
        <v>0</v>
      </c>
      <c r="AF622" t="s">
        <v>422</v>
      </c>
      <c r="AG622">
        <v>0.184</v>
      </c>
      <c r="AH622">
        <v>3</v>
      </c>
      <c r="AI622">
        <v>-1</v>
      </c>
      <c r="AJ622" t="s">
        <v>236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0</v>
      </c>
      <c r="AR622">
        <v>0</v>
      </c>
    </row>
    <row r="623" spans="1:44">
      <c r="A623">
        <f>ROW(Source!A148)</f>
        <v>148</v>
      </c>
      <c r="B623">
        <v>85246932</v>
      </c>
      <c r="C623">
        <v>85246921</v>
      </c>
      <c r="D623">
        <v>83009063</v>
      </c>
      <c r="E623">
        <v>1</v>
      </c>
      <c r="F623">
        <v>1</v>
      </c>
      <c r="G623">
        <v>1</v>
      </c>
      <c r="H623">
        <v>3</v>
      </c>
      <c r="I623" t="s">
        <v>1004</v>
      </c>
      <c r="J623" t="s">
        <v>1005</v>
      </c>
      <c r="K623" t="s">
        <v>1006</v>
      </c>
      <c r="L623">
        <v>1348</v>
      </c>
      <c r="N623">
        <v>1009</v>
      </c>
      <c r="O623" t="s">
        <v>154</v>
      </c>
      <c r="P623" t="s">
        <v>154</v>
      </c>
      <c r="Q623">
        <v>1000</v>
      </c>
      <c r="X623">
        <v>0.003</v>
      </c>
      <c r="Y623">
        <v>70310.45</v>
      </c>
      <c r="Z623">
        <v>0</v>
      </c>
      <c r="AA623">
        <v>0</v>
      </c>
      <c r="AB623">
        <v>0</v>
      </c>
      <c r="AC623">
        <v>0</v>
      </c>
      <c r="AD623">
        <v>1</v>
      </c>
      <c r="AE623">
        <v>0</v>
      </c>
      <c r="AF623" t="s">
        <v>236</v>
      </c>
      <c r="AG623">
        <v>0.003</v>
      </c>
      <c r="AH623">
        <v>3</v>
      </c>
      <c r="AI623">
        <v>-1</v>
      </c>
      <c r="AJ623" t="s">
        <v>236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0</v>
      </c>
      <c r="AR623">
        <v>0</v>
      </c>
    </row>
    <row r="624" spans="1:44">
      <c r="A624">
        <f>ROW(Source!A148)</f>
        <v>148</v>
      </c>
      <c r="B624">
        <v>85246933</v>
      </c>
      <c r="C624">
        <v>85246921</v>
      </c>
      <c r="D624">
        <v>83018862</v>
      </c>
      <c r="E624">
        <v>1</v>
      </c>
      <c r="F624">
        <v>1</v>
      </c>
      <c r="G624">
        <v>1</v>
      </c>
      <c r="H624">
        <v>3</v>
      </c>
      <c r="I624" t="s">
        <v>849</v>
      </c>
      <c r="J624" t="s">
        <v>850</v>
      </c>
      <c r="K624" t="s">
        <v>851</v>
      </c>
      <c r="L624">
        <v>1346</v>
      </c>
      <c r="N624">
        <v>1009</v>
      </c>
      <c r="O624" t="s">
        <v>102</v>
      </c>
      <c r="P624" t="s">
        <v>102</v>
      </c>
      <c r="Q624">
        <v>1</v>
      </c>
      <c r="X624">
        <v>0.8</v>
      </c>
      <c r="Y624">
        <v>79.88</v>
      </c>
      <c r="Z624">
        <v>0</v>
      </c>
      <c r="AA624">
        <v>0</v>
      </c>
      <c r="AB624">
        <v>0</v>
      </c>
      <c r="AC624">
        <v>0</v>
      </c>
      <c r="AD624">
        <v>1</v>
      </c>
      <c r="AE624">
        <v>0</v>
      </c>
      <c r="AF624" t="s">
        <v>236</v>
      </c>
      <c r="AG624">
        <v>0.8</v>
      </c>
      <c r="AH624">
        <v>3</v>
      </c>
      <c r="AI624">
        <v>-1</v>
      </c>
      <c r="AJ624" t="s">
        <v>236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0</v>
      </c>
      <c r="AR624">
        <v>0</v>
      </c>
    </row>
    <row r="625" spans="1:44">
      <c r="A625">
        <f>ROW(Source!A148)</f>
        <v>148</v>
      </c>
      <c r="B625">
        <v>85246934</v>
      </c>
      <c r="C625">
        <v>85246921</v>
      </c>
      <c r="D625">
        <v>83029565</v>
      </c>
      <c r="E625">
        <v>1</v>
      </c>
      <c r="F625">
        <v>1</v>
      </c>
      <c r="G625">
        <v>1</v>
      </c>
      <c r="H625">
        <v>3</v>
      </c>
      <c r="I625" t="s">
        <v>1007</v>
      </c>
      <c r="J625" t="s">
        <v>1008</v>
      </c>
      <c r="K625" t="s">
        <v>1009</v>
      </c>
      <c r="L625">
        <v>1425</v>
      </c>
      <c r="N625">
        <v>1013</v>
      </c>
      <c r="O625" t="s">
        <v>466</v>
      </c>
      <c r="P625" t="s">
        <v>466</v>
      </c>
      <c r="Q625">
        <v>1</v>
      </c>
      <c r="X625">
        <v>1.02</v>
      </c>
      <c r="Y625">
        <v>896.51</v>
      </c>
      <c r="Z625">
        <v>0</v>
      </c>
      <c r="AA625">
        <v>0</v>
      </c>
      <c r="AB625">
        <v>0</v>
      </c>
      <c r="AC625">
        <v>0</v>
      </c>
      <c r="AD625">
        <v>1</v>
      </c>
      <c r="AE625">
        <v>0</v>
      </c>
      <c r="AF625" t="s">
        <v>236</v>
      </c>
      <c r="AG625">
        <v>1.02</v>
      </c>
      <c r="AH625">
        <v>3</v>
      </c>
      <c r="AI625">
        <v>-1</v>
      </c>
      <c r="AJ625" t="s">
        <v>236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</row>
    <row r="626" spans="1:44">
      <c r="A626">
        <f>ROW(Source!A148)</f>
        <v>148</v>
      </c>
      <c r="B626">
        <v>85246935</v>
      </c>
      <c r="C626">
        <v>85246921</v>
      </c>
      <c r="D626">
        <v>82931850</v>
      </c>
      <c r="E626">
        <v>117</v>
      </c>
      <c r="F626">
        <v>1</v>
      </c>
      <c r="G626">
        <v>1</v>
      </c>
      <c r="H626">
        <v>3</v>
      </c>
      <c r="I626" t="s">
        <v>327</v>
      </c>
      <c r="J626" t="s">
        <v>236</v>
      </c>
      <c r="K626" t="s">
        <v>328</v>
      </c>
      <c r="L626">
        <v>3277935</v>
      </c>
      <c r="N626">
        <v>1013</v>
      </c>
      <c r="O626" t="s">
        <v>64</v>
      </c>
      <c r="P626" t="s">
        <v>64</v>
      </c>
      <c r="Q626">
        <v>1</v>
      </c>
      <c r="X626">
        <v>2</v>
      </c>
      <c r="Y626">
        <v>0</v>
      </c>
      <c r="Z626">
        <v>0</v>
      </c>
      <c r="AA626">
        <v>0</v>
      </c>
      <c r="AB626">
        <v>0</v>
      </c>
      <c r="AC626">
        <v>0</v>
      </c>
      <c r="AD626">
        <v>0</v>
      </c>
      <c r="AE626">
        <v>0</v>
      </c>
      <c r="AF626" t="s">
        <v>236</v>
      </c>
      <c r="AG626">
        <v>2</v>
      </c>
      <c r="AH626">
        <v>2</v>
      </c>
      <c r="AI626">
        <v>85246926</v>
      </c>
      <c r="AJ626">
        <v>430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0</v>
      </c>
      <c r="AR626">
        <v>0</v>
      </c>
    </row>
    <row r="627" spans="1:44">
      <c r="A627">
        <f>ROW(Source!A151)</f>
        <v>151</v>
      </c>
      <c r="B627">
        <v>85246943</v>
      </c>
      <c r="C627">
        <v>85246937</v>
      </c>
      <c r="D627">
        <v>82925832</v>
      </c>
      <c r="E627">
        <v>117</v>
      </c>
      <c r="F627">
        <v>1</v>
      </c>
      <c r="G627">
        <v>1</v>
      </c>
      <c r="H627">
        <v>1</v>
      </c>
      <c r="I627" t="s">
        <v>802</v>
      </c>
      <c r="J627" t="s">
        <v>236</v>
      </c>
      <c r="K627" t="s">
        <v>803</v>
      </c>
      <c r="L627">
        <v>1191</v>
      </c>
      <c r="N627">
        <v>1013</v>
      </c>
      <c r="O627" t="s">
        <v>28</v>
      </c>
      <c r="P627" t="s">
        <v>28</v>
      </c>
      <c r="Q627">
        <v>1</v>
      </c>
      <c r="X627">
        <v>1.55</v>
      </c>
      <c r="Y627">
        <v>0</v>
      </c>
      <c r="Z627">
        <v>0</v>
      </c>
      <c r="AA627">
        <v>0</v>
      </c>
      <c r="AB627">
        <v>766.35</v>
      </c>
      <c r="AC627">
        <v>0</v>
      </c>
      <c r="AD627">
        <v>1</v>
      </c>
      <c r="AE627">
        <v>1</v>
      </c>
      <c r="AF627" t="s">
        <v>236</v>
      </c>
      <c r="AG627">
        <v>1.55</v>
      </c>
      <c r="AH627">
        <v>2</v>
      </c>
      <c r="AI627">
        <v>85246938</v>
      </c>
      <c r="AJ627">
        <v>431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0</v>
      </c>
      <c r="AR627">
        <v>0</v>
      </c>
    </row>
    <row r="628" spans="1:44">
      <c r="A628">
        <f>ROW(Source!A151)</f>
        <v>151</v>
      </c>
      <c r="B628">
        <v>85246944</v>
      </c>
      <c r="C628">
        <v>85246937</v>
      </c>
      <c r="D628">
        <v>82926016</v>
      </c>
      <c r="E628">
        <v>117</v>
      </c>
      <c r="F628">
        <v>1</v>
      </c>
      <c r="G628">
        <v>1</v>
      </c>
      <c r="H628">
        <v>1</v>
      </c>
      <c r="I628" t="s">
        <v>798</v>
      </c>
      <c r="J628" t="s">
        <v>236</v>
      </c>
      <c r="K628" t="s">
        <v>799</v>
      </c>
      <c r="L628">
        <v>1191</v>
      </c>
      <c r="N628">
        <v>1013</v>
      </c>
      <c r="O628" t="s">
        <v>28</v>
      </c>
      <c r="P628" t="s">
        <v>28</v>
      </c>
      <c r="Q628">
        <v>1</v>
      </c>
      <c r="X628">
        <v>0.15</v>
      </c>
      <c r="Y628">
        <v>0</v>
      </c>
      <c r="Z628">
        <v>0</v>
      </c>
      <c r="AA628">
        <v>0</v>
      </c>
      <c r="AB628">
        <v>0</v>
      </c>
      <c r="AC628">
        <v>0</v>
      </c>
      <c r="AD628">
        <v>1</v>
      </c>
      <c r="AE628">
        <v>2</v>
      </c>
      <c r="AF628" t="s">
        <v>236</v>
      </c>
      <c r="AG628">
        <v>0.15</v>
      </c>
      <c r="AH628">
        <v>2</v>
      </c>
      <c r="AI628">
        <v>85246939</v>
      </c>
      <c r="AJ628">
        <v>432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0</v>
      </c>
      <c r="AR628">
        <v>0</v>
      </c>
    </row>
    <row r="629" spans="1:44">
      <c r="A629">
        <f>ROW(Source!A151)</f>
        <v>151</v>
      </c>
      <c r="B629">
        <v>85246945</v>
      </c>
      <c r="C629">
        <v>85246937</v>
      </c>
      <c r="D629">
        <v>82932679</v>
      </c>
      <c r="E629">
        <v>1</v>
      </c>
      <c r="F629">
        <v>1</v>
      </c>
      <c r="G629">
        <v>1</v>
      </c>
      <c r="H629">
        <v>2</v>
      </c>
      <c r="I629" t="s">
        <v>124</v>
      </c>
      <c r="J629" t="s">
        <v>800</v>
      </c>
      <c r="K629" t="s">
        <v>125</v>
      </c>
      <c r="L629">
        <v>1368</v>
      </c>
      <c r="N629">
        <v>1011</v>
      </c>
      <c r="O629" t="s">
        <v>57</v>
      </c>
      <c r="P629" t="s">
        <v>57</v>
      </c>
      <c r="Q629">
        <v>1</v>
      </c>
      <c r="X629">
        <v>0.07</v>
      </c>
      <c r="Y629">
        <v>0</v>
      </c>
      <c r="Z629">
        <v>346.73</v>
      </c>
      <c r="AA629">
        <v>811.79</v>
      </c>
      <c r="AB629">
        <v>0</v>
      </c>
      <c r="AC629">
        <v>0</v>
      </c>
      <c r="AD629">
        <v>1</v>
      </c>
      <c r="AE629">
        <v>0</v>
      </c>
      <c r="AF629" t="s">
        <v>236</v>
      </c>
      <c r="AG629">
        <v>0.07</v>
      </c>
      <c r="AH629">
        <v>2</v>
      </c>
      <c r="AI629">
        <v>85246940</v>
      </c>
      <c r="AJ629">
        <v>433</v>
      </c>
      <c r="AK629">
        <v>0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0</v>
      </c>
      <c r="AR629">
        <v>0</v>
      </c>
    </row>
    <row r="630" spans="1:44">
      <c r="A630">
        <f>ROW(Source!A151)</f>
        <v>151</v>
      </c>
      <c r="B630">
        <v>85246946</v>
      </c>
      <c r="C630">
        <v>85246937</v>
      </c>
      <c r="D630">
        <v>82933400</v>
      </c>
      <c r="E630">
        <v>1</v>
      </c>
      <c r="F630">
        <v>1</v>
      </c>
      <c r="G630">
        <v>1</v>
      </c>
      <c r="H630">
        <v>2</v>
      </c>
      <c r="I630" t="s">
        <v>97</v>
      </c>
      <c r="J630" t="s">
        <v>801</v>
      </c>
      <c r="K630" t="s">
        <v>98</v>
      </c>
      <c r="L630">
        <v>1368</v>
      </c>
      <c r="N630">
        <v>1011</v>
      </c>
      <c r="O630" t="s">
        <v>57</v>
      </c>
      <c r="P630" t="s">
        <v>57</v>
      </c>
      <c r="Q630">
        <v>1</v>
      </c>
      <c r="X630">
        <v>0.08</v>
      </c>
      <c r="Y630">
        <v>0</v>
      </c>
      <c r="Z630">
        <v>641.7</v>
      </c>
      <c r="AA630">
        <v>811.79</v>
      </c>
      <c r="AB630">
        <v>0</v>
      </c>
      <c r="AC630">
        <v>0</v>
      </c>
      <c r="AD630">
        <v>1</v>
      </c>
      <c r="AE630">
        <v>0</v>
      </c>
      <c r="AF630" t="s">
        <v>236</v>
      </c>
      <c r="AG630">
        <v>0.08</v>
      </c>
      <c r="AH630">
        <v>2</v>
      </c>
      <c r="AI630">
        <v>85246941</v>
      </c>
      <c r="AJ630">
        <v>434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0</v>
      </c>
      <c r="AQ630">
        <v>0</v>
      </c>
      <c r="AR630">
        <v>0</v>
      </c>
    </row>
    <row r="631" spans="1:44">
      <c r="A631">
        <f>ROW(Source!A151)</f>
        <v>151</v>
      </c>
      <c r="B631">
        <v>85246947</v>
      </c>
      <c r="C631">
        <v>85246937</v>
      </c>
      <c r="D631">
        <v>82998121</v>
      </c>
      <c r="E631">
        <v>1</v>
      </c>
      <c r="F631">
        <v>1</v>
      </c>
      <c r="G631">
        <v>1</v>
      </c>
      <c r="H631">
        <v>3</v>
      </c>
      <c r="I631" t="s">
        <v>100</v>
      </c>
      <c r="J631" t="s">
        <v>813</v>
      </c>
      <c r="K631" t="s">
        <v>101</v>
      </c>
      <c r="L631">
        <v>1346</v>
      </c>
      <c r="N631">
        <v>1009</v>
      </c>
      <c r="O631" t="s">
        <v>102</v>
      </c>
      <c r="P631" t="s">
        <v>102</v>
      </c>
      <c r="Q631">
        <v>1</v>
      </c>
      <c r="X631">
        <v>0.1</v>
      </c>
      <c r="Y631">
        <v>185.43</v>
      </c>
      <c r="Z631">
        <v>0</v>
      </c>
      <c r="AA631">
        <v>0</v>
      </c>
      <c r="AB631">
        <v>0</v>
      </c>
      <c r="AC631">
        <v>0</v>
      </c>
      <c r="AD631">
        <v>1</v>
      </c>
      <c r="AE631">
        <v>0</v>
      </c>
      <c r="AF631" t="s">
        <v>236</v>
      </c>
      <c r="AG631">
        <v>0.1</v>
      </c>
      <c r="AH631">
        <v>2</v>
      </c>
      <c r="AI631">
        <v>85246942</v>
      </c>
      <c r="AJ631">
        <v>435</v>
      </c>
      <c r="AK631">
        <v>0</v>
      </c>
      <c r="AL631">
        <v>0</v>
      </c>
      <c r="AM631">
        <v>0</v>
      </c>
      <c r="AN631">
        <v>0</v>
      </c>
      <c r="AO631">
        <v>0</v>
      </c>
      <c r="AP631">
        <v>0</v>
      </c>
      <c r="AQ631">
        <v>0</v>
      </c>
      <c r="AR631">
        <v>0</v>
      </c>
    </row>
    <row r="632" spans="1:44">
      <c r="A632">
        <f>ROW(Source!A151)</f>
        <v>151</v>
      </c>
      <c r="B632">
        <v>85246948</v>
      </c>
      <c r="C632">
        <v>85246937</v>
      </c>
      <c r="D632">
        <v>83001670</v>
      </c>
      <c r="E632">
        <v>1</v>
      </c>
      <c r="F632">
        <v>1</v>
      </c>
      <c r="G632">
        <v>1</v>
      </c>
      <c r="H632">
        <v>3</v>
      </c>
      <c r="I632" t="s">
        <v>834</v>
      </c>
      <c r="J632" t="s">
        <v>835</v>
      </c>
      <c r="K632" t="s">
        <v>836</v>
      </c>
      <c r="L632">
        <v>1346</v>
      </c>
      <c r="N632">
        <v>1009</v>
      </c>
      <c r="O632" t="s">
        <v>102</v>
      </c>
      <c r="P632" t="s">
        <v>102</v>
      </c>
      <c r="Q632">
        <v>1</v>
      </c>
      <c r="X632">
        <v>0</v>
      </c>
      <c r="Y632">
        <v>174.93</v>
      </c>
      <c r="Z632">
        <v>0</v>
      </c>
      <c r="AA632">
        <v>0</v>
      </c>
      <c r="AB632">
        <v>0</v>
      </c>
      <c r="AC632">
        <v>1</v>
      </c>
      <c r="AD632">
        <v>0</v>
      </c>
      <c r="AE632">
        <v>0</v>
      </c>
      <c r="AF632" t="s">
        <v>236</v>
      </c>
      <c r="AG632">
        <v>0</v>
      </c>
      <c r="AH632">
        <v>3</v>
      </c>
      <c r="AI632">
        <v>-1</v>
      </c>
      <c r="AJ632" t="s">
        <v>236</v>
      </c>
      <c r="AK632">
        <v>0</v>
      </c>
      <c r="AL632">
        <v>0</v>
      </c>
      <c r="AM632">
        <v>0</v>
      </c>
      <c r="AN632">
        <v>0</v>
      </c>
      <c r="AO632">
        <v>0</v>
      </c>
      <c r="AP632">
        <v>0</v>
      </c>
      <c r="AQ632">
        <v>0</v>
      </c>
      <c r="AR632">
        <v>0</v>
      </c>
    </row>
    <row r="633" spans="1:44">
      <c r="A633">
        <f>ROW(Source!A151)</f>
        <v>151</v>
      </c>
      <c r="B633">
        <v>85246949</v>
      </c>
      <c r="C633">
        <v>85246937</v>
      </c>
      <c r="D633">
        <v>82928065</v>
      </c>
      <c r="E633">
        <v>117</v>
      </c>
      <c r="F633">
        <v>1</v>
      </c>
      <c r="G633">
        <v>1</v>
      </c>
      <c r="H633">
        <v>3</v>
      </c>
      <c r="I633" t="s">
        <v>976</v>
      </c>
      <c r="J633" t="s">
        <v>236</v>
      </c>
      <c r="K633" t="s">
        <v>977</v>
      </c>
      <c r="L633">
        <v>1348</v>
      </c>
      <c r="N633">
        <v>1009</v>
      </c>
      <c r="O633" t="s">
        <v>154</v>
      </c>
      <c r="P633" t="s">
        <v>154</v>
      </c>
      <c r="Q633">
        <v>1000</v>
      </c>
      <c r="X633">
        <v>0</v>
      </c>
      <c r="Y633">
        <v>0</v>
      </c>
      <c r="Z633">
        <v>0</v>
      </c>
      <c r="AA633">
        <v>0</v>
      </c>
      <c r="AB633">
        <v>0</v>
      </c>
      <c r="AC633">
        <v>1</v>
      </c>
      <c r="AD633">
        <v>0</v>
      </c>
      <c r="AE633">
        <v>0</v>
      </c>
      <c r="AF633" t="s">
        <v>236</v>
      </c>
      <c r="AG633">
        <v>0</v>
      </c>
      <c r="AH633">
        <v>3</v>
      </c>
      <c r="AI633">
        <v>-1</v>
      </c>
      <c r="AJ633" t="s">
        <v>236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0</v>
      </c>
      <c r="AQ633">
        <v>0</v>
      </c>
      <c r="AR633">
        <v>0</v>
      </c>
    </row>
    <row r="634" spans="1:44">
      <c r="A634">
        <f>ROW(Source!A151)</f>
        <v>151</v>
      </c>
      <c r="B634">
        <v>85246950</v>
      </c>
      <c r="C634">
        <v>85246937</v>
      </c>
      <c r="D634">
        <v>82928211</v>
      </c>
      <c r="E634">
        <v>117</v>
      </c>
      <c r="F634">
        <v>1</v>
      </c>
      <c r="G634">
        <v>1</v>
      </c>
      <c r="H634">
        <v>3</v>
      </c>
      <c r="I634" t="s">
        <v>319</v>
      </c>
      <c r="J634" t="s">
        <v>236</v>
      </c>
      <c r="K634" t="s">
        <v>978</v>
      </c>
      <c r="L634">
        <v>1346</v>
      </c>
      <c r="N634">
        <v>1009</v>
      </c>
      <c r="O634" t="s">
        <v>102</v>
      </c>
      <c r="P634" t="s">
        <v>102</v>
      </c>
      <c r="Q634">
        <v>1</v>
      </c>
      <c r="X634">
        <v>0</v>
      </c>
      <c r="Y634">
        <v>0</v>
      </c>
      <c r="Z634">
        <v>0</v>
      </c>
      <c r="AA634">
        <v>0</v>
      </c>
      <c r="AB634">
        <v>0</v>
      </c>
      <c r="AC634">
        <v>1</v>
      </c>
      <c r="AD634">
        <v>0</v>
      </c>
      <c r="AE634">
        <v>0</v>
      </c>
      <c r="AF634" t="s">
        <v>236</v>
      </c>
      <c r="AG634">
        <v>0</v>
      </c>
      <c r="AH634">
        <v>3</v>
      </c>
      <c r="AI634">
        <v>-1</v>
      </c>
      <c r="AJ634" t="s">
        <v>236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0</v>
      </c>
      <c r="AQ634">
        <v>0</v>
      </c>
      <c r="AR634">
        <v>0</v>
      </c>
    </row>
    <row r="635" spans="1:44">
      <c r="A635">
        <f>ROW(Source!A151)</f>
        <v>151</v>
      </c>
      <c r="B635">
        <v>85246951</v>
      </c>
      <c r="C635">
        <v>85246937</v>
      </c>
      <c r="D635">
        <v>82930873</v>
      </c>
      <c r="E635">
        <v>117</v>
      </c>
      <c r="F635">
        <v>1</v>
      </c>
      <c r="G635">
        <v>1</v>
      </c>
      <c r="H635">
        <v>3</v>
      </c>
      <c r="I635" t="s">
        <v>305</v>
      </c>
      <c r="J635" t="s">
        <v>236</v>
      </c>
      <c r="K635" t="s">
        <v>306</v>
      </c>
      <c r="L635">
        <v>1348</v>
      </c>
      <c r="N635">
        <v>1009</v>
      </c>
      <c r="O635" t="s">
        <v>154</v>
      </c>
      <c r="P635" t="s">
        <v>154</v>
      </c>
      <c r="Q635">
        <v>1000</v>
      </c>
      <c r="X635">
        <v>0</v>
      </c>
      <c r="Y635">
        <v>0</v>
      </c>
      <c r="Z635">
        <v>0</v>
      </c>
      <c r="AA635">
        <v>0</v>
      </c>
      <c r="AB635">
        <v>0</v>
      </c>
      <c r="AC635">
        <v>1</v>
      </c>
      <c r="AD635">
        <v>0</v>
      </c>
      <c r="AE635">
        <v>0</v>
      </c>
      <c r="AF635" t="s">
        <v>236</v>
      </c>
      <c r="AG635">
        <v>0</v>
      </c>
      <c r="AH635">
        <v>3</v>
      </c>
      <c r="AI635">
        <v>-1</v>
      </c>
      <c r="AJ635" t="s">
        <v>236</v>
      </c>
      <c r="AK635">
        <v>0</v>
      </c>
      <c r="AL635">
        <v>0</v>
      </c>
      <c r="AM635">
        <v>0</v>
      </c>
      <c r="AN635">
        <v>0</v>
      </c>
      <c r="AO635">
        <v>0</v>
      </c>
      <c r="AP635">
        <v>0</v>
      </c>
      <c r="AQ635">
        <v>0</v>
      </c>
      <c r="AR635">
        <v>0</v>
      </c>
    </row>
    <row r="636" spans="1:44">
      <c r="A636">
        <f>ROW(Source!A151)</f>
        <v>151</v>
      </c>
      <c r="B636">
        <v>85246952</v>
      </c>
      <c r="C636">
        <v>85246937</v>
      </c>
      <c r="D636">
        <v>82930906</v>
      </c>
      <c r="E636">
        <v>117</v>
      </c>
      <c r="F636">
        <v>1</v>
      </c>
      <c r="G636">
        <v>1</v>
      </c>
      <c r="H636">
        <v>3</v>
      </c>
      <c r="I636" t="s">
        <v>990</v>
      </c>
      <c r="J636" t="s">
        <v>236</v>
      </c>
      <c r="K636" t="s">
        <v>1010</v>
      </c>
      <c r="L636">
        <v>1371</v>
      </c>
      <c r="N636">
        <v>1013</v>
      </c>
      <c r="O636" t="s">
        <v>265</v>
      </c>
      <c r="P636" t="s">
        <v>265</v>
      </c>
      <c r="Q636">
        <v>1</v>
      </c>
      <c r="X636">
        <v>0</v>
      </c>
      <c r="Y636">
        <v>0</v>
      </c>
      <c r="Z636">
        <v>0</v>
      </c>
      <c r="AA636">
        <v>0</v>
      </c>
      <c r="AB636">
        <v>0</v>
      </c>
      <c r="AC636">
        <v>1</v>
      </c>
      <c r="AD636">
        <v>0</v>
      </c>
      <c r="AE636">
        <v>0</v>
      </c>
      <c r="AF636" t="s">
        <v>236</v>
      </c>
      <c r="AG636">
        <v>0</v>
      </c>
      <c r="AH636">
        <v>3</v>
      </c>
      <c r="AI636">
        <v>-1</v>
      </c>
      <c r="AJ636" t="s">
        <v>236</v>
      </c>
      <c r="AK636">
        <v>0</v>
      </c>
      <c r="AL636">
        <v>0</v>
      </c>
      <c r="AM636">
        <v>0</v>
      </c>
      <c r="AN636">
        <v>0</v>
      </c>
      <c r="AO636">
        <v>0</v>
      </c>
      <c r="AP636">
        <v>0</v>
      </c>
      <c r="AQ636">
        <v>0</v>
      </c>
      <c r="AR636">
        <v>0</v>
      </c>
    </row>
    <row r="637" spans="1:44">
      <c r="A637">
        <f>ROW(Source!A151)</f>
        <v>151</v>
      </c>
      <c r="B637">
        <v>85246953</v>
      </c>
      <c r="C637">
        <v>85246937</v>
      </c>
      <c r="D637">
        <v>82930930</v>
      </c>
      <c r="E637">
        <v>117</v>
      </c>
      <c r="F637">
        <v>1</v>
      </c>
      <c r="G637">
        <v>1</v>
      </c>
      <c r="H637">
        <v>3</v>
      </c>
      <c r="I637" t="s">
        <v>1011</v>
      </c>
      <c r="J637" t="s">
        <v>236</v>
      </c>
      <c r="K637" t="s">
        <v>1012</v>
      </c>
      <c r="L637">
        <v>1346</v>
      </c>
      <c r="N637">
        <v>1009</v>
      </c>
      <c r="O637" t="s">
        <v>102</v>
      </c>
      <c r="P637" t="s">
        <v>102</v>
      </c>
      <c r="Q637">
        <v>1</v>
      </c>
      <c r="X637">
        <v>0</v>
      </c>
      <c r="Y637">
        <v>0</v>
      </c>
      <c r="Z637">
        <v>0</v>
      </c>
      <c r="AA637">
        <v>0</v>
      </c>
      <c r="AB637">
        <v>0</v>
      </c>
      <c r="AC637">
        <v>1</v>
      </c>
      <c r="AD637">
        <v>0</v>
      </c>
      <c r="AE637">
        <v>0</v>
      </c>
      <c r="AF637" t="s">
        <v>236</v>
      </c>
      <c r="AG637">
        <v>0</v>
      </c>
      <c r="AH637">
        <v>3</v>
      </c>
      <c r="AI637">
        <v>-1</v>
      </c>
      <c r="AJ637" t="s">
        <v>236</v>
      </c>
      <c r="AK637">
        <v>0</v>
      </c>
      <c r="AL637">
        <v>0</v>
      </c>
      <c r="AM637">
        <v>0</v>
      </c>
      <c r="AN637">
        <v>0</v>
      </c>
      <c r="AO637">
        <v>0</v>
      </c>
      <c r="AP637">
        <v>0</v>
      </c>
      <c r="AQ637">
        <v>0</v>
      </c>
      <c r="AR637">
        <v>0</v>
      </c>
    </row>
    <row r="638" spans="1:44">
      <c r="A638">
        <f>ROW(Source!A152)</f>
        <v>152</v>
      </c>
      <c r="B638">
        <v>85246943</v>
      </c>
      <c r="C638">
        <v>85246937</v>
      </c>
      <c r="D638">
        <v>82925832</v>
      </c>
      <c r="E638">
        <v>117</v>
      </c>
      <c r="F638">
        <v>1</v>
      </c>
      <c r="G638">
        <v>1</v>
      </c>
      <c r="H638">
        <v>1</v>
      </c>
      <c r="I638" t="s">
        <v>802</v>
      </c>
      <c r="J638" t="s">
        <v>236</v>
      </c>
      <c r="K638" t="s">
        <v>803</v>
      </c>
      <c r="L638">
        <v>1191</v>
      </c>
      <c r="N638">
        <v>1013</v>
      </c>
      <c r="O638" t="s">
        <v>28</v>
      </c>
      <c r="P638" t="s">
        <v>28</v>
      </c>
      <c r="Q638">
        <v>1</v>
      </c>
      <c r="X638">
        <v>1.55</v>
      </c>
      <c r="Y638">
        <v>0</v>
      </c>
      <c r="Z638">
        <v>0</v>
      </c>
      <c r="AA638">
        <v>0</v>
      </c>
      <c r="AB638">
        <v>766.35</v>
      </c>
      <c r="AC638">
        <v>0</v>
      </c>
      <c r="AD638">
        <v>1</v>
      </c>
      <c r="AE638">
        <v>1</v>
      </c>
      <c r="AF638" t="s">
        <v>236</v>
      </c>
      <c r="AG638">
        <v>1.55</v>
      </c>
      <c r="AH638">
        <v>2</v>
      </c>
      <c r="AI638">
        <v>85246938</v>
      </c>
      <c r="AJ638">
        <v>436</v>
      </c>
      <c r="AK638">
        <v>0</v>
      </c>
      <c r="AL638">
        <v>0</v>
      </c>
      <c r="AM638">
        <v>0</v>
      </c>
      <c r="AN638">
        <v>0</v>
      </c>
      <c r="AO638">
        <v>0</v>
      </c>
      <c r="AP638">
        <v>0</v>
      </c>
      <c r="AQ638">
        <v>0</v>
      </c>
      <c r="AR638">
        <v>0</v>
      </c>
    </row>
    <row r="639" spans="1:44">
      <c r="A639">
        <f>ROW(Source!A152)</f>
        <v>152</v>
      </c>
      <c r="B639">
        <v>85246944</v>
      </c>
      <c r="C639">
        <v>85246937</v>
      </c>
      <c r="D639">
        <v>82926016</v>
      </c>
      <c r="E639">
        <v>117</v>
      </c>
      <c r="F639">
        <v>1</v>
      </c>
      <c r="G639">
        <v>1</v>
      </c>
      <c r="H639">
        <v>1</v>
      </c>
      <c r="I639" t="s">
        <v>798</v>
      </c>
      <c r="J639" t="s">
        <v>236</v>
      </c>
      <c r="K639" t="s">
        <v>799</v>
      </c>
      <c r="L639">
        <v>1191</v>
      </c>
      <c r="N639">
        <v>1013</v>
      </c>
      <c r="O639" t="s">
        <v>28</v>
      </c>
      <c r="P639" t="s">
        <v>28</v>
      </c>
      <c r="Q639">
        <v>1</v>
      </c>
      <c r="X639">
        <v>0.15</v>
      </c>
      <c r="Y639">
        <v>0</v>
      </c>
      <c r="Z639">
        <v>0</v>
      </c>
      <c r="AA639">
        <v>0</v>
      </c>
      <c r="AB639">
        <v>0</v>
      </c>
      <c r="AC639">
        <v>0</v>
      </c>
      <c r="AD639">
        <v>1</v>
      </c>
      <c r="AE639">
        <v>2</v>
      </c>
      <c r="AF639" t="s">
        <v>236</v>
      </c>
      <c r="AG639">
        <v>0.15</v>
      </c>
      <c r="AH639">
        <v>2</v>
      </c>
      <c r="AI639">
        <v>85246939</v>
      </c>
      <c r="AJ639">
        <v>437</v>
      </c>
      <c r="AK639">
        <v>0</v>
      </c>
      <c r="AL639">
        <v>0</v>
      </c>
      <c r="AM639">
        <v>0</v>
      </c>
      <c r="AN639">
        <v>0</v>
      </c>
      <c r="AO639">
        <v>0</v>
      </c>
      <c r="AP639">
        <v>0</v>
      </c>
      <c r="AQ639">
        <v>0</v>
      </c>
      <c r="AR639">
        <v>0</v>
      </c>
    </row>
    <row r="640" spans="1:44">
      <c r="A640">
        <f>ROW(Source!A152)</f>
        <v>152</v>
      </c>
      <c r="B640">
        <v>85246945</v>
      </c>
      <c r="C640">
        <v>85246937</v>
      </c>
      <c r="D640">
        <v>82932679</v>
      </c>
      <c r="E640">
        <v>1</v>
      </c>
      <c r="F640">
        <v>1</v>
      </c>
      <c r="G640">
        <v>1</v>
      </c>
      <c r="H640">
        <v>2</v>
      </c>
      <c r="I640" t="s">
        <v>124</v>
      </c>
      <c r="J640" t="s">
        <v>800</v>
      </c>
      <c r="K640" t="s">
        <v>125</v>
      </c>
      <c r="L640">
        <v>1368</v>
      </c>
      <c r="N640">
        <v>1011</v>
      </c>
      <c r="O640" t="s">
        <v>57</v>
      </c>
      <c r="P640" t="s">
        <v>57</v>
      </c>
      <c r="Q640">
        <v>1</v>
      </c>
      <c r="X640">
        <v>0.07</v>
      </c>
      <c r="Y640">
        <v>0</v>
      </c>
      <c r="Z640">
        <v>346.73</v>
      </c>
      <c r="AA640">
        <v>811.79</v>
      </c>
      <c r="AB640">
        <v>0</v>
      </c>
      <c r="AC640">
        <v>0</v>
      </c>
      <c r="AD640">
        <v>1</v>
      </c>
      <c r="AE640">
        <v>0</v>
      </c>
      <c r="AF640" t="s">
        <v>236</v>
      </c>
      <c r="AG640">
        <v>0.07</v>
      </c>
      <c r="AH640">
        <v>2</v>
      </c>
      <c r="AI640">
        <v>85246940</v>
      </c>
      <c r="AJ640">
        <v>438</v>
      </c>
      <c r="AK640">
        <v>0</v>
      </c>
      <c r="AL640">
        <v>0</v>
      </c>
      <c r="AM640">
        <v>0</v>
      </c>
      <c r="AN640">
        <v>0</v>
      </c>
      <c r="AO640">
        <v>0</v>
      </c>
      <c r="AP640">
        <v>0</v>
      </c>
      <c r="AQ640">
        <v>0</v>
      </c>
      <c r="AR640">
        <v>0</v>
      </c>
    </row>
    <row r="641" spans="1:44">
      <c r="A641">
        <f>ROW(Source!A152)</f>
        <v>152</v>
      </c>
      <c r="B641">
        <v>85246946</v>
      </c>
      <c r="C641">
        <v>85246937</v>
      </c>
      <c r="D641">
        <v>82933400</v>
      </c>
      <c r="E641">
        <v>1</v>
      </c>
      <c r="F641">
        <v>1</v>
      </c>
      <c r="G641">
        <v>1</v>
      </c>
      <c r="H641">
        <v>2</v>
      </c>
      <c r="I641" t="s">
        <v>97</v>
      </c>
      <c r="J641" t="s">
        <v>801</v>
      </c>
      <c r="K641" t="s">
        <v>98</v>
      </c>
      <c r="L641">
        <v>1368</v>
      </c>
      <c r="N641">
        <v>1011</v>
      </c>
      <c r="O641" t="s">
        <v>57</v>
      </c>
      <c r="P641" t="s">
        <v>57</v>
      </c>
      <c r="Q641">
        <v>1</v>
      </c>
      <c r="X641">
        <v>0.08</v>
      </c>
      <c r="Y641">
        <v>0</v>
      </c>
      <c r="Z641">
        <v>641.7</v>
      </c>
      <c r="AA641">
        <v>811.79</v>
      </c>
      <c r="AB641">
        <v>0</v>
      </c>
      <c r="AC641">
        <v>0</v>
      </c>
      <c r="AD641">
        <v>1</v>
      </c>
      <c r="AE641">
        <v>0</v>
      </c>
      <c r="AF641" t="s">
        <v>236</v>
      </c>
      <c r="AG641">
        <v>0.08</v>
      </c>
      <c r="AH641">
        <v>2</v>
      </c>
      <c r="AI641">
        <v>85246941</v>
      </c>
      <c r="AJ641">
        <v>439</v>
      </c>
      <c r="AK641">
        <v>0</v>
      </c>
      <c r="AL641">
        <v>0</v>
      </c>
      <c r="AM641">
        <v>0</v>
      </c>
      <c r="AN641">
        <v>0</v>
      </c>
      <c r="AO641">
        <v>0</v>
      </c>
      <c r="AP641">
        <v>0</v>
      </c>
      <c r="AQ641">
        <v>0</v>
      </c>
      <c r="AR641">
        <v>0</v>
      </c>
    </row>
    <row r="642" spans="1:44">
      <c r="A642">
        <f>ROW(Source!A152)</f>
        <v>152</v>
      </c>
      <c r="B642">
        <v>85246947</v>
      </c>
      <c r="C642">
        <v>85246937</v>
      </c>
      <c r="D642">
        <v>82998121</v>
      </c>
      <c r="E642">
        <v>1</v>
      </c>
      <c r="F642">
        <v>1</v>
      </c>
      <c r="G642">
        <v>1</v>
      </c>
      <c r="H642">
        <v>3</v>
      </c>
      <c r="I642" t="s">
        <v>100</v>
      </c>
      <c r="J642" t="s">
        <v>813</v>
      </c>
      <c r="K642" t="s">
        <v>101</v>
      </c>
      <c r="L642">
        <v>1346</v>
      </c>
      <c r="N642">
        <v>1009</v>
      </c>
      <c r="O642" t="s">
        <v>102</v>
      </c>
      <c r="P642" t="s">
        <v>102</v>
      </c>
      <c r="Q642">
        <v>1</v>
      </c>
      <c r="X642">
        <v>0.1</v>
      </c>
      <c r="Y642">
        <v>185.43</v>
      </c>
      <c r="Z642">
        <v>0</v>
      </c>
      <c r="AA642">
        <v>0</v>
      </c>
      <c r="AB642">
        <v>0</v>
      </c>
      <c r="AC642">
        <v>0</v>
      </c>
      <c r="AD642">
        <v>1</v>
      </c>
      <c r="AE642">
        <v>0</v>
      </c>
      <c r="AF642" t="s">
        <v>236</v>
      </c>
      <c r="AG642">
        <v>0.1</v>
      </c>
      <c r="AH642">
        <v>2</v>
      </c>
      <c r="AI642">
        <v>85246942</v>
      </c>
      <c r="AJ642">
        <v>440</v>
      </c>
      <c r="AK642">
        <v>0</v>
      </c>
      <c r="AL642">
        <v>0</v>
      </c>
      <c r="AM642">
        <v>0</v>
      </c>
      <c r="AN642">
        <v>0</v>
      </c>
      <c r="AO642">
        <v>0</v>
      </c>
      <c r="AP642">
        <v>0</v>
      </c>
      <c r="AQ642">
        <v>0</v>
      </c>
      <c r="AR642">
        <v>0</v>
      </c>
    </row>
    <row r="643" spans="1:44">
      <c r="A643">
        <f>ROW(Source!A152)</f>
        <v>152</v>
      </c>
      <c r="B643">
        <v>85246948</v>
      </c>
      <c r="C643">
        <v>85246937</v>
      </c>
      <c r="D643">
        <v>83001670</v>
      </c>
      <c r="E643">
        <v>1</v>
      </c>
      <c r="F643">
        <v>1</v>
      </c>
      <c r="G643">
        <v>1</v>
      </c>
      <c r="H643">
        <v>3</v>
      </c>
      <c r="I643" t="s">
        <v>834</v>
      </c>
      <c r="J643" t="s">
        <v>835</v>
      </c>
      <c r="K643" t="s">
        <v>836</v>
      </c>
      <c r="L643">
        <v>1346</v>
      </c>
      <c r="N643">
        <v>1009</v>
      </c>
      <c r="O643" t="s">
        <v>102</v>
      </c>
      <c r="P643" t="s">
        <v>102</v>
      </c>
      <c r="Q643">
        <v>1</v>
      </c>
      <c r="X643">
        <v>0</v>
      </c>
      <c r="Y643">
        <v>174.93</v>
      </c>
      <c r="Z643">
        <v>0</v>
      </c>
      <c r="AA643">
        <v>0</v>
      </c>
      <c r="AB643">
        <v>0</v>
      </c>
      <c r="AC643">
        <v>1</v>
      </c>
      <c r="AD643">
        <v>0</v>
      </c>
      <c r="AE643">
        <v>0</v>
      </c>
      <c r="AF643" t="s">
        <v>236</v>
      </c>
      <c r="AG643">
        <v>0</v>
      </c>
      <c r="AH643">
        <v>3</v>
      </c>
      <c r="AI643">
        <v>-1</v>
      </c>
      <c r="AJ643" t="s">
        <v>236</v>
      </c>
      <c r="AK643">
        <v>0</v>
      </c>
      <c r="AL643">
        <v>0</v>
      </c>
      <c r="AM643">
        <v>0</v>
      </c>
      <c r="AN643">
        <v>0</v>
      </c>
      <c r="AO643">
        <v>0</v>
      </c>
      <c r="AP643">
        <v>0</v>
      </c>
      <c r="AQ643">
        <v>0</v>
      </c>
      <c r="AR643">
        <v>0</v>
      </c>
    </row>
    <row r="644" spans="1:44">
      <c r="A644">
        <f>ROW(Source!A152)</f>
        <v>152</v>
      </c>
      <c r="B644">
        <v>85246949</v>
      </c>
      <c r="C644">
        <v>85246937</v>
      </c>
      <c r="D644">
        <v>82928065</v>
      </c>
      <c r="E644">
        <v>117</v>
      </c>
      <c r="F644">
        <v>1</v>
      </c>
      <c r="G644">
        <v>1</v>
      </c>
      <c r="H644">
        <v>3</v>
      </c>
      <c r="I644" t="s">
        <v>976</v>
      </c>
      <c r="J644" t="s">
        <v>236</v>
      </c>
      <c r="K644" t="s">
        <v>977</v>
      </c>
      <c r="L644">
        <v>1348</v>
      </c>
      <c r="N644">
        <v>1009</v>
      </c>
      <c r="O644" t="s">
        <v>154</v>
      </c>
      <c r="P644" t="s">
        <v>154</v>
      </c>
      <c r="Q644">
        <v>1000</v>
      </c>
      <c r="X644">
        <v>0</v>
      </c>
      <c r="Y644">
        <v>0</v>
      </c>
      <c r="Z644">
        <v>0</v>
      </c>
      <c r="AA644">
        <v>0</v>
      </c>
      <c r="AB644">
        <v>0</v>
      </c>
      <c r="AC644">
        <v>1</v>
      </c>
      <c r="AD644">
        <v>0</v>
      </c>
      <c r="AE644">
        <v>0</v>
      </c>
      <c r="AF644" t="s">
        <v>236</v>
      </c>
      <c r="AG644">
        <v>0</v>
      </c>
      <c r="AH644">
        <v>3</v>
      </c>
      <c r="AI644">
        <v>-1</v>
      </c>
      <c r="AJ644" t="s">
        <v>236</v>
      </c>
      <c r="AK644">
        <v>0</v>
      </c>
      <c r="AL644">
        <v>0</v>
      </c>
      <c r="AM644">
        <v>0</v>
      </c>
      <c r="AN644">
        <v>0</v>
      </c>
      <c r="AO644">
        <v>0</v>
      </c>
      <c r="AP644">
        <v>0</v>
      </c>
      <c r="AQ644">
        <v>0</v>
      </c>
      <c r="AR644">
        <v>0</v>
      </c>
    </row>
    <row r="645" spans="1:44">
      <c r="A645">
        <f>ROW(Source!A152)</f>
        <v>152</v>
      </c>
      <c r="B645">
        <v>85246950</v>
      </c>
      <c r="C645">
        <v>85246937</v>
      </c>
      <c r="D645">
        <v>82928211</v>
      </c>
      <c r="E645">
        <v>117</v>
      </c>
      <c r="F645">
        <v>1</v>
      </c>
      <c r="G645">
        <v>1</v>
      </c>
      <c r="H645">
        <v>3</v>
      </c>
      <c r="I645" t="s">
        <v>319</v>
      </c>
      <c r="J645" t="s">
        <v>236</v>
      </c>
      <c r="K645" t="s">
        <v>978</v>
      </c>
      <c r="L645">
        <v>1346</v>
      </c>
      <c r="N645">
        <v>1009</v>
      </c>
      <c r="O645" t="s">
        <v>102</v>
      </c>
      <c r="P645" t="s">
        <v>102</v>
      </c>
      <c r="Q645">
        <v>1</v>
      </c>
      <c r="X645">
        <v>0</v>
      </c>
      <c r="Y645">
        <v>0</v>
      </c>
      <c r="Z645">
        <v>0</v>
      </c>
      <c r="AA645">
        <v>0</v>
      </c>
      <c r="AB645">
        <v>0</v>
      </c>
      <c r="AC645">
        <v>1</v>
      </c>
      <c r="AD645">
        <v>0</v>
      </c>
      <c r="AE645">
        <v>0</v>
      </c>
      <c r="AF645" t="s">
        <v>236</v>
      </c>
      <c r="AG645">
        <v>0</v>
      </c>
      <c r="AH645">
        <v>3</v>
      </c>
      <c r="AI645">
        <v>-1</v>
      </c>
      <c r="AJ645" t="s">
        <v>236</v>
      </c>
      <c r="AK645">
        <v>0</v>
      </c>
      <c r="AL645">
        <v>0</v>
      </c>
      <c r="AM645">
        <v>0</v>
      </c>
      <c r="AN645">
        <v>0</v>
      </c>
      <c r="AO645">
        <v>0</v>
      </c>
      <c r="AP645">
        <v>0</v>
      </c>
      <c r="AQ645">
        <v>0</v>
      </c>
      <c r="AR645">
        <v>0</v>
      </c>
    </row>
    <row r="646" spans="1:44">
      <c r="A646">
        <f>ROW(Source!A152)</f>
        <v>152</v>
      </c>
      <c r="B646">
        <v>85246951</v>
      </c>
      <c r="C646">
        <v>85246937</v>
      </c>
      <c r="D646">
        <v>82930873</v>
      </c>
      <c r="E646">
        <v>117</v>
      </c>
      <c r="F646">
        <v>1</v>
      </c>
      <c r="G646">
        <v>1</v>
      </c>
      <c r="H646">
        <v>3</v>
      </c>
      <c r="I646" t="s">
        <v>305</v>
      </c>
      <c r="J646" t="s">
        <v>236</v>
      </c>
      <c r="K646" t="s">
        <v>306</v>
      </c>
      <c r="L646">
        <v>1348</v>
      </c>
      <c r="N646">
        <v>1009</v>
      </c>
      <c r="O646" t="s">
        <v>154</v>
      </c>
      <c r="P646" t="s">
        <v>154</v>
      </c>
      <c r="Q646">
        <v>1000</v>
      </c>
      <c r="X646">
        <v>0</v>
      </c>
      <c r="Y646">
        <v>0</v>
      </c>
      <c r="Z646">
        <v>0</v>
      </c>
      <c r="AA646">
        <v>0</v>
      </c>
      <c r="AB646">
        <v>0</v>
      </c>
      <c r="AC646">
        <v>1</v>
      </c>
      <c r="AD646">
        <v>0</v>
      </c>
      <c r="AE646">
        <v>0</v>
      </c>
      <c r="AF646" t="s">
        <v>236</v>
      </c>
      <c r="AG646">
        <v>0</v>
      </c>
      <c r="AH646">
        <v>3</v>
      </c>
      <c r="AI646">
        <v>-1</v>
      </c>
      <c r="AJ646" t="s">
        <v>236</v>
      </c>
      <c r="AK646">
        <v>0</v>
      </c>
      <c r="AL646">
        <v>0</v>
      </c>
      <c r="AM646">
        <v>0</v>
      </c>
      <c r="AN646">
        <v>0</v>
      </c>
      <c r="AO646">
        <v>0</v>
      </c>
      <c r="AP646">
        <v>0</v>
      </c>
      <c r="AQ646">
        <v>0</v>
      </c>
      <c r="AR646">
        <v>0</v>
      </c>
    </row>
    <row r="647" spans="1:44">
      <c r="A647">
        <f>ROW(Source!A152)</f>
        <v>152</v>
      </c>
      <c r="B647">
        <v>85246952</v>
      </c>
      <c r="C647">
        <v>85246937</v>
      </c>
      <c r="D647">
        <v>82930906</v>
      </c>
      <c r="E647">
        <v>117</v>
      </c>
      <c r="F647">
        <v>1</v>
      </c>
      <c r="G647">
        <v>1</v>
      </c>
      <c r="H647">
        <v>3</v>
      </c>
      <c r="I647" t="s">
        <v>990</v>
      </c>
      <c r="J647" t="s">
        <v>236</v>
      </c>
      <c r="K647" t="s">
        <v>1010</v>
      </c>
      <c r="L647">
        <v>1371</v>
      </c>
      <c r="N647">
        <v>1013</v>
      </c>
      <c r="O647" t="s">
        <v>265</v>
      </c>
      <c r="P647" t="s">
        <v>265</v>
      </c>
      <c r="Q647">
        <v>1</v>
      </c>
      <c r="X647">
        <v>0</v>
      </c>
      <c r="Y647">
        <v>0</v>
      </c>
      <c r="Z647">
        <v>0</v>
      </c>
      <c r="AA647">
        <v>0</v>
      </c>
      <c r="AB647">
        <v>0</v>
      </c>
      <c r="AC647">
        <v>1</v>
      </c>
      <c r="AD647">
        <v>0</v>
      </c>
      <c r="AE647">
        <v>0</v>
      </c>
      <c r="AF647" t="s">
        <v>236</v>
      </c>
      <c r="AG647">
        <v>0</v>
      </c>
      <c r="AH647">
        <v>3</v>
      </c>
      <c r="AI647">
        <v>-1</v>
      </c>
      <c r="AJ647" t="s">
        <v>236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0</v>
      </c>
      <c r="AQ647">
        <v>0</v>
      </c>
      <c r="AR647">
        <v>0</v>
      </c>
    </row>
    <row r="648" spans="1:44">
      <c r="A648">
        <f>ROW(Source!A152)</f>
        <v>152</v>
      </c>
      <c r="B648">
        <v>85246953</v>
      </c>
      <c r="C648">
        <v>85246937</v>
      </c>
      <c r="D648">
        <v>82930930</v>
      </c>
      <c r="E648">
        <v>117</v>
      </c>
      <c r="F648">
        <v>1</v>
      </c>
      <c r="G648">
        <v>1</v>
      </c>
      <c r="H648">
        <v>3</v>
      </c>
      <c r="I648" t="s">
        <v>1011</v>
      </c>
      <c r="J648" t="s">
        <v>236</v>
      </c>
      <c r="K648" t="s">
        <v>1012</v>
      </c>
      <c r="L648">
        <v>1346</v>
      </c>
      <c r="N648">
        <v>1009</v>
      </c>
      <c r="O648" t="s">
        <v>102</v>
      </c>
      <c r="P648" t="s">
        <v>102</v>
      </c>
      <c r="Q648">
        <v>1</v>
      </c>
      <c r="X648">
        <v>0</v>
      </c>
      <c r="Y648">
        <v>0</v>
      </c>
      <c r="Z648">
        <v>0</v>
      </c>
      <c r="AA648">
        <v>0</v>
      </c>
      <c r="AB648">
        <v>0</v>
      </c>
      <c r="AC648">
        <v>1</v>
      </c>
      <c r="AD648">
        <v>0</v>
      </c>
      <c r="AE648">
        <v>0</v>
      </c>
      <c r="AF648" t="s">
        <v>236</v>
      </c>
      <c r="AG648">
        <v>0</v>
      </c>
      <c r="AH648">
        <v>3</v>
      </c>
      <c r="AI648">
        <v>-1</v>
      </c>
      <c r="AJ648" t="s">
        <v>236</v>
      </c>
      <c r="AK648">
        <v>0</v>
      </c>
      <c r="AL648">
        <v>0</v>
      </c>
      <c r="AM648">
        <v>0</v>
      </c>
      <c r="AN648">
        <v>0</v>
      </c>
      <c r="AO648">
        <v>0</v>
      </c>
      <c r="AP648">
        <v>0</v>
      </c>
      <c r="AQ648">
        <v>0</v>
      </c>
      <c r="AR648">
        <v>0</v>
      </c>
    </row>
    <row r="649" spans="1:44">
      <c r="A649">
        <f>ROW(Source!A153)</f>
        <v>153</v>
      </c>
      <c r="B649">
        <v>85246960</v>
      </c>
      <c r="C649">
        <v>85246954</v>
      </c>
      <c r="D649">
        <v>82925832</v>
      </c>
      <c r="E649">
        <v>117</v>
      </c>
      <c r="F649">
        <v>1</v>
      </c>
      <c r="G649">
        <v>1</v>
      </c>
      <c r="H649">
        <v>1</v>
      </c>
      <c r="I649" t="s">
        <v>802</v>
      </c>
      <c r="J649" t="s">
        <v>236</v>
      </c>
      <c r="K649" t="s">
        <v>803</v>
      </c>
      <c r="L649">
        <v>1191</v>
      </c>
      <c r="N649">
        <v>1013</v>
      </c>
      <c r="O649" t="s">
        <v>28</v>
      </c>
      <c r="P649" t="s">
        <v>28</v>
      </c>
      <c r="Q649">
        <v>1</v>
      </c>
      <c r="X649">
        <v>2.63</v>
      </c>
      <c r="Y649">
        <v>0</v>
      </c>
      <c r="Z649">
        <v>0</v>
      </c>
      <c r="AA649">
        <v>0</v>
      </c>
      <c r="AB649">
        <v>766.35</v>
      </c>
      <c r="AC649">
        <v>0</v>
      </c>
      <c r="AD649">
        <v>1</v>
      </c>
      <c r="AE649">
        <v>1</v>
      </c>
      <c r="AF649" t="s">
        <v>268</v>
      </c>
      <c r="AG649">
        <v>3.6294</v>
      </c>
      <c r="AH649">
        <v>2</v>
      </c>
      <c r="AI649">
        <v>85246955</v>
      </c>
      <c r="AJ649">
        <v>441</v>
      </c>
      <c r="AK649">
        <v>0</v>
      </c>
      <c r="AL649">
        <v>0</v>
      </c>
      <c r="AM649">
        <v>0</v>
      </c>
      <c r="AN649">
        <v>0</v>
      </c>
      <c r="AO649">
        <v>0</v>
      </c>
      <c r="AP649">
        <v>0</v>
      </c>
      <c r="AQ649">
        <v>0</v>
      </c>
      <c r="AR649">
        <v>0</v>
      </c>
    </row>
    <row r="650" spans="1:44">
      <c r="A650">
        <f>ROW(Source!A153)</f>
        <v>153</v>
      </c>
      <c r="B650">
        <v>85246961</v>
      </c>
      <c r="C650">
        <v>85246954</v>
      </c>
      <c r="D650">
        <v>82926016</v>
      </c>
      <c r="E650">
        <v>117</v>
      </c>
      <c r="F650">
        <v>1</v>
      </c>
      <c r="G650">
        <v>1</v>
      </c>
      <c r="H650">
        <v>1</v>
      </c>
      <c r="I650" t="s">
        <v>798</v>
      </c>
      <c r="J650" t="s">
        <v>236</v>
      </c>
      <c r="K650" t="s">
        <v>799</v>
      </c>
      <c r="L650">
        <v>1191</v>
      </c>
      <c r="N650">
        <v>1013</v>
      </c>
      <c r="O650" t="s">
        <v>28</v>
      </c>
      <c r="P650" t="s">
        <v>28</v>
      </c>
      <c r="Q650">
        <v>1</v>
      </c>
      <c r="X650">
        <v>0.27</v>
      </c>
      <c r="Y650">
        <v>0</v>
      </c>
      <c r="Z650">
        <v>0</v>
      </c>
      <c r="AA650">
        <v>0</v>
      </c>
      <c r="AB650">
        <v>0</v>
      </c>
      <c r="AC650">
        <v>0</v>
      </c>
      <c r="AD650">
        <v>1</v>
      </c>
      <c r="AE650">
        <v>2</v>
      </c>
      <c r="AF650" t="s">
        <v>268</v>
      </c>
      <c r="AG650">
        <v>0.3726</v>
      </c>
      <c r="AH650">
        <v>2</v>
      </c>
      <c r="AI650">
        <v>85246956</v>
      </c>
      <c r="AJ650">
        <v>442</v>
      </c>
      <c r="AK650">
        <v>0</v>
      </c>
      <c r="AL650">
        <v>0</v>
      </c>
      <c r="AM650">
        <v>0</v>
      </c>
      <c r="AN650">
        <v>0</v>
      </c>
      <c r="AO650">
        <v>0</v>
      </c>
      <c r="AP650">
        <v>0</v>
      </c>
      <c r="AQ650">
        <v>0</v>
      </c>
      <c r="AR650">
        <v>0</v>
      </c>
    </row>
    <row r="651" spans="1:44">
      <c r="A651">
        <f>ROW(Source!A153)</f>
        <v>153</v>
      </c>
      <c r="B651">
        <v>85246962</v>
      </c>
      <c r="C651">
        <v>85246954</v>
      </c>
      <c r="D651">
        <v>82932679</v>
      </c>
      <c r="E651">
        <v>1</v>
      </c>
      <c r="F651">
        <v>1</v>
      </c>
      <c r="G651">
        <v>1</v>
      </c>
      <c r="H651">
        <v>2</v>
      </c>
      <c r="I651" t="s">
        <v>124</v>
      </c>
      <c r="J651" t="s">
        <v>800</v>
      </c>
      <c r="K651" t="s">
        <v>125</v>
      </c>
      <c r="L651">
        <v>1368</v>
      </c>
      <c r="N651">
        <v>1011</v>
      </c>
      <c r="O651" t="s">
        <v>57</v>
      </c>
      <c r="P651" t="s">
        <v>57</v>
      </c>
      <c r="Q651">
        <v>1</v>
      </c>
      <c r="X651">
        <v>0.12</v>
      </c>
      <c r="Y651">
        <v>0</v>
      </c>
      <c r="Z651">
        <v>346.73</v>
      </c>
      <c r="AA651">
        <v>811.79</v>
      </c>
      <c r="AB651">
        <v>0</v>
      </c>
      <c r="AC651">
        <v>0</v>
      </c>
      <c r="AD651">
        <v>1</v>
      </c>
      <c r="AE651">
        <v>0</v>
      </c>
      <c r="AF651" t="s">
        <v>268</v>
      </c>
      <c r="AG651">
        <v>0.1656</v>
      </c>
      <c r="AH651">
        <v>2</v>
      </c>
      <c r="AI651">
        <v>85246957</v>
      </c>
      <c r="AJ651">
        <v>443</v>
      </c>
      <c r="AK651">
        <v>0</v>
      </c>
      <c r="AL651">
        <v>0</v>
      </c>
      <c r="AM651">
        <v>0</v>
      </c>
      <c r="AN651">
        <v>0</v>
      </c>
      <c r="AO651">
        <v>0</v>
      </c>
      <c r="AP651">
        <v>0</v>
      </c>
      <c r="AQ651">
        <v>0</v>
      </c>
      <c r="AR651">
        <v>0</v>
      </c>
    </row>
    <row r="652" spans="1:44">
      <c r="A652">
        <f>ROW(Source!A153)</f>
        <v>153</v>
      </c>
      <c r="B652">
        <v>85246963</v>
      </c>
      <c r="C652">
        <v>85246954</v>
      </c>
      <c r="D652">
        <v>82933400</v>
      </c>
      <c r="E652">
        <v>1</v>
      </c>
      <c r="F652">
        <v>1</v>
      </c>
      <c r="G652">
        <v>1</v>
      </c>
      <c r="H652">
        <v>2</v>
      </c>
      <c r="I652" t="s">
        <v>97</v>
      </c>
      <c r="J652" t="s">
        <v>801</v>
      </c>
      <c r="K652" t="s">
        <v>98</v>
      </c>
      <c r="L652">
        <v>1368</v>
      </c>
      <c r="N652">
        <v>1011</v>
      </c>
      <c r="O652" t="s">
        <v>57</v>
      </c>
      <c r="P652" t="s">
        <v>57</v>
      </c>
      <c r="Q652">
        <v>1</v>
      </c>
      <c r="X652">
        <v>0.15</v>
      </c>
      <c r="Y652">
        <v>0</v>
      </c>
      <c r="Z652">
        <v>641.7</v>
      </c>
      <c r="AA652">
        <v>811.79</v>
      </c>
      <c r="AB652">
        <v>0</v>
      </c>
      <c r="AC652">
        <v>0</v>
      </c>
      <c r="AD652">
        <v>1</v>
      </c>
      <c r="AE652">
        <v>0</v>
      </c>
      <c r="AF652" t="s">
        <v>268</v>
      </c>
      <c r="AG652">
        <v>0.207</v>
      </c>
      <c r="AH652">
        <v>2</v>
      </c>
      <c r="AI652">
        <v>85246958</v>
      </c>
      <c r="AJ652">
        <v>444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0</v>
      </c>
    </row>
    <row r="653" spans="1:44">
      <c r="A653">
        <f>ROW(Source!A153)</f>
        <v>153</v>
      </c>
      <c r="B653">
        <v>85246964</v>
      </c>
      <c r="C653">
        <v>85246954</v>
      </c>
      <c r="D653">
        <v>82998121</v>
      </c>
      <c r="E653">
        <v>1</v>
      </c>
      <c r="F653">
        <v>1</v>
      </c>
      <c r="G653">
        <v>1</v>
      </c>
      <c r="H653">
        <v>3</v>
      </c>
      <c r="I653" t="s">
        <v>100</v>
      </c>
      <c r="J653" t="s">
        <v>813</v>
      </c>
      <c r="K653" t="s">
        <v>101</v>
      </c>
      <c r="L653">
        <v>1346</v>
      </c>
      <c r="N653">
        <v>1009</v>
      </c>
      <c r="O653" t="s">
        <v>102</v>
      </c>
      <c r="P653" t="s">
        <v>102</v>
      </c>
      <c r="Q653">
        <v>1</v>
      </c>
      <c r="X653">
        <v>0.5</v>
      </c>
      <c r="Y653">
        <v>185.43</v>
      </c>
      <c r="Z653">
        <v>0</v>
      </c>
      <c r="AA653">
        <v>0</v>
      </c>
      <c r="AB653">
        <v>0</v>
      </c>
      <c r="AC653">
        <v>0</v>
      </c>
      <c r="AD653">
        <v>1</v>
      </c>
      <c r="AE653">
        <v>0</v>
      </c>
      <c r="AF653" t="s">
        <v>236</v>
      </c>
      <c r="AG653">
        <v>0.5</v>
      </c>
      <c r="AH653">
        <v>2</v>
      </c>
      <c r="AI653">
        <v>85246959</v>
      </c>
      <c r="AJ653">
        <v>445</v>
      </c>
      <c r="AK653">
        <v>0</v>
      </c>
      <c r="AL653">
        <v>0</v>
      </c>
      <c r="AM653">
        <v>0</v>
      </c>
      <c r="AN653">
        <v>0</v>
      </c>
      <c r="AO653">
        <v>0</v>
      </c>
      <c r="AP653">
        <v>0</v>
      </c>
      <c r="AQ653">
        <v>0</v>
      </c>
      <c r="AR653">
        <v>0</v>
      </c>
    </row>
    <row r="654" spans="1:44">
      <c r="A654">
        <f>ROW(Source!A153)</f>
        <v>153</v>
      </c>
      <c r="B654">
        <v>85246965</v>
      </c>
      <c r="C654">
        <v>85246954</v>
      </c>
      <c r="D654">
        <v>83001670</v>
      </c>
      <c r="E654">
        <v>1</v>
      </c>
      <c r="F654">
        <v>1</v>
      </c>
      <c r="G654">
        <v>1</v>
      </c>
      <c r="H654">
        <v>3</v>
      </c>
      <c r="I654" t="s">
        <v>834</v>
      </c>
      <c r="J654" t="s">
        <v>835</v>
      </c>
      <c r="K654" t="s">
        <v>836</v>
      </c>
      <c r="L654">
        <v>1346</v>
      </c>
      <c r="N654">
        <v>1009</v>
      </c>
      <c r="O654" t="s">
        <v>102</v>
      </c>
      <c r="P654" t="s">
        <v>102</v>
      </c>
      <c r="Q654">
        <v>1</v>
      </c>
      <c r="X654">
        <v>0</v>
      </c>
      <c r="Y654">
        <v>174.93</v>
      </c>
      <c r="Z654">
        <v>0</v>
      </c>
      <c r="AA654">
        <v>0</v>
      </c>
      <c r="AB654">
        <v>0</v>
      </c>
      <c r="AC654">
        <v>1</v>
      </c>
      <c r="AD654">
        <v>0</v>
      </c>
      <c r="AE654">
        <v>0</v>
      </c>
      <c r="AF654" t="s">
        <v>236</v>
      </c>
      <c r="AG654">
        <v>0</v>
      </c>
      <c r="AH654">
        <v>3</v>
      </c>
      <c r="AI654">
        <v>-1</v>
      </c>
      <c r="AJ654" t="s">
        <v>236</v>
      </c>
      <c r="AK654">
        <v>0</v>
      </c>
      <c r="AL654">
        <v>0</v>
      </c>
      <c r="AM654">
        <v>0</v>
      </c>
      <c r="AN654">
        <v>0</v>
      </c>
      <c r="AO654">
        <v>0</v>
      </c>
      <c r="AP654">
        <v>0</v>
      </c>
      <c r="AQ654">
        <v>0</v>
      </c>
      <c r="AR654">
        <v>0</v>
      </c>
    </row>
    <row r="655" spans="1:44">
      <c r="A655">
        <f>ROW(Source!A153)</f>
        <v>153</v>
      </c>
      <c r="B655">
        <v>85246966</v>
      </c>
      <c r="C655">
        <v>85246954</v>
      </c>
      <c r="D655">
        <v>82928065</v>
      </c>
      <c r="E655">
        <v>117</v>
      </c>
      <c r="F655">
        <v>1</v>
      </c>
      <c r="G655">
        <v>1</v>
      </c>
      <c r="H655">
        <v>3</v>
      </c>
      <c r="I655" t="s">
        <v>976</v>
      </c>
      <c r="J655" t="s">
        <v>236</v>
      </c>
      <c r="K655" t="s">
        <v>977</v>
      </c>
      <c r="L655">
        <v>1348</v>
      </c>
      <c r="N655">
        <v>1009</v>
      </c>
      <c r="O655" t="s">
        <v>154</v>
      </c>
      <c r="P655" t="s">
        <v>154</v>
      </c>
      <c r="Q655">
        <v>1000</v>
      </c>
      <c r="X655">
        <v>0</v>
      </c>
      <c r="Y655">
        <v>0</v>
      </c>
      <c r="Z655">
        <v>0</v>
      </c>
      <c r="AA655">
        <v>0</v>
      </c>
      <c r="AB655">
        <v>0</v>
      </c>
      <c r="AC655">
        <v>1</v>
      </c>
      <c r="AD655">
        <v>0</v>
      </c>
      <c r="AE655">
        <v>0</v>
      </c>
      <c r="AF655" t="s">
        <v>236</v>
      </c>
      <c r="AG655">
        <v>0</v>
      </c>
      <c r="AH655">
        <v>3</v>
      </c>
      <c r="AI655">
        <v>-1</v>
      </c>
      <c r="AJ655" t="s">
        <v>236</v>
      </c>
      <c r="AK655">
        <v>0</v>
      </c>
      <c r="AL655">
        <v>0</v>
      </c>
      <c r="AM655">
        <v>0</v>
      </c>
      <c r="AN655">
        <v>0</v>
      </c>
      <c r="AO655">
        <v>0</v>
      </c>
      <c r="AP655">
        <v>0</v>
      </c>
      <c r="AQ655">
        <v>0</v>
      </c>
      <c r="AR655">
        <v>0</v>
      </c>
    </row>
    <row r="656" spans="1:44">
      <c r="A656">
        <f>ROW(Source!A153)</f>
        <v>153</v>
      </c>
      <c r="B656">
        <v>85246967</v>
      </c>
      <c r="C656">
        <v>85246954</v>
      </c>
      <c r="D656">
        <v>82928211</v>
      </c>
      <c r="E656">
        <v>117</v>
      </c>
      <c r="F656">
        <v>1</v>
      </c>
      <c r="G656">
        <v>1</v>
      </c>
      <c r="H656">
        <v>3</v>
      </c>
      <c r="I656" t="s">
        <v>319</v>
      </c>
      <c r="J656" t="s">
        <v>236</v>
      </c>
      <c r="K656" t="s">
        <v>978</v>
      </c>
      <c r="L656">
        <v>1346</v>
      </c>
      <c r="N656">
        <v>1009</v>
      </c>
      <c r="O656" t="s">
        <v>102</v>
      </c>
      <c r="P656" t="s">
        <v>102</v>
      </c>
      <c r="Q656">
        <v>1</v>
      </c>
      <c r="X656">
        <v>0</v>
      </c>
      <c r="Y656">
        <v>0</v>
      </c>
      <c r="Z656">
        <v>0</v>
      </c>
      <c r="AA656">
        <v>0</v>
      </c>
      <c r="AB656">
        <v>0</v>
      </c>
      <c r="AC656">
        <v>1</v>
      </c>
      <c r="AD656">
        <v>0</v>
      </c>
      <c r="AE656">
        <v>0</v>
      </c>
      <c r="AF656" t="s">
        <v>236</v>
      </c>
      <c r="AG656">
        <v>0</v>
      </c>
      <c r="AH656">
        <v>3</v>
      </c>
      <c r="AI656">
        <v>-1</v>
      </c>
      <c r="AJ656" t="s">
        <v>236</v>
      </c>
      <c r="AK656">
        <v>0</v>
      </c>
      <c r="AL656">
        <v>0</v>
      </c>
      <c r="AM656">
        <v>0</v>
      </c>
      <c r="AN656">
        <v>0</v>
      </c>
      <c r="AO656">
        <v>0</v>
      </c>
      <c r="AP656">
        <v>0</v>
      </c>
      <c r="AQ656">
        <v>0</v>
      </c>
      <c r="AR656">
        <v>0</v>
      </c>
    </row>
    <row r="657" spans="1:44">
      <c r="A657">
        <f>ROW(Source!A153)</f>
        <v>153</v>
      </c>
      <c r="B657">
        <v>85246968</v>
      </c>
      <c r="C657">
        <v>85246954</v>
      </c>
      <c r="D657">
        <v>82930873</v>
      </c>
      <c r="E657">
        <v>117</v>
      </c>
      <c r="F657">
        <v>1</v>
      </c>
      <c r="G657">
        <v>1</v>
      </c>
      <c r="H657">
        <v>3</v>
      </c>
      <c r="I657" t="s">
        <v>305</v>
      </c>
      <c r="J657" t="s">
        <v>236</v>
      </c>
      <c r="K657" t="s">
        <v>306</v>
      </c>
      <c r="L657">
        <v>1348</v>
      </c>
      <c r="N657">
        <v>1009</v>
      </c>
      <c r="O657" t="s">
        <v>154</v>
      </c>
      <c r="P657" t="s">
        <v>154</v>
      </c>
      <c r="Q657">
        <v>1000</v>
      </c>
      <c r="X657">
        <v>0</v>
      </c>
      <c r="Y657">
        <v>0</v>
      </c>
      <c r="Z657">
        <v>0</v>
      </c>
      <c r="AA657">
        <v>0</v>
      </c>
      <c r="AB657">
        <v>0</v>
      </c>
      <c r="AC657">
        <v>1</v>
      </c>
      <c r="AD657">
        <v>0</v>
      </c>
      <c r="AE657">
        <v>0</v>
      </c>
      <c r="AF657" t="s">
        <v>236</v>
      </c>
      <c r="AG657">
        <v>0</v>
      </c>
      <c r="AH657">
        <v>3</v>
      </c>
      <c r="AI657">
        <v>-1</v>
      </c>
      <c r="AJ657" t="s">
        <v>236</v>
      </c>
      <c r="AK657">
        <v>0</v>
      </c>
      <c r="AL657">
        <v>0</v>
      </c>
      <c r="AM657">
        <v>0</v>
      </c>
      <c r="AN657">
        <v>0</v>
      </c>
      <c r="AO657">
        <v>0</v>
      </c>
      <c r="AP657">
        <v>0</v>
      </c>
      <c r="AQ657">
        <v>0</v>
      </c>
      <c r="AR657">
        <v>0</v>
      </c>
    </row>
    <row r="658" spans="1:44">
      <c r="A658">
        <f>ROW(Source!A153)</f>
        <v>153</v>
      </c>
      <c r="B658">
        <v>85246969</v>
      </c>
      <c r="C658">
        <v>85246954</v>
      </c>
      <c r="D658">
        <v>82930906</v>
      </c>
      <c r="E658">
        <v>117</v>
      </c>
      <c r="F658">
        <v>1</v>
      </c>
      <c r="G658">
        <v>1</v>
      </c>
      <c r="H658">
        <v>3</v>
      </c>
      <c r="I658" t="s">
        <v>990</v>
      </c>
      <c r="J658" t="s">
        <v>236</v>
      </c>
      <c r="K658" t="s">
        <v>1010</v>
      </c>
      <c r="L658">
        <v>1371</v>
      </c>
      <c r="N658">
        <v>1013</v>
      </c>
      <c r="O658" t="s">
        <v>265</v>
      </c>
      <c r="P658" t="s">
        <v>265</v>
      </c>
      <c r="Q658">
        <v>1</v>
      </c>
      <c r="X658">
        <v>0</v>
      </c>
      <c r="Y658">
        <v>0</v>
      </c>
      <c r="Z658">
        <v>0</v>
      </c>
      <c r="AA658">
        <v>0</v>
      </c>
      <c r="AB658">
        <v>0</v>
      </c>
      <c r="AC658">
        <v>1</v>
      </c>
      <c r="AD658">
        <v>0</v>
      </c>
      <c r="AE658">
        <v>0</v>
      </c>
      <c r="AF658" t="s">
        <v>236</v>
      </c>
      <c r="AG658">
        <v>0</v>
      </c>
      <c r="AH658">
        <v>3</v>
      </c>
      <c r="AI658">
        <v>-1</v>
      </c>
      <c r="AJ658" t="s">
        <v>236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0</v>
      </c>
      <c r="AR658">
        <v>0</v>
      </c>
    </row>
    <row r="659" spans="1:44">
      <c r="A659">
        <f>ROW(Source!A153)</f>
        <v>153</v>
      </c>
      <c r="B659">
        <v>85246970</v>
      </c>
      <c r="C659">
        <v>85246954</v>
      </c>
      <c r="D659">
        <v>82930930</v>
      </c>
      <c r="E659">
        <v>117</v>
      </c>
      <c r="F659">
        <v>1</v>
      </c>
      <c r="G659">
        <v>1</v>
      </c>
      <c r="H659">
        <v>3</v>
      </c>
      <c r="I659" t="s">
        <v>1011</v>
      </c>
      <c r="J659" t="s">
        <v>236</v>
      </c>
      <c r="K659" t="s">
        <v>1012</v>
      </c>
      <c r="L659">
        <v>1346</v>
      </c>
      <c r="N659">
        <v>1009</v>
      </c>
      <c r="O659" t="s">
        <v>102</v>
      </c>
      <c r="P659" t="s">
        <v>102</v>
      </c>
      <c r="Q659">
        <v>1</v>
      </c>
      <c r="X659">
        <v>0</v>
      </c>
      <c r="Y659">
        <v>0</v>
      </c>
      <c r="Z659">
        <v>0</v>
      </c>
      <c r="AA659">
        <v>0</v>
      </c>
      <c r="AB659">
        <v>0</v>
      </c>
      <c r="AC659">
        <v>1</v>
      </c>
      <c r="AD659">
        <v>0</v>
      </c>
      <c r="AE659">
        <v>0</v>
      </c>
      <c r="AF659" t="s">
        <v>236</v>
      </c>
      <c r="AG659">
        <v>0</v>
      </c>
      <c r="AH659">
        <v>3</v>
      </c>
      <c r="AI659">
        <v>-1</v>
      </c>
      <c r="AJ659" t="s">
        <v>236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</row>
    <row r="660" spans="1:44">
      <c r="A660">
        <f>ROW(Source!A154)</f>
        <v>154</v>
      </c>
      <c r="B660">
        <v>85246960</v>
      </c>
      <c r="C660">
        <v>85246954</v>
      </c>
      <c r="D660">
        <v>82925832</v>
      </c>
      <c r="E660">
        <v>117</v>
      </c>
      <c r="F660">
        <v>1</v>
      </c>
      <c r="G660">
        <v>1</v>
      </c>
      <c r="H660">
        <v>1</v>
      </c>
      <c r="I660" t="s">
        <v>802</v>
      </c>
      <c r="J660" t="s">
        <v>236</v>
      </c>
      <c r="K660" t="s">
        <v>803</v>
      </c>
      <c r="L660">
        <v>1191</v>
      </c>
      <c r="N660">
        <v>1013</v>
      </c>
      <c r="O660" t="s">
        <v>28</v>
      </c>
      <c r="P660" t="s">
        <v>28</v>
      </c>
      <c r="Q660">
        <v>1</v>
      </c>
      <c r="X660">
        <v>2.63</v>
      </c>
      <c r="Y660">
        <v>0</v>
      </c>
      <c r="Z660">
        <v>0</v>
      </c>
      <c r="AA660">
        <v>0</v>
      </c>
      <c r="AB660">
        <v>766.35</v>
      </c>
      <c r="AC660">
        <v>0</v>
      </c>
      <c r="AD660">
        <v>1</v>
      </c>
      <c r="AE660">
        <v>1</v>
      </c>
      <c r="AF660" t="s">
        <v>268</v>
      </c>
      <c r="AG660">
        <v>3.6294</v>
      </c>
      <c r="AH660">
        <v>2</v>
      </c>
      <c r="AI660">
        <v>85246955</v>
      </c>
      <c r="AJ660">
        <v>446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</row>
    <row r="661" spans="1:44">
      <c r="A661">
        <f>ROW(Source!A154)</f>
        <v>154</v>
      </c>
      <c r="B661">
        <v>85246961</v>
      </c>
      <c r="C661">
        <v>85246954</v>
      </c>
      <c r="D661">
        <v>82926016</v>
      </c>
      <c r="E661">
        <v>117</v>
      </c>
      <c r="F661">
        <v>1</v>
      </c>
      <c r="G661">
        <v>1</v>
      </c>
      <c r="H661">
        <v>1</v>
      </c>
      <c r="I661" t="s">
        <v>798</v>
      </c>
      <c r="J661" t="s">
        <v>236</v>
      </c>
      <c r="K661" t="s">
        <v>799</v>
      </c>
      <c r="L661">
        <v>1191</v>
      </c>
      <c r="N661">
        <v>1013</v>
      </c>
      <c r="O661" t="s">
        <v>28</v>
      </c>
      <c r="P661" t="s">
        <v>28</v>
      </c>
      <c r="Q661">
        <v>1</v>
      </c>
      <c r="X661">
        <v>0.27</v>
      </c>
      <c r="Y661">
        <v>0</v>
      </c>
      <c r="Z661">
        <v>0</v>
      </c>
      <c r="AA661">
        <v>0</v>
      </c>
      <c r="AB661">
        <v>0</v>
      </c>
      <c r="AC661">
        <v>0</v>
      </c>
      <c r="AD661">
        <v>1</v>
      </c>
      <c r="AE661">
        <v>2</v>
      </c>
      <c r="AF661" t="s">
        <v>268</v>
      </c>
      <c r="AG661">
        <v>0.3726</v>
      </c>
      <c r="AH661">
        <v>2</v>
      </c>
      <c r="AI661">
        <v>85246956</v>
      </c>
      <c r="AJ661">
        <v>447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0</v>
      </c>
      <c r="AR661">
        <v>0</v>
      </c>
    </row>
    <row r="662" spans="1:44">
      <c r="A662">
        <f>ROW(Source!A154)</f>
        <v>154</v>
      </c>
      <c r="B662">
        <v>85246962</v>
      </c>
      <c r="C662">
        <v>85246954</v>
      </c>
      <c r="D662">
        <v>82932679</v>
      </c>
      <c r="E662">
        <v>1</v>
      </c>
      <c r="F662">
        <v>1</v>
      </c>
      <c r="G662">
        <v>1</v>
      </c>
      <c r="H662">
        <v>2</v>
      </c>
      <c r="I662" t="s">
        <v>124</v>
      </c>
      <c r="J662" t="s">
        <v>800</v>
      </c>
      <c r="K662" t="s">
        <v>125</v>
      </c>
      <c r="L662">
        <v>1368</v>
      </c>
      <c r="N662">
        <v>1011</v>
      </c>
      <c r="O662" t="s">
        <v>57</v>
      </c>
      <c r="P662" t="s">
        <v>57</v>
      </c>
      <c r="Q662">
        <v>1</v>
      </c>
      <c r="X662">
        <v>0.12</v>
      </c>
      <c r="Y662">
        <v>0</v>
      </c>
      <c r="Z662">
        <v>346.73</v>
      </c>
      <c r="AA662">
        <v>811.79</v>
      </c>
      <c r="AB662">
        <v>0</v>
      </c>
      <c r="AC662">
        <v>0</v>
      </c>
      <c r="AD662">
        <v>1</v>
      </c>
      <c r="AE662">
        <v>0</v>
      </c>
      <c r="AF662" t="s">
        <v>268</v>
      </c>
      <c r="AG662">
        <v>0.1656</v>
      </c>
      <c r="AH662">
        <v>2</v>
      </c>
      <c r="AI662">
        <v>85246957</v>
      </c>
      <c r="AJ662">
        <v>448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</row>
    <row r="663" spans="1:44">
      <c r="A663">
        <f>ROW(Source!A154)</f>
        <v>154</v>
      </c>
      <c r="B663">
        <v>85246963</v>
      </c>
      <c r="C663">
        <v>85246954</v>
      </c>
      <c r="D663">
        <v>82933400</v>
      </c>
      <c r="E663">
        <v>1</v>
      </c>
      <c r="F663">
        <v>1</v>
      </c>
      <c r="G663">
        <v>1</v>
      </c>
      <c r="H663">
        <v>2</v>
      </c>
      <c r="I663" t="s">
        <v>97</v>
      </c>
      <c r="J663" t="s">
        <v>801</v>
      </c>
      <c r="K663" t="s">
        <v>98</v>
      </c>
      <c r="L663">
        <v>1368</v>
      </c>
      <c r="N663">
        <v>1011</v>
      </c>
      <c r="O663" t="s">
        <v>57</v>
      </c>
      <c r="P663" t="s">
        <v>57</v>
      </c>
      <c r="Q663">
        <v>1</v>
      </c>
      <c r="X663">
        <v>0.15</v>
      </c>
      <c r="Y663">
        <v>0</v>
      </c>
      <c r="Z663">
        <v>641.7</v>
      </c>
      <c r="AA663">
        <v>811.79</v>
      </c>
      <c r="AB663">
        <v>0</v>
      </c>
      <c r="AC663">
        <v>0</v>
      </c>
      <c r="AD663">
        <v>1</v>
      </c>
      <c r="AE663">
        <v>0</v>
      </c>
      <c r="AF663" t="s">
        <v>268</v>
      </c>
      <c r="AG663">
        <v>0.207</v>
      </c>
      <c r="AH663">
        <v>2</v>
      </c>
      <c r="AI663">
        <v>85246958</v>
      </c>
      <c r="AJ663">
        <v>449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</row>
    <row r="664" spans="1:44">
      <c r="A664">
        <f>ROW(Source!A154)</f>
        <v>154</v>
      </c>
      <c r="B664">
        <v>85246964</v>
      </c>
      <c r="C664">
        <v>85246954</v>
      </c>
      <c r="D664">
        <v>82998121</v>
      </c>
      <c r="E664">
        <v>1</v>
      </c>
      <c r="F664">
        <v>1</v>
      </c>
      <c r="G664">
        <v>1</v>
      </c>
      <c r="H664">
        <v>3</v>
      </c>
      <c r="I664" t="s">
        <v>100</v>
      </c>
      <c r="J664" t="s">
        <v>813</v>
      </c>
      <c r="K664" t="s">
        <v>101</v>
      </c>
      <c r="L664">
        <v>1346</v>
      </c>
      <c r="N664">
        <v>1009</v>
      </c>
      <c r="O664" t="s">
        <v>102</v>
      </c>
      <c r="P664" t="s">
        <v>102</v>
      </c>
      <c r="Q664">
        <v>1</v>
      </c>
      <c r="X664">
        <v>0.5</v>
      </c>
      <c r="Y664">
        <v>185.43</v>
      </c>
      <c r="Z664">
        <v>0</v>
      </c>
      <c r="AA664">
        <v>0</v>
      </c>
      <c r="AB664">
        <v>0</v>
      </c>
      <c r="AC664">
        <v>0</v>
      </c>
      <c r="AD664">
        <v>1</v>
      </c>
      <c r="AE664">
        <v>0</v>
      </c>
      <c r="AF664" t="s">
        <v>236</v>
      </c>
      <c r="AG664">
        <v>0.5</v>
      </c>
      <c r="AH664">
        <v>2</v>
      </c>
      <c r="AI664">
        <v>85246959</v>
      </c>
      <c r="AJ664">
        <v>450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</row>
    <row r="665" spans="1:44">
      <c r="A665">
        <f>ROW(Source!A154)</f>
        <v>154</v>
      </c>
      <c r="B665">
        <v>85246965</v>
      </c>
      <c r="C665">
        <v>85246954</v>
      </c>
      <c r="D665">
        <v>83001670</v>
      </c>
      <c r="E665">
        <v>1</v>
      </c>
      <c r="F665">
        <v>1</v>
      </c>
      <c r="G665">
        <v>1</v>
      </c>
      <c r="H665">
        <v>3</v>
      </c>
      <c r="I665" t="s">
        <v>834</v>
      </c>
      <c r="J665" t="s">
        <v>835</v>
      </c>
      <c r="K665" t="s">
        <v>836</v>
      </c>
      <c r="L665">
        <v>1346</v>
      </c>
      <c r="N665">
        <v>1009</v>
      </c>
      <c r="O665" t="s">
        <v>102</v>
      </c>
      <c r="P665" t="s">
        <v>102</v>
      </c>
      <c r="Q665">
        <v>1</v>
      </c>
      <c r="X665">
        <v>0</v>
      </c>
      <c r="Y665">
        <v>174.93</v>
      </c>
      <c r="Z665">
        <v>0</v>
      </c>
      <c r="AA665">
        <v>0</v>
      </c>
      <c r="AB665">
        <v>0</v>
      </c>
      <c r="AC665">
        <v>1</v>
      </c>
      <c r="AD665">
        <v>0</v>
      </c>
      <c r="AE665">
        <v>0</v>
      </c>
      <c r="AF665" t="s">
        <v>236</v>
      </c>
      <c r="AG665">
        <v>0</v>
      </c>
      <c r="AH665">
        <v>3</v>
      </c>
      <c r="AI665">
        <v>-1</v>
      </c>
      <c r="AJ665" t="s">
        <v>236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</row>
    <row r="666" spans="1:44">
      <c r="A666">
        <f>ROW(Source!A154)</f>
        <v>154</v>
      </c>
      <c r="B666">
        <v>85246966</v>
      </c>
      <c r="C666">
        <v>85246954</v>
      </c>
      <c r="D666">
        <v>82928065</v>
      </c>
      <c r="E666">
        <v>117</v>
      </c>
      <c r="F666">
        <v>1</v>
      </c>
      <c r="G666">
        <v>1</v>
      </c>
      <c r="H666">
        <v>3</v>
      </c>
      <c r="I666" t="s">
        <v>976</v>
      </c>
      <c r="J666" t="s">
        <v>236</v>
      </c>
      <c r="K666" t="s">
        <v>977</v>
      </c>
      <c r="L666">
        <v>1348</v>
      </c>
      <c r="N666">
        <v>1009</v>
      </c>
      <c r="O666" t="s">
        <v>154</v>
      </c>
      <c r="P666" t="s">
        <v>154</v>
      </c>
      <c r="Q666">
        <v>1000</v>
      </c>
      <c r="X666">
        <v>0</v>
      </c>
      <c r="Y666">
        <v>0</v>
      </c>
      <c r="Z666">
        <v>0</v>
      </c>
      <c r="AA666">
        <v>0</v>
      </c>
      <c r="AB666">
        <v>0</v>
      </c>
      <c r="AC666">
        <v>1</v>
      </c>
      <c r="AD666">
        <v>0</v>
      </c>
      <c r="AE666">
        <v>0</v>
      </c>
      <c r="AF666" t="s">
        <v>236</v>
      </c>
      <c r="AG666">
        <v>0</v>
      </c>
      <c r="AH666">
        <v>3</v>
      </c>
      <c r="AI666">
        <v>-1</v>
      </c>
      <c r="AJ666" t="s">
        <v>236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</row>
    <row r="667" spans="1:44">
      <c r="A667">
        <f>ROW(Source!A154)</f>
        <v>154</v>
      </c>
      <c r="B667">
        <v>85246967</v>
      </c>
      <c r="C667">
        <v>85246954</v>
      </c>
      <c r="D667">
        <v>82928211</v>
      </c>
      <c r="E667">
        <v>117</v>
      </c>
      <c r="F667">
        <v>1</v>
      </c>
      <c r="G667">
        <v>1</v>
      </c>
      <c r="H667">
        <v>3</v>
      </c>
      <c r="I667" t="s">
        <v>319</v>
      </c>
      <c r="J667" t="s">
        <v>236</v>
      </c>
      <c r="K667" t="s">
        <v>978</v>
      </c>
      <c r="L667">
        <v>1346</v>
      </c>
      <c r="N667">
        <v>1009</v>
      </c>
      <c r="O667" t="s">
        <v>102</v>
      </c>
      <c r="P667" t="s">
        <v>102</v>
      </c>
      <c r="Q667">
        <v>1</v>
      </c>
      <c r="X667">
        <v>0</v>
      </c>
      <c r="Y667">
        <v>0</v>
      </c>
      <c r="Z667">
        <v>0</v>
      </c>
      <c r="AA667">
        <v>0</v>
      </c>
      <c r="AB667">
        <v>0</v>
      </c>
      <c r="AC667">
        <v>1</v>
      </c>
      <c r="AD667">
        <v>0</v>
      </c>
      <c r="AE667">
        <v>0</v>
      </c>
      <c r="AF667" t="s">
        <v>236</v>
      </c>
      <c r="AG667">
        <v>0</v>
      </c>
      <c r="AH667">
        <v>3</v>
      </c>
      <c r="AI667">
        <v>-1</v>
      </c>
      <c r="AJ667" t="s">
        <v>236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</row>
    <row r="668" spans="1:44">
      <c r="A668">
        <f>ROW(Source!A154)</f>
        <v>154</v>
      </c>
      <c r="B668">
        <v>85246968</v>
      </c>
      <c r="C668">
        <v>85246954</v>
      </c>
      <c r="D668">
        <v>82930873</v>
      </c>
      <c r="E668">
        <v>117</v>
      </c>
      <c r="F668">
        <v>1</v>
      </c>
      <c r="G668">
        <v>1</v>
      </c>
      <c r="H668">
        <v>3</v>
      </c>
      <c r="I668" t="s">
        <v>305</v>
      </c>
      <c r="J668" t="s">
        <v>236</v>
      </c>
      <c r="K668" t="s">
        <v>306</v>
      </c>
      <c r="L668">
        <v>1348</v>
      </c>
      <c r="N668">
        <v>1009</v>
      </c>
      <c r="O668" t="s">
        <v>154</v>
      </c>
      <c r="P668" t="s">
        <v>154</v>
      </c>
      <c r="Q668">
        <v>1000</v>
      </c>
      <c r="X668">
        <v>0</v>
      </c>
      <c r="Y668">
        <v>0</v>
      </c>
      <c r="Z668">
        <v>0</v>
      </c>
      <c r="AA668">
        <v>0</v>
      </c>
      <c r="AB668">
        <v>0</v>
      </c>
      <c r="AC668">
        <v>1</v>
      </c>
      <c r="AD668">
        <v>0</v>
      </c>
      <c r="AE668">
        <v>0</v>
      </c>
      <c r="AF668" t="s">
        <v>236</v>
      </c>
      <c r="AG668">
        <v>0</v>
      </c>
      <c r="AH668">
        <v>3</v>
      </c>
      <c r="AI668">
        <v>-1</v>
      </c>
      <c r="AJ668" t="s">
        <v>236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</row>
    <row r="669" spans="1:44">
      <c r="A669">
        <f>ROW(Source!A154)</f>
        <v>154</v>
      </c>
      <c r="B669">
        <v>85246969</v>
      </c>
      <c r="C669">
        <v>85246954</v>
      </c>
      <c r="D669">
        <v>82930906</v>
      </c>
      <c r="E669">
        <v>117</v>
      </c>
      <c r="F669">
        <v>1</v>
      </c>
      <c r="G669">
        <v>1</v>
      </c>
      <c r="H669">
        <v>3</v>
      </c>
      <c r="I669" t="s">
        <v>990</v>
      </c>
      <c r="J669" t="s">
        <v>236</v>
      </c>
      <c r="K669" t="s">
        <v>1010</v>
      </c>
      <c r="L669">
        <v>1371</v>
      </c>
      <c r="N669">
        <v>1013</v>
      </c>
      <c r="O669" t="s">
        <v>265</v>
      </c>
      <c r="P669" t="s">
        <v>265</v>
      </c>
      <c r="Q669">
        <v>1</v>
      </c>
      <c r="X669">
        <v>0</v>
      </c>
      <c r="Y669">
        <v>0</v>
      </c>
      <c r="Z669">
        <v>0</v>
      </c>
      <c r="AA669">
        <v>0</v>
      </c>
      <c r="AB669">
        <v>0</v>
      </c>
      <c r="AC669">
        <v>1</v>
      </c>
      <c r="AD669">
        <v>0</v>
      </c>
      <c r="AE669">
        <v>0</v>
      </c>
      <c r="AF669" t="s">
        <v>236</v>
      </c>
      <c r="AG669">
        <v>0</v>
      </c>
      <c r="AH669">
        <v>3</v>
      </c>
      <c r="AI669">
        <v>-1</v>
      </c>
      <c r="AJ669" t="s">
        <v>236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</row>
    <row r="670" spans="1:44">
      <c r="A670">
        <f>ROW(Source!A154)</f>
        <v>154</v>
      </c>
      <c r="B670">
        <v>85246970</v>
      </c>
      <c r="C670">
        <v>85246954</v>
      </c>
      <c r="D670">
        <v>82930930</v>
      </c>
      <c r="E670">
        <v>117</v>
      </c>
      <c r="F670">
        <v>1</v>
      </c>
      <c r="G670">
        <v>1</v>
      </c>
      <c r="H670">
        <v>3</v>
      </c>
      <c r="I670" t="s">
        <v>1011</v>
      </c>
      <c r="J670" t="s">
        <v>236</v>
      </c>
      <c r="K670" t="s">
        <v>1012</v>
      </c>
      <c r="L670">
        <v>1346</v>
      </c>
      <c r="N670">
        <v>1009</v>
      </c>
      <c r="O670" t="s">
        <v>102</v>
      </c>
      <c r="P670" t="s">
        <v>102</v>
      </c>
      <c r="Q670">
        <v>1</v>
      </c>
      <c r="X670">
        <v>0</v>
      </c>
      <c r="Y670">
        <v>0</v>
      </c>
      <c r="Z670">
        <v>0</v>
      </c>
      <c r="AA670">
        <v>0</v>
      </c>
      <c r="AB670">
        <v>0</v>
      </c>
      <c r="AC670">
        <v>1</v>
      </c>
      <c r="AD670">
        <v>0</v>
      </c>
      <c r="AE670">
        <v>0</v>
      </c>
      <c r="AF670" t="s">
        <v>236</v>
      </c>
      <c r="AG670">
        <v>0</v>
      </c>
      <c r="AH670">
        <v>3</v>
      </c>
      <c r="AI670">
        <v>-1</v>
      </c>
      <c r="AJ670" t="s">
        <v>236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0</v>
      </c>
    </row>
    <row r="671" spans="1:44">
      <c r="A671">
        <f>ROW(Source!A155)</f>
        <v>155</v>
      </c>
      <c r="B671">
        <v>85246983</v>
      </c>
      <c r="C671">
        <v>85246971</v>
      </c>
      <c r="D671">
        <v>82925868</v>
      </c>
      <c r="E671">
        <v>117</v>
      </c>
      <c r="F671">
        <v>1</v>
      </c>
      <c r="G671">
        <v>1</v>
      </c>
      <c r="H671">
        <v>1</v>
      </c>
      <c r="I671" t="s">
        <v>870</v>
      </c>
      <c r="J671" t="s">
        <v>236</v>
      </c>
      <c r="K671" t="s">
        <v>871</v>
      </c>
      <c r="L671">
        <v>1191</v>
      </c>
      <c r="N671">
        <v>1013</v>
      </c>
      <c r="O671" t="s">
        <v>28</v>
      </c>
      <c r="P671" t="s">
        <v>28</v>
      </c>
      <c r="Q671">
        <v>1</v>
      </c>
      <c r="X671">
        <v>4</v>
      </c>
      <c r="Y671">
        <v>0</v>
      </c>
      <c r="Z671">
        <v>0</v>
      </c>
      <c r="AA671">
        <v>0</v>
      </c>
      <c r="AB671">
        <v>896.6</v>
      </c>
      <c r="AC671">
        <v>0</v>
      </c>
      <c r="AD671">
        <v>1</v>
      </c>
      <c r="AE671">
        <v>1</v>
      </c>
      <c r="AF671" t="s">
        <v>236</v>
      </c>
      <c r="AG671">
        <v>4</v>
      </c>
      <c r="AH671">
        <v>2</v>
      </c>
      <c r="AI671">
        <v>85246972</v>
      </c>
      <c r="AJ671">
        <v>451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</row>
    <row r="672" spans="1:44">
      <c r="A672">
        <f>ROW(Source!A155)</f>
        <v>155</v>
      </c>
      <c r="B672">
        <v>85246984</v>
      </c>
      <c r="C672">
        <v>85246971</v>
      </c>
      <c r="D672">
        <v>82934033</v>
      </c>
      <c r="E672">
        <v>1</v>
      </c>
      <c r="F672">
        <v>1</v>
      </c>
      <c r="G672">
        <v>1</v>
      </c>
      <c r="H672">
        <v>2</v>
      </c>
      <c r="I672" t="s">
        <v>872</v>
      </c>
      <c r="J672" t="s">
        <v>873</v>
      </c>
      <c r="K672" t="s">
        <v>874</v>
      </c>
      <c r="L672">
        <v>1368</v>
      </c>
      <c r="N672">
        <v>1011</v>
      </c>
      <c r="O672" t="s">
        <v>57</v>
      </c>
      <c r="P672" t="s">
        <v>57</v>
      </c>
      <c r="Q672">
        <v>1</v>
      </c>
      <c r="X672">
        <v>0.558</v>
      </c>
      <c r="Y672">
        <v>0</v>
      </c>
      <c r="Z672">
        <v>15.84</v>
      </c>
      <c r="AA672">
        <v>0</v>
      </c>
      <c r="AB672">
        <v>0</v>
      </c>
      <c r="AC672">
        <v>0</v>
      </c>
      <c r="AD672">
        <v>1</v>
      </c>
      <c r="AE672">
        <v>0</v>
      </c>
      <c r="AF672" t="s">
        <v>236</v>
      </c>
      <c r="AG672">
        <v>0.558</v>
      </c>
      <c r="AH672">
        <v>2</v>
      </c>
      <c r="AI672">
        <v>85246973</v>
      </c>
      <c r="AJ672">
        <v>452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</row>
    <row r="673" spans="1:44">
      <c r="A673">
        <f>ROW(Source!A155)</f>
        <v>155</v>
      </c>
      <c r="B673">
        <v>85246985</v>
      </c>
      <c r="C673">
        <v>85246971</v>
      </c>
      <c r="D673">
        <v>82998102</v>
      </c>
      <c r="E673">
        <v>1</v>
      </c>
      <c r="F673">
        <v>1</v>
      </c>
      <c r="G673">
        <v>1</v>
      </c>
      <c r="H673">
        <v>3</v>
      </c>
      <c r="I673" t="s">
        <v>875</v>
      </c>
      <c r="J673" t="s">
        <v>876</v>
      </c>
      <c r="K673" t="s">
        <v>877</v>
      </c>
      <c r="L673">
        <v>1346</v>
      </c>
      <c r="N673">
        <v>1009</v>
      </c>
      <c r="O673" t="s">
        <v>102</v>
      </c>
      <c r="P673" t="s">
        <v>102</v>
      </c>
      <c r="Q673">
        <v>1</v>
      </c>
      <c r="X673">
        <v>0.036</v>
      </c>
      <c r="Y673">
        <v>150.04</v>
      </c>
      <c r="Z673">
        <v>0</v>
      </c>
      <c r="AA673">
        <v>0</v>
      </c>
      <c r="AB673">
        <v>0</v>
      </c>
      <c r="AC673">
        <v>0</v>
      </c>
      <c r="AD673">
        <v>1</v>
      </c>
      <c r="AE673">
        <v>0</v>
      </c>
      <c r="AF673" t="s">
        <v>236</v>
      </c>
      <c r="AG673">
        <v>0.036</v>
      </c>
      <c r="AH673">
        <v>2</v>
      </c>
      <c r="AI673">
        <v>85246974</v>
      </c>
      <c r="AJ673">
        <v>453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0</v>
      </c>
      <c r="AR673">
        <v>0</v>
      </c>
    </row>
    <row r="674" spans="1:44">
      <c r="A674">
        <f>ROW(Source!A155)</f>
        <v>155</v>
      </c>
      <c r="B674">
        <v>85246986</v>
      </c>
      <c r="C674">
        <v>85246971</v>
      </c>
      <c r="D674">
        <v>83000144</v>
      </c>
      <c r="E674">
        <v>1</v>
      </c>
      <c r="F674">
        <v>1</v>
      </c>
      <c r="G674">
        <v>1</v>
      </c>
      <c r="H674">
        <v>3</v>
      </c>
      <c r="I674" t="s">
        <v>878</v>
      </c>
      <c r="J674" t="s">
        <v>879</v>
      </c>
      <c r="K674" t="s">
        <v>880</v>
      </c>
      <c r="L674">
        <v>1346</v>
      </c>
      <c r="N674">
        <v>1009</v>
      </c>
      <c r="O674" t="s">
        <v>102</v>
      </c>
      <c r="P674" t="s">
        <v>102</v>
      </c>
      <c r="Q674">
        <v>1</v>
      </c>
      <c r="X674">
        <v>0.014</v>
      </c>
      <c r="Y674">
        <v>187.38</v>
      </c>
      <c r="Z674">
        <v>0</v>
      </c>
      <c r="AA674">
        <v>0</v>
      </c>
      <c r="AB674">
        <v>0</v>
      </c>
      <c r="AC674">
        <v>0</v>
      </c>
      <c r="AD674">
        <v>1</v>
      </c>
      <c r="AE674">
        <v>0</v>
      </c>
      <c r="AF674" t="s">
        <v>236</v>
      </c>
      <c r="AG674">
        <v>0.014</v>
      </c>
      <c r="AH674">
        <v>2</v>
      </c>
      <c r="AI674">
        <v>85246975</v>
      </c>
      <c r="AJ674">
        <v>454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0</v>
      </c>
    </row>
    <row r="675" spans="1:44">
      <c r="A675">
        <f>ROW(Source!A155)</f>
        <v>155</v>
      </c>
      <c r="B675">
        <v>85246987</v>
      </c>
      <c r="C675">
        <v>85246971</v>
      </c>
      <c r="D675">
        <v>83000168</v>
      </c>
      <c r="E675">
        <v>1</v>
      </c>
      <c r="F675">
        <v>1</v>
      </c>
      <c r="G675">
        <v>1</v>
      </c>
      <c r="H675">
        <v>3</v>
      </c>
      <c r="I675" t="s">
        <v>824</v>
      </c>
      <c r="J675" t="s">
        <v>825</v>
      </c>
      <c r="K675" t="s">
        <v>826</v>
      </c>
      <c r="L675">
        <v>1383</v>
      </c>
      <c r="N675">
        <v>1013</v>
      </c>
      <c r="O675" t="s">
        <v>827</v>
      </c>
      <c r="P675" t="s">
        <v>827</v>
      </c>
      <c r="Q675">
        <v>1</v>
      </c>
      <c r="X675">
        <v>0.0312</v>
      </c>
      <c r="Y675">
        <v>7.32</v>
      </c>
      <c r="Z675">
        <v>0</v>
      </c>
      <c r="AA675">
        <v>0</v>
      </c>
      <c r="AB675">
        <v>0</v>
      </c>
      <c r="AC675">
        <v>0</v>
      </c>
      <c r="AD675">
        <v>1</v>
      </c>
      <c r="AE675">
        <v>0</v>
      </c>
      <c r="AF675" t="s">
        <v>236</v>
      </c>
      <c r="AG675">
        <v>0.0312</v>
      </c>
      <c r="AH675">
        <v>2</v>
      </c>
      <c r="AI675">
        <v>85246976</v>
      </c>
      <c r="AJ675">
        <v>455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</row>
    <row r="676" spans="1:44">
      <c r="A676">
        <f>ROW(Source!A155)</f>
        <v>155</v>
      </c>
      <c r="B676">
        <v>85246988</v>
      </c>
      <c r="C676">
        <v>85246971</v>
      </c>
      <c r="D676">
        <v>83000327</v>
      </c>
      <c r="E676">
        <v>1</v>
      </c>
      <c r="F676">
        <v>1</v>
      </c>
      <c r="G676">
        <v>1</v>
      </c>
      <c r="H676">
        <v>3</v>
      </c>
      <c r="I676" t="s">
        <v>881</v>
      </c>
      <c r="J676" t="s">
        <v>882</v>
      </c>
      <c r="K676" t="s">
        <v>883</v>
      </c>
      <c r="L676">
        <v>1301</v>
      </c>
      <c r="N676">
        <v>1003</v>
      </c>
      <c r="O676" t="s">
        <v>536</v>
      </c>
      <c r="P676" t="s">
        <v>536</v>
      </c>
      <c r="Q676">
        <v>1</v>
      </c>
      <c r="X676">
        <v>11</v>
      </c>
      <c r="Y676">
        <v>5.87</v>
      </c>
      <c r="Z676">
        <v>0</v>
      </c>
      <c r="AA676">
        <v>0</v>
      </c>
      <c r="AB676">
        <v>0</v>
      </c>
      <c r="AC676">
        <v>0</v>
      </c>
      <c r="AD676">
        <v>1</v>
      </c>
      <c r="AE676">
        <v>0</v>
      </c>
      <c r="AF676" t="s">
        <v>236</v>
      </c>
      <c r="AG676">
        <v>11</v>
      </c>
      <c r="AH676">
        <v>2</v>
      </c>
      <c r="AI676">
        <v>85246977</v>
      </c>
      <c r="AJ676">
        <v>456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</row>
    <row r="677" spans="1:44">
      <c r="A677">
        <f>ROW(Source!A155)</f>
        <v>155</v>
      </c>
      <c r="B677">
        <v>85246989</v>
      </c>
      <c r="C677">
        <v>85246971</v>
      </c>
      <c r="D677">
        <v>83001670</v>
      </c>
      <c r="E677">
        <v>1</v>
      </c>
      <c r="F677">
        <v>1</v>
      </c>
      <c r="G677">
        <v>1</v>
      </c>
      <c r="H677">
        <v>3</v>
      </c>
      <c r="I677" t="s">
        <v>834</v>
      </c>
      <c r="J677" t="s">
        <v>835</v>
      </c>
      <c r="K677" t="s">
        <v>836</v>
      </c>
      <c r="L677">
        <v>1346</v>
      </c>
      <c r="N677">
        <v>1009</v>
      </c>
      <c r="O677" t="s">
        <v>102</v>
      </c>
      <c r="P677" t="s">
        <v>102</v>
      </c>
      <c r="Q677">
        <v>1</v>
      </c>
      <c r="X677">
        <v>0.54</v>
      </c>
      <c r="Y677">
        <v>174.93</v>
      </c>
      <c r="Z677">
        <v>0</v>
      </c>
      <c r="AA677">
        <v>0</v>
      </c>
      <c r="AB677">
        <v>0</v>
      </c>
      <c r="AC677">
        <v>0</v>
      </c>
      <c r="AD677">
        <v>1</v>
      </c>
      <c r="AE677">
        <v>0</v>
      </c>
      <c r="AF677" t="s">
        <v>236</v>
      </c>
      <c r="AG677">
        <v>0.54</v>
      </c>
      <c r="AH677">
        <v>2</v>
      </c>
      <c r="AI677">
        <v>85246978</v>
      </c>
      <c r="AJ677">
        <v>457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</row>
    <row r="678" spans="1:44">
      <c r="A678">
        <f>ROW(Source!A155)</f>
        <v>155</v>
      </c>
      <c r="B678">
        <v>85246990</v>
      </c>
      <c r="C678">
        <v>85246971</v>
      </c>
      <c r="D678">
        <v>83002792</v>
      </c>
      <c r="E678">
        <v>1</v>
      </c>
      <c r="F678">
        <v>1</v>
      </c>
      <c r="G678">
        <v>1</v>
      </c>
      <c r="H678">
        <v>3</v>
      </c>
      <c r="I678" t="s">
        <v>884</v>
      </c>
      <c r="J678" t="s">
        <v>885</v>
      </c>
      <c r="K678" t="s">
        <v>886</v>
      </c>
      <c r="L678">
        <v>1346</v>
      </c>
      <c r="N678">
        <v>1009</v>
      </c>
      <c r="O678" t="s">
        <v>102</v>
      </c>
      <c r="P678" t="s">
        <v>102</v>
      </c>
      <c r="Q678">
        <v>1</v>
      </c>
      <c r="X678">
        <v>0.005</v>
      </c>
      <c r="Y678">
        <v>395.65</v>
      </c>
      <c r="Z678">
        <v>0</v>
      </c>
      <c r="AA678">
        <v>0</v>
      </c>
      <c r="AB678">
        <v>0</v>
      </c>
      <c r="AC678">
        <v>0</v>
      </c>
      <c r="AD678">
        <v>1</v>
      </c>
      <c r="AE678">
        <v>0</v>
      </c>
      <c r="AF678" t="s">
        <v>236</v>
      </c>
      <c r="AG678">
        <v>0.005</v>
      </c>
      <c r="AH678">
        <v>2</v>
      </c>
      <c r="AI678">
        <v>85246979</v>
      </c>
      <c r="AJ678">
        <v>458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0</v>
      </c>
      <c r="AQ678">
        <v>0</v>
      </c>
      <c r="AR678">
        <v>0</v>
      </c>
    </row>
    <row r="679" spans="1:44">
      <c r="A679">
        <f>ROW(Source!A155)</f>
        <v>155</v>
      </c>
      <c r="B679">
        <v>85246991</v>
      </c>
      <c r="C679">
        <v>85246971</v>
      </c>
      <c r="D679">
        <v>83018862</v>
      </c>
      <c r="E679">
        <v>1</v>
      </c>
      <c r="F679">
        <v>1</v>
      </c>
      <c r="G679">
        <v>1</v>
      </c>
      <c r="H679">
        <v>3</v>
      </c>
      <c r="I679" t="s">
        <v>849</v>
      </c>
      <c r="J679" t="s">
        <v>850</v>
      </c>
      <c r="K679" t="s">
        <v>851</v>
      </c>
      <c r="L679">
        <v>1346</v>
      </c>
      <c r="N679">
        <v>1009</v>
      </c>
      <c r="O679" t="s">
        <v>102</v>
      </c>
      <c r="P679" t="s">
        <v>102</v>
      </c>
      <c r="Q679">
        <v>1</v>
      </c>
      <c r="X679">
        <v>0.073</v>
      </c>
      <c r="Y679">
        <v>79.88</v>
      </c>
      <c r="Z679">
        <v>0</v>
      </c>
      <c r="AA679">
        <v>0</v>
      </c>
      <c r="AB679">
        <v>0</v>
      </c>
      <c r="AC679">
        <v>0</v>
      </c>
      <c r="AD679">
        <v>1</v>
      </c>
      <c r="AE679">
        <v>0</v>
      </c>
      <c r="AF679" t="s">
        <v>236</v>
      </c>
      <c r="AG679">
        <v>0.073</v>
      </c>
      <c r="AH679">
        <v>2</v>
      </c>
      <c r="AI679">
        <v>85246980</v>
      </c>
      <c r="AJ679">
        <v>459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</row>
    <row r="680" spans="1:44">
      <c r="A680">
        <f>ROW(Source!A155)</f>
        <v>155</v>
      </c>
      <c r="B680">
        <v>85246992</v>
      </c>
      <c r="C680">
        <v>85246971</v>
      </c>
      <c r="D680">
        <v>83018908</v>
      </c>
      <c r="E680">
        <v>1</v>
      </c>
      <c r="F680">
        <v>1</v>
      </c>
      <c r="G680">
        <v>1</v>
      </c>
      <c r="H680">
        <v>3</v>
      </c>
      <c r="I680" t="s">
        <v>887</v>
      </c>
      <c r="J680" t="s">
        <v>888</v>
      </c>
      <c r="K680" t="s">
        <v>889</v>
      </c>
      <c r="L680">
        <v>1346</v>
      </c>
      <c r="N680">
        <v>1009</v>
      </c>
      <c r="O680" t="s">
        <v>102</v>
      </c>
      <c r="P680" t="s">
        <v>102</v>
      </c>
      <c r="Q680">
        <v>1</v>
      </c>
      <c r="X680">
        <v>0.05</v>
      </c>
      <c r="Y680">
        <v>157.44</v>
      </c>
      <c r="Z680">
        <v>0</v>
      </c>
      <c r="AA680">
        <v>0</v>
      </c>
      <c r="AB680">
        <v>0</v>
      </c>
      <c r="AC680">
        <v>0</v>
      </c>
      <c r="AD680">
        <v>1</v>
      </c>
      <c r="AE680">
        <v>0</v>
      </c>
      <c r="AF680" t="s">
        <v>236</v>
      </c>
      <c r="AG680">
        <v>0.05</v>
      </c>
      <c r="AH680">
        <v>2</v>
      </c>
      <c r="AI680">
        <v>85246981</v>
      </c>
      <c r="AJ680">
        <v>460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</row>
    <row r="681" spans="1:44">
      <c r="A681">
        <f>ROW(Source!A155)</f>
        <v>155</v>
      </c>
      <c r="B681">
        <v>85246993</v>
      </c>
      <c r="C681">
        <v>85246971</v>
      </c>
      <c r="D681">
        <v>82931850</v>
      </c>
      <c r="E681">
        <v>117</v>
      </c>
      <c r="F681">
        <v>1</v>
      </c>
      <c r="G681">
        <v>1</v>
      </c>
      <c r="H681">
        <v>3</v>
      </c>
      <c r="I681" t="s">
        <v>327</v>
      </c>
      <c r="J681" t="s">
        <v>236</v>
      </c>
      <c r="K681" t="s">
        <v>328</v>
      </c>
      <c r="L681">
        <v>3277935</v>
      </c>
      <c r="N681">
        <v>1013</v>
      </c>
      <c r="O681" t="s">
        <v>64</v>
      </c>
      <c r="P681" t="s">
        <v>64</v>
      </c>
      <c r="Q681">
        <v>1</v>
      </c>
      <c r="X681">
        <v>2</v>
      </c>
      <c r="Y681">
        <v>0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0</v>
      </c>
      <c r="AF681" t="s">
        <v>236</v>
      </c>
      <c r="AG681">
        <v>2</v>
      </c>
      <c r="AH681">
        <v>2</v>
      </c>
      <c r="AI681">
        <v>85246982</v>
      </c>
      <c r="AJ681">
        <v>461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</row>
    <row r="682" spans="1:44">
      <c r="A682">
        <f>ROW(Source!A156)</f>
        <v>156</v>
      </c>
      <c r="B682">
        <v>85246983</v>
      </c>
      <c r="C682">
        <v>85246971</v>
      </c>
      <c r="D682">
        <v>82925868</v>
      </c>
      <c r="E682">
        <v>117</v>
      </c>
      <c r="F682">
        <v>1</v>
      </c>
      <c r="G682">
        <v>1</v>
      </c>
      <c r="H682">
        <v>1</v>
      </c>
      <c r="I682" t="s">
        <v>870</v>
      </c>
      <c r="J682" t="s">
        <v>236</v>
      </c>
      <c r="K682" t="s">
        <v>871</v>
      </c>
      <c r="L682">
        <v>1191</v>
      </c>
      <c r="N682">
        <v>1013</v>
      </c>
      <c r="O682" t="s">
        <v>28</v>
      </c>
      <c r="P682" t="s">
        <v>28</v>
      </c>
      <c r="Q682">
        <v>1</v>
      </c>
      <c r="X682">
        <v>4</v>
      </c>
      <c r="Y682">
        <v>0</v>
      </c>
      <c r="Z682">
        <v>0</v>
      </c>
      <c r="AA682">
        <v>0</v>
      </c>
      <c r="AB682">
        <v>896.6</v>
      </c>
      <c r="AC682">
        <v>0</v>
      </c>
      <c r="AD682">
        <v>1</v>
      </c>
      <c r="AE682">
        <v>1</v>
      </c>
      <c r="AF682" t="s">
        <v>236</v>
      </c>
      <c r="AG682">
        <v>4</v>
      </c>
      <c r="AH682">
        <v>2</v>
      </c>
      <c r="AI682">
        <v>85246972</v>
      </c>
      <c r="AJ682">
        <v>462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0</v>
      </c>
      <c r="AQ682">
        <v>0</v>
      </c>
      <c r="AR682">
        <v>0</v>
      </c>
    </row>
    <row r="683" spans="1:44">
      <c r="A683">
        <f>ROW(Source!A156)</f>
        <v>156</v>
      </c>
      <c r="B683">
        <v>85246984</v>
      </c>
      <c r="C683">
        <v>85246971</v>
      </c>
      <c r="D683">
        <v>82934033</v>
      </c>
      <c r="E683">
        <v>1</v>
      </c>
      <c r="F683">
        <v>1</v>
      </c>
      <c r="G683">
        <v>1</v>
      </c>
      <c r="H683">
        <v>2</v>
      </c>
      <c r="I683" t="s">
        <v>872</v>
      </c>
      <c r="J683" t="s">
        <v>873</v>
      </c>
      <c r="K683" t="s">
        <v>874</v>
      </c>
      <c r="L683">
        <v>1368</v>
      </c>
      <c r="N683">
        <v>1011</v>
      </c>
      <c r="O683" t="s">
        <v>57</v>
      </c>
      <c r="P683" t="s">
        <v>57</v>
      </c>
      <c r="Q683">
        <v>1</v>
      </c>
      <c r="X683">
        <v>0.558</v>
      </c>
      <c r="Y683">
        <v>0</v>
      </c>
      <c r="Z683">
        <v>15.84</v>
      </c>
      <c r="AA683">
        <v>0</v>
      </c>
      <c r="AB683">
        <v>0</v>
      </c>
      <c r="AC683">
        <v>0</v>
      </c>
      <c r="AD683">
        <v>1</v>
      </c>
      <c r="AE683">
        <v>0</v>
      </c>
      <c r="AF683" t="s">
        <v>236</v>
      </c>
      <c r="AG683">
        <v>0.558</v>
      </c>
      <c r="AH683">
        <v>2</v>
      </c>
      <c r="AI683">
        <v>85246973</v>
      </c>
      <c r="AJ683">
        <v>463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0</v>
      </c>
      <c r="AQ683">
        <v>0</v>
      </c>
      <c r="AR683">
        <v>0</v>
      </c>
    </row>
    <row r="684" spans="1:44">
      <c r="A684">
        <f>ROW(Source!A156)</f>
        <v>156</v>
      </c>
      <c r="B684">
        <v>85246985</v>
      </c>
      <c r="C684">
        <v>85246971</v>
      </c>
      <c r="D684">
        <v>82998102</v>
      </c>
      <c r="E684">
        <v>1</v>
      </c>
      <c r="F684">
        <v>1</v>
      </c>
      <c r="G684">
        <v>1</v>
      </c>
      <c r="H684">
        <v>3</v>
      </c>
      <c r="I684" t="s">
        <v>875</v>
      </c>
      <c r="J684" t="s">
        <v>876</v>
      </c>
      <c r="K684" t="s">
        <v>877</v>
      </c>
      <c r="L684">
        <v>1346</v>
      </c>
      <c r="N684">
        <v>1009</v>
      </c>
      <c r="O684" t="s">
        <v>102</v>
      </c>
      <c r="P684" t="s">
        <v>102</v>
      </c>
      <c r="Q684">
        <v>1</v>
      </c>
      <c r="X684">
        <v>0.036</v>
      </c>
      <c r="Y684">
        <v>150.04</v>
      </c>
      <c r="Z684">
        <v>0</v>
      </c>
      <c r="AA684">
        <v>0</v>
      </c>
      <c r="AB684">
        <v>0</v>
      </c>
      <c r="AC684">
        <v>0</v>
      </c>
      <c r="AD684">
        <v>1</v>
      </c>
      <c r="AE684">
        <v>0</v>
      </c>
      <c r="AF684" t="s">
        <v>236</v>
      </c>
      <c r="AG684">
        <v>0.036</v>
      </c>
      <c r="AH684">
        <v>2</v>
      </c>
      <c r="AI684">
        <v>85246974</v>
      </c>
      <c r="AJ684">
        <v>464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</row>
    <row r="685" spans="1:44">
      <c r="A685">
        <f>ROW(Source!A156)</f>
        <v>156</v>
      </c>
      <c r="B685">
        <v>85246986</v>
      </c>
      <c r="C685">
        <v>85246971</v>
      </c>
      <c r="D685">
        <v>83000144</v>
      </c>
      <c r="E685">
        <v>1</v>
      </c>
      <c r="F685">
        <v>1</v>
      </c>
      <c r="G685">
        <v>1</v>
      </c>
      <c r="H685">
        <v>3</v>
      </c>
      <c r="I685" t="s">
        <v>878</v>
      </c>
      <c r="J685" t="s">
        <v>879</v>
      </c>
      <c r="K685" t="s">
        <v>880</v>
      </c>
      <c r="L685">
        <v>1346</v>
      </c>
      <c r="N685">
        <v>1009</v>
      </c>
      <c r="O685" t="s">
        <v>102</v>
      </c>
      <c r="P685" t="s">
        <v>102</v>
      </c>
      <c r="Q685">
        <v>1</v>
      </c>
      <c r="X685">
        <v>0.014</v>
      </c>
      <c r="Y685">
        <v>187.38</v>
      </c>
      <c r="Z685">
        <v>0</v>
      </c>
      <c r="AA685">
        <v>0</v>
      </c>
      <c r="AB685">
        <v>0</v>
      </c>
      <c r="AC685">
        <v>0</v>
      </c>
      <c r="AD685">
        <v>1</v>
      </c>
      <c r="AE685">
        <v>0</v>
      </c>
      <c r="AF685" t="s">
        <v>236</v>
      </c>
      <c r="AG685">
        <v>0.014</v>
      </c>
      <c r="AH685">
        <v>2</v>
      </c>
      <c r="AI685">
        <v>85246975</v>
      </c>
      <c r="AJ685">
        <v>465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</row>
    <row r="686" spans="1:44">
      <c r="A686">
        <f>ROW(Source!A156)</f>
        <v>156</v>
      </c>
      <c r="B686">
        <v>85246987</v>
      </c>
      <c r="C686">
        <v>85246971</v>
      </c>
      <c r="D686">
        <v>83000168</v>
      </c>
      <c r="E686">
        <v>1</v>
      </c>
      <c r="F686">
        <v>1</v>
      </c>
      <c r="G686">
        <v>1</v>
      </c>
      <c r="H686">
        <v>3</v>
      </c>
      <c r="I686" t="s">
        <v>824</v>
      </c>
      <c r="J686" t="s">
        <v>825</v>
      </c>
      <c r="K686" t="s">
        <v>826</v>
      </c>
      <c r="L686">
        <v>1383</v>
      </c>
      <c r="N686">
        <v>1013</v>
      </c>
      <c r="O686" t="s">
        <v>827</v>
      </c>
      <c r="P686" t="s">
        <v>827</v>
      </c>
      <c r="Q686">
        <v>1</v>
      </c>
      <c r="X686">
        <v>0.0312</v>
      </c>
      <c r="Y686">
        <v>7.32</v>
      </c>
      <c r="Z686">
        <v>0</v>
      </c>
      <c r="AA686">
        <v>0</v>
      </c>
      <c r="AB686">
        <v>0</v>
      </c>
      <c r="AC686">
        <v>0</v>
      </c>
      <c r="AD686">
        <v>1</v>
      </c>
      <c r="AE686">
        <v>0</v>
      </c>
      <c r="AF686" t="s">
        <v>236</v>
      </c>
      <c r="AG686">
        <v>0.0312</v>
      </c>
      <c r="AH686">
        <v>2</v>
      </c>
      <c r="AI686">
        <v>85246976</v>
      </c>
      <c r="AJ686">
        <v>466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0</v>
      </c>
      <c r="AQ686">
        <v>0</v>
      </c>
      <c r="AR686">
        <v>0</v>
      </c>
    </row>
    <row r="687" spans="1:44">
      <c r="A687">
        <f>ROW(Source!A156)</f>
        <v>156</v>
      </c>
      <c r="B687">
        <v>85246988</v>
      </c>
      <c r="C687">
        <v>85246971</v>
      </c>
      <c r="D687">
        <v>83000327</v>
      </c>
      <c r="E687">
        <v>1</v>
      </c>
      <c r="F687">
        <v>1</v>
      </c>
      <c r="G687">
        <v>1</v>
      </c>
      <c r="H687">
        <v>3</v>
      </c>
      <c r="I687" t="s">
        <v>881</v>
      </c>
      <c r="J687" t="s">
        <v>882</v>
      </c>
      <c r="K687" t="s">
        <v>883</v>
      </c>
      <c r="L687">
        <v>1301</v>
      </c>
      <c r="N687">
        <v>1003</v>
      </c>
      <c r="O687" t="s">
        <v>536</v>
      </c>
      <c r="P687" t="s">
        <v>536</v>
      </c>
      <c r="Q687">
        <v>1</v>
      </c>
      <c r="X687">
        <v>11</v>
      </c>
      <c r="Y687">
        <v>5.87</v>
      </c>
      <c r="Z687">
        <v>0</v>
      </c>
      <c r="AA687">
        <v>0</v>
      </c>
      <c r="AB687">
        <v>0</v>
      </c>
      <c r="AC687">
        <v>0</v>
      </c>
      <c r="AD687">
        <v>1</v>
      </c>
      <c r="AE687">
        <v>0</v>
      </c>
      <c r="AF687" t="s">
        <v>236</v>
      </c>
      <c r="AG687">
        <v>11</v>
      </c>
      <c r="AH687">
        <v>2</v>
      </c>
      <c r="AI687">
        <v>85246977</v>
      </c>
      <c r="AJ687">
        <v>467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</row>
    <row r="688" spans="1:44">
      <c r="A688">
        <f>ROW(Source!A156)</f>
        <v>156</v>
      </c>
      <c r="B688">
        <v>85246989</v>
      </c>
      <c r="C688">
        <v>85246971</v>
      </c>
      <c r="D688">
        <v>83001670</v>
      </c>
      <c r="E688">
        <v>1</v>
      </c>
      <c r="F688">
        <v>1</v>
      </c>
      <c r="G688">
        <v>1</v>
      </c>
      <c r="H688">
        <v>3</v>
      </c>
      <c r="I688" t="s">
        <v>834</v>
      </c>
      <c r="J688" t="s">
        <v>835</v>
      </c>
      <c r="K688" t="s">
        <v>836</v>
      </c>
      <c r="L688">
        <v>1346</v>
      </c>
      <c r="N688">
        <v>1009</v>
      </c>
      <c r="O688" t="s">
        <v>102</v>
      </c>
      <c r="P688" t="s">
        <v>102</v>
      </c>
      <c r="Q688">
        <v>1</v>
      </c>
      <c r="X688">
        <v>0.54</v>
      </c>
      <c r="Y688">
        <v>174.93</v>
      </c>
      <c r="Z688">
        <v>0</v>
      </c>
      <c r="AA688">
        <v>0</v>
      </c>
      <c r="AB688">
        <v>0</v>
      </c>
      <c r="AC688">
        <v>0</v>
      </c>
      <c r="AD688">
        <v>1</v>
      </c>
      <c r="AE688">
        <v>0</v>
      </c>
      <c r="AF688" t="s">
        <v>236</v>
      </c>
      <c r="AG688">
        <v>0.54</v>
      </c>
      <c r="AH688">
        <v>2</v>
      </c>
      <c r="AI688">
        <v>85246978</v>
      </c>
      <c r="AJ688">
        <v>468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0</v>
      </c>
    </row>
    <row r="689" spans="1:44">
      <c r="A689">
        <f>ROW(Source!A156)</f>
        <v>156</v>
      </c>
      <c r="B689">
        <v>85246990</v>
      </c>
      <c r="C689">
        <v>85246971</v>
      </c>
      <c r="D689">
        <v>83002792</v>
      </c>
      <c r="E689">
        <v>1</v>
      </c>
      <c r="F689">
        <v>1</v>
      </c>
      <c r="G689">
        <v>1</v>
      </c>
      <c r="H689">
        <v>3</v>
      </c>
      <c r="I689" t="s">
        <v>884</v>
      </c>
      <c r="J689" t="s">
        <v>885</v>
      </c>
      <c r="K689" t="s">
        <v>886</v>
      </c>
      <c r="L689">
        <v>1346</v>
      </c>
      <c r="N689">
        <v>1009</v>
      </c>
      <c r="O689" t="s">
        <v>102</v>
      </c>
      <c r="P689" t="s">
        <v>102</v>
      </c>
      <c r="Q689">
        <v>1</v>
      </c>
      <c r="X689">
        <v>0.005</v>
      </c>
      <c r="Y689">
        <v>395.65</v>
      </c>
      <c r="Z689">
        <v>0</v>
      </c>
      <c r="AA689">
        <v>0</v>
      </c>
      <c r="AB689">
        <v>0</v>
      </c>
      <c r="AC689">
        <v>0</v>
      </c>
      <c r="AD689">
        <v>1</v>
      </c>
      <c r="AE689">
        <v>0</v>
      </c>
      <c r="AF689" t="s">
        <v>236</v>
      </c>
      <c r="AG689">
        <v>0.005</v>
      </c>
      <c r="AH689">
        <v>2</v>
      </c>
      <c r="AI689">
        <v>85246979</v>
      </c>
      <c r="AJ689">
        <v>469</v>
      </c>
      <c r="AK689">
        <v>0</v>
      </c>
      <c r="AL689">
        <v>0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</row>
    <row r="690" spans="1:44">
      <c r="A690">
        <f>ROW(Source!A156)</f>
        <v>156</v>
      </c>
      <c r="B690">
        <v>85246991</v>
      </c>
      <c r="C690">
        <v>85246971</v>
      </c>
      <c r="D690">
        <v>83018862</v>
      </c>
      <c r="E690">
        <v>1</v>
      </c>
      <c r="F690">
        <v>1</v>
      </c>
      <c r="G690">
        <v>1</v>
      </c>
      <c r="H690">
        <v>3</v>
      </c>
      <c r="I690" t="s">
        <v>849</v>
      </c>
      <c r="J690" t="s">
        <v>850</v>
      </c>
      <c r="K690" t="s">
        <v>851</v>
      </c>
      <c r="L690">
        <v>1346</v>
      </c>
      <c r="N690">
        <v>1009</v>
      </c>
      <c r="O690" t="s">
        <v>102</v>
      </c>
      <c r="P690" t="s">
        <v>102</v>
      </c>
      <c r="Q690">
        <v>1</v>
      </c>
      <c r="X690">
        <v>0.073</v>
      </c>
      <c r="Y690">
        <v>79.88</v>
      </c>
      <c r="Z690">
        <v>0</v>
      </c>
      <c r="AA690">
        <v>0</v>
      </c>
      <c r="AB690">
        <v>0</v>
      </c>
      <c r="AC690">
        <v>0</v>
      </c>
      <c r="AD690">
        <v>1</v>
      </c>
      <c r="AE690">
        <v>0</v>
      </c>
      <c r="AF690" t="s">
        <v>236</v>
      </c>
      <c r="AG690">
        <v>0.073</v>
      </c>
      <c r="AH690">
        <v>2</v>
      </c>
      <c r="AI690">
        <v>85246980</v>
      </c>
      <c r="AJ690">
        <v>470</v>
      </c>
      <c r="AK690">
        <v>0</v>
      </c>
      <c r="AL690">
        <v>0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</row>
    <row r="691" spans="1:44">
      <c r="A691">
        <f>ROW(Source!A156)</f>
        <v>156</v>
      </c>
      <c r="B691">
        <v>85246992</v>
      </c>
      <c r="C691">
        <v>85246971</v>
      </c>
      <c r="D691">
        <v>83018908</v>
      </c>
      <c r="E691">
        <v>1</v>
      </c>
      <c r="F691">
        <v>1</v>
      </c>
      <c r="G691">
        <v>1</v>
      </c>
      <c r="H691">
        <v>3</v>
      </c>
      <c r="I691" t="s">
        <v>887</v>
      </c>
      <c r="J691" t="s">
        <v>888</v>
      </c>
      <c r="K691" t="s">
        <v>889</v>
      </c>
      <c r="L691">
        <v>1346</v>
      </c>
      <c r="N691">
        <v>1009</v>
      </c>
      <c r="O691" t="s">
        <v>102</v>
      </c>
      <c r="P691" t="s">
        <v>102</v>
      </c>
      <c r="Q691">
        <v>1</v>
      </c>
      <c r="X691">
        <v>0.05</v>
      </c>
      <c r="Y691">
        <v>157.44</v>
      </c>
      <c r="Z691">
        <v>0</v>
      </c>
      <c r="AA691">
        <v>0</v>
      </c>
      <c r="AB691">
        <v>0</v>
      </c>
      <c r="AC691">
        <v>0</v>
      </c>
      <c r="AD691">
        <v>1</v>
      </c>
      <c r="AE691">
        <v>0</v>
      </c>
      <c r="AF691" t="s">
        <v>236</v>
      </c>
      <c r="AG691">
        <v>0.05</v>
      </c>
      <c r="AH691">
        <v>2</v>
      </c>
      <c r="AI691">
        <v>85246981</v>
      </c>
      <c r="AJ691">
        <v>471</v>
      </c>
      <c r="AK691">
        <v>0</v>
      </c>
      <c r="AL691">
        <v>0</v>
      </c>
      <c r="AM691">
        <v>0</v>
      </c>
      <c r="AN691">
        <v>0</v>
      </c>
      <c r="AO691">
        <v>0</v>
      </c>
      <c r="AP691">
        <v>0</v>
      </c>
      <c r="AQ691">
        <v>0</v>
      </c>
      <c r="AR691">
        <v>0</v>
      </c>
    </row>
    <row r="692" spans="1:44">
      <c r="A692">
        <f>ROW(Source!A156)</f>
        <v>156</v>
      </c>
      <c r="B692">
        <v>85246993</v>
      </c>
      <c r="C692">
        <v>85246971</v>
      </c>
      <c r="D692">
        <v>82931850</v>
      </c>
      <c r="E692">
        <v>117</v>
      </c>
      <c r="F692">
        <v>1</v>
      </c>
      <c r="G692">
        <v>1</v>
      </c>
      <c r="H692">
        <v>3</v>
      </c>
      <c r="I692" t="s">
        <v>327</v>
      </c>
      <c r="J692" t="s">
        <v>236</v>
      </c>
      <c r="K692" t="s">
        <v>328</v>
      </c>
      <c r="L692">
        <v>3277935</v>
      </c>
      <c r="N692">
        <v>1013</v>
      </c>
      <c r="O692" t="s">
        <v>64</v>
      </c>
      <c r="P692" t="s">
        <v>64</v>
      </c>
      <c r="Q692">
        <v>1</v>
      </c>
      <c r="X692">
        <v>2</v>
      </c>
      <c r="Y692">
        <v>0</v>
      </c>
      <c r="Z692">
        <v>0</v>
      </c>
      <c r="AA692">
        <v>0</v>
      </c>
      <c r="AB692">
        <v>0</v>
      </c>
      <c r="AC692">
        <v>0</v>
      </c>
      <c r="AD692">
        <v>0</v>
      </c>
      <c r="AE692">
        <v>0</v>
      </c>
      <c r="AF692" t="s">
        <v>236</v>
      </c>
      <c r="AG692">
        <v>2</v>
      </c>
      <c r="AH692">
        <v>2</v>
      </c>
      <c r="AI692">
        <v>85246982</v>
      </c>
      <c r="AJ692">
        <v>472</v>
      </c>
      <c r="AK692">
        <v>0</v>
      </c>
      <c r="AL692">
        <v>0</v>
      </c>
      <c r="AM692">
        <v>0</v>
      </c>
      <c r="AN692">
        <v>0</v>
      </c>
      <c r="AO692">
        <v>0</v>
      </c>
      <c r="AP692">
        <v>0</v>
      </c>
      <c r="AQ692">
        <v>0</v>
      </c>
      <c r="AR692">
        <v>0</v>
      </c>
    </row>
    <row r="693" spans="1:44">
      <c r="A693">
        <f>ROW(Source!A159)</f>
        <v>159</v>
      </c>
      <c r="B693">
        <v>85247015</v>
      </c>
      <c r="C693">
        <v>85246995</v>
      </c>
      <c r="D693">
        <v>82925858</v>
      </c>
      <c r="E693">
        <v>117</v>
      </c>
      <c r="F693">
        <v>1</v>
      </c>
      <c r="G693">
        <v>1</v>
      </c>
      <c r="H693">
        <v>1</v>
      </c>
      <c r="I693" t="s">
        <v>890</v>
      </c>
      <c r="J693" t="s">
        <v>236</v>
      </c>
      <c r="K693" t="s">
        <v>891</v>
      </c>
      <c r="L693">
        <v>1191</v>
      </c>
      <c r="N693">
        <v>1013</v>
      </c>
      <c r="O693" t="s">
        <v>28</v>
      </c>
      <c r="P693" t="s">
        <v>28</v>
      </c>
      <c r="Q693">
        <v>1</v>
      </c>
      <c r="X693">
        <v>2.38</v>
      </c>
      <c r="Y693">
        <v>0</v>
      </c>
      <c r="Z693">
        <v>0</v>
      </c>
      <c r="AA693">
        <v>0</v>
      </c>
      <c r="AB693">
        <v>872.37</v>
      </c>
      <c r="AC693">
        <v>0</v>
      </c>
      <c r="AD693">
        <v>1</v>
      </c>
      <c r="AE693">
        <v>1</v>
      </c>
      <c r="AF693" t="s">
        <v>482</v>
      </c>
      <c r="AG693">
        <v>2.737</v>
      </c>
      <c r="AH693">
        <v>2</v>
      </c>
      <c r="AI693">
        <v>85246996</v>
      </c>
      <c r="AJ693">
        <v>473</v>
      </c>
      <c r="AK693">
        <v>0</v>
      </c>
      <c r="AL693">
        <v>0</v>
      </c>
      <c r="AM693">
        <v>0</v>
      </c>
      <c r="AN693">
        <v>0</v>
      </c>
      <c r="AO693">
        <v>0</v>
      </c>
      <c r="AP693">
        <v>0</v>
      </c>
      <c r="AQ693">
        <v>0</v>
      </c>
      <c r="AR693">
        <v>0</v>
      </c>
    </row>
    <row r="694" spans="1:44">
      <c r="A694">
        <f>ROW(Source!A159)</f>
        <v>159</v>
      </c>
      <c r="B694">
        <v>85247016</v>
      </c>
      <c r="C694">
        <v>85246995</v>
      </c>
      <c r="D694">
        <v>82926016</v>
      </c>
      <c r="E694">
        <v>117</v>
      </c>
      <c r="F694">
        <v>1</v>
      </c>
      <c r="G694">
        <v>1</v>
      </c>
      <c r="H694">
        <v>1</v>
      </c>
      <c r="I694" t="s">
        <v>798</v>
      </c>
      <c r="J694" t="s">
        <v>236</v>
      </c>
      <c r="K694" t="s">
        <v>799</v>
      </c>
      <c r="L694">
        <v>1191</v>
      </c>
      <c r="N694">
        <v>1013</v>
      </c>
      <c r="O694" t="s">
        <v>28</v>
      </c>
      <c r="P694" t="s">
        <v>28</v>
      </c>
      <c r="Q694">
        <v>1</v>
      </c>
      <c r="X694">
        <v>0.02</v>
      </c>
      <c r="Y694">
        <v>0</v>
      </c>
      <c r="Z694">
        <v>0</v>
      </c>
      <c r="AA694">
        <v>0</v>
      </c>
      <c r="AB694">
        <v>0</v>
      </c>
      <c r="AC694">
        <v>0</v>
      </c>
      <c r="AD694">
        <v>1</v>
      </c>
      <c r="AE694">
        <v>2</v>
      </c>
      <c r="AF694" t="s">
        <v>482</v>
      </c>
      <c r="AG694">
        <v>0.023</v>
      </c>
      <c r="AH694">
        <v>2</v>
      </c>
      <c r="AI694">
        <v>85246997</v>
      </c>
      <c r="AJ694">
        <v>474</v>
      </c>
      <c r="AK694">
        <v>0</v>
      </c>
      <c r="AL694">
        <v>0</v>
      </c>
      <c r="AM694">
        <v>0</v>
      </c>
      <c r="AN694">
        <v>0</v>
      </c>
      <c r="AO694">
        <v>0</v>
      </c>
      <c r="AP694">
        <v>0</v>
      </c>
      <c r="AQ694">
        <v>0</v>
      </c>
      <c r="AR694">
        <v>0</v>
      </c>
    </row>
    <row r="695" spans="1:44">
      <c r="A695">
        <f>ROW(Source!A159)</f>
        <v>159</v>
      </c>
      <c r="B695">
        <v>85247017</v>
      </c>
      <c r="C695">
        <v>85246995</v>
      </c>
      <c r="D695">
        <v>82932505</v>
      </c>
      <c r="E695">
        <v>1</v>
      </c>
      <c r="F695">
        <v>1</v>
      </c>
      <c r="G695">
        <v>1</v>
      </c>
      <c r="H695">
        <v>2</v>
      </c>
      <c r="I695" t="s">
        <v>73</v>
      </c>
      <c r="J695" t="s">
        <v>807</v>
      </c>
      <c r="K695" t="s">
        <v>74</v>
      </c>
      <c r="L695">
        <v>1368</v>
      </c>
      <c r="N695">
        <v>1011</v>
      </c>
      <c r="O695" t="s">
        <v>57</v>
      </c>
      <c r="P695" t="s">
        <v>57</v>
      </c>
      <c r="Q695">
        <v>1</v>
      </c>
      <c r="X695">
        <v>0.01</v>
      </c>
      <c r="Y695">
        <v>0</v>
      </c>
      <c r="Z695">
        <v>1626.29</v>
      </c>
      <c r="AA695">
        <v>1090.46</v>
      </c>
      <c r="AB695">
        <v>0</v>
      </c>
      <c r="AC695">
        <v>0</v>
      </c>
      <c r="AD695">
        <v>1</v>
      </c>
      <c r="AE695">
        <v>0</v>
      </c>
      <c r="AF695" t="s">
        <v>482</v>
      </c>
      <c r="AG695">
        <v>0.0115</v>
      </c>
      <c r="AH695">
        <v>2</v>
      </c>
      <c r="AI695">
        <v>85246998</v>
      </c>
      <c r="AJ695">
        <v>475</v>
      </c>
      <c r="AK695">
        <v>0</v>
      </c>
      <c r="AL695">
        <v>0</v>
      </c>
      <c r="AM695">
        <v>0</v>
      </c>
      <c r="AN695">
        <v>0</v>
      </c>
      <c r="AO695">
        <v>0</v>
      </c>
      <c r="AP695">
        <v>0</v>
      </c>
      <c r="AQ695">
        <v>0</v>
      </c>
      <c r="AR695">
        <v>0</v>
      </c>
    </row>
    <row r="696" spans="1:44">
      <c r="A696">
        <f>ROW(Source!A159)</f>
        <v>159</v>
      </c>
      <c r="B696">
        <v>85247018</v>
      </c>
      <c r="C696">
        <v>85246995</v>
      </c>
      <c r="D696">
        <v>82933400</v>
      </c>
      <c r="E696">
        <v>1</v>
      </c>
      <c r="F696">
        <v>1</v>
      </c>
      <c r="G696">
        <v>1</v>
      </c>
      <c r="H696">
        <v>2</v>
      </c>
      <c r="I696" t="s">
        <v>97</v>
      </c>
      <c r="J696" t="s">
        <v>801</v>
      </c>
      <c r="K696" t="s">
        <v>98</v>
      </c>
      <c r="L696">
        <v>1368</v>
      </c>
      <c r="N696">
        <v>1011</v>
      </c>
      <c r="O696" t="s">
        <v>57</v>
      </c>
      <c r="P696" t="s">
        <v>57</v>
      </c>
      <c r="Q696">
        <v>1</v>
      </c>
      <c r="X696">
        <v>0.01</v>
      </c>
      <c r="Y696">
        <v>0</v>
      </c>
      <c r="Z696">
        <v>641.7</v>
      </c>
      <c r="AA696">
        <v>811.79</v>
      </c>
      <c r="AB696">
        <v>0</v>
      </c>
      <c r="AC696">
        <v>0</v>
      </c>
      <c r="AD696">
        <v>1</v>
      </c>
      <c r="AE696">
        <v>0</v>
      </c>
      <c r="AF696" t="s">
        <v>482</v>
      </c>
      <c r="AG696">
        <v>0.0115</v>
      </c>
      <c r="AH696">
        <v>2</v>
      </c>
      <c r="AI696">
        <v>85246999</v>
      </c>
      <c r="AJ696">
        <v>476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0</v>
      </c>
      <c r="AQ696">
        <v>0</v>
      </c>
      <c r="AR696">
        <v>0</v>
      </c>
    </row>
    <row r="697" spans="1:44">
      <c r="A697">
        <f>ROW(Source!A159)</f>
        <v>159</v>
      </c>
      <c r="B697">
        <v>85247019</v>
      </c>
      <c r="C697">
        <v>85246995</v>
      </c>
      <c r="D697">
        <v>82933596</v>
      </c>
      <c r="E697">
        <v>1</v>
      </c>
      <c r="F697">
        <v>1</v>
      </c>
      <c r="G697">
        <v>1</v>
      </c>
      <c r="H697">
        <v>2</v>
      </c>
      <c r="I697" t="s">
        <v>821</v>
      </c>
      <c r="J697" t="s">
        <v>822</v>
      </c>
      <c r="K697" t="s">
        <v>823</v>
      </c>
      <c r="L697">
        <v>1368</v>
      </c>
      <c r="N697">
        <v>1011</v>
      </c>
      <c r="O697" t="s">
        <v>57</v>
      </c>
      <c r="P697" t="s">
        <v>57</v>
      </c>
      <c r="Q697">
        <v>1</v>
      </c>
      <c r="X697">
        <v>0.108</v>
      </c>
      <c r="Y697">
        <v>0</v>
      </c>
      <c r="Z697">
        <v>34.61</v>
      </c>
      <c r="AA697">
        <v>0</v>
      </c>
      <c r="AB697">
        <v>0</v>
      </c>
      <c r="AC697">
        <v>0</v>
      </c>
      <c r="AD697">
        <v>1</v>
      </c>
      <c r="AE697">
        <v>0</v>
      </c>
      <c r="AF697" t="s">
        <v>482</v>
      </c>
      <c r="AG697">
        <v>0.1242</v>
      </c>
      <c r="AH697">
        <v>2</v>
      </c>
      <c r="AI697">
        <v>85247000</v>
      </c>
      <c r="AJ697">
        <v>477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</row>
    <row r="698" spans="1:44">
      <c r="A698">
        <f>ROW(Source!A159)</f>
        <v>159</v>
      </c>
      <c r="B698">
        <v>85247020</v>
      </c>
      <c r="C698">
        <v>85246995</v>
      </c>
      <c r="D698">
        <v>82934033</v>
      </c>
      <c r="E698">
        <v>1</v>
      </c>
      <c r="F698">
        <v>1</v>
      </c>
      <c r="G698">
        <v>1</v>
      </c>
      <c r="H698">
        <v>2</v>
      </c>
      <c r="I698" t="s">
        <v>872</v>
      </c>
      <c r="J698" t="s">
        <v>873</v>
      </c>
      <c r="K698" t="s">
        <v>874</v>
      </c>
      <c r="L698">
        <v>1368</v>
      </c>
      <c r="N698">
        <v>1011</v>
      </c>
      <c r="O698" t="s">
        <v>57</v>
      </c>
      <c r="P698" t="s">
        <v>57</v>
      </c>
      <c r="Q698">
        <v>1</v>
      </c>
      <c r="X698">
        <v>0.198</v>
      </c>
      <c r="Y698">
        <v>0</v>
      </c>
      <c r="Z698">
        <v>15.84</v>
      </c>
      <c r="AA698">
        <v>0</v>
      </c>
      <c r="AB698">
        <v>0</v>
      </c>
      <c r="AC698">
        <v>0</v>
      </c>
      <c r="AD698">
        <v>1</v>
      </c>
      <c r="AE698">
        <v>0</v>
      </c>
      <c r="AF698" t="s">
        <v>482</v>
      </c>
      <c r="AG698">
        <v>0.2277</v>
      </c>
      <c r="AH698">
        <v>2</v>
      </c>
      <c r="AI698">
        <v>85247001</v>
      </c>
      <c r="AJ698">
        <v>478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</row>
    <row r="699" spans="1:44">
      <c r="A699">
        <f>ROW(Source!A159)</f>
        <v>159</v>
      </c>
      <c r="B699">
        <v>85247021</v>
      </c>
      <c r="C699">
        <v>85246995</v>
      </c>
      <c r="D699">
        <v>82998102</v>
      </c>
      <c r="E699">
        <v>1</v>
      </c>
      <c r="F699">
        <v>1</v>
      </c>
      <c r="G699">
        <v>1</v>
      </c>
      <c r="H699">
        <v>3</v>
      </c>
      <c r="I699" t="s">
        <v>875</v>
      </c>
      <c r="J699" t="s">
        <v>876</v>
      </c>
      <c r="K699" t="s">
        <v>877</v>
      </c>
      <c r="L699">
        <v>1346</v>
      </c>
      <c r="N699">
        <v>1009</v>
      </c>
      <c r="O699" t="s">
        <v>102</v>
      </c>
      <c r="P699" t="s">
        <v>102</v>
      </c>
      <c r="Q699">
        <v>1</v>
      </c>
      <c r="X699">
        <v>0.009</v>
      </c>
      <c r="Y699">
        <v>150.04</v>
      </c>
      <c r="Z699">
        <v>0</v>
      </c>
      <c r="AA699">
        <v>0</v>
      </c>
      <c r="AB699">
        <v>0</v>
      </c>
      <c r="AC699">
        <v>0</v>
      </c>
      <c r="AD699">
        <v>1</v>
      </c>
      <c r="AE699">
        <v>0</v>
      </c>
      <c r="AF699" t="s">
        <v>236</v>
      </c>
      <c r="AG699">
        <v>0.009</v>
      </c>
      <c r="AH699">
        <v>2</v>
      </c>
      <c r="AI699">
        <v>85247002</v>
      </c>
      <c r="AJ699">
        <v>479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</row>
    <row r="700" spans="1:44">
      <c r="A700">
        <f>ROW(Source!A159)</f>
        <v>159</v>
      </c>
      <c r="B700">
        <v>85247022</v>
      </c>
      <c r="C700">
        <v>85246995</v>
      </c>
      <c r="D700">
        <v>83000144</v>
      </c>
      <c r="E700">
        <v>1</v>
      </c>
      <c r="F700">
        <v>1</v>
      </c>
      <c r="G700">
        <v>1</v>
      </c>
      <c r="H700">
        <v>3</v>
      </c>
      <c r="I700" t="s">
        <v>878</v>
      </c>
      <c r="J700" t="s">
        <v>879</v>
      </c>
      <c r="K700" t="s">
        <v>880</v>
      </c>
      <c r="L700">
        <v>1346</v>
      </c>
      <c r="N700">
        <v>1009</v>
      </c>
      <c r="O700" t="s">
        <v>102</v>
      </c>
      <c r="P700" t="s">
        <v>102</v>
      </c>
      <c r="Q700">
        <v>1</v>
      </c>
      <c r="X700">
        <v>0.004</v>
      </c>
      <c r="Y700">
        <v>187.38</v>
      </c>
      <c r="Z700">
        <v>0</v>
      </c>
      <c r="AA700">
        <v>0</v>
      </c>
      <c r="AB700">
        <v>0</v>
      </c>
      <c r="AC700">
        <v>0</v>
      </c>
      <c r="AD700">
        <v>1</v>
      </c>
      <c r="AE700">
        <v>0</v>
      </c>
      <c r="AF700" t="s">
        <v>236</v>
      </c>
      <c r="AG700">
        <v>0.004</v>
      </c>
      <c r="AH700">
        <v>2</v>
      </c>
      <c r="AI700">
        <v>85247003</v>
      </c>
      <c r="AJ700">
        <v>480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0</v>
      </c>
      <c r="AR700">
        <v>0</v>
      </c>
    </row>
    <row r="701" spans="1:44">
      <c r="A701">
        <f>ROW(Source!A159)</f>
        <v>159</v>
      </c>
      <c r="B701">
        <v>85247023</v>
      </c>
      <c r="C701">
        <v>85246995</v>
      </c>
      <c r="D701">
        <v>83000168</v>
      </c>
      <c r="E701">
        <v>1</v>
      </c>
      <c r="F701">
        <v>1</v>
      </c>
      <c r="G701">
        <v>1</v>
      </c>
      <c r="H701">
        <v>3</v>
      </c>
      <c r="I701" t="s">
        <v>824</v>
      </c>
      <c r="J701" t="s">
        <v>825</v>
      </c>
      <c r="K701" t="s">
        <v>826</v>
      </c>
      <c r="L701">
        <v>1383</v>
      </c>
      <c r="N701">
        <v>1013</v>
      </c>
      <c r="O701" t="s">
        <v>827</v>
      </c>
      <c r="P701" t="s">
        <v>827</v>
      </c>
      <c r="Q701">
        <v>1</v>
      </c>
      <c r="X701">
        <v>0.0208</v>
      </c>
      <c r="Y701">
        <v>7.32</v>
      </c>
      <c r="Z701">
        <v>0</v>
      </c>
      <c r="AA701">
        <v>0</v>
      </c>
      <c r="AB701">
        <v>0</v>
      </c>
      <c r="AC701">
        <v>0</v>
      </c>
      <c r="AD701">
        <v>1</v>
      </c>
      <c r="AE701">
        <v>0</v>
      </c>
      <c r="AF701" t="s">
        <v>236</v>
      </c>
      <c r="AG701">
        <v>0.0208</v>
      </c>
      <c r="AH701">
        <v>2</v>
      </c>
      <c r="AI701">
        <v>85247004</v>
      </c>
      <c r="AJ701">
        <v>481</v>
      </c>
      <c r="AK701">
        <v>0</v>
      </c>
      <c r="AL701">
        <v>0</v>
      </c>
      <c r="AM701">
        <v>0</v>
      </c>
      <c r="AN701">
        <v>0</v>
      </c>
      <c r="AO701">
        <v>0</v>
      </c>
      <c r="AP701">
        <v>0</v>
      </c>
      <c r="AQ701">
        <v>0</v>
      </c>
      <c r="AR701">
        <v>0</v>
      </c>
    </row>
    <row r="702" spans="1:44">
      <c r="A702">
        <f>ROW(Source!A159)</f>
        <v>159</v>
      </c>
      <c r="B702">
        <v>85247024</v>
      </c>
      <c r="C702">
        <v>85246995</v>
      </c>
      <c r="D702">
        <v>83000327</v>
      </c>
      <c r="E702">
        <v>1</v>
      </c>
      <c r="F702">
        <v>1</v>
      </c>
      <c r="G702">
        <v>1</v>
      </c>
      <c r="H702">
        <v>3</v>
      </c>
      <c r="I702" t="s">
        <v>881</v>
      </c>
      <c r="J702" t="s">
        <v>882</v>
      </c>
      <c r="K702" t="s">
        <v>883</v>
      </c>
      <c r="L702">
        <v>1301</v>
      </c>
      <c r="N702">
        <v>1003</v>
      </c>
      <c r="O702" t="s">
        <v>536</v>
      </c>
      <c r="P702" t="s">
        <v>536</v>
      </c>
      <c r="Q702">
        <v>1</v>
      </c>
      <c r="X702">
        <v>3.5</v>
      </c>
      <c r="Y702">
        <v>5.87</v>
      </c>
      <c r="Z702">
        <v>0</v>
      </c>
      <c r="AA702">
        <v>0</v>
      </c>
      <c r="AB702">
        <v>0</v>
      </c>
      <c r="AC702">
        <v>0</v>
      </c>
      <c r="AD702">
        <v>1</v>
      </c>
      <c r="AE702">
        <v>0</v>
      </c>
      <c r="AF702" t="s">
        <v>236</v>
      </c>
      <c r="AG702">
        <v>3.5</v>
      </c>
      <c r="AH702">
        <v>2</v>
      </c>
      <c r="AI702">
        <v>85247005</v>
      </c>
      <c r="AJ702">
        <v>482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</row>
    <row r="703" spans="1:44">
      <c r="A703">
        <f>ROW(Source!A159)</f>
        <v>159</v>
      </c>
      <c r="B703">
        <v>85247025</v>
      </c>
      <c r="C703">
        <v>85246995</v>
      </c>
      <c r="D703">
        <v>83000909</v>
      </c>
      <c r="E703">
        <v>1</v>
      </c>
      <c r="F703">
        <v>1</v>
      </c>
      <c r="G703">
        <v>1</v>
      </c>
      <c r="H703">
        <v>3</v>
      </c>
      <c r="I703" t="s">
        <v>828</v>
      </c>
      <c r="J703" t="s">
        <v>829</v>
      </c>
      <c r="K703" t="s">
        <v>830</v>
      </c>
      <c r="L703">
        <v>1346</v>
      </c>
      <c r="N703">
        <v>1009</v>
      </c>
      <c r="O703" t="s">
        <v>102</v>
      </c>
      <c r="P703" t="s">
        <v>102</v>
      </c>
      <c r="Q703">
        <v>1</v>
      </c>
      <c r="X703">
        <v>0.07</v>
      </c>
      <c r="Y703">
        <v>155.63</v>
      </c>
      <c r="Z703">
        <v>0</v>
      </c>
      <c r="AA703">
        <v>0</v>
      </c>
      <c r="AB703">
        <v>0</v>
      </c>
      <c r="AC703">
        <v>0</v>
      </c>
      <c r="AD703">
        <v>1</v>
      </c>
      <c r="AE703">
        <v>0</v>
      </c>
      <c r="AF703" t="s">
        <v>236</v>
      </c>
      <c r="AG703">
        <v>0.07</v>
      </c>
      <c r="AH703">
        <v>2</v>
      </c>
      <c r="AI703">
        <v>85247006</v>
      </c>
      <c r="AJ703">
        <v>483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</row>
    <row r="704" spans="1:44">
      <c r="A704">
        <f>ROW(Source!A159)</f>
        <v>159</v>
      </c>
      <c r="B704">
        <v>85247026</v>
      </c>
      <c r="C704">
        <v>85246995</v>
      </c>
      <c r="D704">
        <v>83001670</v>
      </c>
      <c r="E704">
        <v>1</v>
      </c>
      <c r="F704">
        <v>1</v>
      </c>
      <c r="G704">
        <v>1</v>
      </c>
      <c r="H704">
        <v>3</v>
      </c>
      <c r="I704" t="s">
        <v>834</v>
      </c>
      <c r="J704" t="s">
        <v>835</v>
      </c>
      <c r="K704" t="s">
        <v>836</v>
      </c>
      <c r="L704">
        <v>1346</v>
      </c>
      <c r="N704">
        <v>1009</v>
      </c>
      <c r="O704" t="s">
        <v>102</v>
      </c>
      <c r="P704" t="s">
        <v>102</v>
      </c>
      <c r="Q704">
        <v>1</v>
      </c>
      <c r="X704">
        <v>0.431</v>
      </c>
      <c r="Y704">
        <v>174.93</v>
      </c>
      <c r="Z704">
        <v>0</v>
      </c>
      <c r="AA704">
        <v>0</v>
      </c>
      <c r="AB704">
        <v>0</v>
      </c>
      <c r="AC704">
        <v>0</v>
      </c>
      <c r="AD704">
        <v>1</v>
      </c>
      <c r="AE704">
        <v>0</v>
      </c>
      <c r="AF704" t="s">
        <v>236</v>
      </c>
      <c r="AG704">
        <v>0.431</v>
      </c>
      <c r="AH704">
        <v>2</v>
      </c>
      <c r="AI704">
        <v>85247007</v>
      </c>
      <c r="AJ704">
        <v>484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</row>
    <row r="705" spans="1:44">
      <c r="A705">
        <f>ROW(Source!A159)</f>
        <v>159</v>
      </c>
      <c r="B705">
        <v>85247027</v>
      </c>
      <c r="C705">
        <v>85246995</v>
      </c>
      <c r="D705">
        <v>83001736</v>
      </c>
      <c r="E705">
        <v>1</v>
      </c>
      <c r="F705">
        <v>1</v>
      </c>
      <c r="G705">
        <v>1</v>
      </c>
      <c r="H705">
        <v>3</v>
      </c>
      <c r="I705" t="s">
        <v>892</v>
      </c>
      <c r="J705" t="s">
        <v>893</v>
      </c>
      <c r="K705" t="s">
        <v>894</v>
      </c>
      <c r="L705">
        <v>1425</v>
      </c>
      <c r="N705">
        <v>1013</v>
      </c>
      <c r="O705" t="s">
        <v>466</v>
      </c>
      <c r="P705" t="s">
        <v>466</v>
      </c>
      <c r="Q705">
        <v>1</v>
      </c>
      <c r="X705">
        <v>0.014</v>
      </c>
      <c r="Y705">
        <v>41.71</v>
      </c>
      <c r="Z705">
        <v>0</v>
      </c>
      <c r="AA705">
        <v>0</v>
      </c>
      <c r="AB705">
        <v>0</v>
      </c>
      <c r="AC705">
        <v>0</v>
      </c>
      <c r="AD705">
        <v>1</v>
      </c>
      <c r="AE705">
        <v>0</v>
      </c>
      <c r="AF705" t="s">
        <v>236</v>
      </c>
      <c r="AG705">
        <v>0.014</v>
      </c>
      <c r="AH705">
        <v>2</v>
      </c>
      <c r="AI705">
        <v>85247008</v>
      </c>
      <c r="AJ705">
        <v>485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</row>
    <row r="706" spans="1:44">
      <c r="A706">
        <f>ROW(Source!A159)</f>
        <v>159</v>
      </c>
      <c r="B706">
        <v>85247028</v>
      </c>
      <c r="C706">
        <v>85246995</v>
      </c>
      <c r="D706">
        <v>83002792</v>
      </c>
      <c r="E706">
        <v>1</v>
      </c>
      <c r="F706">
        <v>1</v>
      </c>
      <c r="G706">
        <v>1</v>
      </c>
      <c r="H706">
        <v>3</v>
      </c>
      <c r="I706" t="s">
        <v>884</v>
      </c>
      <c r="J706" t="s">
        <v>885</v>
      </c>
      <c r="K706" t="s">
        <v>886</v>
      </c>
      <c r="L706">
        <v>1346</v>
      </c>
      <c r="N706">
        <v>1009</v>
      </c>
      <c r="O706" t="s">
        <v>102</v>
      </c>
      <c r="P706" t="s">
        <v>102</v>
      </c>
      <c r="Q706">
        <v>1</v>
      </c>
      <c r="X706">
        <v>0.002</v>
      </c>
      <c r="Y706">
        <v>395.65</v>
      </c>
      <c r="Z706">
        <v>0</v>
      </c>
      <c r="AA706">
        <v>0</v>
      </c>
      <c r="AB706">
        <v>0</v>
      </c>
      <c r="AC706">
        <v>0</v>
      </c>
      <c r="AD706">
        <v>1</v>
      </c>
      <c r="AE706">
        <v>0</v>
      </c>
      <c r="AF706" t="s">
        <v>236</v>
      </c>
      <c r="AG706">
        <v>0.002</v>
      </c>
      <c r="AH706">
        <v>2</v>
      </c>
      <c r="AI706">
        <v>85247009</v>
      </c>
      <c r="AJ706">
        <v>486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</row>
    <row r="707" spans="1:44">
      <c r="A707">
        <f>ROW(Source!A159)</f>
        <v>159</v>
      </c>
      <c r="B707">
        <v>85247029</v>
      </c>
      <c r="C707">
        <v>85246995</v>
      </c>
      <c r="D707">
        <v>83006816</v>
      </c>
      <c r="E707">
        <v>1</v>
      </c>
      <c r="F707">
        <v>1</v>
      </c>
      <c r="G707">
        <v>1</v>
      </c>
      <c r="H707">
        <v>3</v>
      </c>
      <c r="I707" t="s">
        <v>863</v>
      </c>
      <c r="J707" t="s">
        <v>864</v>
      </c>
      <c r="K707" t="s">
        <v>865</v>
      </c>
      <c r="L707">
        <v>1348</v>
      </c>
      <c r="N707">
        <v>1009</v>
      </c>
      <c r="O707" t="s">
        <v>154</v>
      </c>
      <c r="P707" t="s">
        <v>154</v>
      </c>
      <c r="Q707">
        <v>1000</v>
      </c>
      <c r="X707">
        <v>0.003</v>
      </c>
      <c r="Y707">
        <v>105278.81</v>
      </c>
      <c r="Z707">
        <v>0</v>
      </c>
      <c r="AA707">
        <v>0</v>
      </c>
      <c r="AB707">
        <v>0</v>
      </c>
      <c r="AC707">
        <v>0</v>
      </c>
      <c r="AD707">
        <v>1</v>
      </c>
      <c r="AE707">
        <v>0</v>
      </c>
      <c r="AF707" t="s">
        <v>236</v>
      </c>
      <c r="AG707">
        <v>0.003</v>
      </c>
      <c r="AH707">
        <v>2</v>
      </c>
      <c r="AI707">
        <v>85247010</v>
      </c>
      <c r="AJ707">
        <v>487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</row>
    <row r="708" spans="1:44">
      <c r="A708">
        <f>ROW(Source!A159)</f>
        <v>159</v>
      </c>
      <c r="B708">
        <v>85247030</v>
      </c>
      <c r="C708">
        <v>85246995</v>
      </c>
      <c r="D708">
        <v>83018862</v>
      </c>
      <c r="E708">
        <v>1</v>
      </c>
      <c r="F708">
        <v>1</v>
      </c>
      <c r="G708">
        <v>1</v>
      </c>
      <c r="H708">
        <v>3</v>
      </c>
      <c r="I708" t="s">
        <v>849</v>
      </c>
      <c r="J708" t="s">
        <v>850</v>
      </c>
      <c r="K708" t="s">
        <v>851</v>
      </c>
      <c r="L708">
        <v>1346</v>
      </c>
      <c r="N708">
        <v>1009</v>
      </c>
      <c r="O708" t="s">
        <v>102</v>
      </c>
      <c r="P708" t="s">
        <v>102</v>
      </c>
      <c r="Q708">
        <v>1</v>
      </c>
      <c r="X708">
        <v>0.047</v>
      </c>
      <c r="Y708">
        <v>79.88</v>
      </c>
      <c r="Z708">
        <v>0</v>
      </c>
      <c r="AA708">
        <v>0</v>
      </c>
      <c r="AB708">
        <v>0</v>
      </c>
      <c r="AC708">
        <v>0</v>
      </c>
      <c r="AD708">
        <v>1</v>
      </c>
      <c r="AE708">
        <v>0</v>
      </c>
      <c r="AF708" t="s">
        <v>236</v>
      </c>
      <c r="AG708">
        <v>0.047</v>
      </c>
      <c r="AH708">
        <v>2</v>
      </c>
      <c r="AI708">
        <v>85247011</v>
      </c>
      <c r="AJ708">
        <v>488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</row>
    <row r="709" spans="1:44">
      <c r="A709">
        <f>ROW(Source!A159)</f>
        <v>159</v>
      </c>
      <c r="B709">
        <v>85247031</v>
      </c>
      <c r="C709">
        <v>85246995</v>
      </c>
      <c r="D709">
        <v>83018908</v>
      </c>
      <c r="E709">
        <v>1</v>
      </c>
      <c r="F709">
        <v>1</v>
      </c>
      <c r="G709">
        <v>1</v>
      </c>
      <c r="H709">
        <v>3</v>
      </c>
      <c r="I709" t="s">
        <v>887</v>
      </c>
      <c r="J709" t="s">
        <v>888</v>
      </c>
      <c r="K709" t="s">
        <v>889</v>
      </c>
      <c r="L709">
        <v>1346</v>
      </c>
      <c r="N709">
        <v>1009</v>
      </c>
      <c r="O709" t="s">
        <v>102</v>
      </c>
      <c r="P709" t="s">
        <v>102</v>
      </c>
      <c r="Q709">
        <v>1</v>
      </c>
      <c r="X709">
        <v>0.016</v>
      </c>
      <c r="Y709">
        <v>157.44</v>
      </c>
      <c r="Z709">
        <v>0</v>
      </c>
      <c r="AA709">
        <v>0</v>
      </c>
      <c r="AB709">
        <v>0</v>
      </c>
      <c r="AC709">
        <v>0</v>
      </c>
      <c r="AD709">
        <v>1</v>
      </c>
      <c r="AE709">
        <v>0</v>
      </c>
      <c r="AF709" t="s">
        <v>236</v>
      </c>
      <c r="AG709">
        <v>0.016</v>
      </c>
      <c r="AH709">
        <v>2</v>
      </c>
      <c r="AI709">
        <v>85247012</v>
      </c>
      <c r="AJ709">
        <v>489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0</v>
      </c>
      <c r="AQ709">
        <v>0</v>
      </c>
      <c r="AR709">
        <v>0</v>
      </c>
    </row>
    <row r="710" spans="1:44">
      <c r="A710">
        <f>ROW(Source!A159)</f>
        <v>159</v>
      </c>
      <c r="B710">
        <v>85247032</v>
      </c>
      <c r="C710">
        <v>85246995</v>
      </c>
      <c r="D710">
        <v>83026378</v>
      </c>
      <c r="E710">
        <v>1</v>
      </c>
      <c r="F710">
        <v>1</v>
      </c>
      <c r="G710">
        <v>1</v>
      </c>
      <c r="H710">
        <v>3</v>
      </c>
      <c r="I710" t="s">
        <v>895</v>
      </c>
      <c r="J710" t="s">
        <v>896</v>
      </c>
      <c r="K710" t="s">
        <v>897</v>
      </c>
      <c r="L710">
        <v>1455</v>
      </c>
      <c r="N710">
        <v>1013</v>
      </c>
      <c r="O710" t="s">
        <v>530</v>
      </c>
      <c r="P710" t="s">
        <v>530</v>
      </c>
      <c r="Q710">
        <v>1</v>
      </c>
      <c r="X710">
        <v>0.1</v>
      </c>
      <c r="Y710">
        <v>944.69</v>
      </c>
      <c r="Z710">
        <v>0</v>
      </c>
      <c r="AA710">
        <v>0</v>
      </c>
      <c r="AB710">
        <v>0</v>
      </c>
      <c r="AC710">
        <v>0</v>
      </c>
      <c r="AD710">
        <v>1</v>
      </c>
      <c r="AE710">
        <v>0</v>
      </c>
      <c r="AF710" t="s">
        <v>236</v>
      </c>
      <c r="AG710">
        <v>0.1</v>
      </c>
      <c r="AH710">
        <v>2</v>
      </c>
      <c r="AI710">
        <v>85247013</v>
      </c>
      <c r="AJ710">
        <v>490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</row>
    <row r="711" spans="1:44">
      <c r="A711">
        <f>ROW(Source!A159)</f>
        <v>159</v>
      </c>
      <c r="B711">
        <v>85247033</v>
      </c>
      <c r="C711">
        <v>85246995</v>
      </c>
      <c r="D711">
        <v>82931850</v>
      </c>
      <c r="E711">
        <v>117</v>
      </c>
      <c r="F711">
        <v>1</v>
      </c>
      <c r="G711">
        <v>1</v>
      </c>
      <c r="H711">
        <v>3</v>
      </c>
      <c r="I711" t="s">
        <v>327</v>
      </c>
      <c r="J711" t="s">
        <v>236</v>
      </c>
      <c r="K711" t="s">
        <v>328</v>
      </c>
      <c r="L711">
        <v>3277935</v>
      </c>
      <c r="N711">
        <v>1013</v>
      </c>
      <c r="O711" t="s">
        <v>64</v>
      </c>
      <c r="P711" t="s">
        <v>64</v>
      </c>
      <c r="Q711">
        <v>1</v>
      </c>
      <c r="X711">
        <v>2</v>
      </c>
      <c r="Y711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0</v>
      </c>
      <c r="AF711" t="s">
        <v>236</v>
      </c>
      <c r="AG711">
        <v>2</v>
      </c>
      <c r="AH711">
        <v>2</v>
      </c>
      <c r="AI711">
        <v>85247014</v>
      </c>
      <c r="AJ711">
        <v>491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0</v>
      </c>
      <c r="AR711">
        <v>0</v>
      </c>
    </row>
    <row r="712" spans="1:44">
      <c r="A712">
        <f>ROW(Source!A160)</f>
        <v>160</v>
      </c>
      <c r="B712">
        <v>85247015</v>
      </c>
      <c r="C712">
        <v>85246995</v>
      </c>
      <c r="D712">
        <v>82925858</v>
      </c>
      <c r="E712">
        <v>117</v>
      </c>
      <c r="F712">
        <v>1</v>
      </c>
      <c r="G712">
        <v>1</v>
      </c>
      <c r="H712">
        <v>1</v>
      </c>
      <c r="I712" t="s">
        <v>890</v>
      </c>
      <c r="J712" t="s">
        <v>236</v>
      </c>
      <c r="K712" t="s">
        <v>891</v>
      </c>
      <c r="L712">
        <v>1191</v>
      </c>
      <c r="N712">
        <v>1013</v>
      </c>
      <c r="O712" t="s">
        <v>28</v>
      </c>
      <c r="P712" t="s">
        <v>28</v>
      </c>
      <c r="Q712">
        <v>1</v>
      </c>
      <c r="X712">
        <v>2.38</v>
      </c>
      <c r="Y712">
        <v>0</v>
      </c>
      <c r="Z712">
        <v>0</v>
      </c>
      <c r="AA712">
        <v>0</v>
      </c>
      <c r="AB712">
        <v>872.37</v>
      </c>
      <c r="AC712">
        <v>0</v>
      </c>
      <c r="AD712">
        <v>1</v>
      </c>
      <c r="AE712">
        <v>1</v>
      </c>
      <c r="AF712" t="s">
        <v>482</v>
      </c>
      <c r="AG712">
        <v>2.737</v>
      </c>
      <c r="AH712">
        <v>2</v>
      </c>
      <c r="AI712">
        <v>85246996</v>
      </c>
      <c r="AJ712">
        <v>492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</row>
    <row r="713" spans="1:44">
      <c r="A713">
        <f>ROW(Source!A160)</f>
        <v>160</v>
      </c>
      <c r="B713">
        <v>85247016</v>
      </c>
      <c r="C713">
        <v>85246995</v>
      </c>
      <c r="D713">
        <v>82926016</v>
      </c>
      <c r="E713">
        <v>117</v>
      </c>
      <c r="F713">
        <v>1</v>
      </c>
      <c r="G713">
        <v>1</v>
      </c>
      <c r="H713">
        <v>1</v>
      </c>
      <c r="I713" t="s">
        <v>798</v>
      </c>
      <c r="J713" t="s">
        <v>236</v>
      </c>
      <c r="K713" t="s">
        <v>799</v>
      </c>
      <c r="L713">
        <v>1191</v>
      </c>
      <c r="N713">
        <v>1013</v>
      </c>
      <c r="O713" t="s">
        <v>28</v>
      </c>
      <c r="P713" t="s">
        <v>28</v>
      </c>
      <c r="Q713">
        <v>1</v>
      </c>
      <c r="X713">
        <v>0.02</v>
      </c>
      <c r="Y713">
        <v>0</v>
      </c>
      <c r="Z713">
        <v>0</v>
      </c>
      <c r="AA713">
        <v>0</v>
      </c>
      <c r="AB713">
        <v>0</v>
      </c>
      <c r="AC713">
        <v>0</v>
      </c>
      <c r="AD713">
        <v>1</v>
      </c>
      <c r="AE713">
        <v>2</v>
      </c>
      <c r="AF713" t="s">
        <v>482</v>
      </c>
      <c r="AG713">
        <v>0.023</v>
      </c>
      <c r="AH713">
        <v>2</v>
      </c>
      <c r="AI713">
        <v>85246997</v>
      </c>
      <c r="AJ713">
        <v>493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</row>
    <row r="714" spans="1:44">
      <c r="A714">
        <f>ROW(Source!A160)</f>
        <v>160</v>
      </c>
      <c r="B714">
        <v>85247017</v>
      </c>
      <c r="C714">
        <v>85246995</v>
      </c>
      <c r="D714">
        <v>82932505</v>
      </c>
      <c r="E714">
        <v>1</v>
      </c>
      <c r="F714">
        <v>1</v>
      </c>
      <c r="G714">
        <v>1</v>
      </c>
      <c r="H714">
        <v>2</v>
      </c>
      <c r="I714" t="s">
        <v>73</v>
      </c>
      <c r="J714" t="s">
        <v>807</v>
      </c>
      <c r="K714" t="s">
        <v>74</v>
      </c>
      <c r="L714">
        <v>1368</v>
      </c>
      <c r="N714">
        <v>1011</v>
      </c>
      <c r="O714" t="s">
        <v>57</v>
      </c>
      <c r="P714" t="s">
        <v>57</v>
      </c>
      <c r="Q714">
        <v>1</v>
      </c>
      <c r="X714">
        <v>0.01</v>
      </c>
      <c r="Y714">
        <v>0</v>
      </c>
      <c r="Z714">
        <v>1626.29</v>
      </c>
      <c r="AA714">
        <v>1090.46</v>
      </c>
      <c r="AB714">
        <v>0</v>
      </c>
      <c r="AC714">
        <v>0</v>
      </c>
      <c r="AD714">
        <v>1</v>
      </c>
      <c r="AE714">
        <v>0</v>
      </c>
      <c r="AF714" t="s">
        <v>482</v>
      </c>
      <c r="AG714">
        <v>0.0115</v>
      </c>
      <c r="AH714">
        <v>2</v>
      </c>
      <c r="AI714">
        <v>85246998</v>
      </c>
      <c r="AJ714">
        <v>494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</row>
    <row r="715" spans="1:44">
      <c r="A715">
        <f>ROW(Source!A160)</f>
        <v>160</v>
      </c>
      <c r="B715">
        <v>85247018</v>
      </c>
      <c r="C715">
        <v>85246995</v>
      </c>
      <c r="D715">
        <v>82933400</v>
      </c>
      <c r="E715">
        <v>1</v>
      </c>
      <c r="F715">
        <v>1</v>
      </c>
      <c r="G715">
        <v>1</v>
      </c>
      <c r="H715">
        <v>2</v>
      </c>
      <c r="I715" t="s">
        <v>97</v>
      </c>
      <c r="J715" t="s">
        <v>801</v>
      </c>
      <c r="K715" t="s">
        <v>98</v>
      </c>
      <c r="L715">
        <v>1368</v>
      </c>
      <c r="N715">
        <v>1011</v>
      </c>
      <c r="O715" t="s">
        <v>57</v>
      </c>
      <c r="P715" t="s">
        <v>57</v>
      </c>
      <c r="Q715">
        <v>1</v>
      </c>
      <c r="X715">
        <v>0.01</v>
      </c>
      <c r="Y715">
        <v>0</v>
      </c>
      <c r="Z715">
        <v>641.7</v>
      </c>
      <c r="AA715">
        <v>811.79</v>
      </c>
      <c r="AB715">
        <v>0</v>
      </c>
      <c r="AC715">
        <v>0</v>
      </c>
      <c r="AD715">
        <v>1</v>
      </c>
      <c r="AE715">
        <v>0</v>
      </c>
      <c r="AF715" t="s">
        <v>482</v>
      </c>
      <c r="AG715">
        <v>0.0115</v>
      </c>
      <c r="AH715">
        <v>2</v>
      </c>
      <c r="AI715">
        <v>85246999</v>
      </c>
      <c r="AJ715">
        <v>495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</row>
    <row r="716" spans="1:44">
      <c r="A716">
        <f>ROW(Source!A160)</f>
        <v>160</v>
      </c>
      <c r="B716">
        <v>85247019</v>
      </c>
      <c r="C716">
        <v>85246995</v>
      </c>
      <c r="D716">
        <v>82933596</v>
      </c>
      <c r="E716">
        <v>1</v>
      </c>
      <c r="F716">
        <v>1</v>
      </c>
      <c r="G716">
        <v>1</v>
      </c>
      <c r="H716">
        <v>2</v>
      </c>
      <c r="I716" t="s">
        <v>821</v>
      </c>
      <c r="J716" t="s">
        <v>822</v>
      </c>
      <c r="K716" t="s">
        <v>823</v>
      </c>
      <c r="L716">
        <v>1368</v>
      </c>
      <c r="N716">
        <v>1011</v>
      </c>
      <c r="O716" t="s">
        <v>57</v>
      </c>
      <c r="P716" t="s">
        <v>57</v>
      </c>
      <c r="Q716">
        <v>1</v>
      </c>
      <c r="X716">
        <v>0.108</v>
      </c>
      <c r="Y716">
        <v>0</v>
      </c>
      <c r="Z716">
        <v>34.61</v>
      </c>
      <c r="AA716">
        <v>0</v>
      </c>
      <c r="AB716">
        <v>0</v>
      </c>
      <c r="AC716">
        <v>0</v>
      </c>
      <c r="AD716">
        <v>1</v>
      </c>
      <c r="AE716">
        <v>0</v>
      </c>
      <c r="AF716" t="s">
        <v>482</v>
      </c>
      <c r="AG716">
        <v>0.1242</v>
      </c>
      <c r="AH716">
        <v>2</v>
      </c>
      <c r="AI716">
        <v>85247000</v>
      </c>
      <c r="AJ716">
        <v>496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</row>
    <row r="717" spans="1:44">
      <c r="A717">
        <f>ROW(Source!A160)</f>
        <v>160</v>
      </c>
      <c r="B717">
        <v>85247020</v>
      </c>
      <c r="C717">
        <v>85246995</v>
      </c>
      <c r="D717">
        <v>82934033</v>
      </c>
      <c r="E717">
        <v>1</v>
      </c>
      <c r="F717">
        <v>1</v>
      </c>
      <c r="G717">
        <v>1</v>
      </c>
      <c r="H717">
        <v>2</v>
      </c>
      <c r="I717" t="s">
        <v>872</v>
      </c>
      <c r="J717" t="s">
        <v>873</v>
      </c>
      <c r="K717" t="s">
        <v>874</v>
      </c>
      <c r="L717">
        <v>1368</v>
      </c>
      <c r="N717">
        <v>1011</v>
      </c>
      <c r="O717" t="s">
        <v>57</v>
      </c>
      <c r="P717" t="s">
        <v>57</v>
      </c>
      <c r="Q717">
        <v>1</v>
      </c>
      <c r="X717">
        <v>0.198</v>
      </c>
      <c r="Y717">
        <v>0</v>
      </c>
      <c r="Z717">
        <v>15.84</v>
      </c>
      <c r="AA717">
        <v>0</v>
      </c>
      <c r="AB717">
        <v>0</v>
      </c>
      <c r="AC717">
        <v>0</v>
      </c>
      <c r="AD717">
        <v>1</v>
      </c>
      <c r="AE717">
        <v>0</v>
      </c>
      <c r="AF717" t="s">
        <v>482</v>
      </c>
      <c r="AG717">
        <v>0.2277</v>
      </c>
      <c r="AH717">
        <v>2</v>
      </c>
      <c r="AI717">
        <v>85247001</v>
      </c>
      <c r="AJ717">
        <v>497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</row>
    <row r="718" spans="1:44">
      <c r="A718">
        <f>ROW(Source!A160)</f>
        <v>160</v>
      </c>
      <c r="B718">
        <v>85247021</v>
      </c>
      <c r="C718">
        <v>85246995</v>
      </c>
      <c r="D718">
        <v>82998102</v>
      </c>
      <c r="E718">
        <v>1</v>
      </c>
      <c r="F718">
        <v>1</v>
      </c>
      <c r="G718">
        <v>1</v>
      </c>
      <c r="H718">
        <v>3</v>
      </c>
      <c r="I718" t="s">
        <v>875</v>
      </c>
      <c r="J718" t="s">
        <v>876</v>
      </c>
      <c r="K718" t="s">
        <v>877</v>
      </c>
      <c r="L718">
        <v>1346</v>
      </c>
      <c r="N718">
        <v>1009</v>
      </c>
      <c r="O718" t="s">
        <v>102</v>
      </c>
      <c r="P718" t="s">
        <v>102</v>
      </c>
      <c r="Q718">
        <v>1</v>
      </c>
      <c r="X718">
        <v>0.009</v>
      </c>
      <c r="Y718">
        <v>150.04</v>
      </c>
      <c r="Z718">
        <v>0</v>
      </c>
      <c r="AA718">
        <v>0</v>
      </c>
      <c r="AB718">
        <v>0</v>
      </c>
      <c r="AC718">
        <v>0</v>
      </c>
      <c r="AD718">
        <v>1</v>
      </c>
      <c r="AE718">
        <v>0</v>
      </c>
      <c r="AF718" t="s">
        <v>236</v>
      </c>
      <c r="AG718">
        <v>0.009</v>
      </c>
      <c r="AH718">
        <v>2</v>
      </c>
      <c r="AI718">
        <v>85247002</v>
      </c>
      <c r="AJ718">
        <v>498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0</v>
      </c>
      <c r="AR718">
        <v>0</v>
      </c>
    </row>
    <row r="719" spans="1:44">
      <c r="A719">
        <f>ROW(Source!A160)</f>
        <v>160</v>
      </c>
      <c r="B719">
        <v>85247022</v>
      </c>
      <c r="C719">
        <v>85246995</v>
      </c>
      <c r="D719">
        <v>83000144</v>
      </c>
      <c r="E719">
        <v>1</v>
      </c>
      <c r="F719">
        <v>1</v>
      </c>
      <c r="G719">
        <v>1</v>
      </c>
      <c r="H719">
        <v>3</v>
      </c>
      <c r="I719" t="s">
        <v>878</v>
      </c>
      <c r="J719" t="s">
        <v>879</v>
      </c>
      <c r="K719" t="s">
        <v>880</v>
      </c>
      <c r="L719">
        <v>1346</v>
      </c>
      <c r="N719">
        <v>1009</v>
      </c>
      <c r="O719" t="s">
        <v>102</v>
      </c>
      <c r="P719" t="s">
        <v>102</v>
      </c>
      <c r="Q719">
        <v>1</v>
      </c>
      <c r="X719">
        <v>0.004</v>
      </c>
      <c r="Y719">
        <v>187.38</v>
      </c>
      <c r="Z719">
        <v>0</v>
      </c>
      <c r="AA719">
        <v>0</v>
      </c>
      <c r="AB719">
        <v>0</v>
      </c>
      <c r="AC719">
        <v>0</v>
      </c>
      <c r="AD719">
        <v>1</v>
      </c>
      <c r="AE719">
        <v>0</v>
      </c>
      <c r="AF719" t="s">
        <v>236</v>
      </c>
      <c r="AG719">
        <v>0.004</v>
      </c>
      <c r="AH719">
        <v>2</v>
      </c>
      <c r="AI719">
        <v>85247003</v>
      </c>
      <c r="AJ719">
        <v>499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0</v>
      </c>
      <c r="AR719">
        <v>0</v>
      </c>
    </row>
    <row r="720" spans="1:44">
      <c r="A720">
        <f>ROW(Source!A160)</f>
        <v>160</v>
      </c>
      <c r="B720">
        <v>85247023</v>
      </c>
      <c r="C720">
        <v>85246995</v>
      </c>
      <c r="D720">
        <v>83000168</v>
      </c>
      <c r="E720">
        <v>1</v>
      </c>
      <c r="F720">
        <v>1</v>
      </c>
      <c r="G720">
        <v>1</v>
      </c>
      <c r="H720">
        <v>3</v>
      </c>
      <c r="I720" t="s">
        <v>824</v>
      </c>
      <c r="J720" t="s">
        <v>825</v>
      </c>
      <c r="K720" t="s">
        <v>826</v>
      </c>
      <c r="L720">
        <v>1383</v>
      </c>
      <c r="N720">
        <v>1013</v>
      </c>
      <c r="O720" t="s">
        <v>827</v>
      </c>
      <c r="P720" t="s">
        <v>827</v>
      </c>
      <c r="Q720">
        <v>1</v>
      </c>
      <c r="X720">
        <v>0.0208</v>
      </c>
      <c r="Y720">
        <v>7.32</v>
      </c>
      <c r="Z720">
        <v>0</v>
      </c>
      <c r="AA720">
        <v>0</v>
      </c>
      <c r="AB720">
        <v>0</v>
      </c>
      <c r="AC720">
        <v>0</v>
      </c>
      <c r="AD720">
        <v>1</v>
      </c>
      <c r="AE720">
        <v>0</v>
      </c>
      <c r="AF720" t="s">
        <v>236</v>
      </c>
      <c r="AG720">
        <v>0.0208</v>
      </c>
      <c r="AH720">
        <v>2</v>
      </c>
      <c r="AI720">
        <v>85247004</v>
      </c>
      <c r="AJ720">
        <v>500</v>
      </c>
      <c r="AK720">
        <v>0</v>
      </c>
      <c r="AL720">
        <v>0</v>
      </c>
      <c r="AM720">
        <v>0</v>
      </c>
      <c r="AN720">
        <v>0</v>
      </c>
      <c r="AO720">
        <v>0</v>
      </c>
      <c r="AP720">
        <v>0</v>
      </c>
      <c r="AQ720">
        <v>0</v>
      </c>
      <c r="AR720">
        <v>0</v>
      </c>
    </row>
    <row r="721" spans="1:44">
      <c r="A721">
        <f>ROW(Source!A160)</f>
        <v>160</v>
      </c>
      <c r="B721">
        <v>85247024</v>
      </c>
      <c r="C721">
        <v>85246995</v>
      </c>
      <c r="D721">
        <v>83000327</v>
      </c>
      <c r="E721">
        <v>1</v>
      </c>
      <c r="F721">
        <v>1</v>
      </c>
      <c r="G721">
        <v>1</v>
      </c>
      <c r="H721">
        <v>3</v>
      </c>
      <c r="I721" t="s">
        <v>881</v>
      </c>
      <c r="J721" t="s">
        <v>882</v>
      </c>
      <c r="K721" t="s">
        <v>883</v>
      </c>
      <c r="L721">
        <v>1301</v>
      </c>
      <c r="N721">
        <v>1003</v>
      </c>
      <c r="O721" t="s">
        <v>536</v>
      </c>
      <c r="P721" t="s">
        <v>536</v>
      </c>
      <c r="Q721">
        <v>1</v>
      </c>
      <c r="X721">
        <v>3.5</v>
      </c>
      <c r="Y721">
        <v>5.87</v>
      </c>
      <c r="Z721">
        <v>0</v>
      </c>
      <c r="AA721">
        <v>0</v>
      </c>
      <c r="AB721">
        <v>0</v>
      </c>
      <c r="AC721">
        <v>0</v>
      </c>
      <c r="AD721">
        <v>1</v>
      </c>
      <c r="AE721">
        <v>0</v>
      </c>
      <c r="AF721" t="s">
        <v>236</v>
      </c>
      <c r="AG721">
        <v>3.5</v>
      </c>
      <c r="AH721">
        <v>2</v>
      </c>
      <c r="AI721">
        <v>85247005</v>
      </c>
      <c r="AJ721">
        <v>501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</row>
    <row r="722" spans="1:44">
      <c r="A722">
        <f>ROW(Source!A160)</f>
        <v>160</v>
      </c>
      <c r="B722">
        <v>85247025</v>
      </c>
      <c r="C722">
        <v>85246995</v>
      </c>
      <c r="D722">
        <v>83000909</v>
      </c>
      <c r="E722">
        <v>1</v>
      </c>
      <c r="F722">
        <v>1</v>
      </c>
      <c r="G722">
        <v>1</v>
      </c>
      <c r="H722">
        <v>3</v>
      </c>
      <c r="I722" t="s">
        <v>828</v>
      </c>
      <c r="J722" t="s">
        <v>829</v>
      </c>
      <c r="K722" t="s">
        <v>830</v>
      </c>
      <c r="L722">
        <v>1346</v>
      </c>
      <c r="N722">
        <v>1009</v>
      </c>
      <c r="O722" t="s">
        <v>102</v>
      </c>
      <c r="P722" t="s">
        <v>102</v>
      </c>
      <c r="Q722">
        <v>1</v>
      </c>
      <c r="X722">
        <v>0.07</v>
      </c>
      <c r="Y722">
        <v>155.63</v>
      </c>
      <c r="Z722">
        <v>0</v>
      </c>
      <c r="AA722">
        <v>0</v>
      </c>
      <c r="AB722">
        <v>0</v>
      </c>
      <c r="AC722">
        <v>0</v>
      </c>
      <c r="AD722">
        <v>1</v>
      </c>
      <c r="AE722">
        <v>0</v>
      </c>
      <c r="AF722" t="s">
        <v>236</v>
      </c>
      <c r="AG722">
        <v>0.07</v>
      </c>
      <c r="AH722">
        <v>2</v>
      </c>
      <c r="AI722">
        <v>85247006</v>
      </c>
      <c r="AJ722">
        <v>502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</row>
    <row r="723" spans="1:44">
      <c r="A723">
        <f>ROW(Source!A160)</f>
        <v>160</v>
      </c>
      <c r="B723">
        <v>85247026</v>
      </c>
      <c r="C723">
        <v>85246995</v>
      </c>
      <c r="D723">
        <v>83001670</v>
      </c>
      <c r="E723">
        <v>1</v>
      </c>
      <c r="F723">
        <v>1</v>
      </c>
      <c r="G723">
        <v>1</v>
      </c>
      <c r="H723">
        <v>3</v>
      </c>
      <c r="I723" t="s">
        <v>834</v>
      </c>
      <c r="J723" t="s">
        <v>835</v>
      </c>
      <c r="K723" t="s">
        <v>836</v>
      </c>
      <c r="L723">
        <v>1346</v>
      </c>
      <c r="N723">
        <v>1009</v>
      </c>
      <c r="O723" t="s">
        <v>102</v>
      </c>
      <c r="P723" t="s">
        <v>102</v>
      </c>
      <c r="Q723">
        <v>1</v>
      </c>
      <c r="X723">
        <v>0.431</v>
      </c>
      <c r="Y723">
        <v>174.93</v>
      </c>
      <c r="Z723">
        <v>0</v>
      </c>
      <c r="AA723">
        <v>0</v>
      </c>
      <c r="AB723">
        <v>0</v>
      </c>
      <c r="AC723">
        <v>0</v>
      </c>
      <c r="AD723">
        <v>1</v>
      </c>
      <c r="AE723">
        <v>0</v>
      </c>
      <c r="AF723" t="s">
        <v>236</v>
      </c>
      <c r="AG723">
        <v>0.431</v>
      </c>
      <c r="AH723">
        <v>2</v>
      </c>
      <c r="AI723">
        <v>85247007</v>
      </c>
      <c r="AJ723">
        <v>503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</row>
    <row r="724" spans="1:44">
      <c r="A724">
        <f>ROW(Source!A160)</f>
        <v>160</v>
      </c>
      <c r="B724">
        <v>85247027</v>
      </c>
      <c r="C724">
        <v>85246995</v>
      </c>
      <c r="D724">
        <v>83001736</v>
      </c>
      <c r="E724">
        <v>1</v>
      </c>
      <c r="F724">
        <v>1</v>
      </c>
      <c r="G724">
        <v>1</v>
      </c>
      <c r="H724">
        <v>3</v>
      </c>
      <c r="I724" t="s">
        <v>892</v>
      </c>
      <c r="J724" t="s">
        <v>893</v>
      </c>
      <c r="K724" t="s">
        <v>894</v>
      </c>
      <c r="L724">
        <v>1425</v>
      </c>
      <c r="N724">
        <v>1013</v>
      </c>
      <c r="O724" t="s">
        <v>466</v>
      </c>
      <c r="P724" t="s">
        <v>466</v>
      </c>
      <c r="Q724">
        <v>1</v>
      </c>
      <c r="X724">
        <v>0.014</v>
      </c>
      <c r="Y724">
        <v>41.71</v>
      </c>
      <c r="Z724">
        <v>0</v>
      </c>
      <c r="AA724">
        <v>0</v>
      </c>
      <c r="AB724">
        <v>0</v>
      </c>
      <c r="AC724">
        <v>0</v>
      </c>
      <c r="AD724">
        <v>1</v>
      </c>
      <c r="AE724">
        <v>0</v>
      </c>
      <c r="AF724" t="s">
        <v>236</v>
      </c>
      <c r="AG724">
        <v>0.014</v>
      </c>
      <c r="AH724">
        <v>2</v>
      </c>
      <c r="AI724">
        <v>85247008</v>
      </c>
      <c r="AJ724">
        <v>504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</row>
    <row r="725" spans="1:44">
      <c r="A725">
        <f>ROW(Source!A160)</f>
        <v>160</v>
      </c>
      <c r="B725">
        <v>85247028</v>
      </c>
      <c r="C725">
        <v>85246995</v>
      </c>
      <c r="D725">
        <v>83002792</v>
      </c>
      <c r="E725">
        <v>1</v>
      </c>
      <c r="F725">
        <v>1</v>
      </c>
      <c r="G725">
        <v>1</v>
      </c>
      <c r="H725">
        <v>3</v>
      </c>
      <c r="I725" t="s">
        <v>884</v>
      </c>
      <c r="J725" t="s">
        <v>885</v>
      </c>
      <c r="K725" t="s">
        <v>886</v>
      </c>
      <c r="L725">
        <v>1346</v>
      </c>
      <c r="N725">
        <v>1009</v>
      </c>
      <c r="O725" t="s">
        <v>102</v>
      </c>
      <c r="P725" t="s">
        <v>102</v>
      </c>
      <c r="Q725">
        <v>1</v>
      </c>
      <c r="X725">
        <v>0.002</v>
      </c>
      <c r="Y725">
        <v>395.65</v>
      </c>
      <c r="Z725">
        <v>0</v>
      </c>
      <c r="AA725">
        <v>0</v>
      </c>
      <c r="AB725">
        <v>0</v>
      </c>
      <c r="AC725">
        <v>0</v>
      </c>
      <c r="AD725">
        <v>1</v>
      </c>
      <c r="AE725">
        <v>0</v>
      </c>
      <c r="AF725" t="s">
        <v>236</v>
      </c>
      <c r="AG725">
        <v>0.002</v>
      </c>
      <c r="AH725">
        <v>2</v>
      </c>
      <c r="AI725">
        <v>85247009</v>
      </c>
      <c r="AJ725">
        <v>505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</row>
    <row r="726" spans="1:44">
      <c r="A726">
        <f>ROW(Source!A160)</f>
        <v>160</v>
      </c>
      <c r="B726">
        <v>85247029</v>
      </c>
      <c r="C726">
        <v>85246995</v>
      </c>
      <c r="D726">
        <v>83006816</v>
      </c>
      <c r="E726">
        <v>1</v>
      </c>
      <c r="F726">
        <v>1</v>
      </c>
      <c r="G726">
        <v>1</v>
      </c>
      <c r="H726">
        <v>3</v>
      </c>
      <c r="I726" t="s">
        <v>863</v>
      </c>
      <c r="J726" t="s">
        <v>864</v>
      </c>
      <c r="K726" t="s">
        <v>865</v>
      </c>
      <c r="L726">
        <v>1348</v>
      </c>
      <c r="N726">
        <v>1009</v>
      </c>
      <c r="O726" t="s">
        <v>154</v>
      </c>
      <c r="P726" t="s">
        <v>154</v>
      </c>
      <c r="Q726">
        <v>1000</v>
      </c>
      <c r="X726">
        <v>0.003</v>
      </c>
      <c r="Y726">
        <v>105278.81</v>
      </c>
      <c r="Z726">
        <v>0</v>
      </c>
      <c r="AA726">
        <v>0</v>
      </c>
      <c r="AB726">
        <v>0</v>
      </c>
      <c r="AC726">
        <v>0</v>
      </c>
      <c r="AD726">
        <v>1</v>
      </c>
      <c r="AE726">
        <v>0</v>
      </c>
      <c r="AF726" t="s">
        <v>236</v>
      </c>
      <c r="AG726">
        <v>0.003</v>
      </c>
      <c r="AH726">
        <v>2</v>
      </c>
      <c r="AI726">
        <v>85247010</v>
      </c>
      <c r="AJ726">
        <v>506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</row>
    <row r="727" spans="1:44">
      <c r="A727">
        <f>ROW(Source!A160)</f>
        <v>160</v>
      </c>
      <c r="B727">
        <v>85247030</v>
      </c>
      <c r="C727">
        <v>85246995</v>
      </c>
      <c r="D727">
        <v>83018862</v>
      </c>
      <c r="E727">
        <v>1</v>
      </c>
      <c r="F727">
        <v>1</v>
      </c>
      <c r="G727">
        <v>1</v>
      </c>
      <c r="H727">
        <v>3</v>
      </c>
      <c r="I727" t="s">
        <v>849</v>
      </c>
      <c r="J727" t="s">
        <v>850</v>
      </c>
      <c r="K727" t="s">
        <v>851</v>
      </c>
      <c r="L727">
        <v>1346</v>
      </c>
      <c r="N727">
        <v>1009</v>
      </c>
      <c r="O727" t="s">
        <v>102</v>
      </c>
      <c r="P727" t="s">
        <v>102</v>
      </c>
      <c r="Q727">
        <v>1</v>
      </c>
      <c r="X727">
        <v>0.047</v>
      </c>
      <c r="Y727">
        <v>79.88</v>
      </c>
      <c r="Z727">
        <v>0</v>
      </c>
      <c r="AA727">
        <v>0</v>
      </c>
      <c r="AB727">
        <v>0</v>
      </c>
      <c r="AC727">
        <v>0</v>
      </c>
      <c r="AD727">
        <v>1</v>
      </c>
      <c r="AE727">
        <v>0</v>
      </c>
      <c r="AF727" t="s">
        <v>236</v>
      </c>
      <c r="AG727">
        <v>0.047</v>
      </c>
      <c r="AH727">
        <v>2</v>
      </c>
      <c r="AI727">
        <v>85247011</v>
      </c>
      <c r="AJ727">
        <v>507</v>
      </c>
      <c r="AK727">
        <v>0</v>
      </c>
      <c r="AL727">
        <v>0</v>
      </c>
      <c r="AM727">
        <v>0</v>
      </c>
      <c r="AN727">
        <v>0</v>
      </c>
      <c r="AO727">
        <v>0</v>
      </c>
      <c r="AP727">
        <v>0</v>
      </c>
      <c r="AQ727">
        <v>0</v>
      </c>
      <c r="AR727">
        <v>0</v>
      </c>
    </row>
    <row r="728" spans="1:44">
      <c r="A728">
        <f>ROW(Source!A160)</f>
        <v>160</v>
      </c>
      <c r="B728">
        <v>85247031</v>
      </c>
      <c r="C728">
        <v>85246995</v>
      </c>
      <c r="D728">
        <v>83018908</v>
      </c>
      <c r="E728">
        <v>1</v>
      </c>
      <c r="F728">
        <v>1</v>
      </c>
      <c r="G728">
        <v>1</v>
      </c>
      <c r="H728">
        <v>3</v>
      </c>
      <c r="I728" t="s">
        <v>887</v>
      </c>
      <c r="J728" t="s">
        <v>888</v>
      </c>
      <c r="K728" t="s">
        <v>889</v>
      </c>
      <c r="L728">
        <v>1346</v>
      </c>
      <c r="N728">
        <v>1009</v>
      </c>
      <c r="O728" t="s">
        <v>102</v>
      </c>
      <c r="P728" t="s">
        <v>102</v>
      </c>
      <c r="Q728">
        <v>1</v>
      </c>
      <c r="X728">
        <v>0.016</v>
      </c>
      <c r="Y728">
        <v>157.44</v>
      </c>
      <c r="Z728">
        <v>0</v>
      </c>
      <c r="AA728">
        <v>0</v>
      </c>
      <c r="AB728">
        <v>0</v>
      </c>
      <c r="AC728">
        <v>0</v>
      </c>
      <c r="AD728">
        <v>1</v>
      </c>
      <c r="AE728">
        <v>0</v>
      </c>
      <c r="AF728" t="s">
        <v>236</v>
      </c>
      <c r="AG728">
        <v>0.016</v>
      </c>
      <c r="AH728">
        <v>2</v>
      </c>
      <c r="AI728">
        <v>85247012</v>
      </c>
      <c r="AJ728">
        <v>508</v>
      </c>
      <c r="AK728">
        <v>0</v>
      </c>
      <c r="AL728">
        <v>0</v>
      </c>
      <c r="AM728">
        <v>0</v>
      </c>
      <c r="AN728">
        <v>0</v>
      </c>
      <c r="AO728">
        <v>0</v>
      </c>
      <c r="AP728">
        <v>0</v>
      </c>
      <c r="AQ728">
        <v>0</v>
      </c>
      <c r="AR728">
        <v>0</v>
      </c>
    </row>
    <row r="729" spans="1:44">
      <c r="A729">
        <f>ROW(Source!A160)</f>
        <v>160</v>
      </c>
      <c r="B729">
        <v>85247032</v>
      </c>
      <c r="C729">
        <v>85246995</v>
      </c>
      <c r="D729">
        <v>83026378</v>
      </c>
      <c r="E729">
        <v>1</v>
      </c>
      <c r="F729">
        <v>1</v>
      </c>
      <c r="G729">
        <v>1</v>
      </c>
      <c r="H729">
        <v>3</v>
      </c>
      <c r="I729" t="s">
        <v>895</v>
      </c>
      <c r="J729" t="s">
        <v>896</v>
      </c>
      <c r="K729" t="s">
        <v>897</v>
      </c>
      <c r="L729">
        <v>1455</v>
      </c>
      <c r="N729">
        <v>1013</v>
      </c>
      <c r="O729" t="s">
        <v>530</v>
      </c>
      <c r="P729" t="s">
        <v>530</v>
      </c>
      <c r="Q729">
        <v>1</v>
      </c>
      <c r="X729">
        <v>0.1</v>
      </c>
      <c r="Y729">
        <v>944.69</v>
      </c>
      <c r="Z729">
        <v>0</v>
      </c>
      <c r="AA729">
        <v>0</v>
      </c>
      <c r="AB729">
        <v>0</v>
      </c>
      <c r="AC729">
        <v>0</v>
      </c>
      <c r="AD729">
        <v>1</v>
      </c>
      <c r="AE729">
        <v>0</v>
      </c>
      <c r="AF729" t="s">
        <v>236</v>
      </c>
      <c r="AG729">
        <v>0.1</v>
      </c>
      <c r="AH729">
        <v>2</v>
      </c>
      <c r="AI729">
        <v>85247013</v>
      </c>
      <c r="AJ729">
        <v>509</v>
      </c>
      <c r="AK729">
        <v>0</v>
      </c>
      <c r="AL729">
        <v>0</v>
      </c>
      <c r="AM729">
        <v>0</v>
      </c>
      <c r="AN729">
        <v>0</v>
      </c>
      <c r="AO729">
        <v>0</v>
      </c>
      <c r="AP729">
        <v>0</v>
      </c>
      <c r="AQ729">
        <v>0</v>
      </c>
      <c r="AR729">
        <v>0</v>
      </c>
    </row>
    <row r="730" spans="1:44">
      <c r="A730">
        <f>ROW(Source!A160)</f>
        <v>160</v>
      </c>
      <c r="B730">
        <v>85247033</v>
      </c>
      <c r="C730">
        <v>85246995</v>
      </c>
      <c r="D730">
        <v>82931850</v>
      </c>
      <c r="E730">
        <v>117</v>
      </c>
      <c r="F730">
        <v>1</v>
      </c>
      <c r="G730">
        <v>1</v>
      </c>
      <c r="H730">
        <v>3</v>
      </c>
      <c r="I730" t="s">
        <v>327</v>
      </c>
      <c r="J730" t="s">
        <v>236</v>
      </c>
      <c r="K730" t="s">
        <v>328</v>
      </c>
      <c r="L730">
        <v>3277935</v>
      </c>
      <c r="N730">
        <v>1013</v>
      </c>
      <c r="O730" t="s">
        <v>64</v>
      </c>
      <c r="P730" t="s">
        <v>64</v>
      </c>
      <c r="Q730">
        <v>1</v>
      </c>
      <c r="X730">
        <v>2</v>
      </c>
      <c r="Y730">
        <v>0</v>
      </c>
      <c r="Z730">
        <v>0</v>
      </c>
      <c r="AA730">
        <v>0</v>
      </c>
      <c r="AB730">
        <v>0</v>
      </c>
      <c r="AC730">
        <v>0</v>
      </c>
      <c r="AD730">
        <v>0</v>
      </c>
      <c r="AE730">
        <v>0</v>
      </c>
      <c r="AF730" t="s">
        <v>236</v>
      </c>
      <c r="AG730">
        <v>2</v>
      </c>
      <c r="AH730">
        <v>2</v>
      </c>
      <c r="AI730">
        <v>85247014</v>
      </c>
      <c r="AJ730">
        <v>510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0</v>
      </c>
      <c r="AR730">
        <v>0</v>
      </c>
    </row>
    <row r="731" spans="1:44">
      <c r="A731">
        <f>ROW(Source!A163)</f>
        <v>163</v>
      </c>
      <c r="B731">
        <v>85247038</v>
      </c>
      <c r="C731">
        <v>85247035</v>
      </c>
      <c r="D731">
        <v>82925834</v>
      </c>
      <c r="E731">
        <v>117</v>
      </c>
      <c r="F731">
        <v>1</v>
      </c>
      <c r="G731">
        <v>1</v>
      </c>
      <c r="H731">
        <v>1</v>
      </c>
      <c r="I731" t="s">
        <v>808</v>
      </c>
      <c r="J731" t="s">
        <v>236</v>
      </c>
      <c r="K731" t="s">
        <v>809</v>
      </c>
      <c r="L731">
        <v>1191</v>
      </c>
      <c r="N731">
        <v>1013</v>
      </c>
      <c r="O731" t="s">
        <v>28</v>
      </c>
      <c r="P731" t="s">
        <v>28</v>
      </c>
      <c r="Q731">
        <v>1</v>
      </c>
      <c r="X731">
        <v>74.8</v>
      </c>
      <c r="Y731">
        <v>0</v>
      </c>
      <c r="Z731">
        <v>0</v>
      </c>
      <c r="AA731">
        <v>0</v>
      </c>
      <c r="AB731">
        <v>775.44</v>
      </c>
      <c r="AC731">
        <v>0</v>
      </c>
      <c r="AD731">
        <v>1</v>
      </c>
      <c r="AE731">
        <v>1</v>
      </c>
      <c r="AF731" t="s">
        <v>441</v>
      </c>
      <c r="AG731">
        <v>100.98</v>
      </c>
      <c r="AH731">
        <v>2</v>
      </c>
      <c r="AI731">
        <v>85247036</v>
      </c>
      <c r="AJ731">
        <v>511</v>
      </c>
      <c r="AK731">
        <v>0</v>
      </c>
      <c r="AL731">
        <v>0</v>
      </c>
      <c r="AM731">
        <v>0</v>
      </c>
      <c r="AN731">
        <v>0</v>
      </c>
      <c r="AO731">
        <v>0</v>
      </c>
      <c r="AP731">
        <v>0</v>
      </c>
      <c r="AQ731">
        <v>0</v>
      </c>
      <c r="AR731">
        <v>0</v>
      </c>
    </row>
    <row r="732" spans="1:44">
      <c r="A732">
        <f>ROW(Source!A163)</f>
        <v>163</v>
      </c>
      <c r="B732">
        <v>85247039</v>
      </c>
      <c r="C732">
        <v>85247035</v>
      </c>
      <c r="D732">
        <v>82933616</v>
      </c>
      <c r="E732">
        <v>1</v>
      </c>
      <c r="F732">
        <v>1</v>
      </c>
      <c r="G732">
        <v>1</v>
      </c>
      <c r="H732">
        <v>2</v>
      </c>
      <c r="I732" t="s">
        <v>898</v>
      </c>
      <c r="J732" t="s">
        <v>899</v>
      </c>
      <c r="K732" t="s">
        <v>900</v>
      </c>
      <c r="L732">
        <v>1368</v>
      </c>
      <c r="N732">
        <v>1011</v>
      </c>
      <c r="O732" t="s">
        <v>57</v>
      </c>
      <c r="P732" t="s">
        <v>57</v>
      </c>
      <c r="Q732">
        <v>1</v>
      </c>
      <c r="X732">
        <v>21.11</v>
      </c>
      <c r="Y732">
        <v>0</v>
      </c>
      <c r="Z732">
        <v>115.43</v>
      </c>
      <c r="AA732">
        <v>0</v>
      </c>
      <c r="AB732">
        <v>0</v>
      </c>
      <c r="AC732">
        <v>0</v>
      </c>
      <c r="AD732">
        <v>1</v>
      </c>
      <c r="AE732">
        <v>0</v>
      </c>
      <c r="AF732" t="s">
        <v>441</v>
      </c>
      <c r="AG732">
        <v>28.4985</v>
      </c>
      <c r="AH732">
        <v>2</v>
      </c>
      <c r="AI732">
        <v>85247037</v>
      </c>
      <c r="AJ732">
        <v>512</v>
      </c>
      <c r="AK732">
        <v>0</v>
      </c>
      <c r="AL732">
        <v>0</v>
      </c>
      <c r="AM732">
        <v>0</v>
      </c>
      <c r="AN732">
        <v>0</v>
      </c>
      <c r="AO732">
        <v>0</v>
      </c>
      <c r="AP732">
        <v>0</v>
      </c>
      <c r="AQ732">
        <v>0</v>
      </c>
      <c r="AR732">
        <v>0</v>
      </c>
    </row>
    <row r="733" spans="1:44">
      <c r="A733">
        <f>ROW(Source!A164)</f>
        <v>164</v>
      </c>
      <c r="B733">
        <v>85247038</v>
      </c>
      <c r="C733">
        <v>85247035</v>
      </c>
      <c r="D733">
        <v>82925834</v>
      </c>
      <c r="E733">
        <v>117</v>
      </c>
      <c r="F733">
        <v>1</v>
      </c>
      <c r="G733">
        <v>1</v>
      </c>
      <c r="H733">
        <v>1</v>
      </c>
      <c r="I733" t="s">
        <v>808</v>
      </c>
      <c r="J733" t="s">
        <v>236</v>
      </c>
      <c r="K733" t="s">
        <v>809</v>
      </c>
      <c r="L733">
        <v>1191</v>
      </c>
      <c r="N733">
        <v>1013</v>
      </c>
      <c r="O733" t="s">
        <v>28</v>
      </c>
      <c r="P733" t="s">
        <v>28</v>
      </c>
      <c r="Q733">
        <v>1</v>
      </c>
      <c r="X733">
        <v>74.8</v>
      </c>
      <c r="Y733">
        <v>0</v>
      </c>
      <c r="Z733">
        <v>0</v>
      </c>
      <c r="AA733">
        <v>0</v>
      </c>
      <c r="AB733">
        <v>775.44</v>
      </c>
      <c r="AC733">
        <v>0</v>
      </c>
      <c r="AD733">
        <v>1</v>
      </c>
      <c r="AE733">
        <v>1</v>
      </c>
      <c r="AF733" t="s">
        <v>441</v>
      </c>
      <c r="AG733">
        <v>100.98</v>
      </c>
      <c r="AH733">
        <v>2</v>
      </c>
      <c r="AI733">
        <v>85247036</v>
      </c>
      <c r="AJ733">
        <v>513</v>
      </c>
      <c r="AK733">
        <v>0</v>
      </c>
      <c r="AL733">
        <v>0</v>
      </c>
      <c r="AM733">
        <v>0</v>
      </c>
      <c r="AN733">
        <v>0</v>
      </c>
      <c r="AO733">
        <v>0</v>
      </c>
      <c r="AP733">
        <v>0</v>
      </c>
      <c r="AQ733">
        <v>0</v>
      </c>
      <c r="AR733">
        <v>0</v>
      </c>
    </row>
    <row r="734" spans="1:44">
      <c r="A734">
        <f>ROW(Source!A164)</f>
        <v>164</v>
      </c>
      <c r="B734">
        <v>85247039</v>
      </c>
      <c r="C734">
        <v>85247035</v>
      </c>
      <c r="D734">
        <v>82933616</v>
      </c>
      <c r="E734">
        <v>1</v>
      </c>
      <c r="F734">
        <v>1</v>
      </c>
      <c r="G734">
        <v>1</v>
      </c>
      <c r="H734">
        <v>2</v>
      </c>
      <c r="I734" t="s">
        <v>898</v>
      </c>
      <c r="J734" t="s">
        <v>899</v>
      </c>
      <c r="K734" t="s">
        <v>900</v>
      </c>
      <c r="L734">
        <v>1368</v>
      </c>
      <c r="N734">
        <v>1011</v>
      </c>
      <c r="O734" t="s">
        <v>57</v>
      </c>
      <c r="P734" t="s">
        <v>57</v>
      </c>
      <c r="Q734">
        <v>1</v>
      </c>
      <c r="X734">
        <v>21.11</v>
      </c>
      <c r="Y734">
        <v>0</v>
      </c>
      <c r="Z734">
        <v>115.43</v>
      </c>
      <c r="AA734">
        <v>0</v>
      </c>
      <c r="AB734">
        <v>0</v>
      </c>
      <c r="AC734">
        <v>0</v>
      </c>
      <c r="AD734">
        <v>1</v>
      </c>
      <c r="AE734">
        <v>0</v>
      </c>
      <c r="AF734" t="s">
        <v>441</v>
      </c>
      <c r="AG734">
        <v>28.4985</v>
      </c>
      <c r="AH734">
        <v>2</v>
      </c>
      <c r="AI734">
        <v>85247037</v>
      </c>
      <c r="AJ734">
        <v>514</v>
      </c>
      <c r="AK734">
        <v>0</v>
      </c>
      <c r="AL734">
        <v>0</v>
      </c>
      <c r="AM734">
        <v>0</v>
      </c>
      <c r="AN734">
        <v>0</v>
      </c>
      <c r="AO734">
        <v>0</v>
      </c>
      <c r="AP734">
        <v>0</v>
      </c>
      <c r="AQ734">
        <v>0</v>
      </c>
      <c r="AR734">
        <v>0</v>
      </c>
    </row>
    <row r="735" spans="1:44">
      <c r="A735">
        <f>ROW(Source!A165)</f>
        <v>165</v>
      </c>
      <c r="B735">
        <v>85247052</v>
      </c>
      <c r="C735">
        <v>85247040</v>
      </c>
      <c r="D735">
        <v>82925840</v>
      </c>
      <c r="E735">
        <v>117</v>
      </c>
      <c r="F735">
        <v>1</v>
      </c>
      <c r="G735">
        <v>1</v>
      </c>
      <c r="H735">
        <v>1</v>
      </c>
      <c r="I735" t="s">
        <v>841</v>
      </c>
      <c r="J735" t="s">
        <v>236</v>
      </c>
      <c r="K735" t="s">
        <v>842</v>
      </c>
      <c r="L735">
        <v>1191</v>
      </c>
      <c r="N735">
        <v>1013</v>
      </c>
      <c r="O735" t="s">
        <v>28</v>
      </c>
      <c r="P735" t="s">
        <v>28</v>
      </c>
      <c r="Q735">
        <v>1</v>
      </c>
      <c r="X735">
        <v>44</v>
      </c>
      <c r="Y735">
        <v>0</v>
      </c>
      <c r="Z735">
        <v>0</v>
      </c>
      <c r="AA735">
        <v>0</v>
      </c>
      <c r="AB735">
        <v>793.61</v>
      </c>
      <c r="AC735">
        <v>0</v>
      </c>
      <c r="AD735">
        <v>1</v>
      </c>
      <c r="AE735">
        <v>1</v>
      </c>
      <c r="AF735" t="s">
        <v>441</v>
      </c>
      <c r="AG735">
        <v>59.4</v>
      </c>
      <c r="AH735">
        <v>2</v>
      </c>
      <c r="AI735">
        <v>85247041</v>
      </c>
      <c r="AJ735">
        <v>515</v>
      </c>
      <c r="AK735">
        <v>0</v>
      </c>
      <c r="AL735">
        <v>0</v>
      </c>
      <c r="AM735">
        <v>0</v>
      </c>
      <c r="AN735">
        <v>0</v>
      </c>
      <c r="AO735">
        <v>0</v>
      </c>
      <c r="AP735">
        <v>0</v>
      </c>
      <c r="AQ735">
        <v>0</v>
      </c>
      <c r="AR735">
        <v>0</v>
      </c>
    </row>
    <row r="736" spans="1:44">
      <c r="A736">
        <f>ROW(Source!A165)</f>
        <v>165</v>
      </c>
      <c r="B736">
        <v>85247053</v>
      </c>
      <c r="C736">
        <v>85247040</v>
      </c>
      <c r="D736">
        <v>82926016</v>
      </c>
      <c r="E736">
        <v>117</v>
      </c>
      <c r="F736">
        <v>1</v>
      </c>
      <c r="G736">
        <v>1</v>
      </c>
      <c r="H736">
        <v>1</v>
      </c>
      <c r="I736" t="s">
        <v>798</v>
      </c>
      <c r="J736" t="s">
        <v>236</v>
      </c>
      <c r="K736" t="s">
        <v>799</v>
      </c>
      <c r="L736">
        <v>1191</v>
      </c>
      <c r="N736">
        <v>1013</v>
      </c>
      <c r="O736" t="s">
        <v>28</v>
      </c>
      <c r="P736" t="s">
        <v>28</v>
      </c>
      <c r="Q736">
        <v>1</v>
      </c>
      <c r="X736">
        <v>2.68</v>
      </c>
      <c r="Y736">
        <v>0</v>
      </c>
      <c r="Z736">
        <v>0</v>
      </c>
      <c r="AA736">
        <v>0</v>
      </c>
      <c r="AB736">
        <v>0</v>
      </c>
      <c r="AC736">
        <v>0</v>
      </c>
      <c r="AD736">
        <v>1</v>
      </c>
      <c r="AE736">
        <v>2</v>
      </c>
      <c r="AF736" t="s">
        <v>441</v>
      </c>
      <c r="AG736">
        <v>3.618</v>
      </c>
      <c r="AH736">
        <v>2</v>
      </c>
      <c r="AI736">
        <v>85247042</v>
      </c>
      <c r="AJ736">
        <v>516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</row>
    <row r="737" spans="1:44">
      <c r="A737">
        <f>ROW(Source!A165)</f>
        <v>165</v>
      </c>
      <c r="B737">
        <v>85247054</v>
      </c>
      <c r="C737">
        <v>85247040</v>
      </c>
      <c r="D737">
        <v>82932505</v>
      </c>
      <c r="E737">
        <v>1</v>
      </c>
      <c r="F737">
        <v>1</v>
      </c>
      <c r="G737">
        <v>1</v>
      </c>
      <c r="H737">
        <v>2</v>
      </c>
      <c r="I737" t="s">
        <v>73</v>
      </c>
      <c r="J737" t="s">
        <v>807</v>
      </c>
      <c r="K737" t="s">
        <v>74</v>
      </c>
      <c r="L737">
        <v>1368</v>
      </c>
      <c r="N737">
        <v>1011</v>
      </c>
      <c r="O737" t="s">
        <v>57</v>
      </c>
      <c r="P737" t="s">
        <v>57</v>
      </c>
      <c r="Q737">
        <v>1</v>
      </c>
      <c r="X737">
        <v>1.34</v>
      </c>
      <c r="Y737">
        <v>0</v>
      </c>
      <c r="Z737">
        <v>1626.29</v>
      </c>
      <c r="AA737">
        <v>1090.46</v>
      </c>
      <c r="AB737">
        <v>0</v>
      </c>
      <c r="AC737">
        <v>0</v>
      </c>
      <c r="AD737">
        <v>1</v>
      </c>
      <c r="AE737">
        <v>0</v>
      </c>
      <c r="AF737" t="s">
        <v>441</v>
      </c>
      <c r="AG737">
        <v>1.809</v>
      </c>
      <c r="AH737">
        <v>2</v>
      </c>
      <c r="AI737">
        <v>85247043</v>
      </c>
      <c r="AJ737">
        <v>517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</row>
    <row r="738" spans="1:44">
      <c r="A738">
        <f>ROW(Source!A165)</f>
        <v>165</v>
      </c>
      <c r="B738">
        <v>85247055</v>
      </c>
      <c r="C738">
        <v>85247040</v>
      </c>
      <c r="D738">
        <v>82933400</v>
      </c>
      <c r="E738">
        <v>1</v>
      </c>
      <c r="F738">
        <v>1</v>
      </c>
      <c r="G738">
        <v>1</v>
      </c>
      <c r="H738">
        <v>2</v>
      </c>
      <c r="I738" t="s">
        <v>97</v>
      </c>
      <c r="J738" t="s">
        <v>801</v>
      </c>
      <c r="K738" t="s">
        <v>98</v>
      </c>
      <c r="L738">
        <v>1368</v>
      </c>
      <c r="N738">
        <v>1011</v>
      </c>
      <c r="O738" t="s">
        <v>57</v>
      </c>
      <c r="P738" t="s">
        <v>57</v>
      </c>
      <c r="Q738">
        <v>1</v>
      </c>
      <c r="X738">
        <v>1.34</v>
      </c>
      <c r="Y738">
        <v>0</v>
      </c>
      <c r="Z738">
        <v>641.7</v>
      </c>
      <c r="AA738">
        <v>811.79</v>
      </c>
      <c r="AB738">
        <v>0</v>
      </c>
      <c r="AC738">
        <v>0</v>
      </c>
      <c r="AD738">
        <v>1</v>
      </c>
      <c r="AE738">
        <v>0</v>
      </c>
      <c r="AF738" t="s">
        <v>441</v>
      </c>
      <c r="AG738">
        <v>1.809</v>
      </c>
      <c r="AH738">
        <v>2</v>
      </c>
      <c r="AI738">
        <v>85247044</v>
      </c>
      <c r="AJ738">
        <v>518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0</v>
      </c>
      <c r="AR738">
        <v>0</v>
      </c>
    </row>
    <row r="739" spans="1:44">
      <c r="A739">
        <f>ROW(Source!A165)</f>
        <v>165</v>
      </c>
      <c r="B739">
        <v>85247056</v>
      </c>
      <c r="C739">
        <v>85247040</v>
      </c>
      <c r="D739">
        <v>82933596</v>
      </c>
      <c r="E739">
        <v>1</v>
      </c>
      <c r="F739">
        <v>1</v>
      </c>
      <c r="G739">
        <v>1</v>
      </c>
      <c r="H739">
        <v>2</v>
      </c>
      <c r="I739" t="s">
        <v>821</v>
      </c>
      <c r="J739" t="s">
        <v>822</v>
      </c>
      <c r="K739" t="s">
        <v>823</v>
      </c>
      <c r="L739">
        <v>1368</v>
      </c>
      <c r="N739">
        <v>1011</v>
      </c>
      <c r="O739" t="s">
        <v>57</v>
      </c>
      <c r="P739" t="s">
        <v>57</v>
      </c>
      <c r="Q739">
        <v>1</v>
      </c>
      <c r="X739">
        <v>4.94</v>
      </c>
      <c r="Y739">
        <v>0</v>
      </c>
      <c r="Z739">
        <v>34.61</v>
      </c>
      <c r="AA739">
        <v>0</v>
      </c>
      <c r="AB739">
        <v>0</v>
      </c>
      <c r="AC739">
        <v>0</v>
      </c>
      <c r="AD739">
        <v>1</v>
      </c>
      <c r="AE739">
        <v>0</v>
      </c>
      <c r="AF739" t="s">
        <v>441</v>
      </c>
      <c r="AG739">
        <v>6.669</v>
      </c>
      <c r="AH739">
        <v>2</v>
      </c>
      <c r="AI739">
        <v>85247045</v>
      </c>
      <c r="AJ739">
        <v>519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0</v>
      </c>
      <c r="AQ739">
        <v>0</v>
      </c>
      <c r="AR739">
        <v>0</v>
      </c>
    </row>
    <row r="740" spans="1:44">
      <c r="A740">
        <f>ROW(Source!A165)</f>
        <v>165</v>
      </c>
      <c r="B740">
        <v>85247057</v>
      </c>
      <c r="C740">
        <v>85247040</v>
      </c>
      <c r="D740">
        <v>83000136</v>
      </c>
      <c r="E740">
        <v>1</v>
      </c>
      <c r="F740">
        <v>1</v>
      </c>
      <c r="G740">
        <v>1</v>
      </c>
      <c r="H740">
        <v>3</v>
      </c>
      <c r="I740" t="s">
        <v>901</v>
      </c>
      <c r="J740" t="s">
        <v>902</v>
      </c>
      <c r="K740" t="s">
        <v>903</v>
      </c>
      <c r="L740">
        <v>1346</v>
      </c>
      <c r="N740">
        <v>1009</v>
      </c>
      <c r="O740" t="s">
        <v>102</v>
      </c>
      <c r="P740" t="s">
        <v>102</v>
      </c>
      <c r="Q740">
        <v>1</v>
      </c>
      <c r="X740">
        <v>0.99</v>
      </c>
      <c r="Y740">
        <v>206.43</v>
      </c>
      <c r="Z740">
        <v>0</v>
      </c>
      <c r="AA740">
        <v>0</v>
      </c>
      <c r="AB740">
        <v>0</v>
      </c>
      <c r="AC740">
        <v>0</v>
      </c>
      <c r="AD740">
        <v>1</v>
      </c>
      <c r="AE740">
        <v>0</v>
      </c>
      <c r="AF740" t="s">
        <v>236</v>
      </c>
      <c r="AG740">
        <v>0.99</v>
      </c>
      <c r="AH740">
        <v>2</v>
      </c>
      <c r="AI740">
        <v>85247046</v>
      </c>
      <c r="AJ740">
        <v>520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</row>
    <row r="741" spans="1:44">
      <c r="A741">
        <f>ROW(Source!A165)</f>
        <v>165</v>
      </c>
      <c r="B741">
        <v>85247058</v>
      </c>
      <c r="C741">
        <v>85247040</v>
      </c>
      <c r="D741">
        <v>83000168</v>
      </c>
      <c r="E741">
        <v>1</v>
      </c>
      <c r="F741">
        <v>1</v>
      </c>
      <c r="G741">
        <v>1</v>
      </c>
      <c r="H741">
        <v>3</v>
      </c>
      <c r="I741" t="s">
        <v>824</v>
      </c>
      <c r="J741" t="s">
        <v>825</v>
      </c>
      <c r="K741" t="s">
        <v>826</v>
      </c>
      <c r="L741">
        <v>1383</v>
      </c>
      <c r="N741">
        <v>1013</v>
      </c>
      <c r="O741" t="s">
        <v>827</v>
      </c>
      <c r="P741" t="s">
        <v>827</v>
      </c>
      <c r="Q741">
        <v>1</v>
      </c>
      <c r="X741">
        <v>2.5428</v>
      </c>
      <c r="Y741">
        <v>7.32</v>
      </c>
      <c r="Z741">
        <v>0</v>
      </c>
      <c r="AA741">
        <v>0</v>
      </c>
      <c r="AB741">
        <v>0</v>
      </c>
      <c r="AC741">
        <v>0</v>
      </c>
      <c r="AD741">
        <v>1</v>
      </c>
      <c r="AE741">
        <v>0</v>
      </c>
      <c r="AF741" t="s">
        <v>236</v>
      </c>
      <c r="AG741">
        <v>2.5428</v>
      </c>
      <c r="AH741">
        <v>2</v>
      </c>
      <c r="AI741">
        <v>85247047</v>
      </c>
      <c r="AJ741">
        <v>521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</row>
    <row r="742" spans="1:44">
      <c r="A742">
        <f>ROW(Source!A165)</f>
        <v>165</v>
      </c>
      <c r="B742">
        <v>85247059</v>
      </c>
      <c r="C742">
        <v>85247040</v>
      </c>
      <c r="D742">
        <v>83000909</v>
      </c>
      <c r="E742">
        <v>1</v>
      </c>
      <c r="F742">
        <v>1</v>
      </c>
      <c r="G742">
        <v>1</v>
      </c>
      <c r="H742">
        <v>3</v>
      </c>
      <c r="I742" t="s">
        <v>828</v>
      </c>
      <c r="J742" t="s">
        <v>829</v>
      </c>
      <c r="K742" t="s">
        <v>830</v>
      </c>
      <c r="L742">
        <v>1346</v>
      </c>
      <c r="N742">
        <v>1009</v>
      </c>
      <c r="O742" t="s">
        <v>102</v>
      </c>
      <c r="P742" t="s">
        <v>102</v>
      </c>
      <c r="Q742">
        <v>1</v>
      </c>
      <c r="X742">
        <v>3</v>
      </c>
      <c r="Y742">
        <v>155.63</v>
      </c>
      <c r="Z742">
        <v>0</v>
      </c>
      <c r="AA742">
        <v>0</v>
      </c>
      <c r="AB742">
        <v>0</v>
      </c>
      <c r="AC742">
        <v>0</v>
      </c>
      <c r="AD742">
        <v>1</v>
      </c>
      <c r="AE742">
        <v>0</v>
      </c>
      <c r="AF742" t="s">
        <v>236</v>
      </c>
      <c r="AG742">
        <v>3</v>
      </c>
      <c r="AH742">
        <v>2</v>
      </c>
      <c r="AI742">
        <v>85247048</v>
      </c>
      <c r="AJ742">
        <v>522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0</v>
      </c>
      <c r="AQ742">
        <v>0</v>
      </c>
      <c r="AR742">
        <v>0</v>
      </c>
    </row>
    <row r="743" spans="1:44">
      <c r="A743">
        <f>ROW(Source!A165)</f>
        <v>165</v>
      </c>
      <c r="B743">
        <v>85247060</v>
      </c>
      <c r="C743">
        <v>85247040</v>
      </c>
      <c r="D743">
        <v>83001675</v>
      </c>
      <c r="E743">
        <v>1</v>
      </c>
      <c r="F743">
        <v>1</v>
      </c>
      <c r="G743">
        <v>1</v>
      </c>
      <c r="H743">
        <v>3</v>
      </c>
      <c r="I743" t="s">
        <v>904</v>
      </c>
      <c r="J743" t="s">
        <v>905</v>
      </c>
      <c r="K743" t="s">
        <v>906</v>
      </c>
      <c r="L743">
        <v>1348</v>
      </c>
      <c r="N743">
        <v>1009</v>
      </c>
      <c r="O743" t="s">
        <v>154</v>
      </c>
      <c r="P743" t="s">
        <v>154</v>
      </c>
      <c r="Q743">
        <v>1000</v>
      </c>
      <c r="X743">
        <v>0.0016</v>
      </c>
      <c r="Y743">
        <v>127406</v>
      </c>
      <c r="Z743">
        <v>0</v>
      </c>
      <c r="AA743">
        <v>0</v>
      </c>
      <c r="AB743">
        <v>0</v>
      </c>
      <c r="AC743">
        <v>0</v>
      </c>
      <c r="AD743">
        <v>1</v>
      </c>
      <c r="AE743">
        <v>0</v>
      </c>
      <c r="AF743" t="s">
        <v>236</v>
      </c>
      <c r="AG743">
        <v>0.0016</v>
      </c>
      <c r="AH743">
        <v>2</v>
      </c>
      <c r="AI743">
        <v>85247049</v>
      </c>
      <c r="AJ743">
        <v>523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0</v>
      </c>
      <c r="AQ743">
        <v>0</v>
      </c>
      <c r="AR743">
        <v>0</v>
      </c>
    </row>
    <row r="744" spans="1:44">
      <c r="A744">
        <f>ROW(Source!A165)</f>
        <v>165</v>
      </c>
      <c r="B744">
        <v>85247061</v>
      </c>
      <c r="C744">
        <v>85247040</v>
      </c>
      <c r="D744">
        <v>83018862</v>
      </c>
      <c r="E744">
        <v>1</v>
      </c>
      <c r="F744">
        <v>1</v>
      </c>
      <c r="G744">
        <v>1</v>
      </c>
      <c r="H744">
        <v>3</v>
      </c>
      <c r="I744" t="s">
        <v>849</v>
      </c>
      <c r="J744" t="s">
        <v>850</v>
      </c>
      <c r="K744" t="s">
        <v>851</v>
      </c>
      <c r="L744">
        <v>1346</v>
      </c>
      <c r="N744">
        <v>1009</v>
      </c>
      <c r="O744" t="s">
        <v>102</v>
      </c>
      <c r="P744" t="s">
        <v>102</v>
      </c>
      <c r="Q744">
        <v>1</v>
      </c>
      <c r="X744">
        <v>0.1</v>
      </c>
      <c r="Y744">
        <v>79.88</v>
      </c>
      <c r="Z744">
        <v>0</v>
      </c>
      <c r="AA744">
        <v>0</v>
      </c>
      <c r="AB744">
        <v>0</v>
      </c>
      <c r="AC744">
        <v>0</v>
      </c>
      <c r="AD744">
        <v>1</v>
      </c>
      <c r="AE744">
        <v>0</v>
      </c>
      <c r="AF744" t="s">
        <v>236</v>
      </c>
      <c r="AG744">
        <v>0.1</v>
      </c>
      <c r="AH744">
        <v>2</v>
      </c>
      <c r="AI744">
        <v>85247050</v>
      </c>
      <c r="AJ744">
        <v>524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0</v>
      </c>
    </row>
    <row r="745" spans="1:44">
      <c r="A745">
        <f>ROW(Source!A165)</f>
        <v>165</v>
      </c>
      <c r="B745">
        <v>85247062</v>
      </c>
      <c r="C745">
        <v>85247040</v>
      </c>
      <c r="D745">
        <v>82931850</v>
      </c>
      <c r="E745">
        <v>117</v>
      </c>
      <c r="F745">
        <v>1</v>
      </c>
      <c r="G745">
        <v>1</v>
      </c>
      <c r="H745">
        <v>3</v>
      </c>
      <c r="I745" t="s">
        <v>327</v>
      </c>
      <c r="J745" t="s">
        <v>236</v>
      </c>
      <c r="K745" t="s">
        <v>328</v>
      </c>
      <c r="L745">
        <v>3277935</v>
      </c>
      <c r="N745">
        <v>1013</v>
      </c>
      <c r="O745" t="s">
        <v>64</v>
      </c>
      <c r="P745" t="s">
        <v>64</v>
      </c>
      <c r="Q745">
        <v>1</v>
      </c>
      <c r="X745">
        <v>2</v>
      </c>
      <c r="Y745">
        <v>0</v>
      </c>
      <c r="Z745">
        <v>0</v>
      </c>
      <c r="AA745">
        <v>0</v>
      </c>
      <c r="AB745">
        <v>0</v>
      </c>
      <c r="AC745">
        <v>0</v>
      </c>
      <c r="AD745">
        <v>0</v>
      </c>
      <c r="AE745">
        <v>0</v>
      </c>
      <c r="AF745" t="s">
        <v>236</v>
      </c>
      <c r="AG745">
        <v>2</v>
      </c>
      <c r="AH745">
        <v>2</v>
      </c>
      <c r="AI745">
        <v>85247051</v>
      </c>
      <c r="AJ745">
        <v>525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0</v>
      </c>
      <c r="AR745">
        <v>0</v>
      </c>
    </row>
    <row r="746" spans="1:44">
      <c r="A746">
        <f>ROW(Source!A166)</f>
        <v>166</v>
      </c>
      <c r="B746">
        <v>85247052</v>
      </c>
      <c r="C746">
        <v>85247040</v>
      </c>
      <c r="D746">
        <v>82925840</v>
      </c>
      <c r="E746">
        <v>117</v>
      </c>
      <c r="F746">
        <v>1</v>
      </c>
      <c r="G746">
        <v>1</v>
      </c>
      <c r="H746">
        <v>1</v>
      </c>
      <c r="I746" t="s">
        <v>841</v>
      </c>
      <c r="J746" t="s">
        <v>236</v>
      </c>
      <c r="K746" t="s">
        <v>842</v>
      </c>
      <c r="L746">
        <v>1191</v>
      </c>
      <c r="N746">
        <v>1013</v>
      </c>
      <c r="O746" t="s">
        <v>28</v>
      </c>
      <c r="P746" t="s">
        <v>28</v>
      </c>
      <c r="Q746">
        <v>1</v>
      </c>
      <c r="X746">
        <v>44</v>
      </c>
      <c r="Y746">
        <v>0</v>
      </c>
      <c r="Z746">
        <v>0</v>
      </c>
      <c r="AA746">
        <v>0</v>
      </c>
      <c r="AB746">
        <v>793.61</v>
      </c>
      <c r="AC746">
        <v>0</v>
      </c>
      <c r="AD746">
        <v>1</v>
      </c>
      <c r="AE746">
        <v>1</v>
      </c>
      <c r="AF746" t="s">
        <v>441</v>
      </c>
      <c r="AG746">
        <v>59.4</v>
      </c>
      <c r="AH746">
        <v>2</v>
      </c>
      <c r="AI746">
        <v>85247041</v>
      </c>
      <c r="AJ746">
        <v>526</v>
      </c>
      <c r="AK746">
        <v>0</v>
      </c>
      <c r="AL746">
        <v>0</v>
      </c>
      <c r="AM746">
        <v>0</v>
      </c>
      <c r="AN746">
        <v>0</v>
      </c>
      <c r="AO746">
        <v>0</v>
      </c>
      <c r="AP746">
        <v>0</v>
      </c>
      <c r="AQ746">
        <v>0</v>
      </c>
      <c r="AR746">
        <v>0</v>
      </c>
    </row>
    <row r="747" spans="1:44">
      <c r="A747">
        <f>ROW(Source!A166)</f>
        <v>166</v>
      </c>
      <c r="B747">
        <v>85247053</v>
      </c>
      <c r="C747">
        <v>85247040</v>
      </c>
      <c r="D747">
        <v>82926016</v>
      </c>
      <c r="E747">
        <v>117</v>
      </c>
      <c r="F747">
        <v>1</v>
      </c>
      <c r="G747">
        <v>1</v>
      </c>
      <c r="H747">
        <v>1</v>
      </c>
      <c r="I747" t="s">
        <v>798</v>
      </c>
      <c r="J747" t="s">
        <v>236</v>
      </c>
      <c r="K747" t="s">
        <v>799</v>
      </c>
      <c r="L747">
        <v>1191</v>
      </c>
      <c r="N747">
        <v>1013</v>
      </c>
      <c r="O747" t="s">
        <v>28</v>
      </c>
      <c r="P747" t="s">
        <v>28</v>
      </c>
      <c r="Q747">
        <v>1</v>
      </c>
      <c r="X747">
        <v>2.68</v>
      </c>
      <c r="Y747">
        <v>0</v>
      </c>
      <c r="Z747">
        <v>0</v>
      </c>
      <c r="AA747">
        <v>0</v>
      </c>
      <c r="AB747">
        <v>0</v>
      </c>
      <c r="AC747">
        <v>0</v>
      </c>
      <c r="AD747">
        <v>1</v>
      </c>
      <c r="AE747">
        <v>2</v>
      </c>
      <c r="AF747" t="s">
        <v>441</v>
      </c>
      <c r="AG747">
        <v>3.618</v>
      </c>
      <c r="AH747">
        <v>2</v>
      </c>
      <c r="AI747">
        <v>85247042</v>
      </c>
      <c r="AJ747">
        <v>527</v>
      </c>
      <c r="AK747">
        <v>0</v>
      </c>
      <c r="AL747">
        <v>0</v>
      </c>
      <c r="AM747">
        <v>0</v>
      </c>
      <c r="AN747">
        <v>0</v>
      </c>
      <c r="AO747">
        <v>0</v>
      </c>
      <c r="AP747">
        <v>0</v>
      </c>
      <c r="AQ747">
        <v>0</v>
      </c>
      <c r="AR747">
        <v>0</v>
      </c>
    </row>
    <row r="748" spans="1:44">
      <c r="A748">
        <f>ROW(Source!A166)</f>
        <v>166</v>
      </c>
      <c r="B748">
        <v>85247054</v>
      </c>
      <c r="C748">
        <v>85247040</v>
      </c>
      <c r="D748">
        <v>82932505</v>
      </c>
      <c r="E748">
        <v>1</v>
      </c>
      <c r="F748">
        <v>1</v>
      </c>
      <c r="G748">
        <v>1</v>
      </c>
      <c r="H748">
        <v>2</v>
      </c>
      <c r="I748" t="s">
        <v>73</v>
      </c>
      <c r="J748" t="s">
        <v>807</v>
      </c>
      <c r="K748" t="s">
        <v>74</v>
      </c>
      <c r="L748">
        <v>1368</v>
      </c>
      <c r="N748">
        <v>1011</v>
      </c>
      <c r="O748" t="s">
        <v>57</v>
      </c>
      <c r="P748" t="s">
        <v>57</v>
      </c>
      <c r="Q748">
        <v>1</v>
      </c>
      <c r="X748">
        <v>1.34</v>
      </c>
      <c r="Y748">
        <v>0</v>
      </c>
      <c r="Z748">
        <v>1626.29</v>
      </c>
      <c r="AA748">
        <v>1090.46</v>
      </c>
      <c r="AB748">
        <v>0</v>
      </c>
      <c r="AC748">
        <v>0</v>
      </c>
      <c r="AD748">
        <v>1</v>
      </c>
      <c r="AE748">
        <v>0</v>
      </c>
      <c r="AF748" t="s">
        <v>441</v>
      </c>
      <c r="AG748">
        <v>1.809</v>
      </c>
      <c r="AH748">
        <v>2</v>
      </c>
      <c r="AI748">
        <v>85247043</v>
      </c>
      <c r="AJ748">
        <v>528</v>
      </c>
      <c r="AK748">
        <v>0</v>
      </c>
      <c r="AL748">
        <v>0</v>
      </c>
      <c r="AM748">
        <v>0</v>
      </c>
      <c r="AN748">
        <v>0</v>
      </c>
      <c r="AO748">
        <v>0</v>
      </c>
      <c r="AP748">
        <v>0</v>
      </c>
      <c r="AQ748">
        <v>0</v>
      </c>
      <c r="AR748">
        <v>0</v>
      </c>
    </row>
    <row r="749" spans="1:44">
      <c r="A749">
        <f>ROW(Source!A166)</f>
        <v>166</v>
      </c>
      <c r="B749">
        <v>85247055</v>
      </c>
      <c r="C749">
        <v>85247040</v>
      </c>
      <c r="D749">
        <v>82933400</v>
      </c>
      <c r="E749">
        <v>1</v>
      </c>
      <c r="F749">
        <v>1</v>
      </c>
      <c r="G749">
        <v>1</v>
      </c>
      <c r="H749">
        <v>2</v>
      </c>
      <c r="I749" t="s">
        <v>97</v>
      </c>
      <c r="J749" t="s">
        <v>801</v>
      </c>
      <c r="K749" t="s">
        <v>98</v>
      </c>
      <c r="L749">
        <v>1368</v>
      </c>
      <c r="N749">
        <v>1011</v>
      </c>
      <c r="O749" t="s">
        <v>57</v>
      </c>
      <c r="P749" t="s">
        <v>57</v>
      </c>
      <c r="Q749">
        <v>1</v>
      </c>
      <c r="X749">
        <v>1.34</v>
      </c>
      <c r="Y749">
        <v>0</v>
      </c>
      <c r="Z749">
        <v>641.7</v>
      </c>
      <c r="AA749">
        <v>811.79</v>
      </c>
      <c r="AB749">
        <v>0</v>
      </c>
      <c r="AC749">
        <v>0</v>
      </c>
      <c r="AD749">
        <v>1</v>
      </c>
      <c r="AE749">
        <v>0</v>
      </c>
      <c r="AF749" t="s">
        <v>441</v>
      </c>
      <c r="AG749">
        <v>1.809</v>
      </c>
      <c r="AH749">
        <v>2</v>
      </c>
      <c r="AI749">
        <v>85247044</v>
      </c>
      <c r="AJ749">
        <v>529</v>
      </c>
      <c r="AK749">
        <v>0</v>
      </c>
      <c r="AL749">
        <v>0</v>
      </c>
      <c r="AM749">
        <v>0</v>
      </c>
      <c r="AN749">
        <v>0</v>
      </c>
      <c r="AO749">
        <v>0</v>
      </c>
      <c r="AP749">
        <v>0</v>
      </c>
      <c r="AQ749">
        <v>0</v>
      </c>
      <c r="AR749">
        <v>0</v>
      </c>
    </row>
    <row r="750" spans="1:44">
      <c r="A750">
        <f>ROW(Source!A166)</f>
        <v>166</v>
      </c>
      <c r="B750">
        <v>85247056</v>
      </c>
      <c r="C750">
        <v>85247040</v>
      </c>
      <c r="D750">
        <v>82933596</v>
      </c>
      <c r="E750">
        <v>1</v>
      </c>
      <c r="F750">
        <v>1</v>
      </c>
      <c r="G750">
        <v>1</v>
      </c>
      <c r="H750">
        <v>2</v>
      </c>
      <c r="I750" t="s">
        <v>821</v>
      </c>
      <c r="J750" t="s">
        <v>822</v>
      </c>
      <c r="K750" t="s">
        <v>823</v>
      </c>
      <c r="L750">
        <v>1368</v>
      </c>
      <c r="N750">
        <v>1011</v>
      </c>
      <c r="O750" t="s">
        <v>57</v>
      </c>
      <c r="P750" t="s">
        <v>57</v>
      </c>
      <c r="Q750">
        <v>1</v>
      </c>
      <c r="X750">
        <v>4.94</v>
      </c>
      <c r="Y750">
        <v>0</v>
      </c>
      <c r="Z750">
        <v>34.61</v>
      </c>
      <c r="AA750">
        <v>0</v>
      </c>
      <c r="AB750">
        <v>0</v>
      </c>
      <c r="AC750">
        <v>0</v>
      </c>
      <c r="AD750">
        <v>1</v>
      </c>
      <c r="AE750">
        <v>0</v>
      </c>
      <c r="AF750" t="s">
        <v>441</v>
      </c>
      <c r="AG750">
        <v>6.669</v>
      </c>
      <c r="AH750">
        <v>2</v>
      </c>
      <c r="AI750">
        <v>85247045</v>
      </c>
      <c r="AJ750">
        <v>530</v>
      </c>
      <c r="AK750">
        <v>0</v>
      </c>
      <c r="AL750">
        <v>0</v>
      </c>
      <c r="AM750">
        <v>0</v>
      </c>
      <c r="AN750">
        <v>0</v>
      </c>
      <c r="AO750">
        <v>0</v>
      </c>
      <c r="AP750">
        <v>0</v>
      </c>
      <c r="AQ750">
        <v>0</v>
      </c>
      <c r="AR750">
        <v>0</v>
      </c>
    </row>
    <row r="751" spans="1:44">
      <c r="A751">
        <f>ROW(Source!A166)</f>
        <v>166</v>
      </c>
      <c r="B751">
        <v>85247057</v>
      </c>
      <c r="C751">
        <v>85247040</v>
      </c>
      <c r="D751">
        <v>83000136</v>
      </c>
      <c r="E751">
        <v>1</v>
      </c>
      <c r="F751">
        <v>1</v>
      </c>
      <c r="G751">
        <v>1</v>
      </c>
      <c r="H751">
        <v>3</v>
      </c>
      <c r="I751" t="s">
        <v>901</v>
      </c>
      <c r="J751" t="s">
        <v>902</v>
      </c>
      <c r="K751" t="s">
        <v>903</v>
      </c>
      <c r="L751">
        <v>1346</v>
      </c>
      <c r="N751">
        <v>1009</v>
      </c>
      <c r="O751" t="s">
        <v>102</v>
      </c>
      <c r="P751" t="s">
        <v>102</v>
      </c>
      <c r="Q751">
        <v>1</v>
      </c>
      <c r="X751">
        <v>0.99</v>
      </c>
      <c r="Y751">
        <v>206.43</v>
      </c>
      <c r="Z751">
        <v>0</v>
      </c>
      <c r="AA751">
        <v>0</v>
      </c>
      <c r="AB751">
        <v>0</v>
      </c>
      <c r="AC751">
        <v>0</v>
      </c>
      <c r="AD751">
        <v>1</v>
      </c>
      <c r="AE751">
        <v>0</v>
      </c>
      <c r="AF751" t="s">
        <v>236</v>
      </c>
      <c r="AG751">
        <v>0.99</v>
      </c>
      <c r="AH751">
        <v>2</v>
      </c>
      <c r="AI751">
        <v>85247046</v>
      </c>
      <c r="AJ751">
        <v>531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0</v>
      </c>
      <c r="AQ751">
        <v>0</v>
      </c>
      <c r="AR751">
        <v>0</v>
      </c>
    </row>
    <row r="752" spans="1:44">
      <c r="A752">
        <f>ROW(Source!A166)</f>
        <v>166</v>
      </c>
      <c r="B752">
        <v>85247058</v>
      </c>
      <c r="C752">
        <v>85247040</v>
      </c>
      <c r="D752">
        <v>83000168</v>
      </c>
      <c r="E752">
        <v>1</v>
      </c>
      <c r="F752">
        <v>1</v>
      </c>
      <c r="G752">
        <v>1</v>
      </c>
      <c r="H752">
        <v>3</v>
      </c>
      <c r="I752" t="s">
        <v>824</v>
      </c>
      <c r="J752" t="s">
        <v>825</v>
      </c>
      <c r="K752" t="s">
        <v>826</v>
      </c>
      <c r="L752">
        <v>1383</v>
      </c>
      <c r="N752">
        <v>1013</v>
      </c>
      <c r="O752" t="s">
        <v>827</v>
      </c>
      <c r="P752" t="s">
        <v>827</v>
      </c>
      <c r="Q752">
        <v>1</v>
      </c>
      <c r="X752">
        <v>2.5428</v>
      </c>
      <c r="Y752">
        <v>7.32</v>
      </c>
      <c r="Z752">
        <v>0</v>
      </c>
      <c r="AA752">
        <v>0</v>
      </c>
      <c r="AB752">
        <v>0</v>
      </c>
      <c r="AC752">
        <v>0</v>
      </c>
      <c r="AD752">
        <v>1</v>
      </c>
      <c r="AE752">
        <v>0</v>
      </c>
      <c r="AF752" t="s">
        <v>236</v>
      </c>
      <c r="AG752">
        <v>2.5428</v>
      </c>
      <c r="AH752">
        <v>2</v>
      </c>
      <c r="AI752">
        <v>85247047</v>
      </c>
      <c r="AJ752">
        <v>532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0</v>
      </c>
    </row>
    <row r="753" spans="1:44">
      <c r="A753">
        <f>ROW(Source!A166)</f>
        <v>166</v>
      </c>
      <c r="B753">
        <v>85247059</v>
      </c>
      <c r="C753">
        <v>85247040</v>
      </c>
      <c r="D753">
        <v>83000909</v>
      </c>
      <c r="E753">
        <v>1</v>
      </c>
      <c r="F753">
        <v>1</v>
      </c>
      <c r="G753">
        <v>1</v>
      </c>
      <c r="H753">
        <v>3</v>
      </c>
      <c r="I753" t="s">
        <v>828</v>
      </c>
      <c r="J753" t="s">
        <v>829</v>
      </c>
      <c r="K753" t="s">
        <v>830</v>
      </c>
      <c r="L753">
        <v>1346</v>
      </c>
      <c r="N753">
        <v>1009</v>
      </c>
      <c r="O753" t="s">
        <v>102</v>
      </c>
      <c r="P753" t="s">
        <v>102</v>
      </c>
      <c r="Q753">
        <v>1</v>
      </c>
      <c r="X753">
        <v>3</v>
      </c>
      <c r="Y753">
        <v>155.63</v>
      </c>
      <c r="Z753">
        <v>0</v>
      </c>
      <c r="AA753">
        <v>0</v>
      </c>
      <c r="AB753">
        <v>0</v>
      </c>
      <c r="AC753">
        <v>0</v>
      </c>
      <c r="AD753">
        <v>1</v>
      </c>
      <c r="AE753">
        <v>0</v>
      </c>
      <c r="AF753" t="s">
        <v>236</v>
      </c>
      <c r="AG753">
        <v>3</v>
      </c>
      <c r="AH753">
        <v>2</v>
      </c>
      <c r="AI753">
        <v>85247048</v>
      </c>
      <c r="AJ753">
        <v>533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0</v>
      </c>
      <c r="AR753">
        <v>0</v>
      </c>
    </row>
    <row r="754" spans="1:44">
      <c r="A754">
        <f>ROW(Source!A166)</f>
        <v>166</v>
      </c>
      <c r="B754">
        <v>85247060</v>
      </c>
      <c r="C754">
        <v>85247040</v>
      </c>
      <c r="D754">
        <v>83001675</v>
      </c>
      <c r="E754">
        <v>1</v>
      </c>
      <c r="F754">
        <v>1</v>
      </c>
      <c r="G754">
        <v>1</v>
      </c>
      <c r="H754">
        <v>3</v>
      </c>
      <c r="I754" t="s">
        <v>904</v>
      </c>
      <c r="J754" t="s">
        <v>905</v>
      </c>
      <c r="K754" t="s">
        <v>906</v>
      </c>
      <c r="L754">
        <v>1348</v>
      </c>
      <c r="N754">
        <v>1009</v>
      </c>
      <c r="O754" t="s">
        <v>154</v>
      </c>
      <c r="P754" t="s">
        <v>154</v>
      </c>
      <c r="Q754">
        <v>1000</v>
      </c>
      <c r="X754">
        <v>0.0016</v>
      </c>
      <c r="Y754">
        <v>127406</v>
      </c>
      <c r="Z754">
        <v>0</v>
      </c>
      <c r="AA754">
        <v>0</v>
      </c>
      <c r="AB754">
        <v>0</v>
      </c>
      <c r="AC754">
        <v>0</v>
      </c>
      <c r="AD754">
        <v>1</v>
      </c>
      <c r="AE754">
        <v>0</v>
      </c>
      <c r="AF754" t="s">
        <v>236</v>
      </c>
      <c r="AG754">
        <v>0.0016</v>
      </c>
      <c r="AH754">
        <v>2</v>
      </c>
      <c r="AI754">
        <v>85247049</v>
      </c>
      <c r="AJ754">
        <v>534</v>
      </c>
      <c r="AK754">
        <v>0</v>
      </c>
      <c r="AL754">
        <v>0</v>
      </c>
      <c r="AM754">
        <v>0</v>
      </c>
      <c r="AN754">
        <v>0</v>
      </c>
      <c r="AO754">
        <v>0</v>
      </c>
      <c r="AP754">
        <v>0</v>
      </c>
      <c r="AQ754">
        <v>0</v>
      </c>
      <c r="AR754">
        <v>0</v>
      </c>
    </row>
    <row r="755" spans="1:44">
      <c r="A755">
        <f>ROW(Source!A166)</f>
        <v>166</v>
      </c>
      <c r="B755">
        <v>85247061</v>
      </c>
      <c r="C755">
        <v>85247040</v>
      </c>
      <c r="D755">
        <v>83018862</v>
      </c>
      <c r="E755">
        <v>1</v>
      </c>
      <c r="F755">
        <v>1</v>
      </c>
      <c r="G755">
        <v>1</v>
      </c>
      <c r="H755">
        <v>3</v>
      </c>
      <c r="I755" t="s">
        <v>849</v>
      </c>
      <c r="J755" t="s">
        <v>850</v>
      </c>
      <c r="K755" t="s">
        <v>851</v>
      </c>
      <c r="L755">
        <v>1346</v>
      </c>
      <c r="N755">
        <v>1009</v>
      </c>
      <c r="O755" t="s">
        <v>102</v>
      </c>
      <c r="P755" t="s">
        <v>102</v>
      </c>
      <c r="Q755">
        <v>1</v>
      </c>
      <c r="X755">
        <v>0.1</v>
      </c>
      <c r="Y755">
        <v>79.88</v>
      </c>
      <c r="Z755">
        <v>0</v>
      </c>
      <c r="AA755">
        <v>0</v>
      </c>
      <c r="AB755">
        <v>0</v>
      </c>
      <c r="AC755">
        <v>0</v>
      </c>
      <c r="AD755">
        <v>1</v>
      </c>
      <c r="AE755">
        <v>0</v>
      </c>
      <c r="AF755" t="s">
        <v>236</v>
      </c>
      <c r="AG755">
        <v>0.1</v>
      </c>
      <c r="AH755">
        <v>2</v>
      </c>
      <c r="AI755">
        <v>85247050</v>
      </c>
      <c r="AJ755">
        <v>535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0</v>
      </c>
      <c r="AQ755">
        <v>0</v>
      </c>
      <c r="AR755">
        <v>0</v>
      </c>
    </row>
    <row r="756" spans="1:44">
      <c r="A756">
        <f>ROW(Source!A166)</f>
        <v>166</v>
      </c>
      <c r="B756">
        <v>85247062</v>
      </c>
      <c r="C756">
        <v>85247040</v>
      </c>
      <c r="D756">
        <v>82931850</v>
      </c>
      <c r="E756">
        <v>117</v>
      </c>
      <c r="F756">
        <v>1</v>
      </c>
      <c r="G756">
        <v>1</v>
      </c>
      <c r="H756">
        <v>3</v>
      </c>
      <c r="I756" t="s">
        <v>327</v>
      </c>
      <c r="J756" t="s">
        <v>236</v>
      </c>
      <c r="K756" t="s">
        <v>328</v>
      </c>
      <c r="L756">
        <v>3277935</v>
      </c>
      <c r="N756">
        <v>1013</v>
      </c>
      <c r="O756" t="s">
        <v>64</v>
      </c>
      <c r="P756" t="s">
        <v>64</v>
      </c>
      <c r="Q756">
        <v>1</v>
      </c>
      <c r="X756">
        <v>2</v>
      </c>
      <c r="Y756">
        <v>0</v>
      </c>
      <c r="Z756">
        <v>0</v>
      </c>
      <c r="AA756">
        <v>0</v>
      </c>
      <c r="AB756">
        <v>0</v>
      </c>
      <c r="AC756">
        <v>0</v>
      </c>
      <c r="AD756">
        <v>0</v>
      </c>
      <c r="AE756">
        <v>0</v>
      </c>
      <c r="AF756" t="s">
        <v>236</v>
      </c>
      <c r="AG756">
        <v>2</v>
      </c>
      <c r="AH756">
        <v>2</v>
      </c>
      <c r="AI756">
        <v>85247051</v>
      </c>
      <c r="AJ756">
        <v>536</v>
      </c>
      <c r="AK756">
        <v>0</v>
      </c>
      <c r="AL756">
        <v>0</v>
      </c>
      <c r="AM756">
        <v>0</v>
      </c>
      <c r="AN756">
        <v>0</v>
      </c>
      <c r="AO756">
        <v>0</v>
      </c>
      <c r="AP756">
        <v>0</v>
      </c>
      <c r="AQ756">
        <v>0</v>
      </c>
      <c r="AR756">
        <v>0</v>
      </c>
    </row>
    <row r="757" spans="1:44">
      <c r="A757">
        <f>ROW(Source!A169)</f>
        <v>169</v>
      </c>
      <c r="B757">
        <v>85247074</v>
      </c>
      <c r="C757">
        <v>85247064</v>
      </c>
      <c r="D757">
        <v>82925840</v>
      </c>
      <c r="E757">
        <v>117</v>
      </c>
      <c r="F757">
        <v>1</v>
      </c>
      <c r="G757">
        <v>1</v>
      </c>
      <c r="H757">
        <v>1</v>
      </c>
      <c r="I757" t="s">
        <v>841</v>
      </c>
      <c r="J757" t="s">
        <v>236</v>
      </c>
      <c r="K757" t="s">
        <v>842</v>
      </c>
      <c r="L757">
        <v>1191</v>
      </c>
      <c r="N757">
        <v>1013</v>
      </c>
      <c r="O757" t="s">
        <v>28</v>
      </c>
      <c r="P757" t="s">
        <v>28</v>
      </c>
      <c r="Q757">
        <v>1</v>
      </c>
      <c r="X757">
        <v>31.28</v>
      </c>
      <c r="Y757">
        <v>0</v>
      </c>
      <c r="Z757">
        <v>0</v>
      </c>
      <c r="AA757">
        <v>0</v>
      </c>
      <c r="AB757">
        <v>793.61</v>
      </c>
      <c r="AC757">
        <v>0</v>
      </c>
      <c r="AD757">
        <v>1</v>
      </c>
      <c r="AE757">
        <v>1</v>
      </c>
      <c r="AF757" t="s">
        <v>441</v>
      </c>
      <c r="AG757">
        <v>42.228</v>
      </c>
      <c r="AH757">
        <v>2</v>
      </c>
      <c r="AI757">
        <v>85247065</v>
      </c>
      <c r="AJ757">
        <v>537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0</v>
      </c>
      <c r="AQ757">
        <v>0</v>
      </c>
      <c r="AR757">
        <v>0</v>
      </c>
    </row>
    <row r="758" spans="1:44">
      <c r="A758">
        <f>ROW(Source!A169)</f>
        <v>169</v>
      </c>
      <c r="B758">
        <v>85247075</v>
      </c>
      <c r="C758">
        <v>85247064</v>
      </c>
      <c r="D758">
        <v>82926016</v>
      </c>
      <c r="E758">
        <v>117</v>
      </c>
      <c r="F758">
        <v>1</v>
      </c>
      <c r="G758">
        <v>1</v>
      </c>
      <c r="H758">
        <v>1</v>
      </c>
      <c r="I758" t="s">
        <v>798</v>
      </c>
      <c r="J758" t="s">
        <v>236</v>
      </c>
      <c r="K758" t="s">
        <v>799</v>
      </c>
      <c r="L758">
        <v>1191</v>
      </c>
      <c r="N758">
        <v>1013</v>
      </c>
      <c r="O758" t="s">
        <v>28</v>
      </c>
      <c r="P758" t="s">
        <v>28</v>
      </c>
      <c r="Q758">
        <v>1</v>
      </c>
      <c r="X758">
        <v>0.7</v>
      </c>
      <c r="Y758">
        <v>0</v>
      </c>
      <c r="Z758">
        <v>0</v>
      </c>
      <c r="AA758">
        <v>0</v>
      </c>
      <c r="AB758">
        <v>0</v>
      </c>
      <c r="AC758">
        <v>0</v>
      </c>
      <c r="AD758">
        <v>1</v>
      </c>
      <c r="AE758">
        <v>2</v>
      </c>
      <c r="AF758" t="s">
        <v>441</v>
      </c>
      <c r="AG758">
        <v>0.945</v>
      </c>
      <c r="AH758">
        <v>2</v>
      </c>
      <c r="AI758">
        <v>85247066</v>
      </c>
      <c r="AJ758">
        <v>538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0</v>
      </c>
      <c r="AR758">
        <v>0</v>
      </c>
    </row>
    <row r="759" spans="1:44">
      <c r="A759">
        <f>ROW(Source!A169)</f>
        <v>169</v>
      </c>
      <c r="B759">
        <v>85247076</v>
      </c>
      <c r="C759">
        <v>85247064</v>
      </c>
      <c r="D759">
        <v>82932505</v>
      </c>
      <c r="E759">
        <v>1</v>
      </c>
      <c r="F759">
        <v>1</v>
      </c>
      <c r="G759">
        <v>1</v>
      </c>
      <c r="H759">
        <v>2</v>
      </c>
      <c r="I759" t="s">
        <v>73</v>
      </c>
      <c r="J759" t="s">
        <v>807</v>
      </c>
      <c r="K759" t="s">
        <v>74</v>
      </c>
      <c r="L759">
        <v>1368</v>
      </c>
      <c r="N759">
        <v>1011</v>
      </c>
      <c r="O759" t="s">
        <v>57</v>
      </c>
      <c r="P759" t="s">
        <v>57</v>
      </c>
      <c r="Q759">
        <v>1</v>
      </c>
      <c r="X759">
        <v>0.35</v>
      </c>
      <c r="Y759">
        <v>0</v>
      </c>
      <c r="Z759">
        <v>1626.29</v>
      </c>
      <c r="AA759">
        <v>1090.46</v>
      </c>
      <c r="AB759">
        <v>0</v>
      </c>
      <c r="AC759">
        <v>0</v>
      </c>
      <c r="AD759">
        <v>1</v>
      </c>
      <c r="AE759">
        <v>0</v>
      </c>
      <c r="AF759" t="s">
        <v>441</v>
      </c>
      <c r="AG759">
        <v>0.4725</v>
      </c>
      <c r="AH759">
        <v>2</v>
      </c>
      <c r="AI759">
        <v>85247067</v>
      </c>
      <c r="AJ759">
        <v>539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0</v>
      </c>
      <c r="AR759">
        <v>0</v>
      </c>
    </row>
    <row r="760" spans="1:44">
      <c r="A760">
        <f>ROW(Source!A169)</f>
        <v>169</v>
      </c>
      <c r="B760">
        <v>85247077</v>
      </c>
      <c r="C760">
        <v>85247064</v>
      </c>
      <c r="D760">
        <v>82933400</v>
      </c>
      <c r="E760">
        <v>1</v>
      </c>
      <c r="F760">
        <v>1</v>
      </c>
      <c r="G760">
        <v>1</v>
      </c>
      <c r="H760">
        <v>2</v>
      </c>
      <c r="I760" t="s">
        <v>97</v>
      </c>
      <c r="J760" t="s">
        <v>801</v>
      </c>
      <c r="K760" t="s">
        <v>98</v>
      </c>
      <c r="L760">
        <v>1368</v>
      </c>
      <c r="N760">
        <v>1011</v>
      </c>
      <c r="O760" t="s">
        <v>57</v>
      </c>
      <c r="P760" t="s">
        <v>57</v>
      </c>
      <c r="Q760">
        <v>1</v>
      </c>
      <c r="X760">
        <v>0.35</v>
      </c>
      <c r="Y760">
        <v>0</v>
      </c>
      <c r="Z760">
        <v>641.7</v>
      </c>
      <c r="AA760">
        <v>811.79</v>
      </c>
      <c r="AB760">
        <v>0</v>
      </c>
      <c r="AC760">
        <v>0</v>
      </c>
      <c r="AD760">
        <v>1</v>
      </c>
      <c r="AE760">
        <v>0</v>
      </c>
      <c r="AF760" t="s">
        <v>441</v>
      </c>
      <c r="AG760">
        <v>0.4725</v>
      </c>
      <c r="AH760">
        <v>2</v>
      </c>
      <c r="AI760">
        <v>85247068</v>
      </c>
      <c r="AJ760">
        <v>540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0</v>
      </c>
      <c r="AR760">
        <v>0</v>
      </c>
    </row>
    <row r="761" spans="1:44">
      <c r="A761">
        <f>ROW(Source!A169)</f>
        <v>169</v>
      </c>
      <c r="B761">
        <v>85247078</v>
      </c>
      <c r="C761">
        <v>85247064</v>
      </c>
      <c r="D761">
        <v>82933596</v>
      </c>
      <c r="E761">
        <v>1</v>
      </c>
      <c r="F761">
        <v>1</v>
      </c>
      <c r="G761">
        <v>1</v>
      </c>
      <c r="H761">
        <v>2</v>
      </c>
      <c r="I761" t="s">
        <v>821</v>
      </c>
      <c r="J761" t="s">
        <v>822</v>
      </c>
      <c r="K761" t="s">
        <v>823</v>
      </c>
      <c r="L761">
        <v>1368</v>
      </c>
      <c r="N761">
        <v>1011</v>
      </c>
      <c r="O761" t="s">
        <v>57</v>
      </c>
      <c r="P761" t="s">
        <v>57</v>
      </c>
      <c r="Q761">
        <v>1</v>
      </c>
      <c r="X761">
        <v>2.16</v>
      </c>
      <c r="Y761">
        <v>0</v>
      </c>
      <c r="Z761">
        <v>34.61</v>
      </c>
      <c r="AA761">
        <v>0</v>
      </c>
      <c r="AB761">
        <v>0</v>
      </c>
      <c r="AC761">
        <v>0</v>
      </c>
      <c r="AD761">
        <v>1</v>
      </c>
      <c r="AE761">
        <v>0</v>
      </c>
      <c r="AF761" t="s">
        <v>441</v>
      </c>
      <c r="AG761">
        <v>2.916</v>
      </c>
      <c r="AH761">
        <v>2</v>
      </c>
      <c r="AI761">
        <v>85247069</v>
      </c>
      <c r="AJ761">
        <v>541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0</v>
      </c>
      <c r="AR761">
        <v>0</v>
      </c>
    </row>
    <row r="762" spans="1:44">
      <c r="A762">
        <f>ROW(Source!A169)</f>
        <v>169</v>
      </c>
      <c r="B762">
        <v>85247079</v>
      </c>
      <c r="C762">
        <v>85247064</v>
      </c>
      <c r="D762">
        <v>83000168</v>
      </c>
      <c r="E762">
        <v>1</v>
      </c>
      <c r="F762">
        <v>1</v>
      </c>
      <c r="G762">
        <v>1</v>
      </c>
      <c r="H762">
        <v>3</v>
      </c>
      <c r="I762" t="s">
        <v>824</v>
      </c>
      <c r="J762" t="s">
        <v>825</v>
      </c>
      <c r="K762" t="s">
        <v>826</v>
      </c>
      <c r="L762">
        <v>1383</v>
      </c>
      <c r="N762">
        <v>1013</v>
      </c>
      <c r="O762" t="s">
        <v>827</v>
      </c>
      <c r="P762" t="s">
        <v>827</v>
      </c>
      <c r="Q762">
        <v>1</v>
      </c>
      <c r="X762">
        <v>1.1488</v>
      </c>
      <c r="Y762">
        <v>7.32</v>
      </c>
      <c r="Z762">
        <v>0</v>
      </c>
      <c r="AA762">
        <v>0</v>
      </c>
      <c r="AB762">
        <v>0</v>
      </c>
      <c r="AC762">
        <v>0</v>
      </c>
      <c r="AD762">
        <v>1</v>
      </c>
      <c r="AE762">
        <v>0</v>
      </c>
      <c r="AF762" t="s">
        <v>236</v>
      </c>
      <c r="AG762">
        <v>1.1488</v>
      </c>
      <c r="AH762">
        <v>2</v>
      </c>
      <c r="AI762">
        <v>85247070</v>
      </c>
      <c r="AJ762">
        <v>542</v>
      </c>
      <c r="AK762">
        <v>0</v>
      </c>
      <c r="AL762">
        <v>0</v>
      </c>
      <c r="AM762">
        <v>0</v>
      </c>
      <c r="AN762">
        <v>0</v>
      </c>
      <c r="AO762">
        <v>0</v>
      </c>
      <c r="AP762">
        <v>0</v>
      </c>
      <c r="AQ762">
        <v>0</v>
      </c>
      <c r="AR762">
        <v>0</v>
      </c>
    </row>
    <row r="763" spans="1:44">
      <c r="A763">
        <f>ROW(Source!A169)</f>
        <v>169</v>
      </c>
      <c r="B763">
        <v>85247080</v>
      </c>
      <c r="C763">
        <v>85247064</v>
      </c>
      <c r="D763">
        <v>83000909</v>
      </c>
      <c r="E763">
        <v>1</v>
      </c>
      <c r="F763">
        <v>1</v>
      </c>
      <c r="G763">
        <v>1</v>
      </c>
      <c r="H763">
        <v>3</v>
      </c>
      <c r="I763" t="s">
        <v>828</v>
      </c>
      <c r="J763" t="s">
        <v>829</v>
      </c>
      <c r="K763" t="s">
        <v>830</v>
      </c>
      <c r="L763">
        <v>1346</v>
      </c>
      <c r="N763">
        <v>1009</v>
      </c>
      <c r="O763" t="s">
        <v>102</v>
      </c>
      <c r="P763" t="s">
        <v>102</v>
      </c>
      <c r="Q763">
        <v>1</v>
      </c>
      <c r="X763">
        <v>0.96</v>
      </c>
      <c r="Y763">
        <v>155.63</v>
      </c>
      <c r="Z763">
        <v>0</v>
      </c>
      <c r="AA763">
        <v>0</v>
      </c>
      <c r="AB763">
        <v>0</v>
      </c>
      <c r="AC763">
        <v>0</v>
      </c>
      <c r="AD763">
        <v>1</v>
      </c>
      <c r="AE763">
        <v>0</v>
      </c>
      <c r="AF763" t="s">
        <v>236</v>
      </c>
      <c r="AG763">
        <v>0.96</v>
      </c>
      <c r="AH763">
        <v>2</v>
      </c>
      <c r="AI763">
        <v>85247071</v>
      </c>
      <c r="AJ763">
        <v>543</v>
      </c>
      <c r="AK763">
        <v>0</v>
      </c>
      <c r="AL763">
        <v>0</v>
      </c>
      <c r="AM763">
        <v>0</v>
      </c>
      <c r="AN763">
        <v>0</v>
      </c>
      <c r="AO763">
        <v>0</v>
      </c>
      <c r="AP763">
        <v>0</v>
      </c>
      <c r="AQ763">
        <v>0</v>
      </c>
      <c r="AR763">
        <v>0</v>
      </c>
    </row>
    <row r="764" spans="1:44">
      <c r="A764">
        <f>ROW(Source!A169)</f>
        <v>169</v>
      </c>
      <c r="B764">
        <v>85247081</v>
      </c>
      <c r="C764">
        <v>85247064</v>
      </c>
      <c r="D764">
        <v>83018377</v>
      </c>
      <c r="E764">
        <v>1</v>
      </c>
      <c r="F764">
        <v>1</v>
      </c>
      <c r="G764">
        <v>1</v>
      </c>
      <c r="H764">
        <v>3</v>
      </c>
      <c r="I764" t="s">
        <v>907</v>
      </c>
      <c r="J764" t="s">
        <v>908</v>
      </c>
      <c r="K764" t="s">
        <v>909</v>
      </c>
      <c r="L764">
        <v>1346</v>
      </c>
      <c r="N764">
        <v>1009</v>
      </c>
      <c r="O764" t="s">
        <v>102</v>
      </c>
      <c r="P764" t="s">
        <v>102</v>
      </c>
      <c r="Q764">
        <v>1</v>
      </c>
      <c r="X764">
        <v>0.55</v>
      </c>
      <c r="Y764">
        <v>160.07</v>
      </c>
      <c r="Z764">
        <v>0</v>
      </c>
      <c r="AA764">
        <v>0</v>
      </c>
      <c r="AB764">
        <v>0</v>
      </c>
      <c r="AC764">
        <v>0</v>
      </c>
      <c r="AD764">
        <v>1</v>
      </c>
      <c r="AE764">
        <v>0</v>
      </c>
      <c r="AF764" t="s">
        <v>236</v>
      </c>
      <c r="AG764">
        <v>0.55</v>
      </c>
      <c r="AH764">
        <v>2</v>
      </c>
      <c r="AI764">
        <v>85247072</v>
      </c>
      <c r="AJ764">
        <v>544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0</v>
      </c>
      <c r="AR764">
        <v>0</v>
      </c>
    </row>
    <row r="765" spans="1:44">
      <c r="A765">
        <f>ROW(Source!A169)</f>
        <v>169</v>
      </c>
      <c r="B765">
        <v>85247082</v>
      </c>
      <c r="C765">
        <v>85247064</v>
      </c>
      <c r="D765">
        <v>82931850</v>
      </c>
      <c r="E765">
        <v>117</v>
      </c>
      <c r="F765">
        <v>1</v>
      </c>
      <c r="G765">
        <v>1</v>
      </c>
      <c r="H765">
        <v>3</v>
      </c>
      <c r="I765" t="s">
        <v>327</v>
      </c>
      <c r="J765" t="s">
        <v>236</v>
      </c>
      <c r="K765" t="s">
        <v>328</v>
      </c>
      <c r="L765">
        <v>3277935</v>
      </c>
      <c r="N765">
        <v>1013</v>
      </c>
      <c r="O765" t="s">
        <v>64</v>
      </c>
      <c r="P765" t="s">
        <v>64</v>
      </c>
      <c r="Q765">
        <v>1</v>
      </c>
      <c r="X765">
        <v>2</v>
      </c>
      <c r="Y765">
        <v>0</v>
      </c>
      <c r="Z765">
        <v>0</v>
      </c>
      <c r="AA765">
        <v>0</v>
      </c>
      <c r="AB765">
        <v>0</v>
      </c>
      <c r="AC765">
        <v>0</v>
      </c>
      <c r="AD765">
        <v>0</v>
      </c>
      <c r="AE765">
        <v>0</v>
      </c>
      <c r="AF765" t="s">
        <v>236</v>
      </c>
      <c r="AG765">
        <v>2</v>
      </c>
      <c r="AH765">
        <v>2</v>
      </c>
      <c r="AI765">
        <v>85247073</v>
      </c>
      <c r="AJ765">
        <v>545</v>
      </c>
      <c r="AK765">
        <v>0</v>
      </c>
      <c r="AL765">
        <v>0</v>
      </c>
      <c r="AM765">
        <v>0</v>
      </c>
      <c r="AN765">
        <v>0</v>
      </c>
      <c r="AO765">
        <v>0</v>
      </c>
      <c r="AP765">
        <v>0</v>
      </c>
      <c r="AQ765">
        <v>0</v>
      </c>
      <c r="AR765">
        <v>0</v>
      </c>
    </row>
    <row r="766" spans="1:44">
      <c r="A766">
        <f>ROW(Source!A170)</f>
        <v>170</v>
      </c>
      <c r="B766">
        <v>85247074</v>
      </c>
      <c r="C766">
        <v>85247064</v>
      </c>
      <c r="D766">
        <v>82925840</v>
      </c>
      <c r="E766">
        <v>117</v>
      </c>
      <c r="F766">
        <v>1</v>
      </c>
      <c r="G766">
        <v>1</v>
      </c>
      <c r="H766">
        <v>1</v>
      </c>
      <c r="I766" t="s">
        <v>841</v>
      </c>
      <c r="J766" t="s">
        <v>236</v>
      </c>
      <c r="K766" t="s">
        <v>842</v>
      </c>
      <c r="L766">
        <v>1191</v>
      </c>
      <c r="N766">
        <v>1013</v>
      </c>
      <c r="O766" t="s">
        <v>28</v>
      </c>
      <c r="P766" t="s">
        <v>28</v>
      </c>
      <c r="Q766">
        <v>1</v>
      </c>
      <c r="X766">
        <v>31.28</v>
      </c>
      <c r="Y766">
        <v>0</v>
      </c>
      <c r="Z766">
        <v>0</v>
      </c>
      <c r="AA766">
        <v>0</v>
      </c>
      <c r="AB766">
        <v>793.61</v>
      </c>
      <c r="AC766">
        <v>0</v>
      </c>
      <c r="AD766">
        <v>1</v>
      </c>
      <c r="AE766">
        <v>1</v>
      </c>
      <c r="AF766" t="s">
        <v>441</v>
      </c>
      <c r="AG766">
        <v>42.228</v>
      </c>
      <c r="AH766">
        <v>2</v>
      </c>
      <c r="AI766">
        <v>85247065</v>
      </c>
      <c r="AJ766">
        <v>546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</row>
    <row r="767" spans="1:44">
      <c r="A767">
        <f>ROW(Source!A170)</f>
        <v>170</v>
      </c>
      <c r="B767">
        <v>85247075</v>
      </c>
      <c r="C767">
        <v>85247064</v>
      </c>
      <c r="D767">
        <v>82926016</v>
      </c>
      <c r="E767">
        <v>117</v>
      </c>
      <c r="F767">
        <v>1</v>
      </c>
      <c r="G767">
        <v>1</v>
      </c>
      <c r="H767">
        <v>1</v>
      </c>
      <c r="I767" t="s">
        <v>798</v>
      </c>
      <c r="J767" t="s">
        <v>236</v>
      </c>
      <c r="K767" t="s">
        <v>799</v>
      </c>
      <c r="L767">
        <v>1191</v>
      </c>
      <c r="N767">
        <v>1013</v>
      </c>
      <c r="O767" t="s">
        <v>28</v>
      </c>
      <c r="P767" t="s">
        <v>28</v>
      </c>
      <c r="Q767">
        <v>1</v>
      </c>
      <c r="X767">
        <v>0.7</v>
      </c>
      <c r="Y767">
        <v>0</v>
      </c>
      <c r="Z767">
        <v>0</v>
      </c>
      <c r="AA767">
        <v>0</v>
      </c>
      <c r="AB767">
        <v>0</v>
      </c>
      <c r="AC767">
        <v>0</v>
      </c>
      <c r="AD767">
        <v>1</v>
      </c>
      <c r="AE767">
        <v>2</v>
      </c>
      <c r="AF767" t="s">
        <v>441</v>
      </c>
      <c r="AG767">
        <v>0.945</v>
      </c>
      <c r="AH767">
        <v>2</v>
      </c>
      <c r="AI767">
        <v>85247066</v>
      </c>
      <c r="AJ767">
        <v>547</v>
      </c>
      <c r="AK767">
        <v>0</v>
      </c>
      <c r="AL767">
        <v>0</v>
      </c>
      <c r="AM767">
        <v>0</v>
      </c>
      <c r="AN767">
        <v>0</v>
      </c>
      <c r="AO767">
        <v>0</v>
      </c>
      <c r="AP767">
        <v>0</v>
      </c>
      <c r="AQ767">
        <v>0</v>
      </c>
      <c r="AR767">
        <v>0</v>
      </c>
    </row>
    <row r="768" spans="1:44">
      <c r="A768">
        <f>ROW(Source!A170)</f>
        <v>170</v>
      </c>
      <c r="B768">
        <v>85247076</v>
      </c>
      <c r="C768">
        <v>85247064</v>
      </c>
      <c r="D768">
        <v>82932505</v>
      </c>
      <c r="E768">
        <v>1</v>
      </c>
      <c r="F768">
        <v>1</v>
      </c>
      <c r="G768">
        <v>1</v>
      </c>
      <c r="H768">
        <v>2</v>
      </c>
      <c r="I768" t="s">
        <v>73</v>
      </c>
      <c r="J768" t="s">
        <v>807</v>
      </c>
      <c r="K768" t="s">
        <v>74</v>
      </c>
      <c r="L768">
        <v>1368</v>
      </c>
      <c r="N768">
        <v>1011</v>
      </c>
      <c r="O768" t="s">
        <v>57</v>
      </c>
      <c r="P768" t="s">
        <v>57</v>
      </c>
      <c r="Q768">
        <v>1</v>
      </c>
      <c r="X768">
        <v>0.35</v>
      </c>
      <c r="Y768">
        <v>0</v>
      </c>
      <c r="Z768">
        <v>1626.29</v>
      </c>
      <c r="AA768">
        <v>1090.46</v>
      </c>
      <c r="AB768">
        <v>0</v>
      </c>
      <c r="AC768">
        <v>0</v>
      </c>
      <c r="AD768">
        <v>1</v>
      </c>
      <c r="AE768">
        <v>0</v>
      </c>
      <c r="AF768" t="s">
        <v>441</v>
      </c>
      <c r="AG768">
        <v>0.4725</v>
      </c>
      <c r="AH768">
        <v>2</v>
      </c>
      <c r="AI768">
        <v>85247067</v>
      </c>
      <c r="AJ768">
        <v>548</v>
      </c>
      <c r="AK768">
        <v>0</v>
      </c>
      <c r="AL768">
        <v>0</v>
      </c>
      <c r="AM768">
        <v>0</v>
      </c>
      <c r="AN768">
        <v>0</v>
      </c>
      <c r="AO768">
        <v>0</v>
      </c>
      <c r="AP768">
        <v>0</v>
      </c>
      <c r="AQ768">
        <v>0</v>
      </c>
      <c r="AR768">
        <v>0</v>
      </c>
    </row>
    <row r="769" spans="1:44">
      <c r="A769">
        <f>ROW(Source!A170)</f>
        <v>170</v>
      </c>
      <c r="B769">
        <v>85247077</v>
      </c>
      <c r="C769">
        <v>85247064</v>
      </c>
      <c r="D769">
        <v>82933400</v>
      </c>
      <c r="E769">
        <v>1</v>
      </c>
      <c r="F769">
        <v>1</v>
      </c>
      <c r="G769">
        <v>1</v>
      </c>
      <c r="H769">
        <v>2</v>
      </c>
      <c r="I769" t="s">
        <v>97</v>
      </c>
      <c r="J769" t="s">
        <v>801</v>
      </c>
      <c r="K769" t="s">
        <v>98</v>
      </c>
      <c r="L769">
        <v>1368</v>
      </c>
      <c r="N769">
        <v>1011</v>
      </c>
      <c r="O769" t="s">
        <v>57</v>
      </c>
      <c r="P769" t="s">
        <v>57</v>
      </c>
      <c r="Q769">
        <v>1</v>
      </c>
      <c r="X769">
        <v>0.35</v>
      </c>
      <c r="Y769">
        <v>0</v>
      </c>
      <c r="Z769">
        <v>641.7</v>
      </c>
      <c r="AA769">
        <v>811.79</v>
      </c>
      <c r="AB769">
        <v>0</v>
      </c>
      <c r="AC769">
        <v>0</v>
      </c>
      <c r="AD769">
        <v>1</v>
      </c>
      <c r="AE769">
        <v>0</v>
      </c>
      <c r="AF769" t="s">
        <v>441</v>
      </c>
      <c r="AG769">
        <v>0.4725</v>
      </c>
      <c r="AH769">
        <v>2</v>
      </c>
      <c r="AI769">
        <v>85247068</v>
      </c>
      <c r="AJ769">
        <v>549</v>
      </c>
      <c r="AK769">
        <v>0</v>
      </c>
      <c r="AL769">
        <v>0</v>
      </c>
      <c r="AM769">
        <v>0</v>
      </c>
      <c r="AN769">
        <v>0</v>
      </c>
      <c r="AO769">
        <v>0</v>
      </c>
      <c r="AP769">
        <v>0</v>
      </c>
      <c r="AQ769">
        <v>0</v>
      </c>
      <c r="AR769">
        <v>0</v>
      </c>
    </row>
    <row r="770" spans="1:44">
      <c r="A770">
        <f>ROW(Source!A170)</f>
        <v>170</v>
      </c>
      <c r="B770">
        <v>85247078</v>
      </c>
      <c r="C770">
        <v>85247064</v>
      </c>
      <c r="D770">
        <v>82933596</v>
      </c>
      <c r="E770">
        <v>1</v>
      </c>
      <c r="F770">
        <v>1</v>
      </c>
      <c r="G770">
        <v>1</v>
      </c>
      <c r="H770">
        <v>2</v>
      </c>
      <c r="I770" t="s">
        <v>821</v>
      </c>
      <c r="J770" t="s">
        <v>822</v>
      </c>
      <c r="K770" t="s">
        <v>823</v>
      </c>
      <c r="L770">
        <v>1368</v>
      </c>
      <c r="N770">
        <v>1011</v>
      </c>
      <c r="O770" t="s">
        <v>57</v>
      </c>
      <c r="P770" t="s">
        <v>57</v>
      </c>
      <c r="Q770">
        <v>1</v>
      </c>
      <c r="X770">
        <v>2.16</v>
      </c>
      <c r="Y770">
        <v>0</v>
      </c>
      <c r="Z770">
        <v>34.61</v>
      </c>
      <c r="AA770">
        <v>0</v>
      </c>
      <c r="AB770">
        <v>0</v>
      </c>
      <c r="AC770">
        <v>0</v>
      </c>
      <c r="AD770">
        <v>1</v>
      </c>
      <c r="AE770">
        <v>0</v>
      </c>
      <c r="AF770" t="s">
        <v>441</v>
      </c>
      <c r="AG770">
        <v>2.916</v>
      </c>
      <c r="AH770">
        <v>2</v>
      </c>
      <c r="AI770">
        <v>85247069</v>
      </c>
      <c r="AJ770">
        <v>550</v>
      </c>
      <c r="AK770">
        <v>0</v>
      </c>
      <c r="AL770">
        <v>0</v>
      </c>
      <c r="AM770">
        <v>0</v>
      </c>
      <c r="AN770">
        <v>0</v>
      </c>
      <c r="AO770">
        <v>0</v>
      </c>
      <c r="AP770">
        <v>0</v>
      </c>
      <c r="AQ770">
        <v>0</v>
      </c>
      <c r="AR770">
        <v>0</v>
      </c>
    </row>
    <row r="771" spans="1:44">
      <c r="A771">
        <f>ROW(Source!A170)</f>
        <v>170</v>
      </c>
      <c r="B771">
        <v>85247079</v>
      </c>
      <c r="C771">
        <v>85247064</v>
      </c>
      <c r="D771">
        <v>83000168</v>
      </c>
      <c r="E771">
        <v>1</v>
      </c>
      <c r="F771">
        <v>1</v>
      </c>
      <c r="G771">
        <v>1</v>
      </c>
      <c r="H771">
        <v>3</v>
      </c>
      <c r="I771" t="s">
        <v>824</v>
      </c>
      <c r="J771" t="s">
        <v>825</v>
      </c>
      <c r="K771" t="s">
        <v>826</v>
      </c>
      <c r="L771">
        <v>1383</v>
      </c>
      <c r="N771">
        <v>1013</v>
      </c>
      <c r="O771" t="s">
        <v>827</v>
      </c>
      <c r="P771" t="s">
        <v>827</v>
      </c>
      <c r="Q771">
        <v>1</v>
      </c>
      <c r="X771">
        <v>1.1488</v>
      </c>
      <c r="Y771">
        <v>7.32</v>
      </c>
      <c r="Z771">
        <v>0</v>
      </c>
      <c r="AA771">
        <v>0</v>
      </c>
      <c r="AB771">
        <v>0</v>
      </c>
      <c r="AC771">
        <v>0</v>
      </c>
      <c r="AD771">
        <v>1</v>
      </c>
      <c r="AE771">
        <v>0</v>
      </c>
      <c r="AF771" t="s">
        <v>236</v>
      </c>
      <c r="AG771">
        <v>1.1488</v>
      </c>
      <c r="AH771">
        <v>2</v>
      </c>
      <c r="AI771">
        <v>85247070</v>
      </c>
      <c r="AJ771">
        <v>551</v>
      </c>
      <c r="AK771">
        <v>0</v>
      </c>
      <c r="AL771">
        <v>0</v>
      </c>
      <c r="AM771">
        <v>0</v>
      </c>
      <c r="AN771">
        <v>0</v>
      </c>
      <c r="AO771">
        <v>0</v>
      </c>
      <c r="AP771">
        <v>0</v>
      </c>
      <c r="AQ771">
        <v>0</v>
      </c>
      <c r="AR771">
        <v>0</v>
      </c>
    </row>
    <row r="772" spans="1:44">
      <c r="A772">
        <f>ROW(Source!A170)</f>
        <v>170</v>
      </c>
      <c r="B772">
        <v>85247080</v>
      </c>
      <c r="C772">
        <v>85247064</v>
      </c>
      <c r="D772">
        <v>83000909</v>
      </c>
      <c r="E772">
        <v>1</v>
      </c>
      <c r="F772">
        <v>1</v>
      </c>
      <c r="G772">
        <v>1</v>
      </c>
      <c r="H772">
        <v>3</v>
      </c>
      <c r="I772" t="s">
        <v>828</v>
      </c>
      <c r="J772" t="s">
        <v>829</v>
      </c>
      <c r="K772" t="s">
        <v>830</v>
      </c>
      <c r="L772">
        <v>1346</v>
      </c>
      <c r="N772">
        <v>1009</v>
      </c>
      <c r="O772" t="s">
        <v>102</v>
      </c>
      <c r="P772" t="s">
        <v>102</v>
      </c>
      <c r="Q772">
        <v>1</v>
      </c>
      <c r="X772">
        <v>0.96</v>
      </c>
      <c r="Y772">
        <v>155.63</v>
      </c>
      <c r="Z772">
        <v>0</v>
      </c>
      <c r="AA772">
        <v>0</v>
      </c>
      <c r="AB772">
        <v>0</v>
      </c>
      <c r="AC772">
        <v>0</v>
      </c>
      <c r="AD772">
        <v>1</v>
      </c>
      <c r="AE772">
        <v>0</v>
      </c>
      <c r="AF772" t="s">
        <v>236</v>
      </c>
      <c r="AG772">
        <v>0.96</v>
      </c>
      <c r="AH772">
        <v>2</v>
      </c>
      <c r="AI772">
        <v>85247071</v>
      </c>
      <c r="AJ772">
        <v>552</v>
      </c>
      <c r="AK772">
        <v>0</v>
      </c>
      <c r="AL772">
        <v>0</v>
      </c>
      <c r="AM772">
        <v>0</v>
      </c>
      <c r="AN772">
        <v>0</v>
      </c>
      <c r="AO772">
        <v>0</v>
      </c>
      <c r="AP772">
        <v>0</v>
      </c>
      <c r="AQ772">
        <v>0</v>
      </c>
      <c r="AR772">
        <v>0</v>
      </c>
    </row>
    <row r="773" spans="1:44">
      <c r="A773">
        <f>ROW(Source!A170)</f>
        <v>170</v>
      </c>
      <c r="B773">
        <v>85247081</v>
      </c>
      <c r="C773">
        <v>85247064</v>
      </c>
      <c r="D773">
        <v>83018377</v>
      </c>
      <c r="E773">
        <v>1</v>
      </c>
      <c r="F773">
        <v>1</v>
      </c>
      <c r="G773">
        <v>1</v>
      </c>
      <c r="H773">
        <v>3</v>
      </c>
      <c r="I773" t="s">
        <v>907</v>
      </c>
      <c r="J773" t="s">
        <v>908</v>
      </c>
      <c r="K773" t="s">
        <v>909</v>
      </c>
      <c r="L773">
        <v>1346</v>
      </c>
      <c r="N773">
        <v>1009</v>
      </c>
      <c r="O773" t="s">
        <v>102</v>
      </c>
      <c r="P773" t="s">
        <v>102</v>
      </c>
      <c r="Q773">
        <v>1</v>
      </c>
      <c r="X773">
        <v>0.55</v>
      </c>
      <c r="Y773">
        <v>160.07</v>
      </c>
      <c r="Z773">
        <v>0</v>
      </c>
      <c r="AA773">
        <v>0</v>
      </c>
      <c r="AB773">
        <v>0</v>
      </c>
      <c r="AC773">
        <v>0</v>
      </c>
      <c r="AD773">
        <v>1</v>
      </c>
      <c r="AE773">
        <v>0</v>
      </c>
      <c r="AF773" t="s">
        <v>236</v>
      </c>
      <c r="AG773">
        <v>0.55</v>
      </c>
      <c r="AH773">
        <v>2</v>
      </c>
      <c r="AI773">
        <v>85247072</v>
      </c>
      <c r="AJ773">
        <v>553</v>
      </c>
      <c r="AK773">
        <v>0</v>
      </c>
      <c r="AL773">
        <v>0</v>
      </c>
      <c r="AM773">
        <v>0</v>
      </c>
      <c r="AN773">
        <v>0</v>
      </c>
      <c r="AO773">
        <v>0</v>
      </c>
      <c r="AP773">
        <v>0</v>
      </c>
      <c r="AQ773">
        <v>0</v>
      </c>
      <c r="AR773">
        <v>0</v>
      </c>
    </row>
    <row r="774" spans="1:44">
      <c r="A774">
        <f>ROW(Source!A170)</f>
        <v>170</v>
      </c>
      <c r="B774">
        <v>85247082</v>
      </c>
      <c r="C774">
        <v>85247064</v>
      </c>
      <c r="D774">
        <v>82931850</v>
      </c>
      <c r="E774">
        <v>117</v>
      </c>
      <c r="F774">
        <v>1</v>
      </c>
      <c r="G774">
        <v>1</v>
      </c>
      <c r="H774">
        <v>3</v>
      </c>
      <c r="I774" t="s">
        <v>327</v>
      </c>
      <c r="J774" t="s">
        <v>236</v>
      </c>
      <c r="K774" t="s">
        <v>328</v>
      </c>
      <c r="L774">
        <v>3277935</v>
      </c>
      <c r="N774">
        <v>1013</v>
      </c>
      <c r="O774" t="s">
        <v>64</v>
      </c>
      <c r="P774" t="s">
        <v>64</v>
      </c>
      <c r="Q774">
        <v>1</v>
      </c>
      <c r="X774">
        <v>2</v>
      </c>
      <c r="Y774">
        <v>0</v>
      </c>
      <c r="Z774">
        <v>0</v>
      </c>
      <c r="AA774">
        <v>0</v>
      </c>
      <c r="AB774">
        <v>0</v>
      </c>
      <c r="AC774">
        <v>0</v>
      </c>
      <c r="AD774">
        <v>0</v>
      </c>
      <c r="AE774">
        <v>0</v>
      </c>
      <c r="AF774" t="s">
        <v>236</v>
      </c>
      <c r="AG774">
        <v>2</v>
      </c>
      <c r="AH774">
        <v>2</v>
      </c>
      <c r="AI774">
        <v>85247073</v>
      </c>
      <c r="AJ774">
        <v>554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0</v>
      </c>
    </row>
    <row r="775" spans="1:44">
      <c r="A775">
        <f>ROW(Source!A173)</f>
        <v>173</v>
      </c>
      <c r="B775">
        <v>85247095</v>
      </c>
      <c r="C775">
        <v>85247084</v>
      </c>
      <c r="D775">
        <v>82925840</v>
      </c>
      <c r="E775">
        <v>117</v>
      </c>
      <c r="F775">
        <v>1</v>
      </c>
      <c r="G775">
        <v>1</v>
      </c>
      <c r="H775">
        <v>1</v>
      </c>
      <c r="I775" t="s">
        <v>841</v>
      </c>
      <c r="J775" t="s">
        <v>236</v>
      </c>
      <c r="K775" t="s">
        <v>842</v>
      </c>
      <c r="L775">
        <v>1191</v>
      </c>
      <c r="N775">
        <v>1013</v>
      </c>
      <c r="O775" t="s">
        <v>28</v>
      </c>
      <c r="P775" t="s">
        <v>28</v>
      </c>
      <c r="Q775">
        <v>1</v>
      </c>
      <c r="X775">
        <v>31.44</v>
      </c>
      <c r="Y775">
        <v>0</v>
      </c>
      <c r="Z775">
        <v>0</v>
      </c>
      <c r="AA775">
        <v>0</v>
      </c>
      <c r="AB775">
        <v>793.61</v>
      </c>
      <c r="AC775">
        <v>0</v>
      </c>
      <c r="AD775">
        <v>1</v>
      </c>
      <c r="AE775">
        <v>1</v>
      </c>
      <c r="AF775" t="s">
        <v>441</v>
      </c>
      <c r="AG775">
        <v>42.444</v>
      </c>
      <c r="AH775">
        <v>2</v>
      </c>
      <c r="AI775">
        <v>85247085</v>
      </c>
      <c r="AJ775">
        <v>555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</row>
    <row r="776" spans="1:44">
      <c r="A776">
        <f>ROW(Source!A173)</f>
        <v>173</v>
      </c>
      <c r="B776">
        <v>85247096</v>
      </c>
      <c r="C776">
        <v>85247084</v>
      </c>
      <c r="D776">
        <v>82926016</v>
      </c>
      <c r="E776">
        <v>117</v>
      </c>
      <c r="F776">
        <v>1</v>
      </c>
      <c r="G776">
        <v>1</v>
      </c>
      <c r="H776">
        <v>1</v>
      </c>
      <c r="I776" t="s">
        <v>798</v>
      </c>
      <c r="J776" t="s">
        <v>236</v>
      </c>
      <c r="K776" t="s">
        <v>799</v>
      </c>
      <c r="L776">
        <v>1191</v>
      </c>
      <c r="N776">
        <v>1013</v>
      </c>
      <c r="O776" t="s">
        <v>28</v>
      </c>
      <c r="P776" t="s">
        <v>28</v>
      </c>
      <c r="Q776">
        <v>1</v>
      </c>
      <c r="X776">
        <v>0.64</v>
      </c>
      <c r="Y776">
        <v>0</v>
      </c>
      <c r="Z776">
        <v>0</v>
      </c>
      <c r="AA776">
        <v>0</v>
      </c>
      <c r="AB776">
        <v>0</v>
      </c>
      <c r="AC776">
        <v>0</v>
      </c>
      <c r="AD776">
        <v>1</v>
      </c>
      <c r="AE776">
        <v>2</v>
      </c>
      <c r="AF776" t="s">
        <v>441</v>
      </c>
      <c r="AG776">
        <v>0.864</v>
      </c>
      <c r="AH776">
        <v>2</v>
      </c>
      <c r="AI776">
        <v>85247086</v>
      </c>
      <c r="AJ776">
        <v>556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0</v>
      </c>
      <c r="AR776">
        <v>0</v>
      </c>
    </row>
    <row r="777" spans="1:44">
      <c r="A777">
        <f>ROW(Source!A173)</f>
        <v>173</v>
      </c>
      <c r="B777">
        <v>85247097</v>
      </c>
      <c r="C777">
        <v>85247084</v>
      </c>
      <c r="D777">
        <v>82932505</v>
      </c>
      <c r="E777">
        <v>1</v>
      </c>
      <c r="F777">
        <v>1</v>
      </c>
      <c r="G777">
        <v>1</v>
      </c>
      <c r="H777">
        <v>2</v>
      </c>
      <c r="I777" t="s">
        <v>73</v>
      </c>
      <c r="J777" t="s">
        <v>807</v>
      </c>
      <c r="K777" t="s">
        <v>74</v>
      </c>
      <c r="L777">
        <v>1368</v>
      </c>
      <c r="N777">
        <v>1011</v>
      </c>
      <c r="O777" t="s">
        <v>57</v>
      </c>
      <c r="P777" t="s">
        <v>57</v>
      </c>
      <c r="Q777">
        <v>1</v>
      </c>
      <c r="X777">
        <v>0.32</v>
      </c>
      <c r="Y777">
        <v>0</v>
      </c>
      <c r="Z777">
        <v>1626.29</v>
      </c>
      <c r="AA777">
        <v>1090.46</v>
      </c>
      <c r="AB777">
        <v>0</v>
      </c>
      <c r="AC777">
        <v>0</v>
      </c>
      <c r="AD777">
        <v>1</v>
      </c>
      <c r="AE777">
        <v>0</v>
      </c>
      <c r="AF777" t="s">
        <v>441</v>
      </c>
      <c r="AG777">
        <v>0.432</v>
      </c>
      <c r="AH777">
        <v>2</v>
      </c>
      <c r="AI777">
        <v>85247087</v>
      </c>
      <c r="AJ777">
        <v>557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</row>
    <row r="778" spans="1:44">
      <c r="A778">
        <f>ROW(Source!A173)</f>
        <v>173</v>
      </c>
      <c r="B778">
        <v>85247098</v>
      </c>
      <c r="C778">
        <v>85247084</v>
      </c>
      <c r="D778">
        <v>82933400</v>
      </c>
      <c r="E778">
        <v>1</v>
      </c>
      <c r="F778">
        <v>1</v>
      </c>
      <c r="G778">
        <v>1</v>
      </c>
      <c r="H778">
        <v>2</v>
      </c>
      <c r="I778" t="s">
        <v>97</v>
      </c>
      <c r="J778" t="s">
        <v>801</v>
      </c>
      <c r="K778" t="s">
        <v>98</v>
      </c>
      <c r="L778">
        <v>1368</v>
      </c>
      <c r="N778">
        <v>1011</v>
      </c>
      <c r="O778" t="s">
        <v>57</v>
      </c>
      <c r="P778" t="s">
        <v>57</v>
      </c>
      <c r="Q778">
        <v>1</v>
      </c>
      <c r="X778">
        <v>0.32</v>
      </c>
      <c r="Y778">
        <v>0</v>
      </c>
      <c r="Z778">
        <v>641.7</v>
      </c>
      <c r="AA778">
        <v>811.79</v>
      </c>
      <c r="AB778">
        <v>0</v>
      </c>
      <c r="AC778">
        <v>0</v>
      </c>
      <c r="AD778">
        <v>1</v>
      </c>
      <c r="AE778">
        <v>0</v>
      </c>
      <c r="AF778" t="s">
        <v>441</v>
      </c>
      <c r="AG778">
        <v>0.432</v>
      </c>
      <c r="AH778">
        <v>2</v>
      </c>
      <c r="AI778">
        <v>85247088</v>
      </c>
      <c r="AJ778">
        <v>558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0</v>
      </c>
      <c r="AR778">
        <v>0</v>
      </c>
    </row>
    <row r="779" spans="1:44">
      <c r="A779">
        <f>ROW(Source!A173)</f>
        <v>173</v>
      </c>
      <c r="B779">
        <v>85247099</v>
      </c>
      <c r="C779">
        <v>85247084</v>
      </c>
      <c r="D779">
        <v>83000327</v>
      </c>
      <c r="E779">
        <v>1</v>
      </c>
      <c r="F779">
        <v>1</v>
      </c>
      <c r="G779">
        <v>1</v>
      </c>
      <c r="H779">
        <v>3</v>
      </c>
      <c r="I779" t="s">
        <v>881</v>
      </c>
      <c r="J779" t="s">
        <v>882</v>
      </c>
      <c r="K779" t="s">
        <v>883</v>
      </c>
      <c r="L779">
        <v>1301</v>
      </c>
      <c r="N779">
        <v>1003</v>
      </c>
      <c r="O779" t="s">
        <v>536</v>
      </c>
      <c r="P779" t="s">
        <v>536</v>
      </c>
      <c r="Q779">
        <v>1</v>
      </c>
      <c r="X779">
        <v>33.33</v>
      </c>
      <c r="Y779">
        <v>5.87</v>
      </c>
      <c r="Z779">
        <v>0</v>
      </c>
      <c r="AA779">
        <v>0</v>
      </c>
      <c r="AB779">
        <v>0</v>
      </c>
      <c r="AC779">
        <v>0</v>
      </c>
      <c r="AD779">
        <v>1</v>
      </c>
      <c r="AE779">
        <v>0</v>
      </c>
      <c r="AF779" t="s">
        <v>236</v>
      </c>
      <c r="AG779">
        <v>33.33</v>
      </c>
      <c r="AH779">
        <v>2</v>
      </c>
      <c r="AI779">
        <v>85247089</v>
      </c>
      <c r="AJ779">
        <v>559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</row>
    <row r="780" spans="1:44">
      <c r="A780">
        <f>ROW(Source!A173)</f>
        <v>173</v>
      </c>
      <c r="B780">
        <v>85247100</v>
      </c>
      <c r="C780">
        <v>85247084</v>
      </c>
      <c r="D780">
        <v>83000497</v>
      </c>
      <c r="E780">
        <v>1</v>
      </c>
      <c r="F780">
        <v>1</v>
      </c>
      <c r="G780">
        <v>1</v>
      </c>
      <c r="H780">
        <v>3</v>
      </c>
      <c r="I780" t="s">
        <v>910</v>
      </c>
      <c r="J780" t="s">
        <v>911</v>
      </c>
      <c r="K780" t="s">
        <v>912</v>
      </c>
      <c r="L780">
        <v>1348</v>
      </c>
      <c r="N780">
        <v>1009</v>
      </c>
      <c r="O780" t="s">
        <v>154</v>
      </c>
      <c r="P780" t="s">
        <v>154</v>
      </c>
      <c r="Q780">
        <v>1000</v>
      </c>
      <c r="X780">
        <v>0.00157</v>
      </c>
      <c r="Y780">
        <v>43821.53</v>
      </c>
      <c r="Z780">
        <v>0</v>
      </c>
      <c r="AA780">
        <v>0</v>
      </c>
      <c r="AB780">
        <v>0</v>
      </c>
      <c r="AC780">
        <v>0</v>
      </c>
      <c r="AD780">
        <v>1</v>
      </c>
      <c r="AE780">
        <v>0</v>
      </c>
      <c r="AF780" t="s">
        <v>236</v>
      </c>
      <c r="AG780">
        <v>0.00157</v>
      </c>
      <c r="AH780">
        <v>2</v>
      </c>
      <c r="AI780">
        <v>85247090</v>
      </c>
      <c r="AJ780">
        <v>560</v>
      </c>
      <c r="AK780">
        <v>0</v>
      </c>
      <c r="AL780">
        <v>0</v>
      </c>
      <c r="AM780">
        <v>0</v>
      </c>
      <c r="AN780">
        <v>0</v>
      </c>
      <c r="AO780">
        <v>0</v>
      </c>
      <c r="AP780">
        <v>0</v>
      </c>
      <c r="AQ780">
        <v>0</v>
      </c>
      <c r="AR780">
        <v>0</v>
      </c>
    </row>
    <row r="781" spans="1:44">
      <c r="A781">
        <f>ROW(Source!A173)</f>
        <v>173</v>
      </c>
      <c r="B781">
        <v>85247101</v>
      </c>
      <c r="C781">
        <v>85247084</v>
      </c>
      <c r="D781">
        <v>83018862</v>
      </c>
      <c r="E781">
        <v>1</v>
      </c>
      <c r="F781">
        <v>1</v>
      </c>
      <c r="G781">
        <v>1</v>
      </c>
      <c r="H781">
        <v>3</v>
      </c>
      <c r="I781" t="s">
        <v>849</v>
      </c>
      <c r="J781" t="s">
        <v>850</v>
      </c>
      <c r="K781" t="s">
        <v>851</v>
      </c>
      <c r="L781">
        <v>1346</v>
      </c>
      <c r="N781">
        <v>1009</v>
      </c>
      <c r="O781" t="s">
        <v>102</v>
      </c>
      <c r="P781" t="s">
        <v>102</v>
      </c>
      <c r="Q781">
        <v>1</v>
      </c>
      <c r="X781">
        <v>0.02</v>
      </c>
      <c r="Y781">
        <v>79.88</v>
      </c>
      <c r="Z781">
        <v>0</v>
      </c>
      <c r="AA781">
        <v>0</v>
      </c>
      <c r="AB781">
        <v>0</v>
      </c>
      <c r="AC781">
        <v>0</v>
      </c>
      <c r="AD781">
        <v>1</v>
      </c>
      <c r="AE781">
        <v>0</v>
      </c>
      <c r="AF781" t="s">
        <v>236</v>
      </c>
      <c r="AG781">
        <v>0.02</v>
      </c>
      <c r="AH781">
        <v>2</v>
      </c>
      <c r="AI781">
        <v>85247091</v>
      </c>
      <c r="AJ781">
        <v>561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</row>
    <row r="782" spans="1:44">
      <c r="A782">
        <f>ROW(Source!A173)</f>
        <v>173</v>
      </c>
      <c r="B782">
        <v>85247102</v>
      </c>
      <c r="C782">
        <v>85247084</v>
      </c>
      <c r="D782">
        <v>83026455</v>
      </c>
      <c r="E782">
        <v>1</v>
      </c>
      <c r="F782">
        <v>1</v>
      </c>
      <c r="G782">
        <v>1</v>
      </c>
      <c r="H782">
        <v>3</v>
      </c>
      <c r="I782" t="s">
        <v>913</v>
      </c>
      <c r="J782" t="s">
        <v>914</v>
      </c>
      <c r="K782" t="s">
        <v>915</v>
      </c>
      <c r="L782">
        <v>1425</v>
      </c>
      <c r="N782">
        <v>1013</v>
      </c>
      <c r="O782" t="s">
        <v>466</v>
      </c>
      <c r="P782" t="s">
        <v>466</v>
      </c>
      <c r="Q782">
        <v>1</v>
      </c>
      <c r="X782">
        <v>0.05</v>
      </c>
      <c r="Y782">
        <v>28612.6</v>
      </c>
      <c r="Z782">
        <v>0</v>
      </c>
      <c r="AA782">
        <v>0</v>
      </c>
      <c r="AB782">
        <v>0</v>
      </c>
      <c r="AC782">
        <v>0</v>
      </c>
      <c r="AD782">
        <v>1</v>
      </c>
      <c r="AE782">
        <v>0</v>
      </c>
      <c r="AF782" t="s">
        <v>236</v>
      </c>
      <c r="AG782">
        <v>0.05</v>
      </c>
      <c r="AH782">
        <v>2</v>
      </c>
      <c r="AI782">
        <v>85247092</v>
      </c>
      <c r="AJ782">
        <v>562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0</v>
      </c>
      <c r="AR782">
        <v>0</v>
      </c>
    </row>
    <row r="783" spans="1:44">
      <c r="A783">
        <f>ROW(Source!A173)</f>
        <v>173</v>
      </c>
      <c r="B783">
        <v>85247103</v>
      </c>
      <c r="C783">
        <v>85247084</v>
      </c>
      <c r="D783">
        <v>83026498</v>
      </c>
      <c r="E783">
        <v>1</v>
      </c>
      <c r="F783">
        <v>1</v>
      </c>
      <c r="G783">
        <v>1</v>
      </c>
      <c r="H783">
        <v>3</v>
      </c>
      <c r="I783" t="s">
        <v>916</v>
      </c>
      <c r="J783" t="s">
        <v>917</v>
      </c>
      <c r="K783" t="s">
        <v>918</v>
      </c>
      <c r="L783">
        <v>1407</v>
      </c>
      <c r="N783">
        <v>1013</v>
      </c>
      <c r="O783" t="s">
        <v>919</v>
      </c>
      <c r="P783" t="s">
        <v>919</v>
      </c>
      <c r="Q783">
        <v>1</v>
      </c>
      <c r="X783">
        <v>0.0122</v>
      </c>
      <c r="Y783">
        <v>8337.38</v>
      </c>
      <c r="Z783">
        <v>0</v>
      </c>
      <c r="AA783">
        <v>0</v>
      </c>
      <c r="AB783">
        <v>0</v>
      </c>
      <c r="AC783">
        <v>0</v>
      </c>
      <c r="AD783">
        <v>1</v>
      </c>
      <c r="AE783">
        <v>0</v>
      </c>
      <c r="AF783" t="s">
        <v>236</v>
      </c>
      <c r="AG783">
        <v>0.0122</v>
      </c>
      <c r="AH783">
        <v>2</v>
      </c>
      <c r="AI783">
        <v>85247093</v>
      </c>
      <c r="AJ783">
        <v>563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0</v>
      </c>
      <c r="AR783">
        <v>0</v>
      </c>
    </row>
    <row r="784" spans="1:44">
      <c r="A784">
        <f>ROW(Source!A173)</f>
        <v>173</v>
      </c>
      <c r="B784">
        <v>85247104</v>
      </c>
      <c r="C784">
        <v>85247084</v>
      </c>
      <c r="D784">
        <v>82931850</v>
      </c>
      <c r="E784">
        <v>117</v>
      </c>
      <c r="F784">
        <v>1</v>
      </c>
      <c r="G784">
        <v>1</v>
      </c>
      <c r="H784">
        <v>3</v>
      </c>
      <c r="I784" t="s">
        <v>327</v>
      </c>
      <c r="J784" t="s">
        <v>236</v>
      </c>
      <c r="K784" t="s">
        <v>328</v>
      </c>
      <c r="L784">
        <v>3277935</v>
      </c>
      <c r="N784">
        <v>1013</v>
      </c>
      <c r="O784" t="s">
        <v>64</v>
      </c>
      <c r="P784" t="s">
        <v>64</v>
      </c>
      <c r="Q784">
        <v>1</v>
      </c>
      <c r="X784">
        <v>2</v>
      </c>
      <c r="Y784">
        <v>0</v>
      </c>
      <c r="Z784">
        <v>0</v>
      </c>
      <c r="AA784">
        <v>0</v>
      </c>
      <c r="AB784">
        <v>0</v>
      </c>
      <c r="AC784">
        <v>0</v>
      </c>
      <c r="AD784">
        <v>0</v>
      </c>
      <c r="AE784">
        <v>0</v>
      </c>
      <c r="AF784" t="s">
        <v>236</v>
      </c>
      <c r="AG784">
        <v>2</v>
      </c>
      <c r="AH784">
        <v>2</v>
      </c>
      <c r="AI784">
        <v>85247094</v>
      </c>
      <c r="AJ784">
        <v>564</v>
      </c>
      <c r="AK784">
        <v>0</v>
      </c>
      <c r="AL784">
        <v>0</v>
      </c>
      <c r="AM784">
        <v>0</v>
      </c>
      <c r="AN784">
        <v>0</v>
      </c>
      <c r="AO784">
        <v>0</v>
      </c>
      <c r="AP784">
        <v>0</v>
      </c>
      <c r="AQ784">
        <v>0</v>
      </c>
      <c r="AR784">
        <v>0</v>
      </c>
    </row>
    <row r="785" spans="1:44">
      <c r="A785">
        <f>ROW(Source!A174)</f>
        <v>174</v>
      </c>
      <c r="B785">
        <v>85247095</v>
      </c>
      <c r="C785">
        <v>85247084</v>
      </c>
      <c r="D785">
        <v>82925840</v>
      </c>
      <c r="E785">
        <v>117</v>
      </c>
      <c r="F785">
        <v>1</v>
      </c>
      <c r="G785">
        <v>1</v>
      </c>
      <c r="H785">
        <v>1</v>
      </c>
      <c r="I785" t="s">
        <v>841</v>
      </c>
      <c r="J785" t="s">
        <v>236</v>
      </c>
      <c r="K785" t="s">
        <v>842</v>
      </c>
      <c r="L785">
        <v>1191</v>
      </c>
      <c r="N785">
        <v>1013</v>
      </c>
      <c r="O785" t="s">
        <v>28</v>
      </c>
      <c r="P785" t="s">
        <v>28</v>
      </c>
      <c r="Q785">
        <v>1</v>
      </c>
      <c r="X785">
        <v>31.44</v>
      </c>
      <c r="Y785">
        <v>0</v>
      </c>
      <c r="Z785">
        <v>0</v>
      </c>
      <c r="AA785">
        <v>0</v>
      </c>
      <c r="AB785">
        <v>793.61</v>
      </c>
      <c r="AC785">
        <v>0</v>
      </c>
      <c r="AD785">
        <v>1</v>
      </c>
      <c r="AE785">
        <v>1</v>
      </c>
      <c r="AF785" t="s">
        <v>441</v>
      </c>
      <c r="AG785">
        <v>42.444</v>
      </c>
      <c r="AH785">
        <v>2</v>
      </c>
      <c r="AI785">
        <v>85247085</v>
      </c>
      <c r="AJ785">
        <v>565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0</v>
      </c>
      <c r="AQ785">
        <v>0</v>
      </c>
      <c r="AR785">
        <v>0</v>
      </c>
    </row>
    <row r="786" spans="1:44">
      <c r="A786">
        <f>ROW(Source!A174)</f>
        <v>174</v>
      </c>
      <c r="B786">
        <v>85247096</v>
      </c>
      <c r="C786">
        <v>85247084</v>
      </c>
      <c r="D786">
        <v>82926016</v>
      </c>
      <c r="E786">
        <v>117</v>
      </c>
      <c r="F786">
        <v>1</v>
      </c>
      <c r="G786">
        <v>1</v>
      </c>
      <c r="H786">
        <v>1</v>
      </c>
      <c r="I786" t="s">
        <v>798</v>
      </c>
      <c r="J786" t="s">
        <v>236</v>
      </c>
      <c r="K786" t="s">
        <v>799</v>
      </c>
      <c r="L786">
        <v>1191</v>
      </c>
      <c r="N786">
        <v>1013</v>
      </c>
      <c r="O786" t="s">
        <v>28</v>
      </c>
      <c r="P786" t="s">
        <v>28</v>
      </c>
      <c r="Q786">
        <v>1</v>
      </c>
      <c r="X786">
        <v>0.64</v>
      </c>
      <c r="Y786">
        <v>0</v>
      </c>
      <c r="Z786">
        <v>0</v>
      </c>
      <c r="AA786">
        <v>0</v>
      </c>
      <c r="AB786">
        <v>0</v>
      </c>
      <c r="AC786">
        <v>0</v>
      </c>
      <c r="AD786">
        <v>1</v>
      </c>
      <c r="AE786">
        <v>2</v>
      </c>
      <c r="AF786" t="s">
        <v>441</v>
      </c>
      <c r="AG786">
        <v>0.864</v>
      </c>
      <c r="AH786">
        <v>2</v>
      </c>
      <c r="AI786">
        <v>85247086</v>
      </c>
      <c r="AJ786">
        <v>566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0</v>
      </c>
      <c r="AR786">
        <v>0</v>
      </c>
    </row>
    <row r="787" spans="1:44">
      <c r="A787">
        <f>ROW(Source!A174)</f>
        <v>174</v>
      </c>
      <c r="B787">
        <v>85247097</v>
      </c>
      <c r="C787">
        <v>85247084</v>
      </c>
      <c r="D787">
        <v>82932505</v>
      </c>
      <c r="E787">
        <v>1</v>
      </c>
      <c r="F787">
        <v>1</v>
      </c>
      <c r="G787">
        <v>1</v>
      </c>
      <c r="H787">
        <v>2</v>
      </c>
      <c r="I787" t="s">
        <v>73</v>
      </c>
      <c r="J787" t="s">
        <v>807</v>
      </c>
      <c r="K787" t="s">
        <v>74</v>
      </c>
      <c r="L787">
        <v>1368</v>
      </c>
      <c r="N787">
        <v>1011</v>
      </c>
      <c r="O787" t="s">
        <v>57</v>
      </c>
      <c r="P787" t="s">
        <v>57</v>
      </c>
      <c r="Q787">
        <v>1</v>
      </c>
      <c r="X787">
        <v>0.32</v>
      </c>
      <c r="Y787">
        <v>0</v>
      </c>
      <c r="Z787">
        <v>1626.29</v>
      </c>
      <c r="AA787">
        <v>1090.46</v>
      </c>
      <c r="AB787">
        <v>0</v>
      </c>
      <c r="AC787">
        <v>0</v>
      </c>
      <c r="AD787">
        <v>1</v>
      </c>
      <c r="AE787">
        <v>0</v>
      </c>
      <c r="AF787" t="s">
        <v>441</v>
      </c>
      <c r="AG787">
        <v>0.432</v>
      </c>
      <c r="AH787">
        <v>2</v>
      </c>
      <c r="AI787">
        <v>85247087</v>
      </c>
      <c r="AJ787">
        <v>567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0</v>
      </c>
      <c r="AR787">
        <v>0</v>
      </c>
    </row>
    <row r="788" spans="1:44">
      <c r="A788">
        <f>ROW(Source!A174)</f>
        <v>174</v>
      </c>
      <c r="B788">
        <v>85247098</v>
      </c>
      <c r="C788">
        <v>85247084</v>
      </c>
      <c r="D788">
        <v>82933400</v>
      </c>
      <c r="E788">
        <v>1</v>
      </c>
      <c r="F788">
        <v>1</v>
      </c>
      <c r="G788">
        <v>1</v>
      </c>
      <c r="H788">
        <v>2</v>
      </c>
      <c r="I788" t="s">
        <v>97</v>
      </c>
      <c r="J788" t="s">
        <v>801</v>
      </c>
      <c r="K788" t="s">
        <v>98</v>
      </c>
      <c r="L788">
        <v>1368</v>
      </c>
      <c r="N788">
        <v>1011</v>
      </c>
      <c r="O788" t="s">
        <v>57</v>
      </c>
      <c r="P788" t="s">
        <v>57</v>
      </c>
      <c r="Q788">
        <v>1</v>
      </c>
      <c r="X788">
        <v>0.32</v>
      </c>
      <c r="Y788">
        <v>0</v>
      </c>
      <c r="Z788">
        <v>641.7</v>
      </c>
      <c r="AA788">
        <v>811.79</v>
      </c>
      <c r="AB788">
        <v>0</v>
      </c>
      <c r="AC788">
        <v>0</v>
      </c>
      <c r="AD788">
        <v>1</v>
      </c>
      <c r="AE788">
        <v>0</v>
      </c>
      <c r="AF788" t="s">
        <v>441</v>
      </c>
      <c r="AG788">
        <v>0.432</v>
      </c>
      <c r="AH788">
        <v>2</v>
      </c>
      <c r="AI788">
        <v>85247088</v>
      </c>
      <c r="AJ788">
        <v>568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0</v>
      </c>
      <c r="AQ788">
        <v>0</v>
      </c>
      <c r="AR788">
        <v>0</v>
      </c>
    </row>
    <row r="789" spans="1:44">
      <c r="A789">
        <f>ROW(Source!A174)</f>
        <v>174</v>
      </c>
      <c r="B789">
        <v>85247099</v>
      </c>
      <c r="C789">
        <v>85247084</v>
      </c>
      <c r="D789">
        <v>83000327</v>
      </c>
      <c r="E789">
        <v>1</v>
      </c>
      <c r="F789">
        <v>1</v>
      </c>
      <c r="G789">
        <v>1</v>
      </c>
      <c r="H789">
        <v>3</v>
      </c>
      <c r="I789" t="s">
        <v>881</v>
      </c>
      <c r="J789" t="s">
        <v>882</v>
      </c>
      <c r="K789" t="s">
        <v>883</v>
      </c>
      <c r="L789">
        <v>1301</v>
      </c>
      <c r="N789">
        <v>1003</v>
      </c>
      <c r="O789" t="s">
        <v>536</v>
      </c>
      <c r="P789" t="s">
        <v>536</v>
      </c>
      <c r="Q789">
        <v>1</v>
      </c>
      <c r="X789">
        <v>33.33</v>
      </c>
      <c r="Y789">
        <v>5.87</v>
      </c>
      <c r="Z789">
        <v>0</v>
      </c>
      <c r="AA789">
        <v>0</v>
      </c>
      <c r="AB789">
        <v>0</v>
      </c>
      <c r="AC789">
        <v>0</v>
      </c>
      <c r="AD789">
        <v>1</v>
      </c>
      <c r="AE789">
        <v>0</v>
      </c>
      <c r="AF789" t="s">
        <v>236</v>
      </c>
      <c r="AG789">
        <v>33.33</v>
      </c>
      <c r="AH789">
        <v>2</v>
      </c>
      <c r="AI789">
        <v>85247089</v>
      </c>
      <c r="AJ789">
        <v>569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0</v>
      </c>
      <c r="AR789">
        <v>0</v>
      </c>
    </row>
    <row r="790" spans="1:44">
      <c r="A790">
        <f>ROW(Source!A174)</f>
        <v>174</v>
      </c>
      <c r="B790">
        <v>85247100</v>
      </c>
      <c r="C790">
        <v>85247084</v>
      </c>
      <c r="D790">
        <v>83000497</v>
      </c>
      <c r="E790">
        <v>1</v>
      </c>
      <c r="F790">
        <v>1</v>
      </c>
      <c r="G790">
        <v>1</v>
      </c>
      <c r="H790">
        <v>3</v>
      </c>
      <c r="I790" t="s">
        <v>910</v>
      </c>
      <c r="J790" t="s">
        <v>911</v>
      </c>
      <c r="K790" t="s">
        <v>912</v>
      </c>
      <c r="L790">
        <v>1348</v>
      </c>
      <c r="N790">
        <v>1009</v>
      </c>
      <c r="O790" t="s">
        <v>154</v>
      </c>
      <c r="P790" t="s">
        <v>154</v>
      </c>
      <c r="Q790">
        <v>1000</v>
      </c>
      <c r="X790">
        <v>0.00157</v>
      </c>
      <c r="Y790">
        <v>43821.53</v>
      </c>
      <c r="Z790">
        <v>0</v>
      </c>
      <c r="AA790">
        <v>0</v>
      </c>
      <c r="AB790">
        <v>0</v>
      </c>
      <c r="AC790">
        <v>0</v>
      </c>
      <c r="AD790">
        <v>1</v>
      </c>
      <c r="AE790">
        <v>0</v>
      </c>
      <c r="AF790" t="s">
        <v>236</v>
      </c>
      <c r="AG790">
        <v>0.00157</v>
      </c>
      <c r="AH790">
        <v>2</v>
      </c>
      <c r="AI790">
        <v>85247090</v>
      </c>
      <c r="AJ790">
        <v>570</v>
      </c>
      <c r="AK790">
        <v>0</v>
      </c>
      <c r="AL790">
        <v>0</v>
      </c>
      <c r="AM790">
        <v>0</v>
      </c>
      <c r="AN790">
        <v>0</v>
      </c>
      <c r="AO790">
        <v>0</v>
      </c>
      <c r="AP790">
        <v>0</v>
      </c>
      <c r="AQ790">
        <v>0</v>
      </c>
      <c r="AR790">
        <v>0</v>
      </c>
    </row>
    <row r="791" spans="1:44">
      <c r="A791">
        <f>ROW(Source!A174)</f>
        <v>174</v>
      </c>
      <c r="B791">
        <v>85247101</v>
      </c>
      <c r="C791">
        <v>85247084</v>
      </c>
      <c r="D791">
        <v>83018862</v>
      </c>
      <c r="E791">
        <v>1</v>
      </c>
      <c r="F791">
        <v>1</v>
      </c>
      <c r="G791">
        <v>1</v>
      </c>
      <c r="H791">
        <v>3</v>
      </c>
      <c r="I791" t="s">
        <v>849</v>
      </c>
      <c r="J791" t="s">
        <v>850</v>
      </c>
      <c r="K791" t="s">
        <v>851</v>
      </c>
      <c r="L791">
        <v>1346</v>
      </c>
      <c r="N791">
        <v>1009</v>
      </c>
      <c r="O791" t="s">
        <v>102</v>
      </c>
      <c r="P791" t="s">
        <v>102</v>
      </c>
      <c r="Q791">
        <v>1</v>
      </c>
      <c r="X791">
        <v>0.02</v>
      </c>
      <c r="Y791">
        <v>79.88</v>
      </c>
      <c r="Z791">
        <v>0</v>
      </c>
      <c r="AA791">
        <v>0</v>
      </c>
      <c r="AB791">
        <v>0</v>
      </c>
      <c r="AC791">
        <v>0</v>
      </c>
      <c r="AD791">
        <v>1</v>
      </c>
      <c r="AE791">
        <v>0</v>
      </c>
      <c r="AF791" t="s">
        <v>236</v>
      </c>
      <c r="AG791">
        <v>0.02</v>
      </c>
      <c r="AH791">
        <v>2</v>
      </c>
      <c r="AI791">
        <v>85247091</v>
      </c>
      <c r="AJ791">
        <v>571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</row>
    <row r="792" spans="1:44">
      <c r="A792">
        <f>ROW(Source!A174)</f>
        <v>174</v>
      </c>
      <c r="B792">
        <v>85247102</v>
      </c>
      <c r="C792">
        <v>85247084</v>
      </c>
      <c r="D792">
        <v>83026455</v>
      </c>
      <c r="E792">
        <v>1</v>
      </c>
      <c r="F792">
        <v>1</v>
      </c>
      <c r="G792">
        <v>1</v>
      </c>
      <c r="H792">
        <v>3</v>
      </c>
      <c r="I792" t="s">
        <v>913</v>
      </c>
      <c r="J792" t="s">
        <v>914</v>
      </c>
      <c r="K792" t="s">
        <v>915</v>
      </c>
      <c r="L792">
        <v>1425</v>
      </c>
      <c r="N792">
        <v>1013</v>
      </c>
      <c r="O792" t="s">
        <v>466</v>
      </c>
      <c r="P792" t="s">
        <v>466</v>
      </c>
      <c r="Q792">
        <v>1</v>
      </c>
      <c r="X792">
        <v>0.05</v>
      </c>
      <c r="Y792">
        <v>28612.6</v>
      </c>
      <c r="Z792">
        <v>0</v>
      </c>
      <c r="AA792">
        <v>0</v>
      </c>
      <c r="AB792">
        <v>0</v>
      </c>
      <c r="AC792">
        <v>0</v>
      </c>
      <c r="AD792">
        <v>1</v>
      </c>
      <c r="AE792">
        <v>0</v>
      </c>
      <c r="AF792" t="s">
        <v>236</v>
      </c>
      <c r="AG792">
        <v>0.05</v>
      </c>
      <c r="AH792">
        <v>2</v>
      </c>
      <c r="AI792">
        <v>85247092</v>
      </c>
      <c r="AJ792">
        <v>572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0</v>
      </c>
      <c r="AR792">
        <v>0</v>
      </c>
    </row>
    <row r="793" spans="1:44">
      <c r="A793">
        <f>ROW(Source!A174)</f>
        <v>174</v>
      </c>
      <c r="B793">
        <v>85247103</v>
      </c>
      <c r="C793">
        <v>85247084</v>
      </c>
      <c r="D793">
        <v>83026498</v>
      </c>
      <c r="E793">
        <v>1</v>
      </c>
      <c r="F793">
        <v>1</v>
      </c>
      <c r="G793">
        <v>1</v>
      </c>
      <c r="H793">
        <v>3</v>
      </c>
      <c r="I793" t="s">
        <v>916</v>
      </c>
      <c r="J793" t="s">
        <v>917</v>
      </c>
      <c r="K793" t="s">
        <v>918</v>
      </c>
      <c r="L793">
        <v>1407</v>
      </c>
      <c r="N793">
        <v>1013</v>
      </c>
      <c r="O793" t="s">
        <v>919</v>
      </c>
      <c r="P793" t="s">
        <v>919</v>
      </c>
      <c r="Q793">
        <v>1</v>
      </c>
      <c r="X793">
        <v>0.0122</v>
      </c>
      <c r="Y793">
        <v>8337.38</v>
      </c>
      <c r="Z793">
        <v>0</v>
      </c>
      <c r="AA793">
        <v>0</v>
      </c>
      <c r="AB793">
        <v>0</v>
      </c>
      <c r="AC793">
        <v>0</v>
      </c>
      <c r="AD793">
        <v>1</v>
      </c>
      <c r="AE793">
        <v>0</v>
      </c>
      <c r="AF793" t="s">
        <v>236</v>
      </c>
      <c r="AG793">
        <v>0.0122</v>
      </c>
      <c r="AH793">
        <v>2</v>
      </c>
      <c r="AI793">
        <v>85247093</v>
      </c>
      <c r="AJ793">
        <v>573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</row>
    <row r="794" spans="1:44">
      <c r="A794">
        <f>ROW(Source!A174)</f>
        <v>174</v>
      </c>
      <c r="B794">
        <v>85247104</v>
      </c>
      <c r="C794">
        <v>85247084</v>
      </c>
      <c r="D794">
        <v>82931850</v>
      </c>
      <c r="E794">
        <v>117</v>
      </c>
      <c r="F794">
        <v>1</v>
      </c>
      <c r="G794">
        <v>1</v>
      </c>
      <c r="H794">
        <v>3</v>
      </c>
      <c r="I794" t="s">
        <v>327</v>
      </c>
      <c r="J794" t="s">
        <v>236</v>
      </c>
      <c r="K794" t="s">
        <v>328</v>
      </c>
      <c r="L794">
        <v>3277935</v>
      </c>
      <c r="N794">
        <v>1013</v>
      </c>
      <c r="O794" t="s">
        <v>64</v>
      </c>
      <c r="P794" t="s">
        <v>64</v>
      </c>
      <c r="Q794">
        <v>1</v>
      </c>
      <c r="X794">
        <v>2</v>
      </c>
      <c r="Y794">
        <v>0</v>
      </c>
      <c r="Z794">
        <v>0</v>
      </c>
      <c r="AA794">
        <v>0</v>
      </c>
      <c r="AB794">
        <v>0</v>
      </c>
      <c r="AC794">
        <v>0</v>
      </c>
      <c r="AD794">
        <v>0</v>
      </c>
      <c r="AE794">
        <v>0</v>
      </c>
      <c r="AF794" t="s">
        <v>236</v>
      </c>
      <c r="AG794">
        <v>2</v>
      </c>
      <c r="AH794">
        <v>2</v>
      </c>
      <c r="AI794">
        <v>85247094</v>
      </c>
      <c r="AJ794">
        <v>574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0</v>
      </c>
      <c r="AR794">
        <v>0</v>
      </c>
    </row>
    <row r="795" spans="1:44">
      <c r="A795">
        <f>ROW(Source!A177)</f>
        <v>177</v>
      </c>
      <c r="B795">
        <v>85247118</v>
      </c>
      <c r="C795">
        <v>85247106</v>
      </c>
      <c r="D795">
        <v>82925840</v>
      </c>
      <c r="E795">
        <v>117</v>
      </c>
      <c r="F795">
        <v>1</v>
      </c>
      <c r="G795">
        <v>1</v>
      </c>
      <c r="H795">
        <v>1</v>
      </c>
      <c r="I795" t="s">
        <v>841</v>
      </c>
      <c r="J795" t="s">
        <v>236</v>
      </c>
      <c r="K795" t="s">
        <v>842</v>
      </c>
      <c r="L795">
        <v>1191</v>
      </c>
      <c r="N795">
        <v>1013</v>
      </c>
      <c r="O795" t="s">
        <v>28</v>
      </c>
      <c r="P795" t="s">
        <v>28</v>
      </c>
      <c r="Q795">
        <v>1</v>
      </c>
      <c r="X795">
        <v>14.08</v>
      </c>
      <c r="Y795">
        <v>0</v>
      </c>
      <c r="Z795">
        <v>0</v>
      </c>
      <c r="AA795">
        <v>0</v>
      </c>
      <c r="AB795">
        <v>793.61</v>
      </c>
      <c r="AC795">
        <v>0</v>
      </c>
      <c r="AD795">
        <v>1</v>
      </c>
      <c r="AE795">
        <v>1</v>
      </c>
      <c r="AF795" t="s">
        <v>268</v>
      </c>
      <c r="AG795">
        <v>19.4304</v>
      </c>
      <c r="AH795">
        <v>2</v>
      </c>
      <c r="AI795">
        <v>85247107</v>
      </c>
      <c r="AJ795">
        <v>575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0</v>
      </c>
      <c r="AR795">
        <v>0</v>
      </c>
    </row>
    <row r="796" spans="1:44">
      <c r="A796">
        <f>ROW(Source!A177)</f>
        <v>177</v>
      </c>
      <c r="B796">
        <v>85247119</v>
      </c>
      <c r="C796">
        <v>85247106</v>
      </c>
      <c r="D796">
        <v>82926016</v>
      </c>
      <c r="E796">
        <v>117</v>
      </c>
      <c r="F796">
        <v>1</v>
      </c>
      <c r="G796">
        <v>1</v>
      </c>
      <c r="H796">
        <v>1</v>
      </c>
      <c r="I796" t="s">
        <v>798</v>
      </c>
      <c r="J796" t="s">
        <v>236</v>
      </c>
      <c r="K796" t="s">
        <v>799</v>
      </c>
      <c r="L796">
        <v>1191</v>
      </c>
      <c r="N796">
        <v>1013</v>
      </c>
      <c r="O796" t="s">
        <v>28</v>
      </c>
      <c r="P796" t="s">
        <v>28</v>
      </c>
      <c r="Q796">
        <v>1</v>
      </c>
      <c r="X796">
        <v>0.4</v>
      </c>
      <c r="Y796">
        <v>0</v>
      </c>
      <c r="Z796">
        <v>0</v>
      </c>
      <c r="AA796">
        <v>0</v>
      </c>
      <c r="AB796">
        <v>0</v>
      </c>
      <c r="AC796">
        <v>0</v>
      </c>
      <c r="AD796">
        <v>1</v>
      </c>
      <c r="AE796">
        <v>2</v>
      </c>
      <c r="AF796" t="s">
        <v>268</v>
      </c>
      <c r="AG796">
        <v>0.552</v>
      </c>
      <c r="AH796">
        <v>2</v>
      </c>
      <c r="AI796">
        <v>85247108</v>
      </c>
      <c r="AJ796">
        <v>576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</row>
    <row r="797" spans="1:44">
      <c r="A797">
        <f>ROW(Source!A177)</f>
        <v>177</v>
      </c>
      <c r="B797">
        <v>85247120</v>
      </c>
      <c r="C797">
        <v>85247106</v>
      </c>
      <c r="D797">
        <v>82932505</v>
      </c>
      <c r="E797">
        <v>1</v>
      </c>
      <c r="F797">
        <v>1</v>
      </c>
      <c r="G797">
        <v>1</v>
      </c>
      <c r="H797">
        <v>2</v>
      </c>
      <c r="I797" t="s">
        <v>73</v>
      </c>
      <c r="J797" t="s">
        <v>807</v>
      </c>
      <c r="K797" t="s">
        <v>74</v>
      </c>
      <c r="L797">
        <v>1368</v>
      </c>
      <c r="N797">
        <v>1011</v>
      </c>
      <c r="O797" t="s">
        <v>57</v>
      </c>
      <c r="P797" t="s">
        <v>57</v>
      </c>
      <c r="Q797">
        <v>1</v>
      </c>
      <c r="X797">
        <v>0.2</v>
      </c>
      <c r="Y797">
        <v>0</v>
      </c>
      <c r="Z797">
        <v>1626.29</v>
      </c>
      <c r="AA797">
        <v>1090.46</v>
      </c>
      <c r="AB797">
        <v>0</v>
      </c>
      <c r="AC797">
        <v>0</v>
      </c>
      <c r="AD797">
        <v>1</v>
      </c>
      <c r="AE797">
        <v>0</v>
      </c>
      <c r="AF797" t="s">
        <v>268</v>
      </c>
      <c r="AG797">
        <v>0.276</v>
      </c>
      <c r="AH797">
        <v>2</v>
      </c>
      <c r="AI797">
        <v>85247109</v>
      </c>
      <c r="AJ797">
        <v>577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0</v>
      </c>
      <c r="AQ797">
        <v>0</v>
      </c>
      <c r="AR797">
        <v>0</v>
      </c>
    </row>
    <row r="798" spans="1:44">
      <c r="A798">
        <f>ROW(Source!A177)</f>
        <v>177</v>
      </c>
      <c r="B798">
        <v>85247121</v>
      </c>
      <c r="C798">
        <v>85247106</v>
      </c>
      <c r="D798">
        <v>82932602</v>
      </c>
      <c r="E798">
        <v>1</v>
      </c>
      <c r="F798">
        <v>1</v>
      </c>
      <c r="G798">
        <v>1</v>
      </c>
      <c r="H798">
        <v>2</v>
      </c>
      <c r="I798" t="s">
        <v>920</v>
      </c>
      <c r="J798" t="s">
        <v>921</v>
      </c>
      <c r="K798" t="s">
        <v>922</v>
      </c>
      <c r="L798">
        <v>1368</v>
      </c>
      <c r="N798">
        <v>1011</v>
      </c>
      <c r="O798" t="s">
        <v>57</v>
      </c>
      <c r="P798" t="s">
        <v>57</v>
      </c>
      <c r="Q798">
        <v>1</v>
      </c>
      <c r="X798">
        <v>3.34</v>
      </c>
      <c r="Y798">
        <v>0</v>
      </c>
      <c r="Z798">
        <v>1.75</v>
      </c>
      <c r="AA798">
        <v>0</v>
      </c>
      <c r="AB798">
        <v>0</v>
      </c>
      <c r="AC798">
        <v>0</v>
      </c>
      <c r="AD798">
        <v>1</v>
      </c>
      <c r="AE798">
        <v>0</v>
      </c>
      <c r="AF798" t="s">
        <v>268</v>
      </c>
      <c r="AG798">
        <v>4.6092</v>
      </c>
      <c r="AH798">
        <v>2</v>
      </c>
      <c r="AI798">
        <v>85247110</v>
      </c>
      <c r="AJ798">
        <v>578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0</v>
      </c>
      <c r="AR798">
        <v>0</v>
      </c>
    </row>
    <row r="799" spans="1:44">
      <c r="A799">
        <f>ROW(Source!A177)</f>
        <v>177</v>
      </c>
      <c r="B799">
        <v>85247122</v>
      </c>
      <c r="C799">
        <v>85247106</v>
      </c>
      <c r="D799">
        <v>82932645</v>
      </c>
      <c r="E799">
        <v>1</v>
      </c>
      <c r="F799">
        <v>1</v>
      </c>
      <c r="G799">
        <v>1</v>
      </c>
      <c r="H799">
        <v>2</v>
      </c>
      <c r="I799" t="s">
        <v>923</v>
      </c>
      <c r="J799" t="s">
        <v>924</v>
      </c>
      <c r="K799" t="s">
        <v>925</v>
      </c>
      <c r="L799">
        <v>1368</v>
      </c>
      <c r="N799">
        <v>1011</v>
      </c>
      <c r="O799" t="s">
        <v>57</v>
      </c>
      <c r="P799" t="s">
        <v>57</v>
      </c>
      <c r="Q799">
        <v>1</v>
      </c>
      <c r="X799">
        <v>3.34</v>
      </c>
      <c r="Y799">
        <v>0</v>
      </c>
      <c r="Z799">
        <v>8.84</v>
      </c>
      <c r="AA799">
        <v>0</v>
      </c>
      <c r="AB799">
        <v>0</v>
      </c>
      <c r="AC799">
        <v>0</v>
      </c>
      <c r="AD799">
        <v>1</v>
      </c>
      <c r="AE799">
        <v>0</v>
      </c>
      <c r="AF799" t="s">
        <v>268</v>
      </c>
      <c r="AG799">
        <v>4.6092</v>
      </c>
      <c r="AH799">
        <v>2</v>
      </c>
      <c r="AI799">
        <v>85247111</v>
      </c>
      <c r="AJ799">
        <v>579</v>
      </c>
      <c r="AK799">
        <v>0</v>
      </c>
      <c r="AL799">
        <v>0</v>
      </c>
      <c r="AM799">
        <v>0</v>
      </c>
      <c r="AN799">
        <v>0</v>
      </c>
      <c r="AO799">
        <v>0</v>
      </c>
      <c r="AP799">
        <v>0</v>
      </c>
      <c r="AQ799">
        <v>0</v>
      </c>
      <c r="AR799">
        <v>0</v>
      </c>
    </row>
    <row r="800" spans="1:44">
      <c r="A800">
        <f>ROW(Source!A177)</f>
        <v>177</v>
      </c>
      <c r="B800">
        <v>85247123</v>
      </c>
      <c r="C800">
        <v>85247106</v>
      </c>
      <c r="D800">
        <v>82933400</v>
      </c>
      <c r="E800">
        <v>1</v>
      </c>
      <c r="F800">
        <v>1</v>
      </c>
      <c r="G800">
        <v>1</v>
      </c>
      <c r="H800">
        <v>2</v>
      </c>
      <c r="I800" t="s">
        <v>97</v>
      </c>
      <c r="J800" t="s">
        <v>801</v>
      </c>
      <c r="K800" t="s">
        <v>98</v>
      </c>
      <c r="L800">
        <v>1368</v>
      </c>
      <c r="N800">
        <v>1011</v>
      </c>
      <c r="O800" t="s">
        <v>57</v>
      </c>
      <c r="P800" t="s">
        <v>57</v>
      </c>
      <c r="Q800">
        <v>1</v>
      </c>
      <c r="X800">
        <v>0.2</v>
      </c>
      <c r="Y800">
        <v>0</v>
      </c>
      <c r="Z800">
        <v>641.7</v>
      </c>
      <c r="AA800">
        <v>811.79</v>
      </c>
      <c r="AB800">
        <v>0</v>
      </c>
      <c r="AC800">
        <v>0</v>
      </c>
      <c r="AD800">
        <v>1</v>
      </c>
      <c r="AE800">
        <v>0</v>
      </c>
      <c r="AF800" t="s">
        <v>268</v>
      </c>
      <c r="AG800">
        <v>0.276</v>
      </c>
      <c r="AH800">
        <v>2</v>
      </c>
      <c r="AI800">
        <v>85247112</v>
      </c>
      <c r="AJ800">
        <v>580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0</v>
      </c>
      <c r="AR800">
        <v>0</v>
      </c>
    </row>
    <row r="801" spans="1:44">
      <c r="A801">
        <f>ROW(Source!A177)</f>
        <v>177</v>
      </c>
      <c r="B801">
        <v>85247124</v>
      </c>
      <c r="C801">
        <v>85247106</v>
      </c>
      <c r="D801">
        <v>83000341</v>
      </c>
      <c r="E801">
        <v>1</v>
      </c>
      <c r="F801">
        <v>1</v>
      </c>
      <c r="G801">
        <v>1</v>
      </c>
      <c r="H801">
        <v>3</v>
      </c>
      <c r="I801" t="s">
        <v>926</v>
      </c>
      <c r="J801" t="s">
        <v>927</v>
      </c>
      <c r="K801" t="s">
        <v>928</v>
      </c>
      <c r="L801">
        <v>1302</v>
      </c>
      <c r="N801">
        <v>1003</v>
      </c>
      <c r="O801" t="s">
        <v>929</v>
      </c>
      <c r="P801" t="s">
        <v>929</v>
      </c>
      <c r="Q801">
        <v>10</v>
      </c>
      <c r="X801">
        <v>0.245</v>
      </c>
      <c r="Y801">
        <v>37.71</v>
      </c>
      <c r="Z801">
        <v>0</v>
      </c>
      <c r="AA801">
        <v>0</v>
      </c>
      <c r="AB801">
        <v>0</v>
      </c>
      <c r="AC801">
        <v>0</v>
      </c>
      <c r="AD801">
        <v>1</v>
      </c>
      <c r="AE801">
        <v>0</v>
      </c>
      <c r="AF801" t="s">
        <v>236</v>
      </c>
      <c r="AG801">
        <v>0.245</v>
      </c>
      <c r="AH801">
        <v>2</v>
      </c>
      <c r="AI801">
        <v>85247113</v>
      </c>
      <c r="AJ801">
        <v>581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0</v>
      </c>
      <c r="AR801">
        <v>0</v>
      </c>
    </row>
    <row r="802" spans="1:44">
      <c r="A802">
        <f>ROW(Source!A177)</f>
        <v>177</v>
      </c>
      <c r="B802">
        <v>85247125</v>
      </c>
      <c r="C802">
        <v>85247106</v>
      </c>
      <c r="D802">
        <v>83002015</v>
      </c>
      <c r="E802">
        <v>1</v>
      </c>
      <c r="F802">
        <v>1</v>
      </c>
      <c r="G802">
        <v>1</v>
      </c>
      <c r="H802">
        <v>3</v>
      </c>
      <c r="I802" t="s">
        <v>930</v>
      </c>
      <c r="J802" t="s">
        <v>931</v>
      </c>
      <c r="K802" t="s">
        <v>932</v>
      </c>
      <c r="L802">
        <v>1348</v>
      </c>
      <c r="N802">
        <v>1009</v>
      </c>
      <c r="O802" t="s">
        <v>154</v>
      </c>
      <c r="P802" t="s">
        <v>154</v>
      </c>
      <c r="Q802">
        <v>1000</v>
      </c>
      <c r="X802">
        <v>0.00062</v>
      </c>
      <c r="Y802">
        <v>99190.96</v>
      </c>
      <c r="Z802">
        <v>0</v>
      </c>
      <c r="AA802">
        <v>0</v>
      </c>
      <c r="AB802">
        <v>0</v>
      </c>
      <c r="AC802">
        <v>0</v>
      </c>
      <c r="AD802">
        <v>1</v>
      </c>
      <c r="AE802">
        <v>0</v>
      </c>
      <c r="AF802" t="s">
        <v>236</v>
      </c>
      <c r="AG802">
        <v>0.00062</v>
      </c>
      <c r="AH802">
        <v>2</v>
      </c>
      <c r="AI802">
        <v>85247114</v>
      </c>
      <c r="AJ802">
        <v>582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0</v>
      </c>
      <c r="AR802">
        <v>0</v>
      </c>
    </row>
    <row r="803" spans="1:44">
      <c r="A803">
        <f>ROW(Source!A177)</f>
        <v>177</v>
      </c>
      <c r="B803">
        <v>85247126</v>
      </c>
      <c r="C803">
        <v>85247106</v>
      </c>
      <c r="D803">
        <v>83010681</v>
      </c>
      <c r="E803">
        <v>1</v>
      </c>
      <c r="F803">
        <v>1</v>
      </c>
      <c r="G803">
        <v>1</v>
      </c>
      <c r="H803">
        <v>3</v>
      </c>
      <c r="I803" t="s">
        <v>933</v>
      </c>
      <c r="J803" t="s">
        <v>934</v>
      </c>
      <c r="K803" t="s">
        <v>935</v>
      </c>
      <c r="L803">
        <v>1346</v>
      </c>
      <c r="N803">
        <v>1009</v>
      </c>
      <c r="O803" t="s">
        <v>102</v>
      </c>
      <c r="P803" t="s">
        <v>102</v>
      </c>
      <c r="Q803">
        <v>1</v>
      </c>
      <c r="X803">
        <v>0.25</v>
      </c>
      <c r="Y803">
        <v>931.11</v>
      </c>
      <c r="Z803">
        <v>0</v>
      </c>
      <c r="AA803">
        <v>0</v>
      </c>
      <c r="AB803">
        <v>0</v>
      </c>
      <c r="AC803">
        <v>0</v>
      </c>
      <c r="AD803">
        <v>1</v>
      </c>
      <c r="AE803">
        <v>0</v>
      </c>
      <c r="AF803" t="s">
        <v>236</v>
      </c>
      <c r="AG803">
        <v>0.25</v>
      </c>
      <c r="AH803">
        <v>2</v>
      </c>
      <c r="AI803">
        <v>85247115</v>
      </c>
      <c r="AJ803">
        <v>583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0</v>
      </c>
      <c r="AR803">
        <v>0</v>
      </c>
    </row>
    <row r="804" spans="1:44">
      <c r="A804">
        <f>ROW(Source!A177)</f>
        <v>177</v>
      </c>
      <c r="B804">
        <v>85247127</v>
      </c>
      <c r="C804">
        <v>85247106</v>
      </c>
      <c r="D804">
        <v>83018892</v>
      </c>
      <c r="E804">
        <v>1</v>
      </c>
      <c r="F804">
        <v>1</v>
      </c>
      <c r="G804">
        <v>1</v>
      </c>
      <c r="H804">
        <v>3</v>
      </c>
      <c r="I804" t="s">
        <v>936</v>
      </c>
      <c r="J804" t="s">
        <v>937</v>
      </c>
      <c r="K804" t="s">
        <v>938</v>
      </c>
      <c r="L804">
        <v>1348</v>
      </c>
      <c r="N804">
        <v>1009</v>
      </c>
      <c r="O804" t="s">
        <v>154</v>
      </c>
      <c r="P804" t="s">
        <v>154</v>
      </c>
      <c r="Q804">
        <v>1000</v>
      </c>
      <c r="X804">
        <v>0.00072</v>
      </c>
      <c r="Y804">
        <v>82698.14</v>
      </c>
      <c r="Z804">
        <v>0</v>
      </c>
      <c r="AA804">
        <v>0</v>
      </c>
      <c r="AB804">
        <v>0</v>
      </c>
      <c r="AC804">
        <v>0</v>
      </c>
      <c r="AD804">
        <v>1</v>
      </c>
      <c r="AE804">
        <v>0</v>
      </c>
      <c r="AF804" t="s">
        <v>236</v>
      </c>
      <c r="AG804">
        <v>0.00072</v>
      </c>
      <c r="AH804">
        <v>2</v>
      </c>
      <c r="AI804">
        <v>85247116</v>
      </c>
      <c r="AJ804">
        <v>584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0</v>
      </c>
      <c r="AR804">
        <v>0</v>
      </c>
    </row>
    <row r="805" spans="1:44">
      <c r="A805">
        <f>ROW(Source!A177)</f>
        <v>177</v>
      </c>
      <c r="B805">
        <v>85247128</v>
      </c>
      <c r="C805">
        <v>85247106</v>
      </c>
      <c r="D805">
        <v>82931850</v>
      </c>
      <c r="E805">
        <v>117</v>
      </c>
      <c r="F805">
        <v>1</v>
      </c>
      <c r="G805">
        <v>1</v>
      </c>
      <c r="H805">
        <v>3</v>
      </c>
      <c r="I805" t="s">
        <v>327</v>
      </c>
      <c r="J805" t="s">
        <v>236</v>
      </c>
      <c r="K805" t="s">
        <v>328</v>
      </c>
      <c r="L805">
        <v>3277935</v>
      </c>
      <c r="N805">
        <v>1013</v>
      </c>
      <c r="O805" t="s">
        <v>64</v>
      </c>
      <c r="P805" t="s">
        <v>64</v>
      </c>
      <c r="Q805">
        <v>1</v>
      </c>
      <c r="X805">
        <v>2</v>
      </c>
      <c r="Y805">
        <v>0</v>
      </c>
      <c r="Z805">
        <v>0</v>
      </c>
      <c r="AA805">
        <v>0</v>
      </c>
      <c r="AB805">
        <v>0</v>
      </c>
      <c r="AC805">
        <v>0</v>
      </c>
      <c r="AD805">
        <v>0</v>
      </c>
      <c r="AE805">
        <v>0</v>
      </c>
      <c r="AF805" t="s">
        <v>236</v>
      </c>
      <c r="AG805">
        <v>2</v>
      </c>
      <c r="AH805">
        <v>2</v>
      </c>
      <c r="AI805">
        <v>85247117</v>
      </c>
      <c r="AJ805">
        <v>585</v>
      </c>
      <c r="AK805">
        <v>0</v>
      </c>
      <c r="AL805">
        <v>0</v>
      </c>
      <c r="AM805">
        <v>0</v>
      </c>
      <c r="AN805">
        <v>0</v>
      </c>
      <c r="AO805">
        <v>0</v>
      </c>
      <c r="AP805">
        <v>0</v>
      </c>
      <c r="AQ805">
        <v>0</v>
      </c>
      <c r="AR805">
        <v>0</v>
      </c>
    </row>
    <row r="806" spans="1:44">
      <c r="A806">
        <f>ROW(Source!A178)</f>
        <v>178</v>
      </c>
      <c r="B806">
        <v>85247118</v>
      </c>
      <c r="C806">
        <v>85247106</v>
      </c>
      <c r="D806">
        <v>82925840</v>
      </c>
      <c r="E806">
        <v>117</v>
      </c>
      <c r="F806">
        <v>1</v>
      </c>
      <c r="G806">
        <v>1</v>
      </c>
      <c r="H806">
        <v>1</v>
      </c>
      <c r="I806" t="s">
        <v>841</v>
      </c>
      <c r="J806" t="s">
        <v>236</v>
      </c>
      <c r="K806" t="s">
        <v>842</v>
      </c>
      <c r="L806">
        <v>1191</v>
      </c>
      <c r="N806">
        <v>1013</v>
      </c>
      <c r="O806" t="s">
        <v>28</v>
      </c>
      <c r="P806" t="s">
        <v>28</v>
      </c>
      <c r="Q806">
        <v>1</v>
      </c>
      <c r="X806">
        <v>14.08</v>
      </c>
      <c r="Y806">
        <v>0</v>
      </c>
      <c r="Z806">
        <v>0</v>
      </c>
      <c r="AA806">
        <v>0</v>
      </c>
      <c r="AB806">
        <v>793.61</v>
      </c>
      <c r="AC806">
        <v>0</v>
      </c>
      <c r="AD806">
        <v>1</v>
      </c>
      <c r="AE806">
        <v>1</v>
      </c>
      <c r="AF806" t="s">
        <v>268</v>
      </c>
      <c r="AG806">
        <v>19.4304</v>
      </c>
      <c r="AH806">
        <v>2</v>
      </c>
      <c r="AI806">
        <v>85247107</v>
      </c>
      <c r="AJ806">
        <v>586</v>
      </c>
      <c r="AK806">
        <v>0</v>
      </c>
      <c r="AL806">
        <v>0</v>
      </c>
      <c r="AM806">
        <v>0</v>
      </c>
      <c r="AN806">
        <v>0</v>
      </c>
      <c r="AO806">
        <v>0</v>
      </c>
      <c r="AP806">
        <v>0</v>
      </c>
      <c r="AQ806">
        <v>0</v>
      </c>
      <c r="AR806">
        <v>0</v>
      </c>
    </row>
    <row r="807" spans="1:44">
      <c r="A807">
        <f>ROW(Source!A178)</f>
        <v>178</v>
      </c>
      <c r="B807">
        <v>85247119</v>
      </c>
      <c r="C807">
        <v>85247106</v>
      </c>
      <c r="D807">
        <v>82926016</v>
      </c>
      <c r="E807">
        <v>117</v>
      </c>
      <c r="F807">
        <v>1</v>
      </c>
      <c r="G807">
        <v>1</v>
      </c>
      <c r="H807">
        <v>1</v>
      </c>
      <c r="I807" t="s">
        <v>798</v>
      </c>
      <c r="J807" t="s">
        <v>236</v>
      </c>
      <c r="K807" t="s">
        <v>799</v>
      </c>
      <c r="L807">
        <v>1191</v>
      </c>
      <c r="N807">
        <v>1013</v>
      </c>
      <c r="O807" t="s">
        <v>28</v>
      </c>
      <c r="P807" t="s">
        <v>28</v>
      </c>
      <c r="Q807">
        <v>1</v>
      </c>
      <c r="X807">
        <v>0.4</v>
      </c>
      <c r="Y807">
        <v>0</v>
      </c>
      <c r="Z807">
        <v>0</v>
      </c>
      <c r="AA807">
        <v>0</v>
      </c>
      <c r="AB807">
        <v>0</v>
      </c>
      <c r="AC807">
        <v>0</v>
      </c>
      <c r="AD807">
        <v>1</v>
      </c>
      <c r="AE807">
        <v>2</v>
      </c>
      <c r="AF807" t="s">
        <v>268</v>
      </c>
      <c r="AG807">
        <v>0.552</v>
      </c>
      <c r="AH807">
        <v>2</v>
      </c>
      <c r="AI807">
        <v>85247108</v>
      </c>
      <c r="AJ807">
        <v>587</v>
      </c>
      <c r="AK807">
        <v>0</v>
      </c>
      <c r="AL807">
        <v>0</v>
      </c>
      <c r="AM807">
        <v>0</v>
      </c>
      <c r="AN807">
        <v>0</v>
      </c>
      <c r="AO807">
        <v>0</v>
      </c>
      <c r="AP807">
        <v>0</v>
      </c>
      <c r="AQ807">
        <v>0</v>
      </c>
      <c r="AR807">
        <v>0</v>
      </c>
    </row>
    <row r="808" spans="1:44">
      <c r="A808">
        <f>ROW(Source!A178)</f>
        <v>178</v>
      </c>
      <c r="B808">
        <v>85247120</v>
      </c>
      <c r="C808">
        <v>85247106</v>
      </c>
      <c r="D808">
        <v>82932505</v>
      </c>
      <c r="E808">
        <v>1</v>
      </c>
      <c r="F808">
        <v>1</v>
      </c>
      <c r="G808">
        <v>1</v>
      </c>
      <c r="H808">
        <v>2</v>
      </c>
      <c r="I808" t="s">
        <v>73</v>
      </c>
      <c r="J808" t="s">
        <v>807</v>
      </c>
      <c r="K808" t="s">
        <v>74</v>
      </c>
      <c r="L808">
        <v>1368</v>
      </c>
      <c r="N808">
        <v>1011</v>
      </c>
      <c r="O808" t="s">
        <v>57</v>
      </c>
      <c r="P808" t="s">
        <v>57</v>
      </c>
      <c r="Q808">
        <v>1</v>
      </c>
      <c r="X808">
        <v>0.2</v>
      </c>
      <c r="Y808">
        <v>0</v>
      </c>
      <c r="Z808">
        <v>1626.29</v>
      </c>
      <c r="AA808">
        <v>1090.46</v>
      </c>
      <c r="AB808">
        <v>0</v>
      </c>
      <c r="AC808">
        <v>0</v>
      </c>
      <c r="AD808">
        <v>1</v>
      </c>
      <c r="AE808">
        <v>0</v>
      </c>
      <c r="AF808" t="s">
        <v>268</v>
      </c>
      <c r="AG808">
        <v>0.276</v>
      </c>
      <c r="AH808">
        <v>2</v>
      </c>
      <c r="AI808">
        <v>85247109</v>
      </c>
      <c r="AJ808">
        <v>588</v>
      </c>
      <c r="AK808">
        <v>0</v>
      </c>
      <c r="AL808">
        <v>0</v>
      </c>
      <c r="AM808">
        <v>0</v>
      </c>
      <c r="AN808">
        <v>0</v>
      </c>
      <c r="AO808">
        <v>0</v>
      </c>
      <c r="AP808">
        <v>0</v>
      </c>
      <c r="AQ808">
        <v>0</v>
      </c>
      <c r="AR808">
        <v>0</v>
      </c>
    </row>
    <row r="809" spans="1:44">
      <c r="A809">
        <f>ROW(Source!A178)</f>
        <v>178</v>
      </c>
      <c r="B809">
        <v>85247121</v>
      </c>
      <c r="C809">
        <v>85247106</v>
      </c>
      <c r="D809">
        <v>82932602</v>
      </c>
      <c r="E809">
        <v>1</v>
      </c>
      <c r="F809">
        <v>1</v>
      </c>
      <c r="G809">
        <v>1</v>
      </c>
      <c r="H809">
        <v>2</v>
      </c>
      <c r="I809" t="s">
        <v>920</v>
      </c>
      <c r="J809" t="s">
        <v>921</v>
      </c>
      <c r="K809" t="s">
        <v>922</v>
      </c>
      <c r="L809">
        <v>1368</v>
      </c>
      <c r="N809">
        <v>1011</v>
      </c>
      <c r="O809" t="s">
        <v>57</v>
      </c>
      <c r="P809" t="s">
        <v>57</v>
      </c>
      <c r="Q809">
        <v>1</v>
      </c>
      <c r="X809">
        <v>3.34</v>
      </c>
      <c r="Y809">
        <v>0</v>
      </c>
      <c r="Z809">
        <v>1.75</v>
      </c>
      <c r="AA809">
        <v>0</v>
      </c>
      <c r="AB809">
        <v>0</v>
      </c>
      <c r="AC809">
        <v>0</v>
      </c>
      <c r="AD809">
        <v>1</v>
      </c>
      <c r="AE809">
        <v>0</v>
      </c>
      <c r="AF809" t="s">
        <v>268</v>
      </c>
      <c r="AG809">
        <v>4.6092</v>
      </c>
      <c r="AH809">
        <v>2</v>
      </c>
      <c r="AI809">
        <v>85247110</v>
      </c>
      <c r="AJ809">
        <v>589</v>
      </c>
      <c r="AK809">
        <v>0</v>
      </c>
      <c r="AL809">
        <v>0</v>
      </c>
      <c r="AM809">
        <v>0</v>
      </c>
      <c r="AN809">
        <v>0</v>
      </c>
      <c r="AO809">
        <v>0</v>
      </c>
      <c r="AP809">
        <v>0</v>
      </c>
      <c r="AQ809">
        <v>0</v>
      </c>
      <c r="AR809">
        <v>0</v>
      </c>
    </row>
    <row r="810" spans="1:44">
      <c r="A810">
        <f>ROW(Source!A178)</f>
        <v>178</v>
      </c>
      <c r="B810">
        <v>85247122</v>
      </c>
      <c r="C810">
        <v>85247106</v>
      </c>
      <c r="D810">
        <v>82932645</v>
      </c>
      <c r="E810">
        <v>1</v>
      </c>
      <c r="F810">
        <v>1</v>
      </c>
      <c r="G810">
        <v>1</v>
      </c>
      <c r="H810">
        <v>2</v>
      </c>
      <c r="I810" t="s">
        <v>923</v>
      </c>
      <c r="J810" t="s">
        <v>924</v>
      </c>
      <c r="K810" t="s">
        <v>925</v>
      </c>
      <c r="L810">
        <v>1368</v>
      </c>
      <c r="N810">
        <v>1011</v>
      </c>
      <c r="O810" t="s">
        <v>57</v>
      </c>
      <c r="P810" t="s">
        <v>57</v>
      </c>
      <c r="Q810">
        <v>1</v>
      </c>
      <c r="X810">
        <v>3.34</v>
      </c>
      <c r="Y810">
        <v>0</v>
      </c>
      <c r="Z810">
        <v>8.84</v>
      </c>
      <c r="AA810">
        <v>0</v>
      </c>
      <c r="AB810">
        <v>0</v>
      </c>
      <c r="AC810">
        <v>0</v>
      </c>
      <c r="AD810">
        <v>1</v>
      </c>
      <c r="AE810">
        <v>0</v>
      </c>
      <c r="AF810" t="s">
        <v>268</v>
      </c>
      <c r="AG810">
        <v>4.6092</v>
      </c>
      <c r="AH810">
        <v>2</v>
      </c>
      <c r="AI810">
        <v>85247111</v>
      </c>
      <c r="AJ810">
        <v>590</v>
      </c>
      <c r="AK810">
        <v>0</v>
      </c>
      <c r="AL810">
        <v>0</v>
      </c>
      <c r="AM810">
        <v>0</v>
      </c>
      <c r="AN810">
        <v>0</v>
      </c>
      <c r="AO810">
        <v>0</v>
      </c>
      <c r="AP810">
        <v>0</v>
      </c>
      <c r="AQ810">
        <v>0</v>
      </c>
      <c r="AR810">
        <v>0</v>
      </c>
    </row>
    <row r="811" spans="1:44">
      <c r="A811">
        <f>ROW(Source!A178)</f>
        <v>178</v>
      </c>
      <c r="B811">
        <v>85247123</v>
      </c>
      <c r="C811">
        <v>85247106</v>
      </c>
      <c r="D811">
        <v>82933400</v>
      </c>
      <c r="E811">
        <v>1</v>
      </c>
      <c r="F811">
        <v>1</v>
      </c>
      <c r="G811">
        <v>1</v>
      </c>
      <c r="H811">
        <v>2</v>
      </c>
      <c r="I811" t="s">
        <v>97</v>
      </c>
      <c r="J811" t="s">
        <v>801</v>
      </c>
      <c r="K811" t="s">
        <v>98</v>
      </c>
      <c r="L811">
        <v>1368</v>
      </c>
      <c r="N811">
        <v>1011</v>
      </c>
      <c r="O811" t="s">
        <v>57</v>
      </c>
      <c r="P811" t="s">
        <v>57</v>
      </c>
      <c r="Q811">
        <v>1</v>
      </c>
      <c r="X811">
        <v>0.2</v>
      </c>
      <c r="Y811">
        <v>0</v>
      </c>
      <c r="Z811">
        <v>641.7</v>
      </c>
      <c r="AA811">
        <v>811.79</v>
      </c>
      <c r="AB811">
        <v>0</v>
      </c>
      <c r="AC811">
        <v>0</v>
      </c>
      <c r="AD811">
        <v>1</v>
      </c>
      <c r="AE811">
        <v>0</v>
      </c>
      <c r="AF811" t="s">
        <v>268</v>
      </c>
      <c r="AG811">
        <v>0.276</v>
      </c>
      <c r="AH811">
        <v>2</v>
      </c>
      <c r="AI811">
        <v>85247112</v>
      </c>
      <c r="AJ811">
        <v>591</v>
      </c>
      <c r="AK811">
        <v>0</v>
      </c>
      <c r="AL811">
        <v>0</v>
      </c>
      <c r="AM811">
        <v>0</v>
      </c>
      <c r="AN811">
        <v>0</v>
      </c>
      <c r="AO811">
        <v>0</v>
      </c>
      <c r="AP811">
        <v>0</v>
      </c>
      <c r="AQ811">
        <v>0</v>
      </c>
      <c r="AR811">
        <v>0</v>
      </c>
    </row>
    <row r="812" spans="1:44">
      <c r="A812">
        <f>ROW(Source!A178)</f>
        <v>178</v>
      </c>
      <c r="B812">
        <v>85247124</v>
      </c>
      <c r="C812">
        <v>85247106</v>
      </c>
      <c r="D812">
        <v>83000341</v>
      </c>
      <c r="E812">
        <v>1</v>
      </c>
      <c r="F812">
        <v>1</v>
      </c>
      <c r="G812">
        <v>1</v>
      </c>
      <c r="H812">
        <v>3</v>
      </c>
      <c r="I812" t="s">
        <v>926</v>
      </c>
      <c r="J812" t="s">
        <v>927</v>
      </c>
      <c r="K812" t="s">
        <v>928</v>
      </c>
      <c r="L812">
        <v>1302</v>
      </c>
      <c r="N812">
        <v>1003</v>
      </c>
      <c r="O812" t="s">
        <v>929</v>
      </c>
      <c r="P812" t="s">
        <v>929</v>
      </c>
      <c r="Q812">
        <v>10</v>
      </c>
      <c r="X812">
        <v>0.245</v>
      </c>
      <c r="Y812">
        <v>37.71</v>
      </c>
      <c r="Z812">
        <v>0</v>
      </c>
      <c r="AA812">
        <v>0</v>
      </c>
      <c r="AB812">
        <v>0</v>
      </c>
      <c r="AC812">
        <v>0</v>
      </c>
      <c r="AD812">
        <v>1</v>
      </c>
      <c r="AE812">
        <v>0</v>
      </c>
      <c r="AF812" t="s">
        <v>236</v>
      </c>
      <c r="AG812">
        <v>0.245</v>
      </c>
      <c r="AH812">
        <v>2</v>
      </c>
      <c r="AI812">
        <v>85247113</v>
      </c>
      <c r="AJ812">
        <v>592</v>
      </c>
      <c r="AK812">
        <v>0</v>
      </c>
      <c r="AL812">
        <v>0</v>
      </c>
      <c r="AM812">
        <v>0</v>
      </c>
      <c r="AN812">
        <v>0</v>
      </c>
      <c r="AO812">
        <v>0</v>
      </c>
      <c r="AP812">
        <v>0</v>
      </c>
      <c r="AQ812">
        <v>0</v>
      </c>
      <c r="AR812">
        <v>0</v>
      </c>
    </row>
    <row r="813" spans="1:44">
      <c r="A813">
        <f>ROW(Source!A178)</f>
        <v>178</v>
      </c>
      <c r="B813">
        <v>85247125</v>
      </c>
      <c r="C813">
        <v>85247106</v>
      </c>
      <c r="D813">
        <v>83002015</v>
      </c>
      <c r="E813">
        <v>1</v>
      </c>
      <c r="F813">
        <v>1</v>
      </c>
      <c r="G813">
        <v>1</v>
      </c>
      <c r="H813">
        <v>3</v>
      </c>
      <c r="I813" t="s">
        <v>930</v>
      </c>
      <c r="J813" t="s">
        <v>931</v>
      </c>
      <c r="K813" t="s">
        <v>932</v>
      </c>
      <c r="L813">
        <v>1348</v>
      </c>
      <c r="N813">
        <v>1009</v>
      </c>
      <c r="O813" t="s">
        <v>154</v>
      </c>
      <c r="P813" t="s">
        <v>154</v>
      </c>
      <c r="Q813">
        <v>1000</v>
      </c>
      <c r="X813">
        <v>0.00062</v>
      </c>
      <c r="Y813">
        <v>99190.96</v>
      </c>
      <c r="Z813">
        <v>0</v>
      </c>
      <c r="AA813">
        <v>0</v>
      </c>
      <c r="AB813">
        <v>0</v>
      </c>
      <c r="AC813">
        <v>0</v>
      </c>
      <c r="AD813">
        <v>1</v>
      </c>
      <c r="AE813">
        <v>0</v>
      </c>
      <c r="AF813" t="s">
        <v>236</v>
      </c>
      <c r="AG813">
        <v>0.00062</v>
      </c>
      <c r="AH813">
        <v>2</v>
      </c>
      <c r="AI813">
        <v>85247114</v>
      </c>
      <c r="AJ813">
        <v>593</v>
      </c>
      <c r="AK813">
        <v>0</v>
      </c>
      <c r="AL813">
        <v>0</v>
      </c>
      <c r="AM813">
        <v>0</v>
      </c>
      <c r="AN813">
        <v>0</v>
      </c>
      <c r="AO813">
        <v>0</v>
      </c>
      <c r="AP813">
        <v>0</v>
      </c>
      <c r="AQ813">
        <v>0</v>
      </c>
      <c r="AR813">
        <v>0</v>
      </c>
    </row>
    <row r="814" spans="1:44">
      <c r="A814">
        <f>ROW(Source!A178)</f>
        <v>178</v>
      </c>
      <c r="B814">
        <v>85247126</v>
      </c>
      <c r="C814">
        <v>85247106</v>
      </c>
      <c r="D814">
        <v>83010681</v>
      </c>
      <c r="E814">
        <v>1</v>
      </c>
      <c r="F814">
        <v>1</v>
      </c>
      <c r="G814">
        <v>1</v>
      </c>
      <c r="H814">
        <v>3</v>
      </c>
      <c r="I814" t="s">
        <v>933</v>
      </c>
      <c r="J814" t="s">
        <v>934</v>
      </c>
      <c r="K814" t="s">
        <v>935</v>
      </c>
      <c r="L814">
        <v>1346</v>
      </c>
      <c r="N814">
        <v>1009</v>
      </c>
      <c r="O814" t="s">
        <v>102</v>
      </c>
      <c r="P814" t="s">
        <v>102</v>
      </c>
      <c r="Q814">
        <v>1</v>
      </c>
      <c r="X814">
        <v>0.25</v>
      </c>
      <c r="Y814">
        <v>931.11</v>
      </c>
      <c r="Z814">
        <v>0</v>
      </c>
      <c r="AA814">
        <v>0</v>
      </c>
      <c r="AB814">
        <v>0</v>
      </c>
      <c r="AC814">
        <v>0</v>
      </c>
      <c r="AD814">
        <v>1</v>
      </c>
      <c r="AE814">
        <v>0</v>
      </c>
      <c r="AF814" t="s">
        <v>236</v>
      </c>
      <c r="AG814">
        <v>0.25</v>
      </c>
      <c r="AH814">
        <v>2</v>
      </c>
      <c r="AI814">
        <v>85247115</v>
      </c>
      <c r="AJ814">
        <v>594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0</v>
      </c>
      <c r="AR814">
        <v>0</v>
      </c>
    </row>
    <row r="815" spans="1:44">
      <c r="A815">
        <f>ROW(Source!A178)</f>
        <v>178</v>
      </c>
      <c r="B815">
        <v>85247127</v>
      </c>
      <c r="C815">
        <v>85247106</v>
      </c>
      <c r="D815">
        <v>83018892</v>
      </c>
      <c r="E815">
        <v>1</v>
      </c>
      <c r="F815">
        <v>1</v>
      </c>
      <c r="G815">
        <v>1</v>
      </c>
      <c r="H815">
        <v>3</v>
      </c>
      <c r="I815" t="s">
        <v>936</v>
      </c>
      <c r="J815" t="s">
        <v>937</v>
      </c>
      <c r="K815" t="s">
        <v>938</v>
      </c>
      <c r="L815">
        <v>1348</v>
      </c>
      <c r="N815">
        <v>1009</v>
      </c>
      <c r="O815" t="s">
        <v>154</v>
      </c>
      <c r="P815" t="s">
        <v>154</v>
      </c>
      <c r="Q815">
        <v>1000</v>
      </c>
      <c r="X815">
        <v>0.00072</v>
      </c>
      <c r="Y815">
        <v>82698.14</v>
      </c>
      <c r="Z815">
        <v>0</v>
      </c>
      <c r="AA815">
        <v>0</v>
      </c>
      <c r="AB815">
        <v>0</v>
      </c>
      <c r="AC815">
        <v>0</v>
      </c>
      <c r="AD815">
        <v>1</v>
      </c>
      <c r="AE815">
        <v>0</v>
      </c>
      <c r="AF815" t="s">
        <v>236</v>
      </c>
      <c r="AG815">
        <v>0.00072</v>
      </c>
      <c r="AH815">
        <v>2</v>
      </c>
      <c r="AI815">
        <v>85247116</v>
      </c>
      <c r="AJ815">
        <v>595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0</v>
      </c>
      <c r="AR815">
        <v>0</v>
      </c>
    </row>
    <row r="816" spans="1:44">
      <c r="A816">
        <f>ROW(Source!A178)</f>
        <v>178</v>
      </c>
      <c r="B816">
        <v>85247128</v>
      </c>
      <c r="C816">
        <v>85247106</v>
      </c>
      <c r="D816">
        <v>82931850</v>
      </c>
      <c r="E816">
        <v>117</v>
      </c>
      <c r="F816">
        <v>1</v>
      </c>
      <c r="G816">
        <v>1</v>
      </c>
      <c r="H816">
        <v>3</v>
      </c>
      <c r="I816" t="s">
        <v>327</v>
      </c>
      <c r="J816" t="s">
        <v>236</v>
      </c>
      <c r="K816" t="s">
        <v>328</v>
      </c>
      <c r="L816">
        <v>3277935</v>
      </c>
      <c r="N816">
        <v>1013</v>
      </c>
      <c r="O816" t="s">
        <v>64</v>
      </c>
      <c r="P816" t="s">
        <v>64</v>
      </c>
      <c r="Q816">
        <v>1</v>
      </c>
      <c r="X816">
        <v>2</v>
      </c>
      <c r="Y816">
        <v>0</v>
      </c>
      <c r="Z816">
        <v>0</v>
      </c>
      <c r="AA816">
        <v>0</v>
      </c>
      <c r="AB816">
        <v>0</v>
      </c>
      <c r="AC816">
        <v>0</v>
      </c>
      <c r="AD816">
        <v>0</v>
      </c>
      <c r="AE816">
        <v>0</v>
      </c>
      <c r="AF816" t="s">
        <v>236</v>
      </c>
      <c r="AG816">
        <v>2</v>
      </c>
      <c r="AH816">
        <v>2</v>
      </c>
      <c r="AI816">
        <v>85247117</v>
      </c>
      <c r="AJ816">
        <v>596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0</v>
      </c>
      <c r="AR816">
        <v>0</v>
      </c>
    </row>
    <row r="817" spans="1:44">
      <c r="A817">
        <f>ROW(Source!A181)</f>
        <v>181</v>
      </c>
      <c r="B817">
        <v>85247142</v>
      </c>
      <c r="C817">
        <v>85247130</v>
      </c>
      <c r="D817">
        <v>82925840</v>
      </c>
      <c r="E817">
        <v>117</v>
      </c>
      <c r="F817">
        <v>1</v>
      </c>
      <c r="G817">
        <v>1</v>
      </c>
      <c r="H817">
        <v>1</v>
      </c>
      <c r="I817" t="s">
        <v>841</v>
      </c>
      <c r="J817" t="s">
        <v>236</v>
      </c>
      <c r="K817" t="s">
        <v>842</v>
      </c>
      <c r="L817">
        <v>1191</v>
      </c>
      <c r="N817">
        <v>1013</v>
      </c>
      <c r="O817" t="s">
        <v>28</v>
      </c>
      <c r="P817" t="s">
        <v>28</v>
      </c>
      <c r="Q817">
        <v>1</v>
      </c>
      <c r="X817">
        <v>41.12</v>
      </c>
      <c r="Y817">
        <v>0</v>
      </c>
      <c r="Z817">
        <v>0</v>
      </c>
      <c r="AA817">
        <v>0</v>
      </c>
      <c r="AB817">
        <v>793.61</v>
      </c>
      <c r="AC817">
        <v>0</v>
      </c>
      <c r="AD817">
        <v>1</v>
      </c>
      <c r="AE817">
        <v>1</v>
      </c>
      <c r="AF817" t="s">
        <v>441</v>
      </c>
      <c r="AG817">
        <v>55.512</v>
      </c>
      <c r="AH817">
        <v>2</v>
      </c>
      <c r="AI817">
        <v>85247131</v>
      </c>
      <c r="AJ817">
        <v>597</v>
      </c>
      <c r="AK817">
        <v>0</v>
      </c>
      <c r="AL817">
        <v>0</v>
      </c>
      <c r="AM817">
        <v>0</v>
      </c>
      <c r="AN817">
        <v>0</v>
      </c>
      <c r="AO817">
        <v>0</v>
      </c>
      <c r="AP817">
        <v>0</v>
      </c>
      <c r="AQ817">
        <v>0</v>
      </c>
      <c r="AR817">
        <v>0</v>
      </c>
    </row>
    <row r="818" spans="1:44">
      <c r="A818">
        <f>ROW(Source!A181)</f>
        <v>181</v>
      </c>
      <c r="B818">
        <v>85247143</v>
      </c>
      <c r="C818">
        <v>85247130</v>
      </c>
      <c r="D818">
        <v>82926016</v>
      </c>
      <c r="E818">
        <v>117</v>
      </c>
      <c r="F818">
        <v>1</v>
      </c>
      <c r="G818">
        <v>1</v>
      </c>
      <c r="H818">
        <v>1</v>
      </c>
      <c r="I818" t="s">
        <v>798</v>
      </c>
      <c r="J818" t="s">
        <v>236</v>
      </c>
      <c r="K818" t="s">
        <v>799</v>
      </c>
      <c r="L818">
        <v>1191</v>
      </c>
      <c r="N818">
        <v>1013</v>
      </c>
      <c r="O818" t="s">
        <v>28</v>
      </c>
      <c r="P818" t="s">
        <v>28</v>
      </c>
      <c r="Q818">
        <v>1</v>
      </c>
      <c r="X818">
        <v>1.54</v>
      </c>
      <c r="Y818">
        <v>0</v>
      </c>
      <c r="Z818">
        <v>0</v>
      </c>
      <c r="AA818">
        <v>0</v>
      </c>
      <c r="AB818">
        <v>0</v>
      </c>
      <c r="AC818">
        <v>0</v>
      </c>
      <c r="AD818">
        <v>1</v>
      </c>
      <c r="AE818">
        <v>2</v>
      </c>
      <c r="AF818" t="s">
        <v>441</v>
      </c>
      <c r="AG818">
        <v>2.079</v>
      </c>
      <c r="AH818">
        <v>2</v>
      </c>
      <c r="AI818">
        <v>85247132</v>
      </c>
      <c r="AJ818">
        <v>598</v>
      </c>
      <c r="AK818">
        <v>0</v>
      </c>
      <c r="AL818">
        <v>0</v>
      </c>
      <c r="AM818">
        <v>0</v>
      </c>
      <c r="AN818">
        <v>0</v>
      </c>
      <c r="AO818">
        <v>0</v>
      </c>
      <c r="AP818">
        <v>0</v>
      </c>
      <c r="AQ818">
        <v>0</v>
      </c>
      <c r="AR818">
        <v>0</v>
      </c>
    </row>
    <row r="819" spans="1:44">
      <c r="A819">
        <f>ROW(Source!A181)</f>
        <v>181</v>
      </c>
      <c r="B819">
        <v>85247144</v>
      </c>
      <c r="C819">
        <v>85247130</v>
      </c>
      <c r="D819">
        <v>82932505</v>
      </c>
      <c r="E819">
        <v>1</v>
      </c>
      <c r="F819">
        <v>1</v>
      </c>
      <c r="G819">
        <v>1</v>
      </c>
      <c r="H819">
        <v>2</v>
      </c>
      <c r="I819" t="s">
        <v>73</v>
      </c>
      <c r="J819" t="s">
        <v>807</v>
      </c>
      <c r="K819" t="s">
        <v>74</v>
      </c>
      <c r="L819">
        <v>1368</v>
      </c>
      <c r="N819">
        <v>1011</v>
      </c>
      <c r="O819" t="s">
        <v>57</v>
      </c>
      <c r="P819" t="s">
        <v>57</v>
      </c>
      <c r="Q819">
        <v>1</v>
      </c>
      <c r="X819">
        <v>0.77</v>
      </c>
      <c r="Y819">
        <v>0</v>
      </c>
      <c r="Z819">
        <v>1626.29</v>
      </c>
      <c r="AA819">
        <v>1090.46</v>
      </c>
      <c r="AB819">
        <v>0</v>
      </c>
      <c r="AC819">
        <v>0</v>
      </c>
      <c r="AD819">
        <v>1</v>
      </c>
      <c r="AE819">
        <v>0</v>
      </c>
      <c r="AF819" t="s">
        <v>441</v>
      </c>
      <c r="AG819">
        <v>1.0395</v>
      </c>
      <c r="AH819">
        <v>2</v>
      </c>
      <c r="AI819">
        <v>85247133</v>
      </c>
      <c r="AJ819">
        <v>599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0</v>
      </c>
      <c r="AR819">
        <v>0</v>
      </c>
    </row>
    <row r="820" spans="1:44">
      <c r="A820">
        <f>ROW(Source!A181)</f>
        <v>181</v>
      </c>
      <c r="B820">
        <v>85247145</v>
      </c>
      <c r="C820">
        <v>85247130</v>
      </c>
      <c r="D820">
        <v>82933400</v>
      </c>
      <c r="E820">
        <v>1</v>
      </c>
      <c r="F820">
        <v>1</v>
      </c>
      <c r="G820">
        <v>1</v>
      </c>
      <c r="H820">
        <v>2</v>
      </c>
      <c r="I820" t="s">
        <v>97</v>
      </c>
      <c r="J820" t="s">
        <v>801</v>
      </c>
      <c r="K820" t="s">
        <v>98</v>
      </c>
      <c r="L820">
        <v>1368</v>
      </c>
      <c r="N820">
        <v>1011</v>
      </c>
      <c r="O820" t="s">
        <v>57</v>
      </c>
      <c r="P820" t="s">
        <v>57</v>
      </c>
      <c r="Q820">
        <v>1</v>
      </c>
      <c r="X820">
        <v>0.77</v>
      </c>
      <c r="Y820">
        <v>0</v>
      </c>
      <c r="Z820">
        <v>641.7</v>
      </c>
      <c r="AA820">
        <v>811.79</v>
      </c>
      <c r="AB820">
        <v>0</v>
      </c>
      <c r="AC820">
        <v>0</v>
      </c>
      <c r="AD820">
        <v>1</v>
      </c>
      <c r="AE820">
        <v>0</v>
      </c>
      <c r="AF820" t="s">
        <v>441</v>
      </c>
      <c r="AG820">
        <v>1.0395</v>
      </c>
      <c r="AH820">
        <v>2</v>
      </c>
      <c r="AI820">
        <v>85247134</v>
      </c>
      <c r="AJ820">
        <v>600</v>
      </c>
      <c r="AK820">
        <v>0</v>
      </c>
      <c r="AL820">
        <v>0</v>
      </c>
      <c r="AM820">
        <v>0</v>
      </c>
      <c r="AN820">
        <v>0</v>
      </c>
      <c r="AO820">
        <v>0</v>
      </c>
      <c r="AP820">
        <v>0</v>
      </c>
      <c r="AQ820">
        <v>0</v>
      </c>
      <c r="AR820">
        <v>0</v>
      </c>
    </row>
    <row r="821" spans="1:44">
      <c r="A821">
        <f>ROW(Source!A181)</f>
        <v>181</v>
      </c>
      <c r="B821">
        <v>85247146</v>
      </c>
      <c r="C821">
        <v>85247130</v>
      </c>
      <c r="D821">
        <v>82933596</v>
      </c>
      <c r="E821">
        <v>1</v>
      </c>
      <c r="F821">
        <v>1</v>
      </c>
      <c r="G821">
        <v>1</v>
      </c>
      <c r="H821">
        <v>2</v>
      </c>
      <c r="I821" t="s">
        <v>821</v>
      </c>
      <c r="J821" t="s">
        <v>822</v>
      </c>
      <c r="K821" t="s">
        <v>823</v>
      </c>
      <c r="L821">
        <v>1368</v>
      </c>
      <c r="N821">
        <v>1011</v>
      </c>
      <c r="O821" t="s">
        <v>57</v>
      </c>
      <c r="P821" t="s">
        <v>57</v>
      </c>
      <c r="Q821">
        <v>1</v>
      </c>
      <c r="X821">
        <v>4.94</v>
      </c>
      <c r="Y821">
        <v>0</v>
      </c>
      <c r="Z821">
        <v>34.61</v>
      </c>
      <c r="AA821">
        <v>0</v>
      </c>
      <c r="AB821">
        <v>0</v>
      </c>
      <c r="AC821">
        <v>0</v>
      </c>
      <c r="AD821">
        <v>1</v>
      </c>
      <c r="AE821">
        <v>0</v>
      </c>
      <c r="AF821" t="s">
        <v>441</v>
      </c>
      <c r="AG821">
        <v>6.669</v>
      </c>
      <c r="AH821">
        <v>2</v>
      </c>
      <c r="AI821">
        <v>85247135</v>
      </c>
      <c r="AJ821">
        <v>601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0</v>
      </c>
      <c r="AQ821">
        <v>0</v>
      </c>
      <c r="AR821">
        <v>0</v>
      </c>
    </row>
    <row r="822" spans="1:44">
      <c r="A822">
        <f>ROW(Source!A181)</f>
        <v>181</v>
      </c>
      <c r="B822">
        <v>85247147</v>
      </c>
      <c r="C822">
        <v>85247130</v>
      </c>
      <c r="D822">
        <v>83000136</v>
      </c>
      <c r="E822">
        <v>1</v>
      </c>
      <c r="F822">
        <v>1</v>
      </c>
      <c r="G822">
        <v>1</v>
      </c>
      <c r="H822">
        <v>3</v>
      </c>
      <c r="I822" t="s">
        <v>901</v>
      </c>
      <c r="J822" t="s">
        <v>902</v>
      </c>
      <c r="K822" t="s">
        <v>903</v>
      </c>
      <c r="L822">
        <v>1346</v>
      </c>
      <c r="N822">
        <v>1009</v>
      </c>
      <c r="O822" t="s">
        <v>102</v>
      </c>
      <c r="P822" t="s">
        <v>102</v>
      </c>
      <c r="Q822">
        <v>1</v>
      </c>
      <c r="X822">
        <v>0.99</v>
      </c>
      <c r="Y822">
        <v>206.43</v>
      </c>
      <c r="Z822">
        <v>0</v>
      </c>
      <c r="AA822">
        <v>0</v>
      </c>
      <c r="AB822">
        <v>0</v>
      </c>
      <c r="AC822">
        <v>0</v>
      </c>
      <c r="AD822">
        <v>1</v>
      </c>
      <c r="AE822">
        <v>0</v>
      </c>
      <c r="AF822" t="s">
        <v>236</v>
      </c>
      <c r="AG822">
        <v>0.99</v>
      </c>
      <c r="AH822">
        <v>2</v>
      </c>
      <c r="AI822">
        <v>85247136</v>
      </c>
      <c r="AJ822">
        <v>602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0</v>
      </c>
    </row>
    <row r="823" spans="1:44">
      <c r="A823">
        <f>ROW(Source!A181)</f>
        <v>181</v>
      </c>
      <c r="B823">
        <v>85247148</v>
      </c>
      <c r="C823">
        <v>85247130</v>
      </c>
      <c r="D823">
        <v>83000168</v>
      </c>
      <c r="E823">
        <v>1</v>
      </c>
      <c r="F823">
        <v>1</v>
      </c>
      <c r="G823">
        <v>1</v>
      </c>
      <c r="H823">
        <v>3</v>
      </c>
      <c r="I823" t="s">
        <v>824</v>
      </c>
      <c r="J823" t="s">
        <v>825</v>
      </c>
      <c r="K823" t="s">
        <v>826</v>
      </c>
      <c r="L823">
        <v>1383</v>
      </c>
      <c r="N823">
        <v>1013</v>
      </c>
      <c r="O823" t="s">
        <v>827</v>
      </c>
      <c r="P823" t="s">
        <v>827</v>
      </c>
      <c r="Q823">
        <v>1</v>
      </c>
      <c r="X823">
        <v>2.5428</v>
      </c>
      <c r="Y823">
        <v>7.32</v>
      </c>
      <c r="Z823">
        <v>0</v>
      </c>
      <c r="AA823">
        <v>0</v>
      </c>
      <c r="AB823">
        <v>0</v>
      </c>
      <c r="AC823">
        <v>0</v>
      </c>
      <c r="AD823">
        <v>1</v>
      </c>
      <c r="AE823">
        <v>0</v>
      </c>
      <c r="AF823" t="s">
        <v>236</v>
      </c>
      <c r="AG823">
        <v>2.5428</v>
      </c>
      <c r="AH823">
        <v>2</v>
      </c>
      <c r="AI823">
        <v>85247137</v>
      </c>
      <c r="AJ823">
        <v>603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0</v>
      </c>
      <c r="AQ823">
        <v>0</v>
      </c>
      <c r="AR823">
        <v>0</v>
      </c>
    </row>
    <row r="824" spans="1:44">
      <c r="A824">
        <f>ROW(Source!A181)</f>
        <v>181</v>
      </c>
      <c r="B824">
        <v>85247149</v>
      </c>
      <c r="C824">
        <v>85247130</v>
      </c>
      <c r="D824">
        <v>83000909</v>
      </c>
      <c r="E824">
        <v>1</v>
      </c>
      <c r="F824">
        <v>1</v>
      </c>
      <c r="G824">
        <v>1</v>
      </c>
      <c r="H824">
        <v>3</v>
      </c>
      <c r="I824" t="s">
        <v>828</v>
      </c>
      <c r="J824" t="s">
        <v>829</v>
      </c>
      <c r="K824" t="s">
        <v>830</v>
      </c>
      <c r="L824">
        <v>1346</v>
      </c>
      <c r="N824">
        <v>1009</v>
      </c>
      <c r="O824" t="s">
        <v>102</v>
      </c>
      <c r="P824" t="s">
        <v>102</v>
      </c>
      <c r="Q824">
        <v>1</v>
      </c>
      <c r="X824">
        <v>3</v>
      </c>
      <c r="Y824">
        <v>155.63</v>
      </c>
      <c r="Z824">
        <v>0</v>
      </c>
      <c r="AA824">
        <v>0</v>
      </c>
      <c r="AB824">
        <v>0</v>
      </c>
      <c r="AC824">
        <v>0</v>
      </c>
      <c r="AD824">
        <v>1</v>
      </c>
      <c r="AE824">
        <v>0</v>
      </c>
      <c r="AF824" t="s">
        <v>236</v>
      </c>
      <c r="AG824">
        <v>3</v>
      </c>
      <c r="AH824">
        <v>2</v>
      </c>
      <c r="AI824">
        <v>85247138</v>
      </c>
      <c r="AJ824">
        <v>604</v>
      </c>
      <c r="AK824">
        <v>0</v>
      </c>
      <c r="AL824">
        <v>0</v>
      </c>
      <c r="AM824">
        <v>0</v>
      </c>
      <c r="AN824">
        <v>0</v>
      </c>
      <c r="AO824">
        <v>0</v>
      </c>
      <c r="AP824">
        <v>0</v>
      </c>
      <c r="AQ824">
        <v>0</v>
      </c>
      <c r="AR824">
        <v>0</v>
      </c>
    </row>
    <row r="825" spans="1:44">
      <c r="A825">
        <f>ROW(Source!A181)</f>
        <v>181</v>
      </c>
      <c r="B825">
        <v>85247150</v>
      </c>
      <c r="C825">
        <v>85247130</v>
      </c>
      <c r="D825">
        <v>83001675</v>
      </c>
      <c r="E825">
        <v>1</v>
      </c>
      <c r="F825">
        <v>1</v>
      </c>
      <c r="G825">
        <v>1</v>
      </c>
      <c r="H825">
        <v>3</v>
      </c>
      <c r="I825" t="s">
        <v>904</v>
      </c>
      <c r="J825" t="s">
        <v>905</v>
      </c>
      <c r="K825" t="s">
        <v>906</v>
      </c>
      <c r="L825">
        <v>1348</v>
      </c>
      <c r="N825">
        <v>1009</v>
      </c>
      <c r="O825" t="s">
        <v>154</v>
      </c>
      <c r="P825" t="s">
        <v>154</v>
      </c>
      <c r="Q825">
        <v>1000</v>
      </c>
      <c r="X825">
        <v>0.00155</v>
      </c>
      <c r="Y825">
        <v>127406</v>
      </c>
      <c r="Z825">
        <v>0</v>
      </c>
      <c r="AA825">
        <v>0</v>
      </c>
      <c r="AB825">
        <v>0</v>
      </c>
      <c r="AC825">
        <v>0</v>
      </c>
      <c r="AD825">
        <v>1</v>
      </c>
      <c r="AE825">
        <v>0</v>
      </c>
      <c r="AF825" t="s">
        <v>236</v>
      </c>
      <c r="AG825">
        <v>0.00155</v>
      </c>
      <c r="AH825">
        <v>2</v>
      </c>
      <c r="AI825">
        <v>85247139</v>
      </c>
      <c r="AJ825">
        <v>605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0</v>
      </c>
    </row>
    <row r="826" spans="1:44">
      <c r="A826">
        <f>ROW(Source!A181)</f>
        <v>181</v>
      </c>
      <c r="B826">
        <v>85247151</v>
      </c>
      <c r="C826">
        <v>85247130</v>
      </c>
      <c r="D826">
        <v>83018862</v>
      </c>
      <c r="E826">
        <v>1</v>
      </c>
      <c r="F826">
        <v>1</v>
      </c>
      <c r="G826">
        <v>1</v>
      </c>
      <c r="H826">
        <v>3</v>
      </c>
      <c r="I826" t="s">
        <v>849</v>
      </c>
      <c r="J826" t="s">
        <v>850</v>
      </c>
      <c r="K826" t="s">
        <v>851</v>
      </c>
      <c r="L826">
        <v>1346</v>
      </c>
      <c r="N826">
        <v>1009</v>
      </c>
      <c r="O826" t="s">
        <v>102</v>
      </c>
      <c r="P826" t="s">
        <v>102</v>
      </c>
      <c r="Q826">
        <v>1</v>
      </c>
      <c r="X826">
        <v>0.1</v>
      </c>
      <c r="Y826">
        <v>79.88</v>
      </c>
      <c r="Z826">
        <v>0</v>
      </c>
      <c r="AA826">
        <v>0</v>
      </c>
      <c r="AB826">
        <v>0</v>
      </c>
      <c r="AC826">
        <v>0</v>
      </c>
      <c r="AD826">
        <v>1</v>
      </c>
      <c r="AE826">
        <v>0</v>
      </c>
      <c r="AF826" t="s">
        <v>236</v>
      </c>
      <c r="AG826">
        <v>0.1</v>
      </c>
      <c r="AH826">
        <v>2</v>
      </c>
      <c r="AI826">
        <v>85247140</v>
      </c>
      <c r="AJ826">
        <v>606</v>
      </c>
      <c r="AK826">
        <v>0</v>
      </c>
      <c r="AL826">
        <v>0</v>
      </c>
      <c r="AM826">
        <v>0</v>
      </c>
      <c r="AN826">
        <v>0</v>
      </c>
      <c r="AO826">
        <v>0</v>
      </c>
      <c r="AP826">
        <v>0</v>
      </c>
      <c r="AQ826">
        <v>0</v>
      </c>
      <c r="AR826">
        <v>0</v>
      </c>
    </row>
    <row r="827" spans="1:44">
      <c r="A827">
        <f>ROW(Source!A181)</f>
        <v>181</v>
      </c>
      <c r="B827">
        <v>85247152</v>
      </c>
      <c r="C827">
        <v>85247130</v>
      </c>
      <c r="D827">
        <v>82931850</v>
      </c>
      <c r="E827">
        <v>117</v>
      </c>
      <c r="F827">
        <v>1</v>
      </c>
      <c r="G827">
        <v>1</v>
      </c>
      <c r="H827">
        <v>3</v>
      </c>
      <c r="I827" t="s">
        <v>327</v>
      </c>
      <c r="J827" t="s">
        <v>236</v>
      </c>
      <c r="K827" t="s">
        <v>328</v>
      </c>
      <c r="L827">
        <v>3277935</v>
      </c>
      <c r="N827">
        <v>1013</v>
      </c>
      <c r="O827" t="s">
        <v>64</v>
      </c>
      <c r="P827" t="s">
        <v>64</v>
      </c>
      <c r="Q827">
        <v>1</v>
      </c>
      <c r="X827">
        <v>2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0</v>
      </c>
      <c r="AE827">
        <v>0</v>
      </c>
      <c r="AF827" t="s">
        <v>236</v>
      </c>
      <c r="AG827">
        <v>2</v>
      </c>
      <c r="AH827">
        <v>2</v>
      </c>
      <c r="AI827">
        <v>85247141</v>
      </c>
      <c r="AJ827">
        <v>607</v>
      </c>
      <c r="AK827">
        <v>0</v>
      </c>
      <c r="AL827">
        <v>0</v>
      </c>
      <c r="AM827">
        <v>0</v>
      </c>
      <c r="AN827">
        <v>0</v>
      </c>
      <c r="AO827">
        <v>0</v>
      </c>
      <c r="AP827">
        <v>0</v>
      </c>
      <c r="AQ827">
        <v>0</v>
      </c>
      <c r="AR827">
        <v>0</v>
      </c>
    </row>
    <row r="828" spans="1:44">
      <c r="A828">
        <f>ROW(Source!A182)</f>
        <v>182</v>
      </c>
      <c r="B828">
        <v>85247142</v>
      </c>
      <c r="C828">
        <v>85247130</v>
      </c>
      <c r="D828">
        <v>82925840</v>
      </c>
      <c r="E828">
        <v>117</v>
      </c>
      <c r="F828">
        <v>1</v>
      </c>
      <c r="G828">
        <v>1</v>
      </c>
      <c r="H828">
        <v>1</v>
      </c>
      <c r="I828" t="s">
        <v>841</v>
      </c>
      <c r="J828" t="s">
        <v>236</v>
      </c>
      <c r="K828" t="s">
        <v>842</v>
      </c>
      <c r="L828">
        <v>1191</v>
      </c>
      <c r="N828">
        <v>1013</v>
      </c>
      <c r="O828" t="s">
        <v>28</v>
      </c>
      <c r="P828" t="s">
        <v>28</v>
      </c>
      <c r="Q828">
        <v>1</v>
      </c>
      <c r="X828">
        <v>41.12</v>
      </c>
      <c r="Y828">
        <v>0</v>
      </c>
      <c r="Z828">
        <v>0</v>
      </c>
      <c r="AA828">
        <v>0</v>
      </c>
      <c r="AB828">
        <v>793.61</v>
      </c>
      <c r="AC828">
        <v>0</v>
      </c>
      <c r="AD828">
        <v>1</v>
      </c>
      <c r="AE828">
        <v>1</v>
      </c>
      <c r="AF828" t="s">
        <v>441</v>
      </c>
      <c r="AG828">
        <v>55.512</v>
      </c>
      <c r="AH828">
        <v>2</v>
      </c>
      <c r="AI828">
        <v>85247131</v>
      </c>
      <c r="AJ828">
        <v>608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0</v>
      </c>
      <c r="AR828">
        <v>0</v>
      </c>
    </row>
    <row r="829" spans="1:44">
      <c r="A829">
        <f>ROW(Source!A182)</f>
        <v>182</v>
      </c>
      <c r="B829">
        <v>85247143</v>
      </c>
      <c r="C829">
        <v>85247130</v>
      </c>
      <c r="D829">
        <v>82926016</v>
      </c>
      <c r="E829">
        <v>117</v>
      </c>
      <c r="F829">
        <v>1</v>
      </c>
      <c r="G829">
        <v>1</v>
      </c>
      <c r="H829">
        <v>1</v>
      </c>
      <c r="I829" t="s">
        <v>798</v>
      </c>
      <c r="J829" t="s">
        <v>236</v>
      </c>
      <c r="K829" t="s">
        <v>799</v>
      </c>
      <c r="L829">
        <v>1191</v>
      </c>
      <c r="N829">
        <v>1013</v>
      </c>
      <c r="O829" t="s">
        <v>28</v>
      </c>
      <c r="P829" t="s">
        <v>28</v>
      </c>
      <c r="Q829">
        <v>1</v>
      </c>
      <c r="X829">
        <v>1.54</v>
      </c>
      <c r="Y829">
        <v>0</v>
      </c>
      <c r="Z829">
        <v>0</v>
      </c>
      <c r="AA829">
        <v>0</v>
      </c>
      <c r="AB829">
        <v>0</v>
      </c>
      <c r="AC829">
        <v>0</v>
      </c>
      <c r="AD829">
        <v>1</v>
      </c>
      <c r="AE829">
        <v>2</v>
      </c>
      <c r="AF829" t="s">
        <v>441</v>
      </c>
      <c r="AG829">
        <v>2.079</v>
      </c>
      <c r="AH829">
        <v>2</v>
      </c>
      <c r="AI829">
        <v>85247132</v>
      </c>
      <c r="AJ829">
        <v>609</v>
      </c>
      <c r="AK829">
        <v>0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0</v>
      </c>
      <c r="AR829">
        <v>0</v>
      </c>
    </row>
    <row r="830" spans="1:44">
      <c r="A830">
        <f>ROW(Source!A182)</f>
        <v>182</v>
      </c>
      <c r="B830">
        <v>85247144</v>
      </c>
      <c r="C830">
        <v>85247130</v>
      </c>
      <c r="D830">
        <v>82932505</v>
      </c>
      <c r="E830">
        <v>1</v>
      </c>
      <c r="F830">
        <v>1</v>
      </c>
      <c r="G830">
        <v>1</v>
      </c>
      <c r="H830">
        <v>2</v>
      </c>
      <c r="I830" t="s">
        <v>73</v>
      </c>
      <c r="J830" t="s">
        <v>807</v>
      </c>
      <c r="K830" t="s">
        <v>74</v>
      </c>
      <c r="L830">
        <v>1368</v>
      </c>
      <c r="N830">
        <v>1011</v>
      </c>
      <c r="O830" t="s">
        <v>57</v>
      </c>
      <c r="P830" t="s">
        <v>57</v>
      </c>
      <c r="Q830">
        <v>1</v>
      </c>
      <c r="X830">
        <v>0.77</v>
      </c>
      <c r="Y830">
        <v>0</v>
      </c>
      <c r="Z830">
        <v>1626.29</v>
      </c>
      <c r="AA830">
        <v>1090.46</v>
      </c>
      <c r="AB830">
        <v>0</v>
      </c>
      <c r="AC830">
        <v>0</v>
      </c>
      <c r="AD830">
        <v>1</v>
      </c>
      <c r="AE830">
        <v>0</v>
      </c>
      <c r="AF830" t="s">
        <v>441</v>
      </c>
      <c r="AG830">
        <v>1.0395</v>
      </c>
      <c r="AH830">
        <v>2</v>
      </c>
      <c r="AI830">
        <v>85247133</v>
      </c>
      <c r="AJ830">
        <v>610</v>
      </c>
      <c r="AK830">
        <v>0</v>
      </c>
      <c r="AL830">
        <v>0</v>
      </c>
      <c r="AM830">
        <v>0</v>
      </c>
      <c r="AN830">
        <v>0</v>
      </c>
      <c r="AO830">
        <v>0</v>
      </c>
      <c r="AP830">
        <v>0</v>
      </c>
      <c r="AQ830">
        <v>0</v>
      </c>
      <c r="AR830">
        <v>0</v>
      </c>
    </row>
    <row r="831" spans="1:44">
      <c r="A831">
        <f>ROW(Source!A182)</f>
        <v>182</v>
      </c>
      <c r="B831">
        <v>85247145</v>
      </c>
      <c r="C831">
        <v>85247130</v>
      </c>
      <c r="D831">
        <v>82933400</v>
      </c>
      <c r="E831">
        <v>1</v>
      </c>
      <c r="F831">
        <v>1</v>
      </c>
      <c r="G831">
        <v>1</v>
      </c>
      <c r="H831">
        <v>2</v>
      </c>
      <c r="I831" t="s">
        <v>97</v>
      </c>
      <c r="J831" t="s">
        <v>801</v>
      </c>
      <c r="K831" t="s">
        <v>98</v>
      </c>
      <c r="L831">
        <v>1368</v>
      </c>
      <c r="N831">
        <v>1011</v>
      </c>
      <c r="O831" t="s">
        <v>57</v>
      </c>
      <c r="P831" t="s">
        <v>57</v>
      </c>
      <c r="Q831">
        <v>1</v>
      </c>
      <c r="X831">
        <v>0.77</v>
      </c>
      <c r="Y831">
        <v>0</v>
      </c>
      <c r="Z831">
        <v>641.7</v>
      </c>
      <c r="AA831">
        <v>811.79</v>
      </c>
      <c r="AB831">
        <v>0</v>
      </c>
      <c r="AC831">
        <v>0</v>
      </c>
      <c r="AD831">
        <v>1</v>
      </c>
      <c r="AE831">
        <v>0</v>
      </c>
      <c r="AF831" t="s">
        <v>441</v>
      </c>
      <c r="AG831">
        <v>1.0395</v>
      </c>
      <c r="AH831">
        <v>2</v>
      </c>
      <c r="AI831">
        <v>85247134</v>
      </c>
      <c r="AJ831">
        <v>611</v>
      </c>
      <c r="AK831">
        <v>0</v>
      </c>
      <c r="AL831">
        <v>0</v>
      </c>
      <c r="AM831">
        <v>0</v>
      </c>
      <c r="AN831">
        <v>0</v>
      </c>
      <c r="AO831">
        <v>0</v>
      </c>
      <c r="AP831">
        <v>0</v>
      </c>
      <c r="AQ831">
        <v>0</v>
      </c>
      <c r="AR831">
        <v>0</v>
      </c>
    </row>
    <row r="832" spans="1:44">
      <c r="A832">
        <f>ROW(Source!A182)</f>
        <v>182</v>
      </c>
      <c r="B832">
        <v>85247146</v>
      </c>
      <c r="C832">
        <v>85247130</v>
      </c>
      <c r="D832">
        <v>82933596</v>
      </c>
      <c r="E832">
        <v>1</v>
      </c>
      <c r="F832">
        <v>1</v>
      </c>
      <c r="G832">
        <v>1</v>
      </c>
      <c r="H832">
        <v>2</v>
      </c>
      <c r="I832" t="s">
        <v>821</v>
      </c>
      <c r="J832" t="s">
        <v>822</v>
      </c>
      <c r="K832" t="s">
        <v>823</v>
      </c>
      <c r="L832">
        <v>1368</v>
      </c>
      <c r="N832">
        <v>1011</v>
      </c>
      <c r="O832" t="s">
        <v>57</v>
      </c>
      <c r="P832" t="s">
        <v>57</v>
      </c>
      <c r="Q832">
        <v>1</v>
      </c>
      <c r="X832">
        <v>4.94</v>
      </c>
      <c r="Y832">
        <v>0</v>
      </c>
      <c r="Z832">
        <v>34.61</v>
      </c>
      <c r="AA832">
        <v>0</v>
      </c>
      <c r="AB832">
        <v>0</v>
      </c>
      <c r="AC832">
        <v>0</v>
      </c>
      <c r="AD832">
        <v>1</v>
      </c>
      <c r="AE832">
        <v>0</v>
      </c>
      <c r="AF832" t="s">
        <v>441</v>
      </c>
      <c r="AG832">
        <v>6.669</v>
      </c>
      <c r="AH832">
        <v>2</v>
      </c>
      <c r="AI832">
        <v>85247135</v>
      </c>
      <c r="AJ832">
        <v>612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0</v>
      </c>
      <c r="AR832">
        <v>0</v>
      </c>
    </row>
    <row r="833" spans="1:44">
      <c r="A833">
        <f>ROW(Source!A182)</f>
        <v>182</v>
      </c>
      <c r="B833">
        <v>85247147</v>
      </c>
      <c r="C833">
        <v>85247130</v>
      </c>
      <c r="D833">
        <v>83000136</v>
      </c>
      <c r="E833">
        <v>1</v>
      </c>
      <c r="F833">
        <v>1</v>
      </c>
      <c r="G833">
        <v>1</v>
      </c>
      <c r="H833">
        <v>3</v>
      </c>
      <c r="I833" t="s">
        <v>901</v>
      </c>
      <c r="J833" t="s">
        <v>902</v>
      </c>
      <c r="K833" t="s">
        <v>903</v>
      </c>
      <c r="L833">
        <v>1346</v>
      </c>
      <c r="N833">
        <v>1009</v>
      </c>
      <c r="O833" t="s">
        <v>102</v>
      </c>
      <c r="P833" t="s">
        <v>102</v>
      </c>
      <c r="Q833">
        <v>1</v>
      </c>
      <c r="X833">
        <v>0.99</v>
      </c>
      <c r="Y833">
        <v>206.43</v>
      </c>
      <c r="Z833">
        <v>0</v>
      </c>
      <c r="AA833">
        <v>0</v>
      </c>
      <c r="AB833">
        <v>0</v>
      </c>
      <c r="AC833">
        <v>0</v>
      </c>
      <c r="AD833">
        <v>1</v>
      </c>
      <c r="AE833">
        <v>0</v>
      </c>
      <c r="AF833" t="s">
        <v>236</v>
      </c>
      <c r="AG833">
        <v>0.99</v>
      </c>
      <c r="AH833">
        <v>2</v>
      </c>
      <c r="AI833">
        <v>85247136</v>
      </c>
      <c r="AJ833">
        <v>613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0</v>
      </c>
      <c r="AR833">
        <v>0</v>
      </c>
    </row>
    <row r="834" spans="1:44">
      <c r="A834">
        <f>ROW(Source!A182)</f>
        <v>182</v>
      </c>
      <c r="B834">
        <v>85247148</v>
      </c>
      <c r="C834">
        <v>85247130</v>
      </c>
      <c r="D834">
        <v>83000168</v>
      </c>
      <c r="E834">
        <v>1</v>
      </c>
      <c r="F834">
        <v>1</v>
      </c>
      <c r="G834">
        <v>1</v>
      </c>
      <c r="H834">
        <v>3</v>
      </c>
      <c r="I834" t="s">
        <v>824</v>
      </c>
      <c r="J834" t="s">
        <v>825</v>
      </c>
      <c r="K834" t="s">
        <v>826</v>
      </c>
      <c r="L834">
        <v>1383</v>
      </c>
      <c r="N834">
        <v>1013</v>
      </c>
      <c r="O834" t="s">
        <v>827</v>
      </c>
      <c r="P834" t="s">
        <v>827</v>
      </c>
      <c r="Q834">
        <v>1</v>
      </c>
      <c r="X834">
        <v>2.5428</v>
      </c>
      <c r="Y834">
        <v>7.32</v>
      </c>
      <c r="Z834">
        <v>0</v>
      </c>
      <c r="AA834">
        <v>0</v>
      </c>
      <c r="AB834">
        <v>0</v>
      </c>
      <c r="AC834">
        <v>0</v>
      </c>
      <c r="AD834">
        <v>1</v>
      </c>
      <c r="AE834">
        <v>0</v>
      </c>
      <c r="AF834" t="s">
        <v>236</v>
      </c>
      <c r="AG834">
        <v>2.5428</v>
      </c>
      <c r="AH834">
        <v>2</v>
      </c>
      <c r="AI834">
        <v>85247137</v>
      </c>
      <c r="AJ834">
        <v>614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</row>
    <row r="835" spans="1:44">
      <c r="A835">
        <f>ROW(Source!A182)</f>
        <v>182</v>
      </c>
      <c r="B835">
        <v>85247149</v>
      </c>
      <c r="C835">
        <v>85247130</v>
      </c>
      <c r="D835">
        <v>83000909</v>
      </c>
      <c r="E835">
        <v>1</v>
      </c>
      <c r="F835">
        <v>1</v>
      </c>
      <c r="G835">
        <v>1</v>
      </c>
      <c r="H835">
        <v>3</v>
      </c>
      <c r="I835" t="s">
        <v>828</v>
      </c>
      <c r="J835" t="s">
        <v>829</v>
      </c>
      <c r="K835" t="s">
        <v>830</v>
      </c>
      <c r="L835">
        <v>1346</v>
      </c>
      <c r="N835">
        <v>1009</v>
      </c>
      <c r="O835" t="s">
        <v>102</v>
      </c>
      <c r="P835" t="s">
        <v>102</v>
      </c>
      <c r="Q835">
        <v>1</v>
      </c>
      <c r="X835">
        <v>3</v>
      </c>
      <c r="Y835">
        <v>155.63</v>
      </c>
      <c r="Z835">
        <v>0</v>
      </c>
      <c r="AA835">
        <v>0</v>
      </c>
      <c r="AB835">
        <v>0</v>
      </c>
      <c r="AC835">
        <v>0</v>
      </c>
      <c r="AD835">
        <v>1</v>
      </c>
      <c r="AE835">
        <v>0</v>
      </c>
      <c r="AF835" t="s">
        <v>236</v>
      </c>
      <c r="AG835">
        <v>3</v>
      </c>
      <c r="AH835">
        <v>2</v>
      </c>
      <c r="AI835">
        <v>85247138</v>
      </c>
      <c r="AJ835">
        <v>615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0</v>
      </c>
      <c r="AQ835">
        <v>0</v>
      </c>
      <c r="AR835">
        <v>0</v>
      </c>
    </row>
    <row r="836" spans="1:44">
      <c r="A836">
        <f>ROW(Source!A182)</f>
        <v>182</v>
      </c>
      <c r="B836">
        <v>85247150</v>
      </c>
      <c r="C836">
        <v>85247130</v>
      </c>
      <c r="D836">
        <v>83001675</v>
      </c>
      <c r="E836">
        <v>1</v>
      </c>
      <c r="F836">
        <v>1</v>
      </c>
      <c r="G836">
        <v>1</v>
      </c>
      <c r="H836">
        <v>3</v>
      </c>
      <c r="I836" t="s">
        <v>904</v>
      </c>
      <c r="J836" t="s">
        <v>905</v>
      </c>
      <c r="K836" t="s">
        <v>906</v>
      </c>
      <c r="L836">
        <v>1348</v>
      </c>
      <c r="N836">
        <v>1009</v>
      </c>
      <c r="O836" t="s">
        <v>154</v>
      </c>
      <c r="P836" t="s">
        <v>154</v>
      </c>
      <c r="Q836">
        <v>1000</v>
      </c>
      <c r="X836">
        <v>0.00155</v>
      </c>
      <c r="Y836">
        <v>127406</v>
      </c>
      <c r="Z836">
        <v>0</v>
      </c>
      <c r="AA836">
        <v>0</v>
      </c>
      <c r="AB836">
        <v>0</v>
      </c>
      <c r="AC836">
        <v>0</v>
      </c>
      <c r="AD836">
        <v>1</v>
      </c>
      <c r="AE836">
        <v>0</v>
      </c>
      <c r="AF836" t="s">
        <v>236</v>
      </c>
      <c r="AG836">
        <v>0.00155</v>
      </c>
      <c r="AH836">
        <v>2</v>
      </c>
      <c r="AI836">
        <v>85247139</v>
      </c>
      <c r="AJ836">
        <v>616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0</v>
      </c>
      <c r="AR836">
        <v>0</v>
      </c>
    </row>
    <row r="837" spans="1:44">
      <c r="A837">
        <f>ROW(Source!A182)</f>
        <v>182</v>
      </c>
      <c r="B837">
        <v>85247151</v>
      </c>
      <c r="C837">
        <v>85247130</v>
      </c>
      <c r="D837">
        <v>83018862</v>
      </c>
      <c r="E837">
        <v>1</v>
      </c>
      <c r="F837">
        <v>1</v>
      </c>
      <c r="G837">
        <v>1</v>
      </c>
      <c r="H837">
        <v>3</v>
      </c>
      <c r="I837" t="s">
        <v>849</v>
      </c>
      <c r="J837" t="s">
        <v>850</v>
      </c>
      <c r="K837" t="s">
        <v>851</v>
      </c>
      <c r="L837">
        <v>1346</v>
      </c>
      <c r="N837">
        <v>1009</v>
      </c>
      <c r="O837" t="s">
        <v>102</v>
      </c>
      <c r="P837" t="s">
        <v>102</v>
      </c>
      <c r="Q837">
        <v>1</v>
      </c>
      <c r="X837">
        <v>0.1</v>
      </c>
      <c r="Y837">
        <v>79.88</v>
      </c>
      <c r="Z837">
        <v>0</v>
      </c>
      <c r="AA837">
        <v>0</v>
      </c>
      <c r="AB837">
        <v>0</v>
      </c>
      <c r="AC837">
        <v>0</v>
      </c>
      <c r="AD837">
        <v>1</v>
      </c>
      <c r="AE837">
        <v>0</v>
      </c>
      <c r="AF837" t="s">
        <v>236</v>
      </c>
      <c r="AG837">
        <v>0.1</v>
      </c>
      <c r="AH837">
        <v>2</v>
      </c>
      <c r="AI837">
        <v>85247140</v>
      </c>
      <c r="AJ837">
        <v>617</v>
      </c>
      <c r="AK837">
        <v>0</v>
      </c>
      <c r="AL837">
        <v>0</v>
      </c>
      <c r="AM837">
        <v>0</v>
      </c>
      <c r="AN837">
        <v>0</v>
      </c>
      <c r="AO837">
        <v>0</v>
      </c>
      <c r="AP837">
        <v>0</v>
      </c>
      <c r="AQ837">
        <v>0</v>
      </c>
      <c r="AR837">
        <v>0</v>
      </c>
    </row>
    <row r="838" spans="1:44">
      <c r="A838">
        <f>ROW(Source!A182)</f>
        <v>182</v>
      </c>
      <c r="B838">
        <v>85247152</v>
      </c>
      <c r="C838">
        <v>85247130</v>
      </c>
      <c r="D838">
        <v>82931850</v>
      </c>
      <c r="E838">
        <v>117</v>
      </c>
      <c r="F838">
        <v>1</v>
      </c>
      <c r="G838">
        <v>1</v>
      </c>
      <c r="H838">
        <v>3</v>
      </c>
      <c r="I838" t="s">
        <v>327</v>
      </c>
      <c r="J838" t="s">
        <v>236</v>
      </c>
      <c r="K838" t="s">
        <v>328</v>
      </c>
      <c r="L838">
        <v>3277935</v>
      </c>
      <c r="N838">
        <v>1013</v>
      </c>
      <c r="O838" t="s">
        <v>64</v>
      </c>
      <c r="P838" t="s">
        <v>64</v>
      </c>
      <c r="Q838">
        <v>1</v>
      </c>
      <c r="X838">
        <v>2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 t="s">
        <v>236</v>
      </c>
      <c r="AG838">
        <v>2</v>
      </c>
      <c r="AH838">
        <v>2</v>
      </c>
      <c r="AI838">
        <v>85247141</v>
      </c>
      <c r="AJ838">
        <v>618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0</v>
      </c>
      <c r="AR838">
        <v>0</v>
      </c>
    </row>
    <row r="839" spans="1:44">
      <c r="A839">
        <f>ROW(Source!A185)</f>
        <v>185</v>
      </c>
      <c r="B839">
        <v>85247163</v>
      </c>
      <c r="C839">
        <v>85247154</v>
      </c>
      <c r="D839">
        <v>82925826</v>
      </c>
      <c r="E839">
        <v>117</v>
      </c>
      <c r="F839">
        <v>1</v>
      </c>
      <c r="G839">
        <v>1</v>
      </c>
      <c r="H839">
        <v>1</v>
      </c>
      <c r="I839" t="s">
        <v>141</v>
      </c>
      <c r="J839" t="s">
        <v>236</v>
      </c>
      <c r="K839" t="s">
        <v>142</v>
      </c>
      <c r="L839">
        <v>1191</v>
      </c>
      <c r="N839">
        <v>1013</v>
      </c>
      <c r="O839" t="s">
        <v>28</v>
      </c>
      <c r="P839" t="s">
        <v>28</v>
      </c>
      <c r="Q839">
        <v>1</v>
      </c>
      <c r="X839">
        <v>19.2</v>
      </c>
      <c r="Y839">
        <v>0</v>
      </c>
      <c r="Z839">
        <v>0</v>
      </c>
      <c r="AA839">
        <v>0</v>
      </c>
      <c r="AB839">
        <v>739.09</v>
      </c>
      <c r="AC839">
        <v>0</v>
      </c>
      <c r="AD839">
        <v>1</v>
      </c>
      <c r="AE839">
        <v>1</v>
      </c>
      <c r="AF839" t="s">
        <v>422</v>
      </c>
      <c r="AG839">
        <v>22.08</v>
      </c>
      <c r="AH839">
        <v>2</v>
      </c>
      <c r="AI839">
        <v>85247155</v>
      </c>
      <c r="AJ839">
        <v>619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</row>
    <row r="840" spans="1:44">
      <c r="A840">
        <f>ROW(Source!A185)</f>
        <v>185</v>
      </c>
      <c r="B840">
        <v>85247164</v>
      </c>
      <c r="C840">
        <v>85247154</v>
      </c>
      <c r="D840">
        <v>82926016</v>
      </c>
      <c r="E840">
        <v>117</v>
      </c>
      <c r="F840">
        <v>1</v>
      </c>
      <c r="G840">
        <v>1</v>
      </c>
      <c r="H840">
        <v>1</v>
      </c>
      <c r="I840" t="s">
        <v>798</v>
      </c>
      <c r="J840" t="s">
        <v>236</v>
      </c>
      <c r="K840" t="s">
        <v>799</v>
      </c>
      <c r="L840">
        <v>1191</v>
      </c>
      <c r="N840">
        <v>1013</v>
      </c>
      <c r="O840" t="s">
        <v>28</v>
      </c>
      <c r="P840" t="s">
        <v>28</v>
      </c>
      <c r="Q840">
        <v>1</v>
      </c>
      <c r="X840">
        <v>0.06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1</v>
      </c>
      <c r="AE840">
        <v>2</v>
      </c>
      <c r="AF840" t="s">
        <v>422</v>
      </c>
      <c r="AG840">
        <v>0.069</v>
      </c>
      <c r="AH840">
        <v>2</v>
      </c>
      <c r="AI840">
        <v>85247156</v>
      </c>
      <c r="AJ840">
        <v>620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0</v>
      </c>
      <c r="AR840">
        <v>0</v>
      </c>
    </row>
    <row r="841" spans="1:44">
      <c r="A841">
        <f>ROW(Source!A185)</f>
        <v>185</v>
      </c>
      <c r="B841">
        <v>85247165</v>
      </c>
      <c r="C841">
        <v>85247154</v>
      </c>
      <c r="D841">
        <v>82932692</v>
      </c>
      <c r="E841">
        <v>1</v>
      </c>
      <c r="F841">
        <v>1</v>
      </c>
      <c r="G841">
        <v>1</v>
      </c>
      <c r="H841">
        <v>2</v>
      </c>
      <c r="I841" t="s">
        <v>143</v>
      </c>
      <c r="J841" t="s">
        <v>939</v>
      </c>
      <c r="K841" t="s">
        <v>144</v>
      </c>
      <c r="L841">
        <v>1368</v>
      </c>
      <c r="N841">
        <v>1011</v>
      </c>
      <c r="O841" t="s">
        <v>57</v>
      </c>
      <c r="P841" t="s">
        <v>57</v>
      </c>
      <c r="Q841">
        <v>1</v>
      </c>
      <c r="X841">
        <v>0.01</v>
      </c>
      <c r="Y841">
        <v>0</v>
      </c>
      <c r="Z841">
        <v>37.32</v>
      </c>
      <c r="AA841">
        <v>720.91</v>
      </c>
      <c r="AB841">
        <v>0</v>
      </c>
      <c r="AC841">
        <v>0</v>
      </c>
      <c r="AD841">
        <v>1</v>
      </c>
      <c r="AE841">
        <v>0</v>
      </c>
      <c r="AF841" t="s">
        <v>422</v>
      </c>
      <c r="AG841">
        <v>0.0115</v>
      </c>
      <c r="AH841">
        <v>2</v>
      </c>
      <c r="AI841">
        <v>85247157</v>
      </c>
      <c r="AJ841">
        <v>621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</row>
    <row r="842" spans="1:44">
      <c r="A842">
        <f>ROW(Source!A185)</f>
        <v>185</v>
      </c>
      <c r="B842">
        <v>85247166</v>
      </c>
      <c r="C842">
        <v>85247154</v>
      </c>
      <c r="D842">
        <v>82933400</v>
      </c>
      <c r="E842">
        <v>1</v>
      </c>
      <c r="F842">
        <v>1</v>
      </c>
      <c r="G842">
        <v>1</v>
      </c>
      <c r="H842">
        <v>2</v>
      </c>
      <c r="I842" t="s">
        <v>97</v>
      </c>
      <c r="J842" t="s">
        <v>801</v>
      </c>
      <c r="K842" t="s">
        <v>98</v>
      </c>
      <c r="L842">
        <v>1368</v>
      </c>
      <c r="N842">
        <v>1011</v>
      </c>
      <c r="O842" t="s">
        <v>57</v>
      </c>
      <c r="P842" t="s">
        <v>57</v>
      </c>
      <c r="Q842">
        <v>1</v>
      </c>
      <c r="X842">
        <v>0.05</v>
      </c>
      <c r="Y842">
        <v>0</v>
      </c>
      <c r="Z842">
        <v>641.7</v>
      </c>
      <c r="AA842">
        <v>811.79</v>
      </c>
      <c r="AB842">
        <v>0</v>
      </c>
      <c r="AC842">
        <v>0</v>
      </c>
      <c r="AD842">
        <v>1</v>
      </c>
      <c r="AE842">
        <v>0</v>
      </c>
      <c r="AF842" t="s">
        <v>422</v>
      </c>
      <c r="AG842">
        <v>0.0575</v>
      </c>
      <c r="AH842">
        <v>2</v>
      </c>
      <c r="AI842">
        <v>85247158</v>
      </c>
      <c r="AJ842">
        <v>622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0</v>
      </c>
      <c r="AR842">
        <v>0</v>
      </c>
    </row>
    <row r="843" spans="1:44">
      <c r="A843">
        <f>ROW(Source!A185)</f>
        <v>185</v>
      </c>
      <c r="B843">
        <v>85247167</v>
      </c>
      <c r="C843">
        <v>85247154</v>
      </c>
      <c r="D843">
        <v>83000759</v>
      </c>
      <c r="E843">
        <v>1</v>
      </c>
      <c r="F843">
        <v>1</v>
      </c>
      <c r="G843">
        <v>1</v>
      </c>
      <c r="H843">
        <v>3</v>
      </c>
      <c r="I843" t="s">
        <v>147</v>
      </c>
      <c r="J843" t="s">
        <v>940</v>
      </c>
      <c r="K843" t="s">
        <v>148</v>
      </c>
      <c r="L843">
        <v>1346</v>
      </c>
      <c r="N843">
        <v>1009</v>
      </c>
      <c r="O843" t="s">
        <v>102</v>
      </c>
      <c r="P843" t="s">
        <v>102</v>
      </c>
      <c r="Q843">
        <v>1</v>
      </c>
      <c r="X843">
        <v>0.24</v>
      </c>
      <c r="Y843">
        <v>2507.62</v>
      </c>
      <c r="Z843">
        <v>0</v>
      </c>
      <c r="AA843">
        <v>0</v>
      </c>
      <c r="AB843">
        <v>0</v>
      </c>
      <c r="AC843">
        <v>0</v>
      </c>
      <c r="AD843">
        <v>1</v>
      </c>
      <c r="AE843">
        <v>0</v>
      </c>
      <c r="AF843" t="s">
        <v>236</v>
      </c>
      <c r="AG843">
        <v>0.24</v>
      </c>
      <c r="AH843">
        <v>2</v>
      </c>
      <c r="AI843">
        <v>85247159</v>
      </c>
      <c r="AJ843">
        <v>623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0</v>
      </c>
      <c r="AR843">
        <v>0</v>
      </c>
    </row>
    <row r="844" spans="1:44">
      <c r="A844">
        <f>ROW(Source!A185)</f>
        <v>185</v>
      </c>
      <c r="B844">
        <v>85247168</v>
      </c>
      <c r="C844">
        <v>85247154</v>
      </c>
      <c r="D844">
        <v>83002452</v>
      </c>
      <c r="E844">
        <v>1</v>
      </c>
      <c r="F844">
        <v>1</v>
      </c>
      <c r="G844">
        <v>1</v>
      </c>
      <c r="H844">
        <v>3</v>
      </c>
      <c r="I844" t="s">
        <v>149</v>
      </c>
      <c r="J844" t="s">
        <v>941</v>
      </c>
      <c r="K844" t="s">
        <v>150</v>
      </c>
      <c r="L844">
        <v>1327</v>
      </c>
      <c r="N844">
        <v>1005</v>
      </c>
      <c r="O844" t="s">
        <v>151</v>
      </c>
      <c r="P844" t="s">
        <v>151</v>
      </c>
      <c r="Q844">
        <v>1</v>
      </c>
      <c r="X844">
        <v>0.8</v>
      </c>
      <c r="Y844">
        <v>531.44</v>
      </c>
      <c r="Z844">
        <v>0</v>
      </c>
      <c r="AA844">
        <v>0</v>
      </c>
      <c r="AB844">
        <v>0</v>
      </c>
      <c r="AC844">
        <v>0</v>
      </c>
      <c r="AD844">
        <v>1</v>
      </c>
      <c r="AE844">
        <v>0</v>
      </c>
      <c r="AF844" t="s">
        <v>236</v>
      </c>
      <c r="AG844">
        <v>0.8</v>
      </c>
      <c r="AH844">
        <v>2</v>
      </c>
      <c r="AI844">
        <v>85247160</v>
      </c>
      <c r="AJ844">
        <v>624</v>
      </c>
      <c r="AK844">
        <v>0</v>
      </c>
      <c r="AL844">
        <v>0</v>
      </c>
      <c r="AM844">
        <v>0</v>
      </c>
      <c r="AN844">
        <v>0</v>
      </c>
      <c r="AO844">
        <v>0</v>
      </c>
      <c r="AP844">
        <v>0</v>
      </c>
      <c r="AQ844">
        <v>0</v>
      </c>
      <c r="AR844">
        <v>0</v>
      </c>
    </row>
    <row r="845" spans="1:44">
      <c r="A845">
        <f>ROW(Source!A185)</f>
        <v>185</v>
      </c>
      <c r="B845">
        <v>85247169</v>
      </c>
      <c r="C845">
        <v>85247154</v>
      </c>
      <c r="D845">
        <v>83002816</v>
      </c>
      <c r="E845">
        <v>1</v>
      </c>
      <c r="F845">
        <v>1</v>
      </c>
      <c r="G845">
        <v>1</v>
      </c>
      <c r="H845">
        <v>3</v>
      </c>
      <c r="I845" t="s">
        <v>105</v>
      </c>
      <c r="J845" t="s">
        <v>814</v>
      </c>
      <c r="K845" t="s">
        <v>106</v>
      </c>
      <c r="L845">
        <v>1346</v>
      </c>
      <c r="N845">
        <v>1009</v>
      </c>
      <c r="O845" t="s">
        <v>102</v>
      </c>
      <c r="P845" t="s">
        <v>102</v>
      </c>
      <c r="Q845">
        <v>1</v>
      </c>
      <c r="X845">
        <v>0.21</v>
      </c>
      <c r="Y845">
        <v>56.11</v>
      </c>
      <c r="Z845">
        <v>0</v>
      </c>
      <c r="AA845">
        <v>0</v>
      </c>
      <c r="AB845">
        <v>0</v>
      </c>
      <c r="AC845">
        <v>0</v>
      </c>
      <c r="AD845">
        <v>1</v>
      </c>
      <c r="AE845">
        <v>0</v>
      </c>
      <c r="AF845" t="s">
        <v>236</v>
      </c>
      <c r="AG845">
        <v>0.21</v>
      </c>
      <c r="AH845">
        <v>2</v>
      </c>
      <c r="AI845">
        <v>85247161</v>
      </c>
      <c r="AJ845">
        <v>625</v>
      </c>
      <c r="AK845">
        <v>0</v>
      </c>
      <c r="AL845">
        <v>0</v>
      </c>
      <c r="AM845">
        <v>0</v>
      </c>
      <c r="AN845">
        <v>0</v>
      </c>
      <c r="AO845">
        <v>0</v>
      </c>
      <c r="AP845">
        <v>0</v>
      </c>
      <c r="AQ845">
        <v>0</v>
      </c>
      <c r="AR845">
        <v>0</v>
      </c>
    </row>
    <row r="846" spans="1:44">
      <c r="A846">
        <f>ROW(Source!A185)</f>
        <v>185</v>
      </c>
      <c r="B846">
        <v>85247170</v>
      </c>
      <c r="C846">
        <v>85247154</v>
      </c>
      <c r="D846">
        <v>82929756</v>
      </c>
      <c r="E846">
        <v>117</v>
      </c>
      <c r="F846">
        <v>1</v>
      </c>
      <c r="G846">
        <v>1</v>
      </c>
      <c r="H846">
        <v>3</v>
      </c>
      <c r="I846" t="s">
        <v>972</v>
      </c>
      <c r="J846" t="s">
        <v>236</v>
      </c>
      <c r="K846" t="s">
        <v>1013</v>
      </c>
      <c r="L846">
        <v>1346</v>
      </c>
      <c r="N846">
        <v>1009</v>
      </c>
      <c r="O846" t="s">
        <v>102</v>
      </c>
      <c r="P846" t="s">
        <v>102</v>
      </c>
      <c r="Q846">
        <v>1</v>
      </c>
      <c r="X846">
        <v>26.7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 t="s">
        <v>236</v>
      </c>
      <c r="AG846">
        <v>26.7</v>
      </c>
      <c r="AH846">
        <v>3</v>
      </c>
      <c r="AI846">
        <v>-1</v>
      </c>
      <c r="AJ846" t="s">
        <v>236</v>
      </c>
      <c r="AK846">
        <v>0</v>
      </c>
      <c r="AL846">
        <v>0</v>
      </c>
      <c r="AM846">
        <v>0</v>
      </c>
      <c r="AN846">
        <v>0</v>
      </c>
      <c r="AO846">
        <v>0</v>
      </c>
      <c r="AP846">
        <v>0</v>
      </c>
      <c r="AQ846">
        <v>0</v>
      </c>
      <c r="AR846">
        <v>0</v>
      </c>
    </row>
    <row r="847" spans="1:44">
      <c r="A847">
        <f>ROW(Source!A185)</f>
        <v>185</v>
      </c>
      <c r="B847">
        <v>85247171</v>
      </c>
      <c r="C847">
        <v>85247154</v>
      </c>
      <c r="D847">
        <v>82929860</v>
      </c>
      <c r="E847">
        <v>117</v>
      </c>
      <c r="F847">
        <v>1</v>
      </c>
      <c r="G847">
        <v>1</v>
      </c>
      <c r="H847">
        <v>3</v>
      </c>
      <c r="I847" t="s">
        <v>1014</v>
      </c>
      <c r="J847" t="s">
        <v>236</v>
      </c>
      <c r="K847" t="s">
        <v>1015</v>
      </c>
      <c r="L847">
        <v>1348</v>
      </c>
      <c r="N847">
        <v>1009</v>
      </c>
      <c r="O847" t="s">
        <v>154</v>
      </c>
      <c r="P847" t="s">
        <v>154</v>
      </c>
      <c r="Q847">
        <v>1000</v>
      </c>
      <c r="X847">
        <v>0.0103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 t="s">
        <v>236</v>
      </c>
      <c r="AG847">
        <v>0.0103</v>
      </c>
      <c r="AH847">
        <v>3</v>
      </c>
      <c r="AI847">
        <v>-1</v>
      </c>
      <c r="AJ847" t="s">
        <v>236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0</v>
      </c>
      <c r="AQ847">
        <v>0</v>
      </c>
      <c r="AR847">
        <v>0</v>
      </c>
    </row>
    <row r="848" spans="1:44">
      <c r="A848">
        <f>ROW(Source!A185)</f>
        <v>185</v>
      </c>
      <c r="B848">
        <v>85247172</v>
      </c>
      <c r="C848">
        <v>85247154</v>
      </c>
      <c r="D848">
        <v>83019299</v>
      </c>
      <c r="E848">
        <v>1</v>
      </c>
      <c r="F848">
        <v>1</v>
      </c>
      <c r="G848">
        <v>1</v>
      </c>
      <c r="H848">
        <v>3</v>
      </c>
      <c r="I848" t="s">
        <v>152</v>
      </c>
      <c r="J848" t="s">
        <v>942</v>
      </c>
      <c r="K848" t="s">
        <v>153</v>
      </c>
      <c r="L848">
        <v>1348</v>
      </c>
      <c r="N848">
        <v>1009</v>
      </c>
      <c r="O848" t="s">
        <v>154</v>
      </c>
      <c r="P848" t="s">
        <v>154</v>
      </c>
      <c r="Q848">
        <v>1000</v>
      </c>
      <c r="X848">
        <v>0.005</v>
      </c>
      <c r="Y848">
        <v>24995.33</v>
      </c>
      <c r="Z848">
        <v>0</v>
      </c>
      <c r="AA848">
        <v>0</v>
      </c>
      <c r="AB848">
        <v>0</v>
      </c>
      <c r="AC848">
        <v>0</v>
      </c>
      <c r="AD848">
        <v>1</v>
      </c>
      <c r="AE848">
        <v>0</v>
      </c>
      <c r="AF848" t="s">
        <v>236</v>
      </c>
      <c r="AG848">
        <v>0.005</v>
      </c>
      <c r="AH848">
        <v>2</v>
      </c>
      <c r="AI848">
        <v>85247162</v>
      </c>
      <c r="AJ848">
        <v>626</v>
      </c>
      <c r="AK848">
        <v>0</v>
      </c>
      <c r="AL848">
        <v>0</v>
      </c>
      <c r="AM848">
        <v>0</v>
      </c>
      <c r="AN848">
        <v>0</v>
      </c>
      <c r="AO848">
        <v>0</v>
      </c>
      <c r="AP848">
        <v>0</v>
      </c>
      <c r="AQ848">
        <v>0</v>
      </c>
      <c r="AR848">
        <v>0</v>
      </c>
    </row>
    <row r="849" spans="1:44">
      <c r="A849">
        <f>ROW(Source!A186)</f>
        <v>186</v>
      </c>
      <c r="B849">
        <v>85247163</v>
      </c>
      <c r="C849">
        <v>85247154</v>
      </c>
      <c r="D849">
        <v>82925826</v>
      </c>
      <c r="E849">
        <v>117</v>
      </c>
      <c r="F849">
        <v>1</v>
      </c>
      <c r="G849">
        <v>1</v>
      </c>
      <c r="H849">
        <v>1</v>
      </c>
      <c r="I849" t="s">
        <v>141</v>
      </c>
      <c r="J849" t="s">
        <v>236</v>
      </c>
      <c r="K849" t="s">
        <v>142</v>
      </c>
      <c r="L849">
        <v>1191</v>
      </c>
      <c r="N849">
        <v>1013</v>
      </c>
      <c r="O849" t="s">
        <v>28</v>
      </c>
      <c r="P849" t="s">
        <v>28</v>
      </c>
      <c r="Q849">
        <v>1</v>
      </c>
      <c r="X849">
        <v>19.2</v>
      </c>
      <c r="Y849">
        <v>0</v>
      </c>
      <c r="Z849">
        <v>0</v>
      </c>
      <c r="AA849">
        <v>0</v>
      </c>
      <c r="AB849">
        <v>739.09</v>
      </c>
      <c r="AC849">
        <v>0</v>
      </c>
      <c r="AD849">
        <v>1</v>
      </c>
      <c r="AE849">
        <v>1</v>
      </c>
      <c r="AF849" t="s">
        <v>422</v>
      </c>
      <c r="AG849">
        <v>22.08</v>
      </c>
      <c r="AH849">
        <v>2</v>
      </c>
      <c r="AI849">
        <v>85247155</v>
      </c>
      <c r="AJ849">
        <v>627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0</v>
      </c>
      <c r="AR849">
        <v>0</v>
      </c>
    </row>
    <row r="850" spans="1:44">
      <c r="A850">
        <f>ROW(Source!A186)</f>
        <v>186</v>
      </c>
      <c r="B850">
        <v>85247164</v>
      </c>
      <c r="C850">
        <v>85247154</v>
      </c>
      <c r="D850">
        <v>82926016</v>
      </c>
      <c r="E850">
        <v>117</v>
      </c>
      <c r="F850">
        <v>1</v>
      </c>
      <c r="G850">
        <v>1</v>
      </c>
      <c r="H850">
        <v>1</v>
      </c>
      <c r="I850" t="s">
        <v>798</v>
      </c>
      <c r="J850" t="s">
        <v>236</v>
      </c>
      <c r="K850" t="s">
        <v>799</v>
      </c>
      <c r="L850">
        <v>1191</v>
      </c>
      <c r="N850">
        <v>1013</v>
      </c>
      <c r="O850" t="s">
        <v>28</v>
      </c>
      <c r="P850" t="s">
        <v>28</v>
      </c>
      <c r="Q850">
        <v>1</v>
      </c>
      <c r="X850">
        <v>0.06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1</v>
      </c>
      <c r="AE850">
        <v>2</v>
      </c>
      <c r="AF850" t="s">
        <v>422</v>
      </c>
      <c r="AG850">
        <v>0.069</v>
      </c>
      <c r="AH850">
        <v>2</v>
      </c>
      <c r="AI850">
        <v>85247156</v>
      </c>
      <c r="AJ850">
        <v>628</v>
      </c>
      <c r="AK850">
        <v>0</v>
      </c>
      <c r="AL850">
        <v>0</v>
      </c>
      <c r="AM850">
        <v>0</v>
      </c>
      <c r="AN850">
        <v>0</v>
      </c>
      <c r="AO850">
        <v>0</v>
      </c>
      <c r="AP850">
        <v>0</v>
      </c>
      <c r="AQ850">
        <v>0</v>
      </c>
      <c r="AR850">
        <v>0</v>
      </c>
    </row>
    <row r="851" spans="1:44">
      <c r="A851">
        <f>ROW(Source!A186)</f>
        <v>186</v>
      </c>
      <c r="B851">
        <v>85247165</v>
      </c>
      <c r="C851">
        <v>85247154</v>
      </c>
      <c r="D851">
        <v>82932692</v>
      </c>
      <c r="E851">
        <v>1</v>
      </c>
      <c r="F851">
        <v>1</v>
      </c>
      <c r="G851">
        <v>1</v>
      </c>
      <c r="H851">
        <v>2</v>
      </c>
      <c r="I851" t="s">
        <v>143</v>
      </c>
      <c r="J851" t="s">
        <v>939</v>
      </c>
      <c r="K851" t="s">
        <v>144</v>
      </c>
      <c r="L851">
        <v>1368</v>
      </c>
      <c r="N851">
        <v>1011</v>
      </c>
      <c r="O851" t="s">
        <v>57</v>
      </c>
      <c r="P851" t="s">
        <v>57</v>
      </c>
      <c r="Q851">
        <v>1</v>
      </c>
      <c r="X851">
        <v>0.01</v>
      </c>
      <c r="Y851">
        <v>0</v>
      </c>
      <c r="Z851">
        <v>37.32</v>
      </c>
      <c r="AA851">
        <v>720.91</v>
      </c>
      <c r="AB851">
        <v>0</v>
      </c>
      <c r="AC851">
        <v>0</v>
      </c>
      <c r="AD851">
        <v>1</v>
      </c>
      <c r="AE851">
        <v>0</v>
      </c>
      <c r="AF851" t="s">
        <v>422</v>
      </c>
      <c r="AG851">
        <v>0.0115</v>
      </c>
      <c r="AH851">
        <v>2</v>
      </c>
      <c r="AI851">
        <v>85247157</v>
      </c>
      <c r="AJ851">
        <v>629</v>
      </c>
      <c r="AK851">
        <v>0</v>
      </c>
      <c r="AL851">
        <v>0</v>
      </c>
      <c r="AM851">
        <v>0</v>
      </c>
      <c r="AN851">
        <v>0</v>
      </c>
      <c r="AO851">
        <v>0</v>
      </c>
      <c r="AP851">
        <v>0</v>
      </c>
      <c r="AQ851">
        <v>0</v>
      </c>
      <c r="AR851">
        <v>0</v>
      </c>
    </row>
    <row r="852" spans="1:44">
      <c r="A852">
        <f>ROW(Source!A186)</f>
        <v>186</v>
      </c>
      <c r="B852">
        <v>85247166</v>
      </c>
      <c r="C852">
        <v>85247154</v>
      </c>
      <c r="D852">
        <v>82933400</v>
      </c>
      <c r="E852">
        <v>1</v>
      </c>
      <c r="F852">
        <v>1</v>
      </c>
      <c r="G852">
        <v>1</v>
      </c>
      <c r="H852">
        <v>2</v>
      </c>
      <c r="I852" t="s">
        <v>97</v>
      </c>
      <c r="J852" t="s">
        <v>801</v>
      </c>
      <c r="K852" t="s">
        <v>98</v>
      </c>
      <c r="L852">
        <v>1368</v>
      </c>
      <c r="N852">
        <v>1011</v>
      </c>
      <c r="O852" t="s">
        <v>57</v>
      </c>
      <c r="P852" t="s">
        <v>57</v>
      </c>
      <c r="Q852">
        <v>1</v>
      </c>
      <c r="X852">
        <v>0.05</v>
      </c>
      <c r="Y852">
        <v>0</v>
      </c>
      <c r="Z852">
        <v>641.7</v>
      </c>
      <c r="AA852">
        <v>811.79</v>
      </c>
      <c r="AB852">
        <v>0</v>
      </c>
      <c r="AC852">
        <v>0</v>
      </c>
      <c r="AD852">
        <v>1</v>
      </c>
      <c r="AE852">
        <v>0</v>
      </c>
      <c r="AF852" t="s">
        <v>422</v>
      </c>
      <c r="AG852">
        <v>0.0575</v>
      </c>
      <c r="AH852">
        <v>2</v>
      </c>
      <c r="AI852">
        <v>85247158</v>
      </c>
      <c r="AJ852">
        <v>630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0</v>
      </c>
      <c r="AR852">
        <v>0</v>
      </c>
    </row>
    <row r="853" spans="1:44">
      <c r="A853">
        <f>ROW(Source!A186)</f>
        <v>186</v>
      </c>
      <c r="B853">
        <v>85247167</v>
      </c>
      <c r="C853">
        <v>85247154</v>
      </c>
      <c r="D853">
        <v>83000759</v>
      </c>
      <c r="E853">
        <v>1</v>
      </c>
      <c r="F853">
        <v>1</v>
      </c>
      <c r="G853">
        <v>1</v>
      </c>
      <c r="H853">
        <v>3</v>
      </c>
      <c r="I853" t="s">
        <v>147</v>
      </c>
      <c r="J853" t="s">
        <v>940</v>
      </c>
      <c r="K853" t="s">
        <v>148</v>
      </c>
      <c r="L853">
        <v>1346</v>
      </c>
      <c r="N853">
        <v>1009</v>
      </c>
      <c r="O853" t="s">
        <v>102</v>
      </c>
      <c r="P853" t="s">
        <v>102</v>
      </c>
      <c r="Q853">
        <v>1</v>
      </c>
      <c r="X853">
        <v>0.24</v>
      </c>
      <c r="Y853">
        <v>2507.62</v>
      </c>
      <c r="Z853">
        <v>0</v>
      </c>
      <c r="AA853">
        <v>0</v>
      </c>
      <c r="AB853">
        <v>0</v>
      </c>
      <c r="AC853">
        <v>0</v>
      </c>
      <c r="AD853">
        <v>1</v>
      </c>
      <c r="AE853">
        <v>0</v>
      </c>
      <c r="AF853" t="s">
        <v>236</v>
      </c>
      <c r="AG853">
        <v>0.24</v>
      </c>
      <c r="AH853">
        <v>2</v>
      </c>
      <c r="AI853">
        <v>85247159</v>
      </c>
      <c r="AJ853">
        <v>631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0</v>
      </c>
      <c r="AR853">
        <v>0</v>
      </c>
    </row>
    <row r="854" spans="1:44">
      <c r="A854">
        <f>ROW(Source!A186)</f>
        <v>186</v>
      </c>
      <c r="B854">
        <v>85247168</v>
      </c>
      <c r="C854">
        <v>85247154</v>
      </c>
      <c r="D854">
        <v>83002452</v>
      </c>
      <c r="E854">
        <v>1</v>
      </c>
      <c r="F854">
        <v>1</v>
      </c>
      <c r="G854">
        <v>1</v>
      </c>
      <c r="H854">
        <v>3</v>
      </c>
      <c r="I854" t="s">
        <v>149</v>
      </c>
      <c r="J854" t="s">
        <v>941</v>
      </c>
      <c r="K854" t="s">
        <v>150</v>
      </c>
      <c r="L854">
        <v>1327</v>
      </c>
      <c r="N854">
        <v>1005</v>
      </c>
      <c r="O854" t="s">
        <v>151</v>
      </c>
      <c r="P854" t="s">
        <v>151</v>
      </c>
      <c r="Q854">
        <v>1</v>
      </c>
      <c r="X854">
        <v>0.8</v>
      </c>
      <c r="Y854">
        <v>531.44</v>
      </c>
      <c r="Z854">
        <v>0</v>
      </c>
      <c r="AA854">
        <v>0</v>
      </c>
      <c r="AB854">
        <v>0</v>
      </c>
      <c r="AC854">
        <v>0</v>
      </c>
      <c r="AD854">
        <v>1</v>
      </c>
      <c r="AE854">
        <v>0</v>
      </c>
      <c r="AF854" t="s">
        <v>236</v>
      </c>
      <c r="AG854">
        <v>0.8</v>
      </c>
      <c r="AH854">
        <v>2</v>
      </c>
      <c r="AI854">
        <v>85247160</v>
      </c>
      <c r="AJ854">
        <v>632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</row>
    <row r="855" spans="1:44">
      <c r="A855">
        <f>ROW(Source!A186)</f>
        <v>186</v>
      </c>
      <c r="B855">
        <v>85247169</v>
      </c>
      <c r="C855">
        <v>85247154</v>
      </c>
      <c r="D855">
        <v>83002816</v>
      </c>
      <c r="E855">
        <v>1</v>
      </c>
      <c r="F855">
        <v>1</v>
      </c>
      <c r="G855">
        <v>1</v>
      </c>
      <c r="H855">
        <v>3</v>
      </c>
      <c r="I855" t="s">
        <v>105</v>
      </c>
      <c r="J855" t="s">
        <v>814</v>
      </c>
      <c r="K855" t="s">
        <v>106</v>
      </c>
      <c r="L855">
        <v>1346</v>
      </c>
      <c r="N855">
        <v>1009</v>
      </c>
      <c r="O855" t="s">
        <v>102</v>
      </c>
      <c r="P855" t="s">
        <v>102</v>
      </c>
      <c r="Q855">
        <v>1</v>
      </c>
      <c r="X855">
        <v>0.21</v>
      </c>
      <c r="Y855">
        <v>56.11</v>
      </c>
      <c r="Z855">
        <v>0</v>
      </c>
      <c r="AA855">
        <v>0</v>
      </c>
      <c r="AB855">
        <v>0</v>
      </c>
      <c r="AC855">
        <v>0</v>
      </c>
      <c r="AD855">
        <v>1</v>
      </c>
      <c r="AE855">
        <v>0</v>
      </c>
      <c r="AF855" t="s">
        <v>236</v>
      </c>
      <c r="AG855">
        <v>0.21</v>
      </c>
      <c r="AH855">
        <v>2</v>
      </c>
      <c r="AI855">
        <v>85247161</v>
      </c>
      <c r="AJ855">
        <v>633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0</v>
      </c>
      <c r="AR855">
        <v>0</v>
      </c>
    </row>
    <row r="856" spans="1:44">
      <c r="A856">
        <f>ROW(Source!A186)</f>
        <v>186</v>
      </c>
      <c r="B856">
        <v>85247170</v>
      </c>
      <c r="C856">
        <v>85247154</v>
      </c>
      <c r="D856">
        <v>82929756</v>
      </c>
      <c r="E856">
        <v>117</v>
      </c>
      <c r="F856">
        <v>1</v>
      </c>
      <c r="G856">
        <v>1</v>
      </c>
      <c r="H856">
        <v>3</v>
      </c>
      <c r="I856" t="s">
        <v>972</v>
      </c>
      <c r="J856" t="s">
        <v>236</v>
      </c>
      <c r="K856" t="s">
        <v>1013</v>
      </c>
      <c r="L856">
        <v>1346</v>
      </c>
      <c r="N856">
        <v>1009</v>
      </c>
      <c r="O856" t="s">
        <v>102</v>
      </c>
      <c r="P856" t="s">
        <v>102</v>
      </c>
      <c r="Q856">
        <v>1</v>
      </c>
      <c r="X856">
        <v>26.7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 t="s">
        <v>236</v>
      </c>
      <c r="AG856">
        <v>26.7</v>
      </c>
      <c r="AH856">
        <v>3</v>
      </c>
      <c r="AI856">
        <v>-1</v>
      </c>
      <c r="AJ856" t="s">
        <v>236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</row>
    <row r="857" spans="1:44">
      <c r="A857">
        <f>ROW(Source!A186)</f>
        <v>186</v>
      </c>
      <c r="B857">
        <v>85247171</v>
      </c>
      <c r="C857">
        <v>85247154</v>
      </c>
      <c r="D857">
        <v>82929860</v>
      </c>
      <c r="E857">
        <v>117</v>
      </c>
      <c r="F857">
        <v>1</v>
      </c>
      <c r="G857">
        <v>1</v>
      </c>
      <c r="H857">
        <v>3</v>
      </c>
      <c r="I857" t="s">
        <v>1014</v>
      </c>
      <c r="J857" t="s">
        <v>236</v>
      </c>
      <c r="K857" t="s">
        <v>1015</v>
      </c>
      <c r="L857">
        <v>1348</v>
      </c>
      <c r="N857">
        <v>1009</v>
      </c>
      <c r="O857" t="s">
        <v>154</v>
      </c>
      <c r="P857" t="s">
        <v>154</v>
      </c>
      <c r="Q857">
        <v>1000</v>
      </c>
      <c r="X857">
        <v>0.0103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 t="s">
        <v>236</v>
      </c>
      <c r="AG857">
        <v>0.0103</v>
      </c>
      <c r="AH857">
        <v>3</v>
      </c>
      <c r="AI857">
        <v>-1</v>
      </c>
      <c r="AJ857" t="s">
        <v>236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</row>
    <row r="858" spans="1:44">
      <c r="A858">
        <f>ROW(Source!A186)</f>
        <v>186</v>
      </c>
      <c r="B858">
        <v>85247172</v>
      </c>
      <c r="C858">
        <v>85247154</v>
      </c>
      <c r="D858">
        <v>83019299</v>
      </c>
      <c r="E858">
        <v>1</v>
      </c>
      <c r="F858">
        <v>1</v>
      </c>
      <c r="G858">
        <v>1</v>
      </c>
      <c r="H858">
        <v>3</v>
      </c>
      <c r="I858" t="s">
        <v>152</v>
      </c>
      <c r="J858" t="s">
        <v>942</v>
      </c>
      <c r="K858" t="s">
        <v>153</v>
      </c>
      <c r="L858">
        <v>1348</v>
      </c>
      <c r="N858">
        <v>1009</v>
      </c>
      <c r="O858" t="s">
        <v>154</v>
      </c>
      <c r="P858" t="s">
        <v>154</v>
      </c>
      <c r="Q858">
        <v>1000</v>
      </c>
      <c r="X858">
        <v>0.005</v>
      </c>
      <c r="Y858">
        <v>24995.33</v>
      </c>
      <c r="Z858">
        <v>0</v>
      </c>
      <c r="AA858">
        <v>0</v>
      </c>
      <c r="AB858">
        <v>0</v>
      </c>
      <c r="AC858">
        <v>0</v>
      </c>
      <c r="AD858">
        <v>1</v>
      </c>
      <c r="AE858">
        <v>0</v>
      </c>
      <c r="AF858" t="s">
        <v>236</v>
      </c>
      <c r="AG858">
        <v>0.005</v>
      </c>
      <c r="AH858">
        <v>2</v>
      </c>
      <c r="AI858">
        <v>85247162</v>
      </c>
      <c r="AJ858">
        <v>634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0</v>
      </c>
      <c r="AR858">
        <v>0</v>
      </c>
    </row>
    <row r="859" spans="1:44">
      <c r="A859">
        <f>ROW(Source!A187)</f>
        <v>187</v>
      </c>
      <c r="B859">
        <v>85247180</v>
      </c>
      <c r="C859">
        <v>85247173</v>
      </c>
      <c r="D859">
        <v>82925844</v>
      </c>
      <c r="E859">
        <v>117</v>
      </c>
      <c r="F859">
        <v>1</v>
      </c>
      <c r="G859">
        <v>1</v>
      </c>
      <c r="H859">
        <v>1</v>
      </c>
      <c r="I859" t="s">
        <v>161</v>
      </c>
      <c r="J859" t="s">
        <v>236</v>
      </c>
      <c r="K859" t="s">
        <v>162</v>
      </c>
      <c r="L859">
        <v>1191</v>
      </c>
      <c r="N859">
        <v>1013</v>
      </c>
      <c r="O859" t="s">
        <v>28</v>
      </c>
      <c r="P859" t="s">
        <v>28</v>
      </c>
      <c r="Q859">
        <v>1</v>
      </c>
      <c r="X859">
        <v>21.2</v>
      </c>
      <c r="Y859">
        <v>0</v>
      </c>
      <c r="Z859">
        <v>0</v>
      </c>
      <c r="AA859">
        <v>0</v>
      </c>
      <c r="AB859">
        <v>802.7</v>
      </c>
      <c r="AC859">
        <v>0</v>
      </c>
      <c r="AD859">
        <v>1</v>
      </c>
      <c r="AE859">
        <v>1</v>
      </c>
      <c r="AF859" t="s">
        <v>422</v>
      </c>
      <c r="AG859">
        <v>24.38</v>
      </c>
      <c r="AH859">
        <v>2</v>
      </c>
      <c r="AI859">
        <v>85247174</v>
      </c>
      <c r="AJ859">
        <v>635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</row>
    <row r="860" spans="1:44">
      <c r="A860">
        <f>ROW(Source!A187)</f>
        <v>187</v>
      </c>
      <c r="B860">
        <v>85247181</v>
      </c>
      <c r="C860">
        <v>85247173</v>
      </c>
      <c r="D860">
        <v>82926016</v>
      </c>
      <c r="E860">
        <v>117</v>
      </c>
      <c r="F860">
        <v>1</v>
      </c>
      <c r="G860">
        <v>1</v>
      </c>
      <c r="H860">
        <v>1</v>
      </c>
      <c r="I860" t="s">
        <v>798</v>
      </c>
      <c r="J860" t="s">
        <v>236</v>
      </c>
      <c r="K860" t="s">
        <v>799</v>
      </c>
      <c r="L860">
        <v>1191</v>
      </c>
      <c r="N860">
        <v>1013</v>
      </c>
      <c r="O860" t="s">
        <v>28</v>
      </c>
      <c r="P860" t="s">
        <v>28</v>
      </c>
      <c r="Q860">
        <v>1</v>
      </c>
      <c r="X860">
        <v>0.2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1</v>
      </c>
      <c r="AE860">
        <v>2</v>
      </c>
      <c r="AF860" t="s">
        <v>422</v>
      </c>
      <c r="AG860">
        <v>0.23</v>
      </c>
      <c r="AH860">
        <v>2</v>
      </c>
      <c r="AI860">
        <v>85247175</v>
      </c>
      <c r="AJ860">
        <v>636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</row>
    <row r="861" spans="1:44">
      <c r="A861">
        <f>ROW(Source!A187)</f>
        <v>187</v>
      </c>
      <c r="B861">
        <v>85247182</v>
      </c>
      <c r="C861">
        <v>85247173</v>
      </c>
      <c r="D861">
        <v>82932874</v>
      </c>
      <c r="E861">
        <v>1</v>
      </c>
      <c r="F861">
        <v>1</v>
      </c>
      <c r="G861">
        <v>1</v>
      </c>
      <c r="H861">
        <v>2</v>
      </c>
      <c r="I861" t="s">
        <v>163</v>
      </c>
      <c r="J861" t="s">
        <v>943</v>
      </c>
      <c r="K861" t="s">
        <v>164</v>
      </c>
      <c r="L861">
        <v>1368</v>
      </c>
      <c r="N861">
        <v>1011</v>
      </c>
      <c r="O861" t="s">
        <v>57</v>
      </c>
      <c r="P861" t="s">
        <v>57</v>
      </c>
      <c r="Q861">
        <v>1</v>
      </c>
      <c r="X861">
        <v>1.95</v>
      </c>
      <c r="Y861">
        <v>0</v>
      </c>
      <c r="Z861">
        <v>95.25</v>
      </c>
      <c r="AA861">
        <v>0</v>
      </c>
      <c r="AB861">
        <v>0</v>
      </c>
      <c r="AC861">
        <v>0</v>
      </c>
      <c r="AD861">
        <v>1</v>
      </c>
      <c r="AE861">
        <v>0</v>
      </c>
      <c r="AF861" t="s">
        <v>422</v>
      </c>
      <c r="AG861">
        <v>2.2425</v>
      </c>
      <c r="AH861">
        <v>2</v>
      </c>
      <c r="AI861">
        <v>85247176</v>
      </c>
      <c r="AJ861">
        <v>637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</row>
    <row r="862" spans="1:44">
      <c r="A862">
        <f>ROW(Source!A187)</f>
        <v>187</v>
      </c>
      <c r="B862">
        <v>85247183</v>
      </c>
      <c r="C862">
        <v>85247173</v>
      </c>
      <c r="D862">
        <v>82933400</v>
      </c>
      <c r="E862">
        <v>1</v>
      </c>
      <c r="F862">
        <v>1</v>
      </c>
      <c r="G862">
        <v>1</v>
      </c>
      <c r="H862">
        <v>2</v>
      </c>
      <c r="I862" t="s">
        <v>97</v>
      </c>
      <c r="J862" t="s">
        <v>801</v>
      </c>
      <c r="K862" t="s">
        <v>98</v>
      </c>
      <c r="L862">
        <v>1368</v>
      </c>
      <c r="N862">
        <v>1011</v>
      </c>
      <c r="O862" t="s">
        <v>57</v>
      </c>
      <c r="P862" t="s">
        <v>57</v>
      </c>
      <c r="Q862">
        <v>1</v>
      </c>
      <c r="X862">
        <v>0.2</v>
      </c>
      <c r="Y862">
        <v>0</v>
      </c>
      <c r="Z862">
        <v>641.7</v>
      </c>
      <c r="AA862">
        <v>811.79</v>
      </c>
      <c r="AB862">
        <v>0</v>
      </c>
      <c r="AC862">
        <v>0</v>
      </c>
      <c r="AD862">
        <v>1</v>
      </c>
      <c r="AE862">
        <v>0</v>
      </c>
      <c r="AF862" t="s">
        <v>422</v>
      </c>
      <c r="AG862">
        <v>0.23</v>
      </c>
      <c r="AH862">
        <v>2</v>
      </c>
      <c r="AI862">
        <v>85247177</v>
      </c>
      <c r="AJ862">
        <v>638</v>
      </c>
      <c r="AK862">
        <v>0</v>
      </c>
      <c r="AL862">
        <v>0</v>
      </c>
      <c r="AM862">
        <v>0</v>
      </c>
      <c r="AN862">
        <v>0</v>
      </c>
      <c r="AO862">
        <v>0</v>
      </c>
      <c r="AP862">
        <v>0</v>
      </c>
      <c r="AQ862">
        <v>0</v>
      </c>
      <c r="AR862">
        <v>0</v>
      </c>
    </row>
    <row r="863" spans="1:44">
      <c r="A863">
        <f>ROW(Source!A187)</f>
        <v>187</v>
      </c>
      <c r="B863">
        <v>85247184</v>
      </c>
      <c r="C863">
        <v>85247173</v>
      </c>
      <c r="D863">
        <v>82925803</v>
      </c>
      <c r="E863">
        <v>117</v>
      </c>
      <c r="F863">
        <v>1</v>
      </c>
      <c r="G863">
        <v>1</v>
      </c>
      <c r="H863">
        <v>3</v>
      </c>
      <c r="I863" t="s">
        <v>1016</v>
      </c>
      <c r="J863" t="s">
        <v>236</v>
      </c>
      <c r="K863" t="s">
        <v>1017</v>
      </c>
      <c r="L863">
        <v>1348</v>
      </c>
      <c r="N863">
        <v>1009</v>
      </c>
      <c r="O863" t="s">
        <v>154</v>
      </c>
      <c r="P863" t="s">
        <v>154</v>
      </c>
      <c r="Q863">
        <v>1000</v>
      </c>
      <c r="X863">
        <v>0.016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 t="s">
        <v>236</v>
      </c>
      <c r="AG863">
        <v>0.016</v>
      </c>
      <c r="AH863">
        <v>3</v>
      </c>
      <c r="AI863">
        <v>-1</v>
      </c>
      <c r="AJ863" t="s">
        <v>236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0</v>
      </c>
      <c r="AR863">
        <v>0</v>
      </c>
    </row>
    <row r="864" spans="1:44">
      <c r="A864">
        <f>ROW(Source!A187)</f>
        <v>187</v>
      </c>
      <c r="B864">
        <v>85247185</v>
      </c>
      <c r="C864">
        <v>85247173</v>
      </c>
      <c r="D864">
        <v>82925821</v>
      </c>
      <c r="E864">
        <v>117</v>
      </c>
      <c r="F864">
        <v>1</v>
      </c>
      <c r="G864">
        <v>1</v>
      </c>
      <c r="H864">
        <v>3</v>
      </c>
      <c r="I864" t="s">
        <v>1018</v>
      </c>
      <c r="J864" t="s">
        <v>236</v>
      </c>
      <c r="K864" t="s">
        <v>1019</v>
      </c>
      <c r="L864">
        <v>1348</v>
      </c>
      <c r="N864">
        <v>1009</v>
      </c>
      <c r="O864" t="s">
        <v>154</v>
      </c>
      <c r="P864" t="s">
        <v>154</v>
      </c>
      <c r="Q864">
        <v>1000</v>
      </c>
      <c r="X864">
        <v>0.24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 t="s">
        <v>236</v>
      </c>
      <c r="AG864">
        <v>0.24</v>
      </c>
      <c r="AH864">
        <v>3</v>
      </c>
      <c r="AI864">
        <v>-1</v>
      </c>
      <c r="AJ864" t="s">
        <v>236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0</v>
      </c>
      <c r="AR864">
        <v>0</v>
      </c>
    </row>
    <row r="865" spans="1:44">
      <c r="A865">
        <f>ROW(Source!A187)</f>
        <v>187</v>
      </c>
      <c r="B865">
        <v>85247186</v>
      </c>
      <c r="C865">
        <v>85247173</v>
      </c>
      <c r="D865">
        <v>82998105</v>
      </c>
      <c r="E865">
        <v>1</v>
      </c>
      <c r="F865">
        <v>1</v>
      </c>
      <c r="G865">
        <v>1</v>
      </c>
      <c r="H865">
        <v>3</v>
      </c>
      <c r="I865" t="s">
        <v>165</v>
      </c>
      <c r="J865" t="s">
        <v>944</v>
      </c>
      <c r="K865" t="s">
        <v>166</v>
      </c>
      <c r="L865">
        <v>1348</v>
      </c>
      <c r="N865">
        <v>1009</v>
      </c>
      <c r="O865" t="s">
        <v>154</v>
      </c>
      <c r="P865" t="s">
        <v>154</v>
      </c>
      <c r="Q865">
        <v>1000</v>
      </c>
      <c r="X865">
        <v>0.024</v>
      </c>
      <c r="Y865">
        <v>62186.75</v>
      </c>
      <c r="Z865">
        <v>0</v>
      </c>
      <c r="AA865">
        <v>0</v>
      </c>
      <c r="AB865">
        <v>0</v>
      </c>
      <c r="AC865">
        <v>0</v>
      </c>
      <c r="AD865">
        <v>1</v>
      </c>
      <c r="AE865">
        <v>0</v>
      </c>
      <c r="AF865" t="s">
        <v>236</v>
      </c>
      <c r="AG865">
        <v>0.024</v>
      </c>
      <c r="AH865">
        <v>2</v>
      </c>
      <c r="AI865">
        <v>85247178</v>
      </c>
      <c r="AJ865">
        <v>639</v>
      </c>
      <c r="AK865">
        <v>0</v>
      </c>
      <c r="AL865">
        <v>0</v>
      </c>
      <c r="AM865">
        <v>0</v>
      </c>
      <c r="AN865">
        <v>0</v>
      </c>
      <c r="AO865">
        <v>0</v>
      </c>
      <c r="AP865">
        <v>0</v>
      </c>
      <c r="AQ865">
        <v>0</v>
      </c>
      <c r="AR865">
        <v>0</v>
      </c>
    </row>
    <row r="866" spans="1:44">
      <c r="A866">
        <f>ROW(Source!A187)</f>
        <v>187</v>
      </c>
      <c r="B866">
        <v>85247187</v>
      </c>
      <c r="C866">
        <v>85247173</v>
      </c>
      <c r="D866">
        <v>83002816</v>
      </c>
      <c r="E866">
        <v>1</v>
      </c>
      <c r="F866">
        <v>1</v>
      </c>
      <c r="G866">
        <v>1</v>
      </c>
      <c r="H866">
        <v>3</v>
      </c>
      <c r="I866" t="s">
        <v>105</v>
      </c>
      <c r="J866" t="s">
        <v>814</v>
      </c>
      <c r="K866" t="s">
        <v>106</v>
      </c>
      <c r="L866">
        <v>1346</v>
      </c>
      <c r="N866">
        <v>1009</v>
      </c>
      <c r="O866" t="s">
        <v>102</v>
      </c>
      <c r="P866" t="s">
        <v>102</v>
      </c>
      <c r="Q866">
        <v>1</v>
      </c>
      <c r="X866">
        <v>0.1</v>
      </c>
      <c r="Y866">
        <v>56.11</v>
      </c>
      <c r="Z866">
        <v>0</v>
      </c>
      <c r="AA866">
        <v>0</v>
      </c>
      <c r="AB866">
        <v>0</v>
      </c>
      <c r="AC866">
        <v>0</v>
      </c>
      <c r="AD866">
        <v>1</v>
      </c>
      <c r="AE866">
        <v>0</v>
      </c>
      <c r="AF866" t="s">
        <v>236</v>
      </c>
      <c r="AG866">
        <v>0.1</v>
      </c>
      <c r="AH866">
        <v>2</v>
      </c>
      <c r="AI866">
        <v>85247179</v>
      </c>
      <c r="AJ866">
        <v>640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0</v>
      </c>
      <c r="AR866">
        <v>0</v>
      </c>
    </row>
    <row r="867" spans="1:44">
      <c r="A867">
        <f>ROW(Source!A188)</f>
        <v>188</v>
      </c>
      <c r="B867">
        <v>85247180</v>
      </c>
      <c r="C867">
        <v>85247173</v>
      </c>
      <c r="D867">
        <v>82925844</v>
      </c>
      <c r="E867">
        <v>117</v>
      </c>
      <c r="F867">
        <v>1</v>
      </c>
      <c r="G867">
        <v>1</v>
      </c>
      <c r="H867">
        <v>1</v>
      </c>
      <c r="I867" t="s">
        <v>161</v>
      </c>
      <c r="J867" t="s">
        <v>236</v>
      </c>
      <c r="K867" t="s">
        <v>162</v>
      </c>
      <c r="L867">
        <v>1191</v>
      </c>
      <c r="N867">
        <v>1013</v>
      </c>
      <c r="O867" t="s">
        <v>28</v>
      </c>
      <c r="P867" t="s">
        <v>28</v>
      </c>
      <c r="Q867">
        <v>1</v>
      </c>
      <c r="X867">
        <v>21.2</v>
      </c>
      <c r="Y867">
        <v>0</v>
      </c>
      <c r="Z867">
        <v>0</v>
      </c>
      <c r="AA867">
        <v>0</v>
      </c>
      <c r="AB867">
        <v>802.7</v>
      </c>
      <c r="AC867">
        <v>0</v>
      </c>
      <c r="AD867">
        <v>1</v>
      </c>
      <c r="AE867">
        <v>1</v>
      </c>
      <c r="AF867" t="s">
        <v>422</v>
      </c>
      <c r="AG867">
        <v>24.38</v>
      </c>
      <c r="AH867">
        <v>2</v>
      </c>
      <c r="AI867">
        <v>85247174</v>
      </c>
      <c r="AJ867">
        <v>641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0</v>
      </c>
      <c r="AR867">
        <v>0</v>
      </c>
    </row>
    <row r="868" spans="1:44">
      <c r="A868">
        <f>ROW(Source!A188)</f>
        <v>188</v>
      </c>
      <c r="B868">
        <v>85247181</v>
      </c>
      <c r="C868">
        <v>85247173</v>
      </c>
      <c r="D868">
        <v>82926016</v>
      </c>
      <c r="E868">
        <v>117</v>
      </c>
      <c r="F868">
        <v>1</v>
      </c>
      <c r="G868">
        <v>1</v>
      </c>
      <c r="H868">
        <v>1</v>
      </c>
      <c r="I868" t="s">
        <v>798</v>
      </c>
      <c r="J868" t="s">
        <v>236</v>
      </c>
      <c r="K868" t="s">
        <v>799</v>
      </c>
      <c r="L868">
        <v>1191</v>
      </c>
      <c r="N868">
        <v>1013</v>
      </c>
      <c r="O868" t="s">
        <v>28</v>
      </c>
      <c r="P868" t="s">
        <v>28</v>
      </c>
      <c r="Q868">
        <v>1</v>
      </c>
      <c r="X868">
        <v>0.2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1</v>
      </c>
      <c r="AE868">
        <v>2</v>
      </c>
      <c r="AF868" t="s">
        <v>422</v>
      </c>
      <c r="AG868">
        <v>0.23</v>
      </c>
      <c r="AH868">
        <v>2</v>
      </c>
      <c r="AI868">
        <v>85247175</v>
      </c>
      <c r="AJ868">
        <v>642</v>
      </c>
      <c r="AK868">
        <v>0</v>
      </c>
      <c r="AL868">
        <v>0</v>
      </c>
      <c r="AM868">
        <v>0</v>
      </c>
      <c r="AN868">
        <v>0</v>
      </c>
      <c r="AO868">
        <v>0</v>
      </c>
      <c r="AP868">
        <v>0</v>
      </c>
      <c r="AQ868">
        <v>0</v>
      </c>
      <c r="AR868">
        <v>0</v>
      </c>
    </row>
    <row r="869" spans="1:44">
      <c r="A869">
        <f>ROW(Source!A188)</f>
        <v>188</v>
      </c>
      <c r="B869">
        <v>85247182</v>
      </c>
      <c r="C869">
        <v>85247173</v>
      </c>
      <c r="D869">
        <v>82932874</v>
      </c>
      <c r="E869">
        <v>1</v>
      </c>
      <c r="F869">
        <v>1</v>
      </c>
      <c r="G869">
        <v>1</v>
      </c>
      <c r="H869">
        <v>2</v>
      </c>
      <c r="I869" t="s">
        <v>163</v>
      </c>
      <c r="J869" t="s">
        <v>943</v>
      </c>
      <c r="K869" t="s">
        <v>164</v>
      </c>
      <c r="L869">
        <v>1368</v>
      </c>
      <c r="N869">
        <v>1011</v>
      </c>
      <c r="O869" t="s">
        <v>57</v>
      </c>
      <c r="P869" t="s">
        <v>57</v>
      </c>
      <c r="Q869">
        <v>1</v>
      </c>
      <c r="X869">
        <v>1.95</v>
      </c>
      <c r="Y869">
        <v>0</v>
      </c>
      <c r="Z869">
        <v>95.25</v>
      </c>
      <c r="AA869">
        <v>0</v>
      </c>
      <c r="AB869">
        <v>0</v>
      </c>
      <c r="AC869">
        <v>0</v>
      </c>
      <c r="AD869">
        <v>1</v>
      </c>
      <c r="AE869">
        <v>0</v>
      </c>
      <c r="AF869" t="s">
        <v>422</v>
      </c>
      <c r="AG869">
        <v>2.2425</v>
      </c>
      <c r="AH869">
        <v>2</v>
      </c>
      <c r="AI869">
        <v>85247176</v>
      </c>
      <c r="AJ869">
        <v>643</v>
      </c>
      <c r="AK869">
        <v>0</v>
      </c>
      <c r="AL869">
        <v>0</v>
      </c>
      <c r="AM869">
        <v>0</v>
      </c>
      <c r="AN869">
        <v>0</v>
      </c>
      <c r="AO869">
        <v>0</v>
      </c>
      <c r="AP869">
        <v>0</v>
      </c>
      <c r="AQ869">
        <v>0</v>
      </c>
      <c r="AR869">
        <v>0</v>
      </c>
    </row>
    <row r="870" spans="1:44">
      <c r="A870">
        <f>ROW(Source!A188)</f>
        <v>188</v>
      </c>
      <c r="B870">
        <v>85247183</v>
      </c>
      <c r="C870">
        <v>85247173</v>
      </c>
      <c r="D870">
        <v>82933400</v>
      </c>
      <c r="E870">
        <v>1</v>
      </c>
      <c r="F870">
        <v>1</v>
      </c>
      <c r="G870">
        <v>1</v>
      </c>
      <c r="H870">
        <v>2</v>
      </c>
      <c r="I870" t="s">
        <v>97</v>
      </c>
      <c r="J870" t="s">
        <v>801</v>
      </c>
      <c r="K870" t="s">
        <v>98</v>
      </c>
      <c r="L870">
        <v>1368</v>
      </c>
      <c r="N870">
        <v>1011</v>
      </c>
      <c r="O870" t="s">
        <v>57</v>
      </c>
      <c r="P870" t="s">
        <v>57</v>
      </c>
      <c r="Q870">
        <v>1</v>
      </c>
      <c r="X870">
        <v>0.2</v>
      </c>
      <c r="Y870">
        <v>0</v>
      </c>
      <c r="Z870">
        <v>641.7</v>
      </c>
      <c r="AA870">
        <v>811.79</v>
      </c>
      <c r="AB870">
        <v>0</v>
      </c>
      <c r="AC870">
        <v>0</v>
      </c>
      <c r="AD870">
        <v>1</v>
      </c>
      <c r="AE870">
        <v>0</v>
      </c>
      <c r="AF870" t="s">
        <v>422</v>
      </c>
      <c r="AG870">
        <v>0.23</v>
      </c>
      <c r="AH870">
        <v>2</v>
      </c>
      <c r="AI870">
        <v>85247177</v>
      </c>
      <c r="AJ870">
        <v>644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0</v>
      </c>
      <c r="AR870">
        <v>0</v>
      </c>
    </row>
    <row r="871" spans="1:44">
      <c r="A871">
        <f>ROW(Source!A188)</f>
        <v>188</v>
      </c>
      <c r="B871">
        <v>85247184</v>
      </c>
      <c r="C871">
        <v>85247173</v>
      </c>
      <c r="D871">
        <v>82925803</v>
      </c>
      <c r="E871">
        <v>117</v>
      </c>
      <c r="F871">
        <v>1</v>
      </c>
      <c r="G871">
        <v>1</v>
      </c>
      <c r="H871">
        <v>3</v>
      </c>
      <c r="I871" t="s">
        <v>1016</v>
      </c>
      <c r="J871" t="s">
        <v>236</v>
      </c>
      <c r="K871" t="s">
        <v>1017</v>
      </c>
      <c r="L871">
        <v>1348</v>
      </c>
      <c r="N871">
        <v>1009</v>
      </c>
      <c r="O871" t="s">
        <v>154</v>
      </c>
      <c r="P871" t="s">
        <v>154</v>
      </c>
      <c r="Q871">
        <v>1000</v>
      </c>
      <c r="X871">
        <v>0.016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 t="s">
        <v>236</v>
      </c>
      <c r="AG871">
        <v>0.016</v>
      </c>
      <c r="AH871">
        <v>3</v>
      </c>
      <c r="AI871">
        <v>-1</v>
      </c>
      <c r="AJ871" t="s">
        <v>236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</row>
    <row r="872" spans="1:44">
      <c r="A872">
        <f>ROW(Source!A188)</f>
        <v>188</v>
      </c>
      <c r="B872">
        <v>85247185</v>
      </c>
      <c r="C872">
        <v>85247173</v>
      </c>
      <c r="D872">
        <v>82925821</v>
      </c>
      <c r="E872">
        <v>117</v>
      </c>
      <c r="F872">
        <v>1</v>
      </c>
      <c r="G872">
        <v>1</v>
      </c>
      <c r="H872">
        <v>3</v>
      </c>
      <c r="I872" t="s">
        <v>1018</v>
      </c>
      <c r="J872" t="s">
        <v>236</v>
      </c>
      <c r="K872" t="s">
        <v>1019</v>
      </c>
      <c r="L872">
        <v>1348</v>
      </c>
      <c r="N872">
        <v>1009</v>
      </c>
      <c r="O872" t="s">
        <v>154</v>
      </c>
      <c r="P872" t="s">
        <v>154</v>
      </c>
      <c r="Q872">
        <v>1000</v>
      </c>
      <c r="X872">
        <v>0.24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 t="s">
        <v>236</v>
      </c>
      <c r="AG872">
        <v>0.24</v>
      </c>
      <c r="AH872">
        <v>3</v>
      </c>
      <c r="AI872">
        <v>-1</v>
      </c>
      <c r="AJ872" t="s">
        <v>236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0</v>
      </c>
      <c r="AQ872">
        <v>0</v>
      </c>
      <c r="AR872">
        <v>0</v>
      </c>
    </row>
    <row r="873" spans="1:44">
      <c r="A873">
        <f>ROW(Source!A188)</f>
        <v>188</v>
      </c>
      <c r="B873">
        <v>85247186</v>
      </c>
      <c r="C873">
        <v>85247173</v>
      </c>
      <c r="D873">
        <v>82998105</v>
      </c>
      <c r="E873">
        <v>1</v>
      </c>
      <c r="F873">
        <v>1</v>
      </c>
      <c r="G873">
        <v>1</v>
      </c>
      <c r="H873">
        <v>3</v>
      </c>
      <c r="I873" t="s">
        <v>165</v>
      </c>
      <c r="J873" t="s">
        <v>944</v>
      </c>
      <c r="K873" t="s">
        <v>166</v>
      </c>
      <c r="L873">
        <v>1348</v>
      </c>
      <c r="N873">
        <v>1009</v>
      </c>
      <c r="O873" t="s">
        <v>154</v>
      </c>
      <c r="P873" t="s">
        <v>154</v>
      </c>
      <c r="Q873">
        <v>1000</v>
      </c>
      <c r="X873">
        <v>0.024</v>
      </c>
      <c r="Y873">
        <v>62186.75</v>
      </c>
      <c r="Z873">
        <v>0</v>
      </c>
      <c r="AA873">
        <v>0</v>
      </c>
      <c r="AB873">
        <v>0</v>
      </c>
      <c r="AC873">
        <v>0</v>
      </c>
      <c r="AD873">
        <v>1</v>
      </c>
      <c r="AE873">
        <v>0</v>
      </c>
      <c r="AF873" t="s">
        <v>236</v>
      </c>
      <c r="AG873">
        <v>0.024</v>
      </c>
      <c r="AH873">
        <v>2</v>
      </c>
      <c r="AI873">
        <v>85247178</v>
      </c>
      <c r="AJ873">
        <v>645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</row>
    <row r="874" spans="1:44">
      <c r="A874">
        <f>ROW(Source!A188)</f>
        <v>188</v>
      </c>
      <c r="B874">
        <v>85247187</v>
      </c>
      <c r="C874">
        <v>85247173</v>
      </c>
      <c r="D874">
        <v>83002816</v>
      </c>
      <c r="E874">
        <v>1</v>
      </c>
      <c r="F874">
        <v>1</v>
      </c>
      <c r="G874">
        <v>1</v>
      </c>
      <c r="H874">
        <v>3</v>
      </c>
      <c r="I874" t="s">
        <v>105</v>
      </c>
      <c r="J874" t="s">
        <v>814</v>
      </c>
      <c r="K874" t="s">
        <v>106</v>
      </c>
      <c r="L874">
        <v>1346</v>
      </c>
      <c r="N874">
        <v>1009</v>
      </c>
      <c r="O874" t="s">
        <v>102</v>
      </c>
      <c r="P874" t="s">
        <v>102</v>
      </c>
      <c r="Q874">
        <v>1</v>
      </c>
      <c r="X874">
        <v>0.1</v>
      </c>
      <c r="Y874">
        <v>56.11</v>
      </c>
      <c r="Z874">
        <v>0</v>
      </c>
      <c r="AA874">
        <v>0</v>
      </c>
      <c r="AB874">
        <v>0</v>
      </c>
      <c r="AC874">
        <v>0</v>
      </c>
      <c r="AD874">
        <v>1</v>
      </c>
      <c r="AE874">
        <v>0</v>
      </c>
      <c r="AF874" t="s">
        <v>236</v>
      </c>
      <c r="AG874">
        <v>0.1</v>
      </c>
      <c r="AH874">
        <v>2</v>
      </c>
      <c r="AI874">
        <v>85247179</v>
      </c>
      <c r="AJ874">
        <v>646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0</v>
      </c>
      <c r="AR874">
        <v>0</v>
      </c>
    </row>
    <row r="875" spans="1:44">
      <c r="A875">
        <f>ROW(Source!A189)</f>
        <v>189</v>
      </c>
      <c r="B875">
        <v>85247198</v>
      </c>
      <c r="C875">
        <v>85247188</v>
      </c>
      <c r="D875">
        <v>82925852</v>
      </c>
      <c r="E875">
        <v>117</v>
      </c>
      <c r="F875">
        <v>1</v>
      </c>
      <c r="G875">
        <v>1</v>
      </c>
      <c r="H875">
        <v>1</v>
      </c>
      <c r="I875" t="s">
        <v>861</v>
      </c>
      <c r="J875" t="s">
        <v>236</v>
      </c>
      <c r="K875" t="s">
        <v>862</v>
      </c>
      <c r="L875">
        <v>1191</v>
      </c>
      <c r="N875">
        <v>1013</v>
      </c>
      <c r="O875" t="s">
        <v>28</v>
      </c>
      <c r="P875" t="s">
        <v>28</v>
      </c>
      <c r="Q875">
        <v>1</v>
      </c>
      <c r="X875">
        <v>2.06</v>
      </c>
      <c r="Y875">
        <v>0</v>
      </c>
      <c r="Z875">
        <v>0</v>
      </c>
      <c r="AA875">
        <v>0</v>
      </c>
      <c r="AB875">
        <v>836.02</v>
      </c>
      <c r="AC875">
        <v>0</v>
      </c>
      <c r="AD875">
        <v>1</v>
      </c>
      <c r="AE875">
        <v>1</v>
      </c>
      <c r="AF875" t="s">
        <v>268</v>
      </c>
      <c r="AG875">
        <v>2.8428</v>
      </c>
      <c r="AH875">
        <v>2</v>
      </c>
      <c r="AI875">
        <v>85247189</v>
      </c>
      <c r="AJ875">
        <v>647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0</v>
      </c>
      <c r="AR875">
        <v>0</v>
      </c>
    </row>
    <row r="876" spans="1:44">
      <c r="A876">
        <f>ROW(Source!A189)</f>
        <v>189</v>
      </c>
      <c r="B876">
        <v>85247199</v>
      </c>
      <c r="C876">
        <v>85247188</v>
      </c>
      <c r="D876">
        <v>82926016</v>
      </c>
      <c r="E876">
        <v>117</v>
      </c>
      <c r="F876">
        <v>1</v>
      </c>
      <c r="G876">
        <v>1</v>
      </c>
      <c r="H876">
        <v>1</v>
      </c>
      <c r="I876" t="s">
        <v>798</v>
      </c>
      <c r="J876" t="s">
        <v>236</v>
      </c>
      <c r="K876" t="s">
        <v>799</v>
      </c>
      <c r="L876">
        <v>1191</v>
      </c>
      <c r="N876">
        <v>1013</v>
      </c>
      <c r="O876" t="s">
        <v>28</v>
      </c>
      <c r="P876" t="s">
        <v>28</v>
      </c>
      <c r="Q876">
        <v>1</v>
      </c>
      <c r="X876">
        <v>0.18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1</v>
      </c>
      <c r="AE876">
        <v>2</v>
      </c>
      <c r="AF876" t="s">
        <v>268</v>
      </c>
      <c r="AG876">
        <v>0.2484</v>
      </c>
      <c r="AH876">
        <v>2</v>
      </c>
      <c r="AI876">
        <v>85247190</v>
      </c>
      <c r="AJ876">
        <v>648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</row>
    <row r="877" spans="1:44">
      <c r="A877">
        <f>ROW(Source!A189)</f>
        <v>189</v>
      </c>
      <c r="B877">
        <v>85247200</v>
      </c>
      <c r="C877">
        <v>85247188</v>
      </c>
      <c r="D877">
        <v>82932505</v>
      </c>
      <c r="E877">
        <v>1</v>
      </c>
      <c r="F877">
        <v>1</v>
      </c>
      <c r="G877">
        <v>1</v>
      </c>
      <c r="H877">
        <v>2</v>
      </c>
      <c r="I877" t="s">
        <v>73</v>
      </c>
      <c r="J877" t="s">
        <v>807</v>
      </c>
      <c r="K877" t="s">
        <v>74</v>
      </c>
      <c r="L877">
        <v>1368</v>
      </c>
      <c r="N877">
        <v>1011</v>
      </c>
      <c r="O877" t="s">
        <v>57</v>
      </c>
      <c r="P877" t="s">
        <v>57</v>
      </c>
      <c r="Q877">
        <v>1</v>
      </c>
      <c r="X877">
        <v>0.09</v>
      </c>
      <c r="Y877">
        <v>0</v>
      </c>
      <c r="Z877">
        <v>1626.29</v>
      </c>
      <c r="AA877">
        <v>1090.46</v>
      </c>
      <c r="AB877">
        <v>0</v>
      </c>
      <c r="AC877">
        <v>0</v>
      </c>
      <c r="AD877">
        <v>1</v>
      </c>
      <c r="AE877">
        <v>0</v>
      </c>
      <c r="AF877" t="s">
        <v>268</v>
      </c>
      <c r="AG877">
        <v>0.1242</v>
      </c>
      <c r="AH877">
        <v>2</v>
      </c>
      <c r="AI877">
        <v>85247191</v>
      </c>
      <c r="AJ877">
        <v>649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</row>
    <row r="878" spans="1:44">
      <c r="A878">
        <f>ROW(Source!A189)</f>
        <v>189</v>
      </c>
      <c r="B878">
        <v>85247201</v>
      </c>
      <c r="C878">
        <v>85247188</v>
      </c>
      <c r="D878">
        <v>82933400</v>
      </c>
      <c r="E878">
        <v>1</v>
      </c>
      <c r="F878">
        <v>1</v>
      </c>
      <c r="G878">
        <v>1</v>
      </c>
      <c r="H878">
        <v>2</v>
      </c>
      <c r="I878" t="s">
        <v>97</v>
      </c>
      <c r="J878" t="s">
        <v>801</v>
      </c>
      <c r="K878" t="s">
        <v>98</v>
      </c>
      <c r="L878">
        <v>1368</v>
      </c>
      <c r="N878">
        <v>1011</v>
      </c>
      <c r="O878" t="s">
        <v>57</v>
      </c>
      <c r="P878" t="s">
        <v>57</v>
      </c>
      <c r="Q878">
        <v>1</v>
      </c>
      <c r="X878">
        <v>0.09</v>
      </c>
      <c r="Y878">
        <v>0</v>
      </c>
      <c r="Z878">
        <v>641.7</v>
      </c>
      <c r="AA878">
        <v>811.79</v>
      </c>
      <c r="AB878">
        <v>0</v>
      </c>
      <c r="AC878">
        <v>0</v>
      </c>
      <c r="AD878">
        <v>1</v>
      </c>
      <c r="AE878">
        <v>0</v>
      </c>
      <c r="AF878" t="s">
        <v>268</v>
      </c>
      <c r="AG878">
        <v>0.1242</v>
      </c>
      <c r="AH878">
        <v>2</v>
      </c>
      <c r="AI878">
        <v>85247192</v>
      </c>
      <c r="AJ878">
        <v>650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0</v>
      </c>
      <c r="AR878">
        <v>0</v>
      </c>
    </row>
    <row r="879" spans="1:44">
      <c r="A879">
        <f>ROW(Source!A189)</f>
        <v>189</v>
      </c>
      <c r="B879">
        <v>85247202</v>
      </c>
      <c r="C879">
        <v>85247188</v>
      </c>
      <c r="D879">
        <v>82933596</v>
      </c>
      <c r="E879">
        <v>1</v>
      </c>
      <c r="F879">
        <v>1</v>
      </c>
      <c r="G879">
        <v>1</v>
      </c>
      <c r="H879">
        <v>2</v>
      </c>
      <c r="I879" t="s">
        <v>821</v>
      </c>
      <c r="J879" t="s">
        <v>822</v>
      </c>
      <c r="K879" t="s">
        <v>823</v>
      </c>
      <c r="L879">
        <v>1368</v>
      </c>
      <c r="N879">
        <v>1011</v>
      </c>
      <c r="O879" t="s">
        <v>57</v>
      </c>
      <c r="P879" t="s">
        <v>57</v>
      </c>
      <c r="Q879">
        <v>1</v>
      </c>
      <c r="X879">
        <v>0.66</v>
      </c>
      <c r="Y879">
        <v>0</v>
      </c>
      <c r="Z879">
        <v>34.61</v>
      </c>
      <c r="AA879">
        <v>0</v>
      </c>
      <c r="AB879">
        <v>0</v>
      </c>
      <c r="AC879">
        <v>0</v>
      </c>
      <c r="AD879">
        <v>1</v>
      </c>
      <c r="AE879">
        <v>0</v>
      </c>
      <c r="AF879" t="s">
        <v>268</v>
      </c>
      <c r="AG879">
        <v>0.9108</v>
      </c>
      <c r="AH879">
        <v>2</v>
      </c>
      <c r="AI879">
        <v>85247193</v>
      </c>
      <c r="AJ879">
        <v>651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0</v>
      </c>
    </row>
    <row r="880" spans="1:44">
      <c r="A880">
        <f>ROW(Source!A189)</f>
        <v>189</v>
      </c>
      <c r="B880">
        <v>85247203</v>
      </c>
      <c r="C880">
        <v>85247188</v>
      </c>
      <c r="D880">
        <v>83000909</v>
      </c>
      <c r="E880">
        <v>1</v>
      </c>
      <c r="F880">
        <v>1</v>
      </c>
      <c r="G880">
        <v>1</v>
      </c>
      <c r="H880">
        <v>3</v>
      </c>
      <c r="I880" t="s">
        <v>828</v>
      </c>
      <c r="J880" t="s">
        <v>829</v>
      </c>
      <c r="K880" t="s">
        <v>830</v>
      </c>
      <c r="L880">
        <v>1346</v>
      </c>
      <c r="N880">
        <v>1009</v>
      </c>
      <c r="O880" t="s">
        <v>102</v>
      </c>
      <c r="P880" t="s">
        <v>102</v>
      </c>
      <c r="Q880">
        <v>1</v>
      </c>
      <c r="X880">
        <v>0.15</v>
      </c>
      <c r="Y880">
        <v>155.63</v>
      </c>
      <c r="Z880">
        <v>0</v>
      </c>
      <c r="AA880">
        <v>0</v>
      </c>
      <c r="AB880">
        <v>0</v>
      </c>
      <c r="AC880">
        <v>0</v>
      </c>
      <c r="AD880">
        <v>1</v>
      </c>
      <c r="AE880">
        <v>0</v>
      </c>
      <c r="AF880" t="s">
        <v>236</v>
      </c>
      <c r="AG880">
        <v>0.15</v>
      </c>
      <c r="AH880">
        <v>2</v>
      </c>
      <c r="AI880">
        <v>85247194</v>
      </c>
      <c r="AJ880">
        <v>652</v>
      </c>
      <c r="AK880">
        <v>0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0</v>
      </c>
      <c r="AR880">
        <v>0</v>
      </c>
    </row>
    <row r="881" spans="1:44">
      <c r="A881">
        <f>ROW(Source!A189)</f>
        <v>189</v>
      </c>
      <c r="B881">
        <v>85247204</v>
      </c>
      <c r="C881">
        <v>85247188</v>
      </c>
      <c r="D881">
        <v>83001670</v>
      </c>
      <c r="E881">
        <v>1</v>
      </c>
      <c r="F881">
        <v>1</v>
      </c>
      <c r="G881">
        <v>1</v>
      </c>
      <c r="H881">
        <v>3</v>
      </c>
      <c r="I881" t="s">
        <v>834</v>
      </c>
      <c r="J881" t="s">
        <v>835</v>
      </c>
      <c r="K881" t="s">
        <v>836</v>
      </c>
      <c r="L881">
        <v>1346</v>
      </c>
      <c r="N881">
        <v>1009</v>
      </c>
      <c r="O881" t="s">
        <v>102</v>
      </c>
      <c r="P881" t="s">
        <v>102</v>
      </c>
      <c r="Q881">
        <v>1</v>
      </c>
      <c r="X881">
        <v>0.17</v>
      </c>
      <c r="Y881">
        <v>174.93</v>
      </c>
      <c r="Z881">
        <v>0</v>
      </c>
      <c r="AA881">
        <v>0</v>
      </c>
      <c r="AB881">
        <v>0</v>
      </c>
      <c r="AC881">
        <v>0</v>
      </c>
      <c r="AD881">
        <v>1</v>
      </c>
      <c r="AE881">
        <v>0</v>
      </c>
      <c r="AF881" t="s">
        <v>236</v>
      </c>
      <c r="AG881">
        <v>0.17</v>
      </c>
      <c r="AH881">
        <v>2</v>
      </c>
      <c r="AI881">
        <v>85247195</v>
      </c>
      <c r="AJ881">
        <v>653</v>
      </c>
      <c r="AK881">
        <v>0</v>
      </c>
      <c r="AL881">
        <v>0</v>
      </c>
      <c r="AM881">
        <v>0</v>
      </c>
      <c r="AN881">
        <v>0</v>
      </c>
      <c r="AO881">
        <v>0</v>
      </c>
      <c r="AP881">
        <v>0</v>
      </c>
      <c r="AQ881">
        <v>0</v>
      </c>
      <c r="AR881">
        <v>0</v>
      </c>
    </row>
    <row r="882" spans="1:44">
      <c r="A882">
        <f>ROW(Source!A189)</f>
        <v>189</v>
      </c>
      <c r="B882">
        <v>85247205</v>
      </c>
      <c r="C882">
        <v>85247188</v>
      </c>
      <c r="D882">
        <v>83006816</v>
      </c>
      <c r="E882">
        <v>1</v>
      </c>
      <c r="F882">
        <v>1</v>
      </c>
      <c r="G882">
        <v>1</v>
      </c>
      <c r="H882">
        <v>3</v>
      </c>
      <c r="I882" t="s">
        <v>863</v>
      </c>
      <c r="J882" t="s">
        <v>864</v>
      </c>
      <c r="K882" t="s">
        <v>865</v>
      </c>
      <c r="L882">
        <v>1348</v>
      </c>
      <c r="N882">
        <v>1009</v>
      </c>
      <c r="O882" t="s">
        <v>154</v>
      </c>
      <c r="P882" t="s">
        <v>154</v>
      </c>
      <c r="Q882">
        <v>1000</v>
      </c>
      <c r="X882">
        <v>0.015</v>
      </c>
      <c r="Y882">
        <v>105278.81</v>
      </c>
      <c r="Z882">
        <v>0</v>
      </c>
      <c r="AA882">
        <v>0</v>
      </c>
      <c r="AB882">
        <v>0</v>
      </c>
      <c r="AC882">
        <v>0</v>
      </c>
      <c r="AD882">
        <v>1</v>
      </c>
      <c r="AE882">
        <v>0</v>
      </c>
      <c r="AF882" t="s">
        <v>236</v>
      </c>
      <c r="AG882">
        <v>0.015</v>
      </c>
      <c r="AH882">
        <v>2</v>
      </c>
      <c r="AI882">
        <v>85247196</v>
      </c>
      <c r="AJ882">
        <v>654</v>
      </c>
      <c r="AK882">
        <v>0</v>
      </c>
      <c r="AL882">
        <v>0</v>
      </c>
      <c r="AM882">
        <v>0</v>
      </c>
      <c r="AN882">
        <v>0</v>
      </c>
      <c r="AO882">
        <v>0</v>
      </c>
      <c r="AP882">
        <v>0</v>
      </c>
      <c r="AQ882">
        <v>0</v>
      </c>
      <c r="AR882">
        <v>0</v>
      </c>
    </row>
    <row r="883" spans="1:44">
      <c r="A883">
        <f>ROW(Source!A189)</f>
        <v>189</v>
      </c>
      <c r="B883">
        <v>85247206</v>
      </c>
      <c r="C883">
        <v>85247188</v>
      </c>
      <c r="D883">
        <v>83018862</v>
      </c>
      <c r="E883">
        <v>1</v>
      </c>
      <c r="F883">
        <v>1</v>
      </c>
      <c r="G883">
        <v>1</v>
      </c>
      <c r="H883">
        <v>3</v>
      </c>
      <c r="I883" t="s">
        <v>849</v>
      </c>
      <c r="J883" t="s">
        <v>850</v>
      </c>
      <c r="K883" t="s">
        <v>851</v>
      </c>
      <c r="L883">
        <v>1346</v>
      </c>
      <c r="N883">
        <v>1009</v>
      </c>
      <c r="O883" t="s">
        <v>102</v>
      </c>
      <c r="P883" t="s">
        <v>102</v>
      </c>
      <c r="Q883">
        <v>1</v>
      </c>
      <c r="X883">
        <v>0.03</v>
      </c>
      <c r="Y883">
        <v>79.88</v>
      </c>
      <c r="Z883">
        <v>0</v>
      </c>
      <c r="AA883">
        <v>0</v>
      </c>
      <c r="AB883">
        <v>0</v>
      </c>
      <c r="AC883">
        <v>0</v>
      </c>
      <c r="AD883">
        <v>1</v>
      </c>
      <c r="AE883">
        <v>0</v>
      </c>
      <c r="AF883" t="s">
        <v>236</v>
      </c>
      <c r="AG883">
        <v>0.03</v>
      </c>
      <c r="AH883">
        <v>2</v>
      </c>
      <c r="AI883">
        <v>85247197</v>
      </c>
      <c r="AJ883">
        <v>655</v>
      </c>
      <c r="AK883">
        <v>0</v>
      </c>
      <c r="AL883">
        <v>0</v>
      </c>
      <c r="AM883">
        <v>0</v>
      </c>
      <c r="AN883">
        <v>0</v>
      </c>
      <c r="AO883">
        <v>0</v>
      </c>
      <c r="AP883">
        <v>0</v>
      </c>
      <c r="AQ883">
        <v>0</v>
      </c>
      <c r="AR883">
        <v>0</v>
      </c>
    </row>
    <row r="884" spans="1:44">
      <c r="A884">
        <f>ROW(Source!A189)</f>
        <v>189</v>
      </c>
      <c r="B884">
        <v>85247207</v>
      </c>
      <c r="C884">
        <v>85247188</v>
      </c>
      <c r="D884">
        <v>82931850</v>
      </c>
      <c r="E884">
        <v>117</v>
      </c>
      <c r="F884">
        <v>1</v>
      </c>
      <c r="G884">
        <v>1</v>
      </c>
      <c r="H884">
        <v>3</v>
      </c>
      <c r="I884" t="s">
        <v>327</v>
      </c>
      <c r="J884" t="s">
        <v>236</v>
      </c>
      <c r="K884" t="s">
        <v>328</v>
      </c>
      <c r="L884">
        <v>3277935</v>
      </c>
      <c r="N884">
        <v>1013</v>
      </c>
      <c r="O884" t="s">
        <v>64</v>
      </c>
      <c r="P884" t="s">
        <v>64</v>
      </c>
      <c r="Q884">
        <v>1</v>
      </c>
      <c r="X884">
        <v>2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 t="s">
        <v>236</v>
      </c>
      <c r="AG884">
        <v>2</v>
      </c>
      <c r="AH884">
        <v>3</v>
      </c>
      <c r="AI884">
        <v>-1</v>
      </c>
      <c r="AJ884" t="s">
        <v>236</v>
      </c>
      <c r="AK884">
        <v>0</v>
      </c>
      <c r="AL884">
        <v>0</v>
      </c>
      <c r="AM884">
        <v>0</v>
      </c>
      <c r="AN884">
        <v>0</v>
      </c>
      <c r="AO884">
        <v>0</v>
      </c>
      <c r="AP884">
        <v>0</v>
      </c>
      <c r="AQ884">
        <v>0</v>
      </c>
      <c r="AR884">
        <v>0</v>
      </c>
    </row>
    <row r="885" spans="1:44">
      <c r="A885">
        <f>ROW(Source!A190)</f>
        <v>190</v>
      </c>
      <c r="B885">
        <v>85247198</v>
      </c>
      <c r="C885">
        <v>85247188</v>
      </c>
      <c r="D885">
        <v>82925852</v>
      </c>
      <c r="E885">
        <v>117</v>
      </c>
      <c r="F885">
        <v>1</v>
      </c>
      <c r="G885">
        <v>1</v>
      </c>
      <c r="H885">
        <v>1</v>
      </c>
      <c r="I885" t="s">
        <v>861</v>
      </c>
      <c r="J885" t="s">
        <v>236</v>
      </c>
      <c r="K885" t="s">
        <v>862</v>
      </c>
      <c r="L885">
        <v>1191</v>
      </c>
      <c r="N885">
        <v>1013</v>
      </c>
      <c r="O885" t="s">
        <v>28</v>
      </c>
      <c r="P885" t="s">
        <v>28</v>
      </c>
      <c r="Q885">
        <v>1</v>
      </c>
      <c r="X885">
        <v>2.06</v>
      </c>
      <c r="Y885">
        <v>0</v>
      </c>
      <c r="Z885">
        <v>0</v>
      </c>
      <c r="AA885">
        <v>0</v>
      </c>
      <c r="AB885">
        <v>836.02</v>
      </c>
      <c r="AC885">
        <v>0</v>
      </c>
      <c r="AD885">
        <v>1</v>
      </c>
      <c r="AE885">
        <v>1</v>
      </c>
      <c r="AF885" t="s">
        <v>268</v>
      </c>
      <c r="AG885">
        <v>2.8428</v>
      </c>
      <c r="AH885">
        <v>2</v>
      </c>
      <c r="AI885">
        <v>85247189</v>
      </c>
      <c r="AJ885">
        <v>656</v>
      </c>
      <c r="AK885">
        <v>0</v>
      </c>
      <c r="AL885">
        <v>0</v>
      </c>
      <c r="AM885">
        <v>0</v>
      </c>
      <c r="AN885">
        <v>0</v>
      </c>
      <c r="AO885">
        <v>0</v>
      </c>
      <c r="AP885">
        <v>0</v>
      </c>
      <c r="AQ885">
        <v>0</v>
      </c>
      <c r="AR885">
        <v>0</v>
      </c>
    </row>
    <row r="886" spans="1:44">
      <c r="A886">
        <f>ROW(Source!A190)</f>
        <v>190</v>
      </c>
      <c r="B886">
        <v>85247199</v>
      </c>
      <c r="C886">
        <v>85247188</v>
      </c>
      <c r="D886">
        <v>82926016</v>
      </c>
      <c r="E886">
        <v>117</v>
      </c>
      <c r="F886">
        <v>1</v>
      </c>
      <c r="G886">
        <v>1</v>
      </c>
      <c r="H886">
        <v>1</v>
      </c>
      <c r="I886" t="s">
        <v>798</v>
      </c>
      <c r="J886" t="s">
        <v>236</v>
      </c>
      <c r="K886" t="s">
        <v>799</v>
      </c>
      <c r="L886">
        <v>1191</v>
      </c>
      <c r="N886">
        <v>1013</v>
      </c>
      <c r="O886" t="s">
        <v>28</v>
      </c>
      <c r="P886" t="s">
        <v>28</v>
      </c>
      <c r="Q886">
        <v>1</v>
      </c>
      <c r="X886">
        <v>0.18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1</v>
      </c>
      <c r="AE886">
        <v>2</v>
      </c>
      <c r="AF886" t="s">
        <v>268</v>
      </c>
      <c r="AG886">
        <v>0.2484</v>
      </c>
      <c r="AH886">
        <v>2</v>
      </c>
      <c r="AI886">
        <v>85247190</v>
      </c>
      <c r="AJ886">
        <v>657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0</v>
      </c>
      <c r="AR886">
        <v>0</v>
      </c>
    </row>
    <row r="887" spans="1:44">
      <c r="A887">
        <f>ROW(Source!A190)</f>
        <v>190</v>
      </c>
      <c r="B887">
        <v>85247200</v>
      </c>
      <c r="C887">
        <v>85247188</v>
      </c>
      <c r="D887">
        <v>82932505</v>
      </c>
      <c r="E887">
        <v>1</v>
      </c>
      <c r="F887">
        <v>1</v>
      </c>
      <c r="G887">
        <v>1</v>
      </c>
      <c r="H887">
        <v>2</v>
      </c>
      <c r="I887" t="s">
        <v>73</v>
      </c>
      <c r="J887" t="s">
        <v>807</v>
      </c>
      <c r="K887" t="s">
        <v>74</v>
      </c>
      <c r="L887">
        <v>1368</v>
      </c>
      <c r="N887">
        <v>1011</v>
      </c>
      <c r="O887" t="s">
        <v>57</v>
      </c>
      <c r="P887" t="s">
        <v>57</v>
      </c>
      <c r="Q887">
        <v>1</v>
      </c>
      <c r="X887">
        <v>0.09</v>
      </c>
      <c r="Y887">
        <v>0</v>
      </c>
      <c r="Z887">
        <v>1626.29</v>
      </c>
      <c r="AA887">
        <v>1090.46</v>
      </c>
      <c r="AB887">
        <v>0</v>
      </c>
      <c r="AC887">
        <v>0</v>
      </c>
      <c r="AD887">
        <v>1</v>
      </c>
      <c r="AE887">
        <v>0</v>
      </c>
      <c r="AF887" t="s">
        <v>268</v>
      </c>
      <c r="AG887">
        <v>0.1242</v>
      </c>
      <c r="AH887">
        <v>2</v>
      </c>
      <c r="AI887">
        <v>85247191</v>
      </c>
      <c r="AJ887">
        <v>658</v>
      </c>
      <c r="AK887">
        <v>0</v>
      </c>
      <c r="AL887">
        <v>0</v>
      </c>
      <c r="AM887">
        <v>0</v>
      </c>
      <c r="AN887">
        <v>0</v>
      </c>
      <c r="AO887">
        <v>0</v>
      </c>
      <c r="AP887">
        <v>0</v>
      </c>
      <c r="AQ887">
        <v>0</v>
      </c>
      <c r="AR887">
        <v>0</v>
      </c>
    </row>
    <row r="888" spans="1:44">
      <c r="A888">
        <f>ROW(Source!A190)</f>
        <v>190</v>
      </c>
      <c r="B888">
        <v>85247201</v>
      </c>
      <c r="C888">
        <v>85247188</v>
      </c>
      <c r="D888">
        <v>82933400</v>
      </c>
      <c r="E888">
        <v>1</v>
      </c>
      <c r="F888">
        <v>1</v>
      </c>
      <c r="G888">
        <v>1</v>
      </c>
      <c r="H888">
        <v>2</v>
      </c>
      <c r="I888" t="s">
        <v>97</v>
      </c>
      <c r="J888" t="s">
        <v>801</v>
      </c>
      <c r="K888" t="s">
        <v>98</v>
      </c>
      <c r="L888">
        <v>1368</v>
      </c>
      <c r="N888">
        <v>1011</v>
      </c>
      <c r="O888" t="s">
        <v>57</v>
      </c>
      <c r="P888" t="s">
        <v>57</v>
      </c>
      <c r="Q888">
        <v>1</v>
      </c>
      <c r="X888">
        <v>0.09</v>
      </c>
      <c r="Y888">
        <v>0</v>
      </c>
      <c r="Z888">
        <v>641.7</v>
      </c>
      <c r="AA888">
        <v>811.79</v>
      </c>
      <c r="AB888">
        <v>0</v>
      </c>
      <c r="AC888">
        <v>0</v>
      </c>
      <c r="AD888">
        <v>1</v>
      </c>
      <c r="AE888">
        <v>0</v>
      </c>
      <c r="AF888" t="s">
        <v>268</v>
      </c>
      <c r="AG888">
        <v>0.1242</v>
      </c>
      <c r="AH888">
        <v>2</v>
      </c>
      <c r="AI888">
        <v>85247192</v>
      </c>
      <c r="AJ888">
        <v>659</v>
      </c>
      <c r="AK888">
        <v>0</v>
      </c>
      <c r="AL888">
        <v>0</v>
      </c>
      <c r="AM888">
        <v>0</v>
      </c>
      <c r="AN888">
        <v>0</v>
      </c>
      <c r="AO888">
        <v>0</v>
      </c>
      <c r="AP888">
        <v>0</v>
      </c>
      <c r="AQ888">
        <v>0</v>
      </c>
      <c r="AR888">
        <v>0</v>
      </c>
    </row>
    <row r="889" spans="1:44">
      <c r="A889">
        <f>ROW(Source!A190)</f>
        <v>190</v>
      </c>
      <c r="B889">
        <v>85247202</v>
      </c>
      <c r="C889">
        <v>85247188</v>
      </c>
      <c r="D889">
        <v>82933596</v>
      </c>
      <c r="E889">
        <v>1</v>
      </c>
      <c r="F889">
        <v>1</v>
      </c>
      <c r="G889">
        <v>1</v>
      </c>
      <c r="H889">
        <v>2</v>
      </c>
      <c r="I889" t="s">
        <v>821</v>
      </c>
      <c r="J889" t="s">
        <v>822</v>
      </c>
      <c r="K889" t="s">
        <v>823</v>
      </c>
      <c r="L889">
        <v>1368</v>
      </c>
      <c r="N889">
        <v>1011</v>
      </c>
      <c r="O889" t="s">
        <v>57</v>
      </c>
      <c r="P889" t="s">
        <v>57</v>
      </c>
      <c r="Q889">
        <v>1</v>
      </c>
      <c r="X889">
        <v>0.66</v>
      </c>
      <c r="Y889">
        <v>0</v>
      </c>
      <c r="Z889">
        <v>34.61</v>
      </c>
      <c r="AA889">
        <v>0</v>
      </c>
      <c r="AB889">
        <v>0</v>
      </c>
      <c r="AC889">
        <v>0</v>
      </c>
      <c r="AD889">
        <v>1</v>
      </c>
      <c r="AE889">
        <v>0</v>
      </c>
      <c r="AF889" t="s">
        <v>268</v>
      </c>
      <c r="AG889">
        <v>0.9108</v>
      </c>
      <c r="AH889">
        <v>2</v>
      </c>
      <c r="AI889">
        <v>85247193</v>
      </c>
      <c r="AJ889">
        <v>660</v>
      </c>
      <c r="AK889">
        <v>0</v>
      </c>
      <c r="AL889">
        <v>0</v>
      </c>
      <c r="AM889">
        <v>0</v>
      </c>
      <c r="AN889">
        <v>0</v>
      </c>
      <c r="AO889">
        <v>0</v>
      </c>
      <c r="AP889">
        <v>0</v>
      </c>
      <c r="AQ889">
        <v>0</v>
      </c>
      <c r="AR889">
        <v>0</v>
      </c>
    </row>
    <row r="890" spans="1:44">
      <c r="A890">
        <f>ROW(Source!A190)</f>
        <v>190</v>
      </c>
      <c r="B890">
        <v>85247203</v>
      </c>
      <c r="C890">
        <v>85247188</v>
      </c>
      <c r="D890">
        <v>83000909</v>
      </c>
      <c r="E890">
        <v>1</v>
      </c>
      <c r="F890">
        <v>1</v>
      </c>
      <c r="G890">
        <v>1</v>
      </c>
      <c r="H890">
        <v>3</v>
      </c>
      <c r="I890" t="s">
        <v>828</v>
      </c>
      <c r="J890" t="s">
        <v>829</v>
      </c>
      <c r="K890" t="s">
        <v>830</v>
      </c>
      <c r="L890">
        <v>1346</v>
      </c>
      <c r="N890">
        <v>1009</v>
      </c>
      <c r="O890" t="s">
        <v>102</v>
      </c>
      <c r="P890" t="s">
        <v>102</v>
      </c>
      <c r="Q890">
        <v>1</v>
      </c>
      <c r="X890">
        <v>0.15</v>
      </c>
      <c r="Y890">
        <v>155.63</v>
      </c>
      <c r="Z890">
        <v>0</v>
      </c>
      <c r="AA890">
        <v>0</v>
      </c>
      <c r="AB890">
        <v>0</v>
      </c>
      <c r="AC890">
        <v>0</v>
      </c>
      <c r="AD890">
        <v>1</v>
      </c>
      <c r="AE890">
        <v>0</v>
      </c>
      <c r="AF890" t="s">
        <v>236</v>
      </c>
      <c r="AG890">
        <v>0.15</v>
      </c>
      <c r="AH890">
        <v>2</v>
      </c>
      <c r="AI890">
        <v>85247194</v>
      </c>
      <c r="AJ890">
        <v>661</v>
      </c>
      <c r="AK890">
        <v>0</v>
      </c>
      <c r="AL890">
        <v>0</v>
      </c>
      <c r="AM890">
        <v>0</v>
      </c>
      <c r="AN890">
        <v>0</v>
      </c>
      <c r="AO890">
        <v>0</v>
      </c>
      <c r="AP890">
        <v>0</v>
      </c>
      <c r="AQ890">
        <v>0</v>
      </c>
      <c r="AR890">
        <v>0</v>
      </c>
    </row>
    <row r="891" spans="1:44">
      <c r="A891">
        <f>ROW(Source!A190)</f>
        <v>190</v>
      </c>
      <c r="B891">
        <v>85247204</v>
      </c>
      <c r="C891">
        <v>85247188</v>
      </c>
      <c r="D891">
        <v>83001670</v>
      </c>
      <c r="E891">
        <v>1</v>
      </c>
      <c r="F891">
        <v>1</v>
      </c>
      <c r="G891">
        <v>1</v>
      </c>
      <c r="H891">
        <v>3</v>
      </c>
      <c r="I891" t="s">
        <v>834</v>
      </c>
      <c r="J891" t="s">
        <v>835</v>
      </c>
      <c r="K891" t="s">
        <v>836</v>
      </c>
      <c r="L891">
        <v>1346</v>
      </c>
      <c r="N891">
        <v>1009</v>
      </c>
      <c r="O891" t="s">
        <v>102</v>
      </c>
      <c r="P891" t="s">
        <v>102</v>
      </c>
      <c r="Q891">
        <v>1</v>
      </c>
      <c r="X891">
        <v>0.17</v>
      </c>
      <c r="Y891">
        <v>174.93</v>
      </c>
      <c r="Z891">
        <v>0</v>
      </c>
      <c r="AA891">
        <v>0</v>
      </c>
      <c r="AB891">
        <v>0</v>
      </c>
      <c r="AC891">
        <v>0</v>
      </c>
      <c r="AD891">
        <v>1</v>
      </c>
      <c r="AE891">
        <v>0</v>
      </c>
      <c r="AF891" t="s">
        <v>236</v>
      </c>
      <c r="AG891">
        <v>0.17</v>
      </c>
      <c r="AH891">
        <v>2</v>
      </c>
      <c r="AI891">
        <v>85247195</v>
      </c>
      <c r="AJ891">
        <v>662</v>
      </c>
      <c r="AK891">
        <v>0</v>
      </c>
      <c r="AL891">
        <v>0</v>
      </c>
      <c r="AM891">
        <v>0</v>
      </c>
      <c r="AN891">
        <v>0</v>
      </c>
      <c r="AO891">
        <v>0</v>
      </c>
      <c r="AP891">
        <v>0</v>
      </c>
      <c r="AQ891">
        <v>0</v>
      </c>
      <c r="AR891">
        <v>0</v>
      </c>
    </row>
    <row r="892" spans="1:44">
      <c r="A892">
        <f>ROW(Source!A190)</f>
        <v>190</v>
      </c>
      <c r="B892">
        <v>85247205</v>
      </c>
      <c r="C892">
        <v>85247188</v>
      </c>
      <c r="D892">
        <v>83006816</v>
      </c>
      <c r="E892">
        <v>1</v>
      </c>
      <c r="F892">
        <v>1</v>
      </c>
      <c r="G892">
        <v>1</v>
      </c>
      <c r="H892">
        <v>3</v>
      </c>
      <c r="I892" t="s">
        <v>863</v>
      </c>
      <c r="J892" t="s">
        <v>864</v>
      </c>
      <c r="K892" t="s">
        <v>865</v>
      </c>
      <c r="L892">
        <v>1348</v>
      </c>
      <c r="N892">
        <v>1009</v>
      </c>
      <c r="O892" t="s">
        <v>154</v>
      </c>
      <c r="P892" t="s">
        <v>154</v>
      </c>
      <c r="Q892">
        <v>1000</v>
      </c>
      <c r="X892">
        <v>0.015</v>
      </c>
      <c r="Y892">
        <v>105278.81</v>
      </c>
      <c r="Z892">
        <v>0</v>
      </c>
      <c r="AA892">
        <v>0</v>
      </c>
      <c r="AB892">
        <v>0</v>
      </c>
      <c r="AC892">
        <v>0</v>
      </c>
      <c r="AD892">
        <v>1</v>
      </c>
      <c r="AE892">
        <v>0</v>
      </c>
      <c r="AF892" t="s">
        <v>236</v>
      </c>
      <c r="AG892">
        <v>0.015</v>
      </c>
      <c r="AH892">
        <v>2</v>
      </c>
      <c r="AI892">
        <v>85247196</v>
      </c>
      <c r="AJ892">
        <v>663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0</v>
      </c>
      <c r="AR892">
        <v>0</v>
      </c>
    </row>
    <row r="893" spans="1:44">
      <c r="A893">
        <f>ROW(Source!A190)</f>
        <v>190</v>
      </c>
      <c r="B893">
        <v>85247206</v>
      </c>
      <c r="C893">
        <v>85247188</v>
      </c>
      <c r="D893">
        <v>83018862</v>
      </c>
      <c r="E893">
        <v>1</v>
      </c>
      <c r="F893">
        <v>1</v>
      </c>
      <c r="G893">
        <v>1</v>
      </c>
      <c r="H893">
        <v>3</v>
      </c>
      <c r="I893" t="s">
        <v>849</v>
      </c>
      <c r="J893" t="s">
        <v>850</v>
      </c>
      <c r="K893" t="s">
        <v>851</v>
      </c>
      <c r="L893">
        <v>1346</v>
      </c>
      <c r="N893">
        <v>1009</v>
      </c>
      <c r="O893" t="s">
        <v>102</v>
      </c>
      <c r="P893" t="s">
        <v>102</v>
      </c>
      <c r="Q893">
        <v>1</v>
      </c>
      <c r="X893">
        <v>0.03</v>
      </c>
      <c r="Y893">
        <v>79.88</v>
      </c>
      <c r="Z893">
        <v>0</v>
      </c>
      <c r="AA893">
        <v>0</v>
      </c>
      <c r="AB893">
        <v>0</v>
      </c>
      <c r="AC893">
        <v>0</v>
      </c>
      <c r="AD893">
        <v>1</v>
      </c>
      <c r="AE893">
        <v>0</v>
      </c>
      <c r="AF893" t="s">
        <v>236</v>
      </c>
      <c r="AG893">
        <v>0.03</v>
      </c>
      <c r="AH893">
        <v>2</v>
      </c>
      <c r="AI893">
        <v>85247197</v>
      </c>
      <c r="AJ893">
        <v>664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0</v>
      </c>
      <c r="AR893">
        <v>0</v>
      </c>
    </row>
    <row r="894" spans="1:44">
      <c r="A894">
        <f>ROW(Source!A190)</f>
        <v>190</v>
      </c>
      <c r="B894">
        <v>85247207</v>
      </c>
      <c r="C894">
        <v>85247188</v>
      </c>
      <c r="D894">
        <v>82931850</v>
      </c>
      <c r="E894">
        <v>117</v>
      </c>
      <c r="F894">
        <v>1</v>
      </c>
      <c r="G894">
        <v>1</v>
      </c>
      <c r="H894">
        <v>3</v>
      </c>
      <c r="I894" t="s">
        <v>327</v>
      </c>
      <c r="J894" t="s">
        <v>236</v>
      </c>
      <c r="K894" t="s">
        <v>328</v>
      </c>
      <c r="L894">
        <v>3277935</v>
      </c>
      <c r="N894">
        <v>1013</v>
      </c>
      <c r="O894" t="s">
        <v>64</v>
      </c>
      <c r="P894" t="s">
        <v>64</v>
      </c>
      <c r="Q894">
        <v>1</v>
      </c>
      <c r="X894">
        <v>2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 t="s">
        <v>236</v>
      </c>
      <c r="AG894">
        <v>2</v>
      </c>
      <c r="AH894">
        <v>3</v>
      </c>
      <c r="AI894">
        <v>-1</v>
      </c>
      <c r="AJ894" t="s">
        <v>236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0</v>
      </c>
      <c r="AR894">
        <v>0</v>
      </c>
    </row>
    <row r="895" spans="1:44">
      <c r="A895">
        <f>ROW(Source!A191)</f>
        <v>191</v>
      </c>
      <c r="B895">
        <v>85247210</v>
      </c>
      <c r="C895">
        <v>85247208</v>
      </c>
      <c r="D895">
        <v>82925782</v>
      </c>
      <c r="E895">
        <v>117</v>
      </c>
      <c r="F895">
        <v>1</v>
      </c>
      <c r="G895">
        <v>1</v>
      </c>
      <c r="H895">
        <v>1</v>
      </c>
      <c r="I895" t="s">
        <v>945</v>
      </c>
      <c r="J895" t="s">
        <v>236</v>
      </c>
      <c r="K895" t="s">
        <v>946</v>
      </c>
      <c r="L895">
        <v>1191</v>
      </c>
      <c r="N895">
        <v>1013</v>
      </c>
      <c r="O895" t="s">
        <v>28</v>
      </c>
      <c r="P895" t="s">
        <v>28</v>
      </c>
      <c r="Q895">
        <v>1</v>
      </c>
      <c r="X895">
        <v>154</v>
      </c>
      <c r="Y895">
        <v>0</v>
      </c>
      <c r="Z895">
        <v>0</v>
      </c>
      <c r="AA895">
        <v>0</v>
      </c>
      <c r="AB895">
        <v>660.33</v>
      </c>
      <c r="AC895">
        <v>0</v>
      </c>
      <c r="AD895">
        <v>1</v>
      </c>
      <c r="AE895">
        <v>1</v>
      </c>
      <c r="AF895" t="s">
        <v>422</v>
      </c>
      <c r="AG895">
        <v>177.1</v>
      </c>
      <c r="AH895">
        <v>2</v>
      </c>
      <c r="AI895">
        <v>85247209</v>
      </c>
      <c r="AJ895">
        <v>665</v>
      </c>
      <c r="AK895">
        <v>0</v>
      </c>
      <c r="AL895">
        <v>0</v>
      </c>
      <c r="AM895">
        <v>0</v>
      </c>
      <c r="AN895">
        <v>0</v>
      </c>
      <c r="AO895">
        <v>0</v>
      </c>
      <c r="AP895">
        <v>0</v>
      </c>
      <c r="AQ895">
        <v>0</v>
      </c>
      <c r="AR895">
        <v>0</v>
      </c>
    </row>
    <row r="896" spans="1:44">
      <c r="A896">
        <f>ROW(Source!A192)</f>
        <v>192</v>
      </c>
      <c r="B896">
        <v>85247210</v>
      </c>
      <c r="C896">
        <v>85247208</v>
      </c>
      <c r="D896">
        <v>82925782</v>
      </c>
      <c r="E896">
        <v>117</v>
      </c>
      <c r="F896">
        <v>1</v>
      </c>
      <c r="G896">
        <v>1</v>
      </c>
      <c r="H896">
        <v>1</v>
      </c>
      <c r="I896" t="s">
        <v>945</v>
      </c>
      <c r="J896" t="s">
        <v>236</v>
      </c>
      <c r="K896" t="s">
        <v>946</v>
      </c>
      <c r="L896">
        <v>1191</v>
      </c>
      <c r="N896">
        <v>1013</v>
      </c>
      <c r="O896" t="s">
        <v>28</v>
      </c>
      <c r="P896" t="s">
        <v>28</v>
      </c>
      <c r="Q896">
        <v>1</v>
      </c>
      <c r="X896">
        <v>154</v>
      </c>
      <c r="Y896">
        <v>0</v>
      </c>
      <c r="Z896">
        <v>0</v>
      </c>
      <c r="AA896">
        <v>0</v>
      </c>
      <c r="AB896">
        <v>660.33</v>
      </c>
      <c r="AC896">
        <v>0</v>
      </c>
      <c r="AD896">
        <v>1</v>
      </c>
      <c r="AE896">
        <v>1</v>
      </c>
      <c r="AF896" t="s">
        <v>422</v>
      </c>
      <c r="AG896">
        <v>177.1</v>
      </c>
      <c r="AH896">
        <v>2</v>
      </c>
      <c r="AI896">
        <v>85247209</v>
      </c>
      <c r="AJ896">
        <v>666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0</v>
      </c>
      <c r="AQ896">
        <v>0</v>
      </c>
      <c r="AR896">
        <v>0</v>
      </c>
    </row>
    <row r="897" spans="1:44">
      <c r="A897">
        <f>ROW(Source!A193)</f>
        <v>193</v>
      </c>
      <c r="B897">
        <v>85247213</v>
      </c>
      <c r="C897">
        <v>85247211</v>
      </c>
      <c r="D897">
        <v>82925772</v>
      </c>
      <c r="E897">
        <v>117</v>
      </c>
      <c r="F897">
        <v>1</v>
      </c>
      <c r="G897">
        <v>1</v>
      </c>
      <c r="H897">
        <v>1</v>
      </c>
      <c r="I897" t="s">
        <v>947</v>
      </c>
      <c r="J897" t="s">
        <v>236</v>
      </c>
      <c r="K897" t="s">
        <v>948</v>
      </c>
      <c r="L897">
        <v>1191</v>
      </c>
      <c r="N897">
        <v>1013</v>
      </c>
      <c r="O897" t="s">
        <v>28</v>
      </c>
      <c r="P897" t="s">
        <v>28</v>
      </c>
      <c r="Q897">
        <v>1</v>
      </c>
      <c r="X897">
        <v>97.2</v>
      </c>
      <c r="Y897">
        <v>0</v>
      </c>
      <c r="Z897">
        <v>0</v>
      </c>
      <c r="AA897">
        <v>0</v>
      </c>
      <c r="AB897">
        <v>633.07</v>
      </c>
      <c r="AC897">
        <v>0</v>
      </c>
      <c r="AD897">
        <v>1</v>
      </c>
      <c r="AE897">
        <v>1</v>
      </c>
      <c r="AF897" t="s">
        <v>422</v>
      </c>
      <c r="AG897">
        <v>111.78</v>
      </c>
      <c r="AH897">
        <v>2</v>
      </c>
      <c r="AI897">
        <v>85247212</v>
      </c>
      <c r="AJ897">
        <v>667</v>
      </c>
      <c r="AK897">
        <v>0</v>
      </c>
      <c r="AL897">
        <v>0</v>
      </c>
      <c r="AM897">
        <v>0</v>
      </c>
      <c r="AN897">
        <v>0</v>
      </c>
      <c r="AO897">
        <v>0</v>
      </c>
      <c r="AP897">
        <v>0</v>
      </c>
      <c r="AQ897">
        <v>0</v>
      </c>
      <c r="AR897">
        <v>0</v>
      </c>
    </row>
    <row r="898" spans="1:44">
      <c r="A898">
        <f>ROW(Source!A194)</f>
        <v>194</v>
      </c>
      <c r="B898">
        <v>85247213</v>
      </c>
      <c r="C898">
        <v>85247211</v>
      </c>
      <c r="D898">
        <v>82925772</v>
      </c>
      <c r="E898">
        <v>117</v>
      </c>
      <c r="F898">
        <v>1</v>
      </c>
      <c r="G898">
        <v>1</v>
      </c>
      <c r="H898">
        <v>1</v>
      </c>
      <c r="I898" t="s">
        <v>947</v>
      </c>
      <c r="J898" t="s">
        <v>236</v>
      </c>
      <c r="K898" t="s">
        <v>948</v>
      </c>
      <c r="L898">
        <v>1191</v>
      </c>
      <c r="N898">
        <v>1013</v>
      </c>
      <c r="O898" t="s">
        <v>28</v>
      </c>
      <c r="P898" t="s">
        <v>28</v>
      </c>
      <c r="Q898">
        <v>1</v>
      </c>
      <c r="X898">
        <v>97.2</v>
      </c>
      <c r="Y898">
        <v>0</v>
      </c>
      <c r="Z898">
        <v>0</v>
      </c>
      <c r="AA898">
        <v>0</v>
      </c>
      <c r="AB898">
        <v>633.07</v>
      </c>
      <c r="AC898">
        <v>0</v>
      </c>
      <c r="AD898">
        <v>1</v>
      </c>
      <c r="AE898">
        <v>1</v>
      </c>
      <c r="AF898" t="s">
        <v>422</v>
      </c>
      <c r="AG898">
        <v>111.78</v>
      </c>
      <c r="AH898">
        <v>2</v>
      </c>
      <c r="AI898">
        <v>85247212</v>
      </c>
      <c r="AJ898">
        <v>668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0</v>
      </c>
      <c r="AR898">
        <v>0</v>
      </c>
    </row>
    <row r="899" spans="1:44">
      <c r="A899">
        <f>ROW(Source!A230)</f>
        <v>230</v>
      </c>
      <c r="B899">
        <v>85247216</v>
      </c>
      <c r="C899">
        <v>85247214</v>
      </c>
      <c r="D899">
        <v>82925782</v>
      </c>
      <c r="E899">
        <v>117</v>
      </c>
      <c r="F899">
        <v>1</v>
      </c>
      <c r="G899">
        <v>1</v>
      </c>
      <c r="H899">
        <v>1</v>
      </c>
      <c r="I899" t="s">
        <v>945</v>
      </c>
      <c r="J899" t="s">
        <v>236</v>
      </c>
      <c r="K899" t="s">
        <v>946</v>
      </c>
      <c r="L899">
        <v>1191</v>
      </c>
      <c r="N899">
        <v>1013</v>
      </c>
      <c r="O899" t="s">
        <v>28</v>
      </c>
      <c r="P899" t="s">
        <v>28</v>
      </c>
      <c r="Q899">
        <v>1</v>
      </c>
      <c r="X899">
        <v>154</v>
      </c>
      <c r="Y899">
        <v>0</v>
      </c>
      <c r="Z899">
        <v>0</v>
      </c>
      <c r="AA899">
        <v>0</v>
      </c>
      <c r="AB899">
        <v>660.33</v>
      </c>
      <c r="AC899">
        <v>0</v>
      </c>
      <c r="AD899">
        <v>1</v>
      </c>
      <c r="AE899">
        <v>1</v>
      </c>
      <c r="AF899" t="s">
        <v>422</v>
      </c>
      <c r="AG899">
        <v>177.1</v>
      </c>
      <c r="AH899">
        <v>2</v>
      </c>
      <c r="AI899">
        <v>85247215</v>
      </c>
      <c r="AJ899">
        <v>669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0</v>
      </c>
      <c r="AQ899">
        <v>0</v>
      </c>
      <c r="AR899">
        <v>0</v>
      </c>
    </row>
    <row r="900" spans="1:44">
      <c r="A900">
        <f>ROW(Source!A231)</f>
        <v>231</v>
      </c>
      <c r="B900">
        <v>85247216</v>
      </c>
      <c r="C900">
        <v>85247214</v>
      </c>
      <c r="D900">
        <v>82925782</v>
      </c>
      <c r="E900">
        <v>117</v>
      </c>
      <c r="F900">
        <v>1</v>
      </c>
      <c r="G900">
        <v>1</v>
      </c>
      <c r="H900">
        <v>1</v>
      </c>
      <c r="I900" t="s">
        <v>945</v>
      </c>
      <c r="J900" t="s">
        <v>236</v>
      </c>
      <c r="K900" t="s">
        <v>946</v>
      </c>
      <c r="L900">
        <v>1191</v>
      </c>
      <c r="N900">
        <v>1013</v>
      </c>
      <c r="O900" t="s">
        <v>28</v>
      </c>
      <c r="P900" t="s">
        <v>28</v>
      </c>
      <c r="Q900">
        <v>1</v>
      </c>
      <c r="X900">
        <v>154</v>
      </c>
      <c r="Y900">
        <v>0</v>
      </c>
      <c r="Z900">
        <v>0</v>
      </c>
      <c r="AA900">
        <v>0</v>
      </c>
      <c r="AB900">
        <v>660.33</v>
      </c>
      <c r="AC900">
        <v>0</v>
      </c>
      <c r="AD900">
        <v>1</v>
      </c>
      <c r="AE900">
        <v>1</v>
      </c>
      <c r="AF900" t="s">
        <v>422</v>
      </c>
      <c r="AG900">
        <v>177.1</v>
      </c>
      <c r="AH900">
        <v>2</v>
      </c>
      <c r="AI900">
        <v>85247215</v>
      </c>
      <c r="AJ900">
        <v>670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0</v>
      </c>
      <c r="AR900">
        <v>0</v>
      </c>
    </row>
    <row r="901" spans="1:44">
      <c r="A901">
        <f>ROW(Source!A232)</f>
        <v>232</v>
      </c>
      <c r="B901">
        <v>85247219</v>
      </c>
      <c r="C901">
        <v>85247217</v>
      </c>
      <c r="D901">
        <v>82925772</v>
      </c>
      <c r="E901">
        <v>117</v>
      </c>
      <c r="F901">
        <v>1</v>
      </c>
      <c r="G901">
        <v>1</v>
      </c>
      <c r="H901">
        <v>1</v>
      </c>
      <c r="I901" t="s">
        <v>947</v>
      </c>
      <c r="J901" t="s">
        <v>236</v>
      </c>
      <c r="K901" t="s">
        <v>948</v>
      </c>
      <c r="L901">
        <v>1191</v>
      </c>
      <c r="N901">
        <v>1013</v>
      </c>
      <c r="O901" t="s">
        <v>28</v>
      </c>
      <c r="P901" t="s">
        <v>28</v>
      </c>
      <c r="Q901">
        <v>1</v>
      </c>
      <c r="X901">
        <v>97.2</v>
      </c>
      <c r="Y901">
        <v>0</v>
      </c>
      <c r="Z901">
        <v>0</v>
      </c>
      <c r="AA901">
        <v>0</v>
      </c>
      <c r="AB901">
        <v>633.07</v>
      </c>
      <c r="AC901">
        <v>0</v>
      </c>
      <c r="AD901">
        <v>1</v>
      </c>
      <c r="AE901">
        <v>1</v>
      </c>
      <c r="AF901" t="s">
        <v>422</v>
      </c>
      <c r="AG901">
        <v>111.78</v>
      </c>
      <c r="AH901">
        <v>2</v>
      </c>
      <c r="AI901">
        <v>85247218</v>
      </c>
      <c r="AJ901">
        <v>671</v>
      </c>
      <c r="AK901">
        <v>0</v>
      </c>
      <c r="AL901">
        <v>0</v>
      </c>
      <c r="AM901">
        <v>0</v>
      </c>
      <c r="AN901">
        <v>0</v>
      </c>
      <c r="AO901">
        <v>0</v>
      </c>
      <c r="AP901">
        <v>0</v>
      </c>
      <c r="AQ901">
        <v>0</v>
      </c>
      <c r="AR901">
        <v>0</v>
      </c>
    </row>
    <row r="902" spans="1:44">
      <c r="A902">
        <f>ROW(Source!A233)</f>
        <v>233</v>
      </c>
      <c r="B902">
        <v>85247219</v>
      </c>
      <c r="C902">
        <v>85247217</v>
      </c>
      <c r="D902">
        <v>82925772</v>
      </c>
      <c r="E902">
        <v>117</v>
      </c>
      <c r="F902">
        <v>1</v>
      </c>
      <c r="G902">
        <v>1</v>
      </c>
      <c r="H902">
        <v>1</v>
      </c>
      <c r="I902" t="s">
        <v>947</v>
      </c>
      <c r="J902" t="s">
        <v>236</v>
      </c>
      <c r="K902" t="s">
        <v>948</v>
      </c>
      <c r="L902">
        <v>1191</v>
      </c>
      <c r="N902">
        <v>1013</v>
      </c>
      <c r="O902" t="s">
        <v>28</v>
      </c>
      <c r="P902" t="s">
        <v>28</v>
      </c>
      <c r="Q902">
        <v>1</v>
      </c>
      <c r="X902">
        <v>97.2</v>
      </c>
      <c r="Y902">
        <v>0</v>
      </c>
      <c r="Z902">
        <v>0</v>
      </c>
      <c r="AA902">
        <v>0</v>
      </c>
      <c r="AB902">
        <v>633.07</v>
      </c>
      <c r="AC902">
        <v>0</v>
      </c>
      <c r="AD902">
        <v>1</v>
      </c>
      <c r="AE902">
        <v>1</v>
      </c>
      <c r="AF902" t="s">
        <v>422</v>
      </c>
      <c r="AG902">
        <v>111.78</v>
      </c>
      <c r="AH902">
        <v>2</v>
      </c>
      <c r="AI902">
        <v>85247218</v>
      </c>
      <c r="AJ902">
        <v>672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0</v>
      </c>
      <c r="AR902">
        <v>0</v>
      </c>
    </row>
    <row r="903" spans="1:44">
      <c r="A903">
        <f>ROW(Source!A234)</f>
        <v>234</v>
      </c>
      <c r="B903">
        <v>85247230</v>
      </c>
      <c r="C903">
        <v>85247220</v>
      </c>
      <c r="D903">
        <v>82925840</v>
      </c>
      <c r="E903">
        <v>117</v>
      </c>
      <c r="F903">
        <v>1</v>
      </c>
      <c r="G903">
        <v>1</v>
      </c>
      <c r="H903">
        <v>1</v>
      </c>
      <c r="I903" t="s">
        <v>841</v>
      </c>
      <c r="J903" t="s">
        <v>236</v>
      </c>
      <c r="K903" t="s">
        <v>842</v>
      </c>
      <c r="L903">
        <v>1191</v>
      </c>
      <c r="N903">
        <v>1013</v>
      </c>
      <c r="O903" t="s">
        <v>28</v>
      </c>
      <c r="P903" t="s">
        <v>28</v>
      </c>
      <c r="Q903">
        <v>1</v>
      </c>
      <c r="X903">
        <v>7.21</v>
      </c>
      <c r="Y903">
        <v>0</v>
      </c>
      <c r="Z903">
        <v>0</v>
      </c>
      <c r="AA903">
        <v>0</v>
      </c>
      <c r="AB903">
        <v>793.61</v>
      </c>
      <c r="AC903">
        <v>0</v>
      </c>
      <c r="AD903">
        <v>1</v>
      </c>
      <c r="AE903">
        <v>1</v>
      </c>
      <c r="AF903" t="s">
        <v>422</v>
      </c>
      <c r="AG903">
        <v>8.2915</v>
      </c>
      <c r="AH903">
        <v>2</v>
      </c>
      <c r="AI903">
        <v>85247221</v>
      </c>
      <c r="AJ903">
        <v>673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0</v>
      </c>
      <c r="AR903">
        <v>0</v>
      </c>
    </row>
    <row r="904" spans="1:44">
      <c r="A904">
        <f>ROW(Source!A234)</f>
        <v>234</v>
      </c>
      <c r="B904">
        <v>85247231</v>
      </c>
      <c r="C904">
        <v>85247220</v>
      </c>
      <c r="D904">
        <v>82926016</v>
      </c>
      <c r="E904">
        <v>117</v>
      </c>
      <c r="F904">
        <v>1</v>
      </c>
      <c r="G904">
        <v>1</v>
      </c>
      <c r="H904">
        <v>1</v>
      </c>
      <c r="I904" t="s">
        <v>798</v>
      </c>
      <c r="J904" t="s">
        <v>236</v>
      </c>
      <c r="K904" t="s">
        <v>799</v>
      </c>
      <c r="L904">
        <v>1191</v>
      </c>
      <c r="N904">
        <v>1013</v>
      </c>
      <c r="O904" t="s">
        <v>28</v>
      </c>
      <c r="P904" t="s">
        <v>28</v>
      </c>
      <c r="Q904">
        <v>1</v>
      </c>
      <c r="X904">
        <v>0.26</v>
      </c>
      <c r="Y904">
        <v>0</v>
      </c>
      <c r="Z904">
        <v>0</v>
      </c>
      <c r="AA904">
        <v>0</v>
      </c>
      <c r="AB904">
        <v>0</v>
      </c>
      <c r="AC904">
        <v>0</v>
      </c>
      <c r="AD904">
        <v>1</v>
      </c>
      <c r="AE904">
        <v>2</v>
      </c>
      <c r="AF904" t="s">
        <v>422</v>
      </c>
      <c r="AG904">
        <v>0.299</v>
      </c>
      <c r="AH904">
        <v>2</v>
      </c>
      <c r="AI904">
        <v>85247222</v>
      </c>
      <c r="AJ904">
        <v>674</v>
      </c>
      <c r="AK904">
        <v>0</v>
      </c>
      <c r="AL904">
        <v>0</v>
      </c>
      <c r="AM904">
        <v>0</v>
      </c>
      <c r="AN904">
        <v>0</v>
      </c>
      <c r="AO904">
        <v>0</v>
      </c>
      <c r="AP904">
        <v>0</v>
      </c>
      <c r="AQ904">
        <v>0</v>
      </c>
      <c r="AR904">
        <v>0</v>
      </c>
    </row>
    <row r="905" spans="1:44">
      <c r="A905">
        <f>ROW(Source!A234)</f>
        <v>234</v>
      </c>
      <c r="B905">
        <v>85247232</v>
      </c>
      <c r="C905">
        <v>85247220</v>
      </c>
      <c r="D905">
        <v>82932505</v>
      </c>
      <c r="E905">
        <v>1</v>
      </c>
      <c r="F905">
        <v>1</v>
      </c>
      <c r="G905">
        <v>1</v>
      </c>
      <c r="H905">
        <v>2</v>
      </c>
      <c r="I905" t="s">
        <v>73</v>
      </c>
      <c r="J905" t="s">
        <v>807</v>
      </c>
      <c r="K905" t="s">
        <v>74</v>
      </c>
      <c r="L905">
        <v>1368</v>
      </c>
      <c r="N905">
        <v>1011</v>
      </c>
      <c r="O905" t="s">
        <v>57</v>
      </c>
      <c r="P905" t="s">
        <v>57</v>
      </c>
      <c r="Q905">
        <v>1</v>
      </c>
      <c r="X905">
        <v>0.13</v>
      </c>
      <c r="Y905">
        <v>0</v>
      </c>
      <c r="Z905">
        <v>1626.29</v>
      </c>
      <c r="AA905">
        <v>1090.46</v>
      </c>
      <c r="AB905">
        <v>0</v>
      </c>
      <c r="AC905">
        <v>0</v>
      </c>
      <c r="AD905">
        <v>1</v>
      </c>
      <c r="AE905">
        <v>0</v>
      </c>
      <c r="AF905" t="s">
        <v>422</v>
      </c>
      <c r="AG905">
        <v>0.1495</v>
      </c>
      <c r="AH905">
        <v>2</v>
      </c>
      <c r="AI905">
        <v>85247223</v>
      </c>
      <c r="AJ905">
        <v>675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0</v>
      </c>
      <c r="AR905">
        <v>0</v>
      </c>
    </row>
    <row r="906" spans="1:44">
      <c r="A906">
        <f>ROW(Source!A234)</f>
        <v>234</v>
      </c>
      <c r="B906">
        <v>85247233</v>
      </c>
      <c r="C906">
        <v>85247220</v>
      </c>
      <c r="D906">
        <v>82933400</v>
      </c>
      <c r="E906">
        <v>1</v>
      </c>
      <c r="F906">
        <v>1</v>
      </c>
      <c r="G906">
        <v>1</v>
      </c>
      <c r="H906">
        <v>2</v>
      </c>
      <c r="I906" t="s">
        <v>97</v>
      </c>
      <c r="J906" t="s">
        <v>801</v>
      </c>
      <c r="K906" t="s">
        <v>98</v>
      </c>
      <c r="L906">
        <v>1368</v>
      </c>
      <c r="N906">
        <v>1011</v>
      </c>
      <c r="O906" t="s">
        <v>57</v>
      </c>
      <c r="P906" t="s">
        <v>57</v>
      </c>
      <c r="Q906">
        <v>1</v>
      </c>
      <c r="X906">
        <v>0.13</v>
      </c>
      <c r="Y906">
        <v>0</v>
      </c>
      <c r="Z906">
        <v>641.7</v>
      </c>
      <c r="AA906">
        <v>811.79</v>
      </c>
      <c r="AB906">
        <v>0</v>
      </c>
      <c r="AC906">
        <v>0</v>
      </c>
      <c r="AD906">
        <v>1</v>
      </c>
      <c r="AE906">
        <v>0</v>
      </c>
      <c r="AF906" t="s">
        <v>422</v>
      </c>
      <c r="AG906">
        <v>0.1495</v>
      </c>
      <c r="AH906">
        <v>2</v>
      </c>
      <c r="AI906">
        <v>85247224</v>
      </c>
      <c r="AJ906">
        <v>676</v>
      </c>
      <c r="AK906">
        <v>0</v>
      </c>
      <c r="AL906">
        <v>0</v>
      </c>
      <c r="AM906">
        <v>0</v>
      </c>
      <c r="AN906">
        <v>0</v>
      </c>
      <c r="AO906">
        <v>0</v>
      </c>
      <c r="AP906">
        <v>0</v>
      </c>
      <c r="AQ906">
        <v>0</v>
      </c>
      <c r="AR906">
        <v>0</v>
      </c>
    </row>
    <row r="907" spans="1:44">
      <c r="A907">
        <f>ROW(Source!A234)</f>
        <v>234</v>
      </c>
      <c r="B907">
        <v>85247234</v>
      </c>
      <c r="C907">
        <v>85247220</v>
      </c>
      <c r="D907">
        <v>82933596</v>
      </c>
      <c r="E907">
        <v>1</v>
      </c>
      <c r="F907">
        <v>1</v>
      </c>
      <c r="G907">
        <v>1</v>
      </c>
      <c r="H907">
        <v>2</v>
      </c>
      <c r="I907" t="s">
        <v>821</v>
      </c>
      <c r="J907" t="s">
        <v>822</v>
      </c>
      <c r="K907" t="s">
        <v>823</v>
      </c>
      <c r="L907">
        <v>1368</v>
      </c>
      <c r="N907">
        <v>1011</v>
      </c>
      <c r="O907" t="s">
        <v>57</v>
      </c>
      <c r="P907" t="s">
        <v>57</v>
      </c>
      <c r="Q907">
        <v>1</v>
      </c>
      <c r="X907">
        <v>2.19</v>
      </c>
      <c r="Y907">
        <v>0</v>
      </c>
      <c r="Z907">
        <v>34.61</v>
      </c>
      <c r="AA907">
        <v>0</v>
      </c>
      <c r="AB907">
        <v>0</v>
      </c>
      <c r="AC907">
        <v>0</v>
      </c>
      <c r="AD907">
        <v>1</v>
      </c>
      <c r="AE907">
        <v>0</v>
      </c>
      <c r="AF907" t="s">
        <v>422</v>
      </c>
      <c r="AG907">
        <v>2.5185</v>
      </c>
      <c r="AH907">
        <v>2</v>
      </c>
      <c r="AI907">
        <v>85247225</v>
      </c>
      <c r="AJ907">
        <v>677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0</v>
      </c>
      <c r="AR907">
        <v>0</v>
      </c>
    </row>
    <row r="908" spans="1:44">
      <c r="A908">
        <f>ROW(Source!A234)</f>
        <v>234</v>
      </c>
      <c r="B908">
        <v>85247235</v>
      </c>
      <c r="C908">
        <v>85247220</v>
      </c>
      <c r="D908">
        <v>83000909</v>
      </c>
      <c r="E908">
        <v>1</v>
      </c>
      <c r="F908">
        <v>1</v>
      </c>
      <c r="G908">
        <v>1</v>
      </c>
      <c r="H908">
        <v>3</v>
      </c>
      <c r="I908" t="s">
        <v>828</v>
      </c>
      <c r="J908" t="s">
        <v>829</v>
      </c>
      <c r="K908" t="s">
        <v>830</v>
      </c>
      <c r="L908">
        <v>1346</v>
      </c>
      <c r="N908">
        <v>1009</v>
      </c>
      <c r="O908" t="s">
        <v>102</v>
      </c>
      <c r="P908" t="s">
        <v>102</v>
      </c>
      <c r="Q908">
        <v>1</v>
      </c>
      <c r="X908">
        <v>0.78</v>
      </c>
      <c r="Y908">
        <v>155.63</v>
      </c>
      <c r="Z908">
        <v>0</v>
      </c>
      <c r="AA908">
        <v>0</v>
      </c>
      <c r="AB908">
        <v>0</v>
      </c>
      <c r="AC908">
        <v>0</v>
      </c>
      <c r="AD908">
        <v>1</v>
      </c>
      <c r="AE908">
        <v>0</v>
      </c>
      <c r="AF908" t="s">
        <v>236</v>
      </c>
      <c r="AG908">
        <v>0.78</v>
      </c>
      <c r="AH908">
        <v>2</v>
      </c>
      <c r="AI908">
        <v>85247226</v>
      </c>
      <c r="AJ908">
        <v>678</v>
      </c>
      <c r="AK908">
        <v>0</v>
      </c>
      <c r="AL908">
        <v>0</v>
      </c>
      <c r="AM908">
        <v>0</v>
      </c>
      <c r="AN908">
        <v>0</v>
      </c>
      <c r="AO908">
        <v>0</v>
      </c>
      <c r="AP908">
        <v>0</v>
      </c>
      <c r="AQ908">
        <v>0</v>
      </c>
      <c r="AR908">
        <v>0</v>
      </c>
    </row>
    <row r="909" spans="1:44">
      <c r="A909">
        <f>ROW(Source!A234)</f>
        <v>234</v>
      </c>
      <c r="B909">
        <v>85247236</v>
      </c>
      <c r="C909">
        <v>85247220</v>
      </c>
      <c r="D909">
        <v>83018799</v>
      </c>
      <c r="E909">
        <v>1</v>
      </c>
      <c r="F909">
        <v>1</v>
      </c>
      <c r="G909">
        <v>1</v>
      </c>
      <c r="H909">
        <v>3</v>
      </c>
      <c r="I909" t="s">
        <v>949</v>
      </c>
      <c r="J909" t="s">
        <v>950</v>
      </c>
      <c r="K909" t="s">
        <v>951</v>
      </c>
      <c r="L909">
        <v>1346</v>
      </c>
      <c r="N909">
        <v>1009</v>
      </c>
      <c r="O909" t="s">
        <v>102</v>
      </c>
      <c r="P909" t="s">
        <v>102</v>
      </c>
      <c r="Q909">
        <v>1</v>
      </c>
      <c r="X909">
        <v>2</v>
      </c>
      <c r="Y909">
        <v>911.56</v>
      </c>
      <c r="Z909">
        <v>0</v>
      </c>
      <c r="AA909">
        <v>0</v>
      </c>
      <c r="AB909">
        <v>0</v>
      </c>
      <c r="AC909">
        <v>0</v>
      </c>
      <c r="AD909">
        <v>1</v>
      </c>
      <c r="AE909">
        <v>0</v>
      </c>
      <c r="AF909" t="s">
        <v>236</v>
      </c>
      <c r="AG909">
        <v>2</v>
      </c>
      <c r="AH909">
        <v>2</v>
      </c>
      <c r="AI909">
        <v>85247227</v>
      </c>
      <c r="AJ909">
        <v>679</v>
      </c>
      <c r="AK909">
        <v>0</v>
      </c>
      <c r="AL909">
        <v>0</v>
      </c>
      <c r="AM909">
        <v>0</v>
      </c>
      <c r="AN909">
        <v>0</v>
      </c>
      <c r="AO909">
        <v>0</v>
      </c>
      <c r="AP909">
        <v>0</v>
      </c>
      <c r="AQ909">
        <v>0</v>
      </c>
      <c r="AR909">
        <v>0</v>
      </c>
    </row>
    <row r="910" spans="1:44">
      <c r="A910">
        <f>ROW(Source!A234)</f>
        <v>234</v>
      </c>
      <c r="B910">
        <v>85247237</v>
      </c>
      <c r="C910">
        <v>85247220</v>
      </c>
      <c r="D910">
        <v>82931850</v>
      </c>
      <c r="E910">
        <v>117</v>
      </c>
      <c r="F910">
        <v>1</v>
      </c>
      <c r="G910">
        <v>1</v>
      </c>
      <c r="H910">
        <v>3</v>
      </c>
      <c r="I910" t="s">
        <v>327</v>
      </c>
      <c r="J910" t="s">
        <v>236</v>
      </c>
      <c r="K910" t="s">
        <v>328</v>
      </c>
      <c r="L910">
        <v>3277935</v>
      </c>
      <c r="N910">
        <v>1013</v>
      </c>
      <c r="O910" t="s">
        <v>64</v>
      </c>
      <c r="P910" t="s">
        <v>64</v>
      </c>
      <c r="Q910">
        <v>1</v>
      </c>
      <c r="X910">
        <v>2</v>
      </c>
      <c r="Y910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 t="s">
        <v>236</v>
      </c>
      <c r="AG910">
        <v>2</v>
      </c>
      <c r="AH910">
        <v>2</v>
      </c>
      <c r="AI910">
        <v>85247228</v>
      </c>
      <c r="AJ910">
        <v>680</v>
      </c>
      <c r="AK910">
        <v>0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0</v>
      </c>
      <c r="AR910">
        <v>0</v>
      </c>
    </row>
    <row r="911" spans="1:44">
      <c r="A911">
        <f>ROW(Source!A235)</f>
        <v>235</v>
      </c>
      <c r="B911">
        <v>85247230</v>
      </c>
      <c r="C911">
        <v>85247220</v>
      </c>
      <c r="D911">
        <v>82925840</v>
      </c>
      <c r="E911">
        <v>117</v>
      </c>
      <c r="F911">
        <v>1</v>
      </c>
      <c r="G911">
        <v>1</v>
      </c>
      <c r="H911">
        <v>1</v>
      </c>
      <c r="I911" t="s">
        <v>841</v>
      </c>
      <c r="J911" t="s">
        <v>236</v>
      </c>
      <c r="K911" t="s">
        <v>842</v>
      </c>
      <c r="L911">
        <v>1191</v>
      </c>
      <c r="N911">
        <v>1013</v>
      </c>
      <c r="O911" t="s">
        <v>28</v>
      </c>
      <c r="P911" t="s">
        <v>28</v>
      </c>
      <c r="Q911">
        <v>1</v>
      </c>
      <c r="X911">
        <v>7.21</v>
      </c>
      <c r="Y911">
        <v>0</v>
      </c>
      <c r="Z911">
        <v>0</v>
      </c>
      <c r="AA911">
        <v>0</v>
      </c>
      <c r="AB911">
        <v>793.61</v>
      </c>
      <c r="AC911">
        <v>0</v>
      </c>
      <c r="AD911">
        <v>1</v>
      </c>
      <c r="AE911">
        <v>1</v>
      </c>
      <c r="AF911" t="s">
        <v>422</v>
      </c>
      <c r="AG911">
        <v>8.2915</v>
      </c>
      <c r="AH911">
        <v>2</v>
      </c>
      <c r="AI911">
        <v>85247221</v>
      </c>
      <c r="AJ911">
        <v>682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</row>
    <row r="912" spans="1:44">
      <c r="A912">
        <f>ROW(Source!A235)</f>
        <v>235</v>
      </c>
      <c r="B912">
        <v>85247231</v>
      </c>
      <c r="C912">
        <v>85247220</v>
      </c>
      <c r="D912">
        <v>82926016</v>
      </c>
      <c r="E912">
        <v>117</v>
      </c>
      <c r="F912">
        <v>1</v>
      </c>
      <c r="G912">
        <v>1</v>
      </c>
      <c r="H912">
        <v>1</v>
      </c>
      <c r="I912" t="s">
        <v>798</v>
      </c>
      <c r="J912" t="s">
        <v>236</v>
      </c>
      <c r="K912" t="s">
        <v>799</v>
      </c>
      <c r="L912">
        <v>1191</v>
      </c>
      <c r="N912">
        <v>1013</v>
      </c>
      <c r="O912" t="s">
        <v>28</v>
      </c>
      <c r="P912" t="s">
        <v>28</v>
      </c>
      <c r="Q912">
        <v>1</v>
      </c>
      <c r="X912">
        <v>0.26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1</v>
      </c>
      <c r="AE912">
        <v>2</v>
      </c>
      <c r="AF912" t="s">
        <v>422</v>
      </c>
      <c r="AG912">
        <v>0.299</v>
      </c>
      <c r="AH912">
        <v>2</v>
      </c>
      <c r="AI912">
        <v>85247222</v>
      </c>
      <c r="AJ912">
        <v>683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</row>
    <row r="913" spans="1:44">
      <c r="A913">
        <f>ROW(Source!A235)</f>
        <v>235</v>
      </c>
      <c r="B913">
        <v>85247232</v>
      </c>
      <c r="C913">
        <v>85247220</v>
      </c>
      <c r="D913">
        <v>82932505</v>
      </c>
      <c r="E913">
        <v>1</v>
      </c>
      <c r="F913">
        <v>1</v>
      </c>
      <c r="G913">
        <v>1</v>
      </c>
      <c r="H913">
        <v>2</v>
      </c>
      <c r="I913" t="s">
        <v>73</v>
      </c>
      <c r="J913" t="s">
        <v>807</v>
      </c>
      <c r="K913" t="s">
        <v>74</v>
      </c>
      <c r="L913">
        <v>1368</v>
      </c>
      <c r="N913">
        <v>1011</v>
      </c>
      <c r="O913" t="s">
        <v>57</v>
      </c>
      <c r="P913" t="s">
        <v>57</v>
      </c>
      <c r="Q913">
        <v>1</v>
      </c>
      <c r="X913">
        <v>0.13</v>
      </c>
      <c r="Y913">
        <v>0</v>
      </c>
      <c r="Z913">
        <v>1626.29</v>
      </c>
      <c r="AA913">
        <v>1090.46</v>
      </c>
      <c r="AB913">
        <v>0</v>
      </c>
      <c r="AC913">
        <v>0</v>
      </c>
      <c r="AD913">
        <v>1</v>
      </c>
      <c r="AE913">
        <v>0</v>
      </c>
      <c r="AF913" t="s">
        <v>422</v>
      </c>
      <c r="AG913">
        <v>0.1495</v>
      </c>
      <c r="AH913">
        <v>2</v>
      </c>
      <c r="AI913">
        <v>85247223</v>
      </c>
      <c r="AJ913">
        <v>684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0</v>
      </c>
    </row>
    <row r="914" spans="1:44">
      <c r="A914">
        <f>ROW(Source!A235)</f>
        <v>235</v>
      </c>
      <c r="B914">
        <v>85247233</v>
      </c>
      <c r="C914">
        <v>85247220</v>
      </c>
      <c r="D914">
        <v>82933400</v>
      </c>
      <c r="E914">
        <v>1</v>
      </c>
      <c r="F914">
        <v>1</v>
      </c>
      <c r="G914">
        <v>1</v>
      </c>
      <c r="H914">
        <v>2</v>
      </c>
      <c r="I914" t="s">
        <v>97</v>
      </c>
      <c r="J914" t="s">
        <v>801</v>
      </c>
      <c r="K914" t="s">
        <v>98</v>
      </c>
      <c r="L914">
        <v>1368</v>
      </c>
      <c r="N914">
        <v>1011</v>
      </c>
      <c r="O914" t="s">
        <v>57</v>
      </c>
      <c r="P914" t="s">
        <v>57</v>
      </c>
      <c r="Q914">
        <v>1</v>
      </c>
      <c r="X914">
        <v>0.13</v>
      </c>
      <c r="Y914">
        <v>0</v>
      </c>
      <c r="Z914">
        <v>641.7</v>
      </c>
      <c r="AA914">
        <v>811.79</v>
      </c>
      <c r="AB914">
        <v>0</v>
      </c>
      <c r="AC914">
        <v>0</v>
      </c>
      <c r="AD914">
        <v>1</v>
      </c>
      <c r="AE914">
        <v>0</v>
      </c>
      <c r="AF914" t="s">
        <v>422</v>
      </c>
      <c r="AG914">
        <v>0.1495</v>
      </c>
      <c r="AH914">
        <v>2</v>
      </c>
      <c r="AI914">
        <v>85247224</v>
      </c>
      <c r="AJ914">
        <v>685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0</v>
      </c>
      <c r="AR914">
        <v>0</v>
      </c>
    </row>
    <row r="915" spans="1:44">
      <c r="A915">
        <f>ROW(Source!A235)</f>
        <v>235</v>
      </c>
      <c r="B915">
        <v>85247234</v>
      </c>
      <c r="C915">
        <v>85247220</v>
      </c>
      <c r="D915">
        <v>82933596</v>
      </c>
      <c r="E915">
        <v>1</v>
      </c>
      <c r="F915">
        <v>1</v>
      </c>
      <c r="G915">
        <v>1</v>
      </c>
      <c r="H915">
        <v>2</v>
      </c>
      <c r="I915" t="s">
        <v>821</v>
      </c>
      <c r="J915" t="s">
        <v>822</v>
      </c>
      <c r="K915" t="s">
        <v>823</v>
      </c>
      <c r="L915">
        <v>1368</v>
      </c>
      <c r="N915">
        <v>1011</v>
      </c>
      <c r="O915" t="s">
        <v>57</v>
      </c>
      <c r="P915" t="s">
        <v>57</v>
      </c>
      <c r="Q915">
        <v>1</v>
      </c>
      <c r="X915">
        <v>2.19</v>
      </c>
      <c r="Y915">
        <v>0</v>
      </c>
      <c r="Z915">
        <v>34.61</v>
      </c>
      <c r="AA915">
        <v>0</v>
      </c>
      <c r="AB915">
        <v>0</v>
      </c>
      <c r="AC915">
        <v>0</v>
      </c>
      <c r="AD915">
        <v>1</v>
      </c>
      <c r="AE915">
        <v>0</v>
      </c>
      <c r="AF915" t="s">
        <v>422</v>
      </c>
      <c r="AG915">
        <v>2.5185</v>
      </c>
      <c r="AH915">
        <v>2</v>
      </c>
      <c r="AI915">
        <v>85247225</v>
      </c>
      <c r="AJ915">
        <v>686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</row>
    <row r="916" spans="1:44">
      <c r="A916">
        <f>ROW(Source!A235)</f>
        <v>235</v>
      </c>
      <c r="B916">
        <v>85247235</v>
      </c>
      <c r="C916">
        <v>85247220</v>
      </c>
      <c r="D916">
        <v>83000909</v>
      </c>
      <c r="E916">
        <v>1</v>
      </c>
      <c r="F916">
        <v>1</v>
      </c>
      <c r="G916">
        <v>1</v>
      </c>
      <c r="H916">
        <v>3</v>
      </c>
      <c r="I916" t="s">
        <v>828</v>
      </c>
      <c r="J916" t="s">
        <v>829</v>
      </c>
      <c r="K916" t="s">
        <v>830</v>
      </c>
      <c r="L916">
        <v>1346</v>
      </c>
      <c r="N916">
        <v>1009</v>
      </c>
      <c r="O916" t="s">
        <v>102</v>
      </c>
      <c r="P916" t="s">
        <v>102</v>
      </c>
      <c r="Q916">
        <v>1</v>
      </c>
      <c r="X916">
        <v>0.78</v>
      </c>
      <c r="Y916">
        <v>155.63</v>
      </c>
      <c r="Z916">
        <v>0</v>
      </c>
      <c r="AA916">
        <v>0</v>
      </c>
      <c r="AB916">
        <v>0</v>
      </c>
      <c r="AC916">
        <v>0</v>
      </c>
      <c r="AD916">
        <v>1</v>
      </c>
      <c r="AE916">
        <v>0</v>
      </c>
      <c r="AF916" t="s">
        <v>236</v>
      </c>
      <c r="AG916">
        <v>0.78</v>
      </c>
      <c r="AH916">
        <v>2</v>
      </c>
      <c r="AI916">
        <v>85247226</v>
      </c>
      <c r="AJ916">
        <v>687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</row>
    <row r="917" spans="1:44">
      <c r="A917">
        <f>ROW(Source!A235)</f>
        <v>235</v>
      </c>
      <c r="B917">
        <v>85247236</v>
      </c>
      <c r="C917">
        <v>85247220</v>
      </c>
      <c r="D917">
        <v>83018799</v>
      </c>
      <c r="E917">
        <v>1</v>
      </c>
      <c r="F917">
        <v>1</v>
      </c>
      <c r="G917">
        <v>1</v>
      </c>
      <c r="H917">
        <v>3</v>
      </c>
      <c r="I917" t="s">
        <v>949</v>
      </c>
      <c r="J917" t="s">
        <v>950</v>
      </c>
      <c r="K917" t="s">
        <v>951</v>
      </c>
      <c r="L917">
        <v>1346</v>
      </c>
      <c r="N917">
        <v>1009</v>
      </c>
      <c r="O917" t="s">
        <v>102</v>
      </c>
      <c r="P917" t="s">
        <v>102</v>
      </c>
      <c r="Q917">
        <v>1</v>
      </c>
      <c r="X917">
        <v>2</v>
      </c>
      <c r="Y917">
        <v>911.56</v>
      </c>
      <c r="Z917">
        <v>0</v>
      </c>
      <c r="AA917">
        <v>0</v>
      </c>
      <c r="AB917">
        <v>0</v>
      </c>
      <c r="AC917">
        <v>0</v>
      </c>
      <c r="AD917">
        <v>1</v>
      </c>
      <c r="AE917">
        <v>0</v>
      </c>
      <c r="AF917" t="s">
        <v>236</v>
      </c>
      <c r="AG917">
        <v>2</v>
      </c>
      <c r="AH917">
        <v>2</v>
      </c>
      <c r="AI917">
        <v>85247227</v>
      </c>
      <c r="AJ917">
        <v>688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0</v>
      </c>
      <c r="AQ917">
        <v>0</v>
      </c>
      <c r="AR917">
        <v>0</v>
      </c>
    </row>
    <row r="918" spans="1:44">
      <c r="A918">
        <f>ROW(Source!A235)</f>
        <v>235</v>
      </c>
      <c r="B918">
        <v>85247237</v>
      </c>
      <c r="C918">
        <v>85247220</v>
      </c>
      <c r="D918">
        <v>82931850</v>
      </c>
      <c r="E918">
        <v>117</v>
      </c>
      <c r="F918">
        <v>1</v>
      </c>
      <c r="G918">
        <v>1</v>
      </c>
      <c r="H918">
        <v>3</v>
      </c>
      <c r="I918" t="s">
        <v>327</v>
      </c>
      <c r="J918" t="s">
        <v>236</v>
      </c>
      <c r="K918" t="s">
        <v>328</v>
      </c>
      <c r="L918">
        <v>3277935</v>
      </c>
      <c r="N918">
        <v>1013</v>
      </c>
      <c r="O918" t="s">
        <v>64</v>
      </c>
      <c r="P918" t="s">
        <v>64</v>
      </c>
      <c r="Q918">
        <v>1</v>
      </c>
      <c r="X918">
        <v>2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 t="s">
        <v>236</v>
      </c>
      <c r="AG918">
        <v>2</v>
      </c>
      <c r="AH918">
        <v>2</v>
      </c>
      <c r="AI918">
        <v>85247228</v>
      </c>
      <c r="AJ918">
        <v>689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</row>
    <row r="919" spans="1:44">
      <c r="A919">
        <f>ROW(Source!A240)</f>
        <v>240</v>
      </c>
      <c r="B919">
        <v>85247250</v>
      </c>
      <c r="C919">
        <v>85247240</v>
      </c>
      <c r="D919">
        <v>82925840</v>
      </c>
      <c r="E919">
        <v>117</v>
      </c>
      <c r="F919">
        <v>1</v>
      </c>
      <c r="G919">
        <v>1</v>
      </c>
      <c r="H919">
        <v>1</v>
      </c>
      <c r="I919" t="s">
        <v>841</v>
      </c>
      <c r="J919" t="s">
        <v>236</v>
      </c>
      <c r="K919" t="s">
        <v>842</v>
      </c>
      <c r="L919">
        <v>1191</v>
      </c>
      <c r="N919">
        <v>1013</v>
      </c>
      <c r="O919" t="s">
        <v>28</v>
      </c>
      <c r="P919" t="s">
        <v>28</v>
      </c>
      <c r="Q919">
        <v>1</v>
      </c>
      <c r="X919">
        <v>17.5</v>
      </c>
      <c r="Y919">
        <v>0</v>
      </c>
      <c r="Z919">
        <v>0</v>
      </c>
      <c r="AA919">
        <v>0</v>
      </c>
      <c r="AB919">
        <v>793.61</v>
      </c>
      <c r="AC919">
        <v>0</v>
      </c>
      <c r="AD919">
        <v>1</v>
      </c>
      <c r="AE919">
        <v>1</v>
      </c>
      <c r="AF919" t="s">
        <v>422</v>
      </c>
      <c r="AG919">
        <v>20.125</v>
      </c>
      <c r="AH919">
        <v>2</v>
      </c>
      <c r="AI919">
        <v>85247241</v>
      </c>
      <c r="AJ919">
        <v>691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0</v>
      </c>
      <c r="AQ919">
        <v>0</v>
      </c>
      <c r="AR919">
        <v>0</v>
      </c>
    </row>
    <row r="920" spans="1:44">
      <c r="A920">
        <f>ROW(Source!A240)</f>
        <v>240</v>
      </c>
      <c r="B920">
        <v>85247251</v>
      </c>
      <c r="C920">
        <v>85247240</v>
      </c>
      <c r="D920">
        <v>82926016</v>
      </c>
      <c r="E920">
        <v>117</v>
      </c>
      <c r="F920">
        <v>1</v>
      </c>
      <c r="G920">
        <v>1</v>
      </c>
      <c r="H920">
        <v>1</v>
      </c>
      <c r="I920" t="s">
        <v>798</v>
      </c>
      <c r="J920" t="s">
        <v>236</v>
      </c>
      <c r="K920" t="s">
        <v>799</v>
      </c>
      <c r="L920">
        <v>1191</v>
      </c>
      <c r="N920">
        <v>1013</v>
      </c>
      <c r="O920" t="s">
        <v>28</v>
      </c>
      <c r="P920" t="s">
        <v>28</v>
      </c>
      <c r="Q920">
        <v>1</v>
      </c>
      <c r="X920">
        <v>0.2</v>
      </c>
      <c r="Y920">
        <v>0</v>
      </c>
      <c r="Z920">
        <v>0</v>
      </c>
      <c r="AA920">
        <v>0</v>
      </c>
      <c r="AB920">
        <v>0</v>
      </c>
      <c r="AC920">
        <v>0</v>
      </c>
      <c r="AD920">
        <v>1</v>
      </c>
      <c r="AE920">
        <v>2</v>
      </c>
      <c r="AF920" t="s">
        <v>422</v>
      </c>
      <c r="AG920">
        <v>0.23</v>
      </c>
      <c r="AH920">
        <v>2</v>
      </c>
      <c r="AI920">
        <v>85247242</v>
      </c>
      <c r="AJ920">
        <v>692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0</v>
      </c>
      <c r="AR920">
        <v>0</v>
      </c>
    </row>
    <row r="921" spans="1:44">
      <c r="A921">
        <f>ROW(Source!A240)</f>
        <v>240</v>
      </c>
      <c r="B921">
        <v>85247252</v>
      </c>
      <c r="C921">
        <v>85247240</v>
      </c>
      <c r="D921">
        <v>82932505</v>
      </c>
      <c r="E921">
        <v>1</v>
      </c>
      <c r="F921">
        <v>1</v>
      </c>
      <c r="G921">
        <v>1</v>
      </c>
      <c r="H921">
        <v>2</v>
      </c>
      <c r="I921" t="s">
        <v>73</v>
      </c>
      <c r="J921" t="s">
        <v>807</v>
      </c>
      <c r="K921" t="s">
        <v>74</v>
      </c>
      <c r="L921">
        <v>1368</v>
      </c>
      <c r="N921">
        <v>1011</v>
      </c>
      <c r="O921" t="s">
        <v>57</v>
      </c>
      <c r="P921" t="s">
        <v>57</v>
      </c>
      <c r="Q921">
        <v>1</v>
      </c>
      <c r="X921">
        <v>0.1</v>
      </c>
      <c r="Y921">
        <v>0</v>
      </c>
      <c r="Z921">
        <v>1626.29</v>
      </c>
      <c r="AA921">
        <v>1090.46</v>
      </c>
      <c r="AB921">
        <v>0</v>
      </c>
      <c r="AC921">
        <v>0</v>
      </c>
      <c r="AD921">
        <v>1</v>
      </c>
      <c r="AE921">
        <v>0</v>
      </c>
      <c r="AF921" t="s">
        <v>422</v>
      </c>
      <c r="AG921">
        <v>0.115</v>
      </c>
      <c r="AH921">
        <v>2</v>
      </c>
      <c r="AI921">
        <v>85247243</v>
      </c>
      <c r="AJ921">
        <v>693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</row>
    <row r="922" spans="1:44">
      <c r="A922">
        <f>ROW(Source!A240)</f>
        <v>240</v>
      </c>
      <c r="B922">
        <v>85247253</v>
      </c>
      <c r="C922">
        <v>85247240</v>
      </c>
      <c r="D922">
        <v>82933400</v>
      </c>
      <c r="E922">
        <v>1</v>
      </c>
      <c r="F922">
        <v>1</v>
      </c>
      <c r="G922">
        <v>1</v>
      </c>
      <c r="H922">
        <v>2</v>
      </c>
      <c r="I922" t="s">
        <v>97</v>
      </c>
      <c r="J922" t="s">
        <v>801</v>
      </c>
      <c r="K922" t="s">
        <v>98</v>
      </c>
      <c r="L922">
        <v>1368</v>
      </c>
      <c r="N922">
        <v>1011</v>
      </c>
      <c r="O922" t="s">
        <v>57</v>
      </c>
      <c r="P922" t="s">
        <v>57</v>
      </c>
      <c r="Q922">
        <v>1</v>
      </c>
      <c r="X922">
        <v>0.1</v>
      </c>
      <c r="Y922">
        <v>0</v>
      </c>
      <c r="Z922">
        <v>641.7</v>
      </c>
      <c r="AA922">
        <v>811.79</v>
      </c>
      <c r="AB922">
        <v>0</v>
      </c>
      <c r="AC922">
        <v>0</v>
      </c>
      <c r="AD922">
        <v>1</v>
      </c>
      <c r="AE922">
        <v>0</v>
      </c>
      <c r="AF922" t="s">
        <v>422</v>
      </c>
      <c r="AG922">
        <v>0.115</v>
      </c>
      <c r="AH922">
        <v>2</v>
      </c>
      <c r="AI922">
        <v>85247244</v>
      </c>
      <c r="AJ922">
        <v>694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</row>
    <row r="923" spans="1:44">
      <c r="A923">
        <f>ROW(Source!A240)</f>
        <v>240</v>
      </c>
      <c r="B923">
        <v>85247254</v>
      </c>
      <c r="C923">
        <v>85247240</v>
      </c>
      <c r="D923">
        <v>82933596</v>
      </c>
      <c r="E923">
        <v>1</v>
      </c>
      <c r="F923">
        <v>1</v>
      </c>
      <c r="G923">
        <v>1</v>
      </c>
      <c r="H923">
        <v>2</v>
      </c>
      <c r="I923" t="s">
        <v>821</v>
      </c>
      <c r="J923" t="s">
        <v>822</v>
      </c>
      <c r="K923" t="s">
        <v>823</v>
      </c>
      <c r="L923">
        <v>1368</v>
      </c>
      <c r="N923">
        <v>1011</v>
      </c>
      <c r="O923" t="s">
        <v>57</v>
      </c>
      <c r="P923" t="s">
        <v>57</v>
      </c>
      <c r="Q923">
        <v>1</v>
      </c>
      <c r="X923">
        <v>2.9</v>
      </c>
      <c r="Y923">
        <v>0</v>
      </c>
      <c r="Z923">
        <v>34.61</v>
      </c>
      <c r="AA923">
        <v>0</v>
      </c>
      <c r="AB923">
        <v>0</v>
      </c>
      <c r="AC923">
        <v>0</v>
      </c>
      <c r="AD923">
        <v>1</v>
      </c>
      <c r="AE923">
        <v>0</v>
      </c>
      <c r="AF923" t="s">
        <v>422</v>
      </c>
      <c r="AG923">
        <v>3.335</v>
      </c>
      <c r="AH923">
        <v>2</v>
      </c>
      <c r="AI923">
        <v>85247245</v>
      </c>
      <c r="AJ923">
        <v>695</v>
      </c>
      <c r="AK923">
        <v>0</v>
      </c>
      <c r="AL923">
        <v>0</v>
      </c>
      <c r="AM923">
        <v>0</v>
      </c>
      <c r="AN923">
        <v>0</v>
      </c>
      <c r="AO923">
        <v>0</v>
      </c>
      <c r="AP923">
        <v>0</v>
      </c>
      <c r="AQ923">
        <v>0</v>
      </c>
      <c r="AR923">
        <v>0</v>
      </c>
    </row>
    <row r="924" spans="1:44">
      <c r="A924">
        <f>ROW(Source!A240)</f>
        <v>240</v>
      </c>
      <c r="B924">
        <v>85247255</v>
      </c>
      <c r="C924">
        <v>85247240</v>
      </c>
      <c r="D924">
        <v>83000909</v>
      </c>
      <c r="E924">
        <v>1</v>
      </c>
      <c r="F924">
        <v>1</v>
      </c>
      <c r="G924">
        <v>1</v>
      </c>
      <c r="H924">
        <v>3</v>
      </c>
      <c r="I924" t="s">
        <v>828</v>
      </c>
      <c r="J924" t="s">
        <v>829</v>
      </c>
      <c r="K924" t="s">
        <v>830</v>
      </c>
      <c r="L924">
        <v>1346</v>
      </c>
      <c r="N924">
        <v>1009</v>
      </c>
      <c r="O924" t="s">
        <v>102</v>
      </c>
      <c r="P924" t="s">
        <v>102</v>
      </c>
      <c r="Q924">
        <v>1</v>
      </c>
      <c r="X924">
        <v>0.9</v>
      </c>
      <c r="Y924">
        <v>155.63</v>
      </c>
      <c r="Z924">
        <v>0</v>
      </c>
      <c r="AA924">
        <v>0</v>
      </c>
      <c r="AB924">
        <v>0</v>
      </c>
      <c r="AC924">
        <v>0</v>
      </c>
      <c r="AD924">
        <v>1</v>
      </c>
      <c r="AE924">
        <v>0</v>
      </c>
      <c r="AF924" t="s">
        <v>236</v>
      </c>
      <c r="AG924">
        <v>0.9</v>
      </c>
      <c r="AH924">
        <v>2</v>
      </c>
      <c r="AI924">
        <v>85247246</v>
      </c>
      <c r="AJ924">
        <v>696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0</v>
      </c>
      <c r="AQ924">
        <v>0</v>
      </c>
      <c r="AR924">
        <v>0</v>
      </c>
    </row>
    <row r="925" spans="1:44">
      <c r="A925">
        <f>ROW(Source!A240)</f>
        <v>240</v>
      </c>
      <c r="B925">
        <v>85247256</v>
      </c>
      <c r="C925">
        <v>85247240</v>
      </c>
      <c r="D925">
        <v>83008988</v>
      </c>
      <c r="E925">
        <v>1</v>
      </c>
      <c r="F925">
        <v>1</v>
      </c>
      <c r="G925">
        <v>1</v>
      </c>
      <c r="H925">
        <v>3</v>
      </c>
      <c r="I925" t="s">
        <v>1020</v>
      </c>
      <c r="J925" t="s">
        <v>1021</v>
      </c>
      <c r="K925" t="s">
        <v>1022</v>
      </c>
      <c r="L925">
        <v>1348</v>
      </c>
      <c r="N925">
        <v>1009</v>
      </c>
      <c r="O925" t="s">
        <v>154</v>
      </c>
      <c r="P925" t="s">
        <v>154</v>
      </c>
      <c r="Q925">
        <v>1000</v>
      </c>
      <c r="X925">
        <v>0.004</v>
      </c>
      <c r="Y925">
        <v>49995.77</v>
      </c>
      <c r="Z925">
        <v>0</v>
      </c>
      <c r="AA925">
        <v>0</v>
      </c>
      <c r="AB925">
        <v>0</v>
      </c>
      <c r="AC925">
        <v>0</v>
      </c>
      <c r="AD925">
        <v>1</v>
      </c>
      <c r="AE925">
        <v>0</v>
      </c>
      <c r="AF925" t="s">
        <v>236</v>
      </c>
      <c r="AG925">
        <v>0.004</v>
      </c>
      <c r="AH925">
        <v>3</v>
      </c>
      <c r="AI925">
        <v>-1</v>
      </c>
      <c r="AJ925" t="s">
        <v>236</v>
      </c>
      <c r="AK925">
        <v>0</v>
      </c>
      <c r="AL925">
        <v>0</v>
      </c>
      <c r="AM925">
        <v>0</v>
      </c>
      <c r="AN925">
        <v>0</v>
      </c>
      <c r="AO925">
        <v>0</v>
      </c>
      <c r="AP925">
        <v>0</v>
      </c>
      <c r="AQ925">
        <v>0</v>
      </c>
      <c r="AR925">
        <v>0</v>
      </c>
    </row>
    <row r="926" spans="1:44">
      <c r="A926">
        <f>ROW(Source!A240)</f>
        <v>240</v>
      </c>
      <c r="B926">
        <v>85247257</v>
      </c>
      <c r="C926">
        <v>85247240</v>
      </c>
      <c r="D926">
        <v>83018799</v>
      </c>
      <c r="E926">
        <v>1</v>
      </c>
      <c r="F926">
        <v>1</v>
      </c>
      <c r="G926">
        <v>1</v>
      </c>
      <c r="H926">
        <v>3</v>
      </c>
      <c r="I926" t="s">
        <v>949</v>
      </c>
      <c r="J926" t="s">
        <v>950</v>
      </c>
      <c r="K926" t="s">
        <v>951</v>
      </c>
      <c r="L926">
        <v>1346</v>
      </c>
      <c r="N926">
        <v>1009</v>
      </c>
      <c r="O926" t="s">
        <v>102</v>
      </c>
      <c r="P926" t="s">
        <v>102</v>
      </c>
      <c r="Q926">
        <v>1</v>
      </c>
      <c r="X926">
        <v>2</v>
      </c>
      <c r="Y926">
        <v>911.56</v>
      </c>
      <c r="Z926">
        <v>0</v>
      </c>
      <c r="AA926">
        <v>0</v>
      </c>
      <c r="AB926">
        <v>0</v>
      </c>
      <c r="AC926">
        <v>0</v>
      </c>
      <c r="AD926">
        <v>1</v>
      </c>
      <c r="AE926">
        <v>0</v>
      </c>
      <c r="AF926" t="s">
        <v>236</v>
      </c>
      <c r="AG926">
        <v>2</v>
      </c>
      <c r="AH926">
        <v>2</v>
      </c>
      <c r="AI926">
        <v>85247247</v>
      </c>
      <c r="AJ926">
        <v>697</v>
      </c>
      <c r="AK926">
        <v>0</v>
      </c>
      <c r="AL926">
        <v>0</v>
      </c>
      <c r="AM926">
        <v>0</v>
      </c>
      <c r="AN926">
        <v>0</v>
      </c>
      <c r="AO926">
        <v>0</v>
      </c>
      <c r="AP926">
        <v>0</v>
      </c>
      <c r="AQ926">
        <v>0</v>
      </c>
      <c r="AR926">
        <v>0</v>
      </c>
    </row>
    <row r="927" spans="1:44">
      <c r="A927">
        <f>ROW(Source!A240)</f>
        <v>240</v>
      </c>
      <c r="B927">
        <v>85247258</v>
      </c>
      <c r="C927">
        <v>85247240</v>
      </c>
      <c r="D927">
        <v>82931850</v>
      </c>
      <c r="E927">
        <v>117</v>
      </c>
      <c r="F927">
        <v>1</v>
      </c>
      <c r="G927">
        <v>1</v>
      </c>
      <c r="H927">
        <v>3</v>
      </c>
      <c r="I927" t="s">
        <v>327</v>
      </c>
      <c r="J927" t="s">
        <v>236</v>
      </c>
      <c r="K927" t="s">
        <v>328</v>
      </c>
      <c r="L927">
        <v>3277935</v>
      </c>
      <c r="N927">
        <v>1013</v>
      </c>
      <c r="O927" t="s">
        <v>64</v>
      </c>
      <c r="P927" t="s">
        <v>64</v>
      </c>
      <c r="Q927">
        <v>1</v>
      </c>
      <c r="X927">
        <v>2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 t="s">
        <v>236</v>
      </c>
      <c r="AG927">
        <v>2</v>
      </c>
      <c r="AH927">
        <v>2</v>
      </c>
      <c r="AI927">
        <v>85247248</v>
      </c>
      <c r="AJ927">
        <v>698</v>
      </c>
      <c r="AK927">
        <v>0</v>
      </c>
      <c r="AL927">
        <v>0</v>
      </c>
      <c r="AM927">
        <v>0</v>
      </c>
      <c r="AN927">
        <v>0</v>
      </c>
      <c r="AO927">
        <v>0</v>
      </c>
      <c r="AP927">
        <v>0</v>
      </c>
      <c r="AQ927">
        <v>0</v>
      </c>
      <c r="AR927">
        <v>0</v>
      </c>
    </row>
    <row r="928" spans="1:44">
      <c r="A928">
        <f>ROW(Source!A241)</f>
        <v>241</v>
      </c>
      <c r="B928">
        <v>85247250</v>
      </c>
      <c r="C928">
        <v>85247240</v>
      </c>
      <c r="D928">
        <v>82925840</v>
      </c>
      <c r="E928">
        <v>117</v>
      </c>
      <c r="F928">
        <v>1</v>
      </c>
      <c r="G928">
        <v>1</v>
      </c>
      <c r="H928">
        <v>1</v>
      </c>
      <c r="I928" t="s">
        <v>841</v>
      </c>
      <c r="J928" t="s">
        <v>236</v>
      </c>
      <c r="K928" t="s">
        <v>842</v>
      </c>
      <c r="L928">
        <v>1191</v>
      </c>
      <c r="N928">
        <v>1013</v>
      </c>
      <c r="O928" t="s">
        <v>28</v>
      </c>
      <c r="P928" t="s">
        <v>28</v>
      </c>
      <c r="Q928">
        <v>1</v>
      </c>
      <c r="X928">
        <v>17.5</v>
      </c>
      <c r="Y928">
        <v>0</v>
      </c>
      <c r="Z928">
        <v>0</v>
      </c>
      <c r="AA928">
        <v>0</v>
      </c>
      <c r="AB928">
        <v>793.61</v>
      </c>
      <c r="AC928">
        <v>0</v>
      </c>
      <c r="AD928">
        <v>1</v>
      </c>
      <c r="AE928">
        <v>1</v>
      </c>
      <c r="AF928" t="s">
        <v>422</v>
      </c>
      <c r="AG928">
        <v>20.125</v>
      </c>
      <c r="AH928">
        <v>2</v>
      </c>
      <c r="AI928">
        <v>85247241</v>
      </c>
      <c r="AJ928">
        <v>700</v>
      </c>
      <c r="AK928">
        <v>0</v>
      </c>
      <c r="AL928">
        <v>0</v>
      </c>
      <c r="AM928">
        <v>0</v>
      </c>
      <c r="AN928">
        <v>0</v>
      </c>
      <c r="AO928">
        <v>0</v>
      </c>
      <c r="AP928">
        <v>0</v>
      </c>
      <c r="AQ928">
        <v>0</v>
      </c>
      <c r="AR928">
        <v>0</v>
      </c>
    </row>
    <row r="929" spans="1:44">
      <c r="A929">
        <f>ROW(Source!A241)</f>
        <v>241</v>
      </c>
      <c r="B929">
        <v>85247251</v>
      </c>
      <c r="C929">
        <v>85247240</v>
      </c>
      <c r="D929">
        <v>82926016</v>
      </c>
      <c r="E929">
        <v>117</v>
      </c>
      <c r="F929">
        <v>1</v>
      </c>
      <c r="G929">
        <v>1</v>
      </c>
      <c r="H929">
        <v>1</v>
      </c>
      <c r="I929" t="s">
        <v>798</v>
      </c>
      <c r="J929" t="s">
        <v>236</v>
      </c>
      <c r="K929" t="s">
        <v>799</v>
      </c>
      <c r="L929">
        <v>1191</v>
      </c>
      <c r="N929">
        <v>1013</v>
      </c>
      <c r="O929" t="s">
        <v>28</v>
      </c>
      <c r="P929" t="s">
        <v>28</v>
      </c>
      <c r="Q929">
        <v>1</v>
      </c>
      <c r="X929">
        <v>0.2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1</v>
      </c>
      <c r="AE929">
        <v>2</v>
      </c>
      <c r="AF929" t="s">
        <v>422</v>
      </c>
      <c r="AG929">
        <v>0.23</v>
      </c>
      <c r="AH929">
        <v>2</v>
      </c>
      <c r="AI929">
        <v>85247242</v>
      </c>
      <c r="AJ929">
        <v>701</v>
      </c>
      <c r="AK929">
        <v>0</v>
      </c>
      <c r="AL929">
        <v>0</v>
      </c>
      <c r="AM929">
        <v>0</v>
      </c>
      <c r="AN929">
        <v>0</v>
      </c>
      <c r="AO929">
        <v>0</v>
      </c>
      <c r="AP929">
        <v>0</v>
      </c>
      <c r="AQ929">
        <v>0</v>
      </c>
      <c r="AR929">
        <v>0</v>
      </c>
    </row>
    <row r="930" spans="1:44">
      <c r="A930">
        <f>ROW(Source!A241)</f>
        <v>241</v>
      </c>
      <c r="B930">
        <v>85247252</v>
      </c>
      <c r="C930">
        <v>85247240</v>
      </c>
      <c r="D930">
        <v>82932505</v>
      </c>
      <c r="E930">
        <v>1</v>
      </c>
      <c r="F930">
        <v>1</v>
      </c>
      <c r="G930">
        <v>1</v>
      </c>
      <c r="H930">
        <v>2</v>
      </c>
      <c r="I930" t="s">
        <v>73</v>
      </c>
      <c r="J930" t="s">
        <v>807</v>
      </c>
      <c r="K930" t="s">
        <v>74</v>
      </c>
      <c r="L930">
        <v>1368</v>
      </c>
      <c r="N930">
        <v>1011</v>
      </c>
      <c r="O930" t="s">
        <v>57</v>
      </c>
      <c r="P930" t="s">
        <v>57</v>
      </c>
      <c r="Q930">
        <v>1</v>
      </c>
      <c r="X930">
        <v>0.1</v>
      </c>
      <c r="Y930">
        <v>0</v>
      </c>
      <c r="Z930">
        <v>1626.29</v>
      </c>
      <c r="AA930">
        <v>1090.46</v>
      </c>
      <c r="AB930">
        <v>0</v>
      </c>
      <c r="AC930">
        <v>0</v>
      </c>
      <c r="AD930">
        <v>1</v>
      </c>
      <c r="AE930">
        <v>0</v>
      </c>
      <c r="AF930" t="s">
        <v>422</v>
      </c>
      <c r="AG930">
        <v>0.115</v>
      </c>
      <c r="AH930">
        <v>2</v>
      </c>
      <c r="AI930">
        <v>85247243</v>
      </c>
      <c r="AJ930">
        <v>702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0</v>
      </c>
      <c r="AQ930">
        <v>0</v>
      </c>
      <c r="AR930">
        <v>0</v>
      </c>
    </row>
    <row r="931" spans="1:44">
      <c r="A931">
        <f>ROW(Source!A241)</f>
        <v>241</v>
      </c>
      <c r="B931">
        <v>85247253</v>
      </c>
      <c r="C931">
        <v>85247240</v>
      </c>
      <c r="D931">
        <v>82933400</v>
      </c>
      <c r="E931">
        <v>1</v>
      </c>
      <c r="F931">
        <v>1</v>
      </c>
      <c r="G931">
        <v>1</v>
      </c>
      <c r="H931">
        <v>2</v>
      </c>
      <c r="I931" t="s">
        <v>97</v>
      </c>
      <c r="J931" t="s">
        <v>801</v>
      </c>
      <c r="K931" t="s">
        <v>98</v>
      </c>
      <c r="L931">
        <v>1368</v>
      </c>
      <c r="N931">
        <v>1011</v>
      </c>
      <c r="O931" t="s">
        <v>57</v>
      </c>
      <c r="P931" t="s">
        <v>57</v>
      </c>
      <c r="Q931">
        <v>1</v>
      </c>
      <c r="X931">
        <v>0.1</v>
      </c>
      <c r="Y931">
        <v>0</v>
      </c>
      <c r="Z931">
        <v>641.7</v>
      </c>
      <c r="AA931">
        <v>811.79</v>
      </c>
      <c r="AB931">
        <v>0</v>
      </c>
      <c r="AC931">
        <v>0</v>
      </c>
      <c r="AD931">
        <v>1</v>
      </c>
      <c r="AE931">
        <v>0</v>
      </c>
      <c r="AF931" t="s">
        <v>422</v>
      </c>
      <c r="AG931">
        <v>0.115</v>
      </c>
      <c r="AH931">
        <v>2</v>
      </c>
      <c r="AI931">
        <v>85247244</v>
      </c>
      <c r="AJ931">
        <v>703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0</v>
      </c>
      <c r="AR931">
        <v>0</v>
      </c>
    </row>
    <row r="932" spans="1:44">
      <c r="A932">
        <f>ROW(Source!A241)</f>
        <v>241</v>
      </c>
      <c r="B932">
        <v>85247254</v>
      </c>
      <c r="C932">
        <v>85247240</v>
      </c>
      <c r="D932">
        <v>82933596</v>
      </c>
      <c r="E932">
        <v>1</v>
      </c>
      <c r="F932">
        <v>1</v>
      </c>
      <c r="G932">
        <v>1</v>
      </c>
      <c r="H932">
        <v>2</v>
      </c>
      <c r="I932" t="s">
        <v>821</v>
      </c>
      <c r="J932" t="s">
        <v>822</v>
      </c>
      <c r="K932" t="s">
        <v>823</v>
      </c>
      <c r="L932">
        <v>1368</v>
      </c>
      <c r="N932">
        <v>1011</v>
      </c>
      <c r="O932" t="s">
        <v>57</v>
      </c>
      <c r="P932" t="s">
        <v>57</v>
      </c>
      <c r="Q932">
        <v>1</v>
      </c>
      <c r="X932">
        <v>2.9</v>
      </c>
      <c r="Y932">
        <v>0</v>
      </c>
      <c r="Z932">
        <v>34.61</v>
      </c>
      <c r="AA932">
        <v>0</v>
      </c>
      <c r="AB932">
        <v>0</v>
      </c>
      <c r="AC932">
        <v>0</v>
      </c>
      <c r="AD932">
        <v>1</v>
      </c>
      <c r="AE932">
        <v>0</v>
      </c>
      <c r="AF932" t="s">
        <v>422</v>
      </c>
      <c r="AG932">
        <v>3.335</v>
      </c>
      <c r="AH932">
        <v>2</v>
      </c>
      <c r="AI932">
        <v>85247245</v>
      </c>
      <c r="AJ932">
        <v>704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0</v>
      </c>
      <c r="AR932">
        <v>0</v>
      </c>
    </row>
    <row r="933" spans="1:44">
      <c r="A933">
        <f>ROW(Source!A241)</f>
        <v>241</v>
      </c>
      <c r="B933">
        <v>85247255</v>
      </c>
      <c r="C933">
        <v>85247240</v>
      </c>
      <c r="D933">
        <v>83000909</v>
      </c>
      <c r="E933">
        <v>1</v>
      </c>
      <c r="F933">
        <v>1</v>
      </c>
      <c r="G933">
        <v>1</v>
      </c>
      <c r="H933">
        <v>3</v>
      </c>
      <c r="I933" t="s">
        <v>828</v>
      </c>
      <c r="J933" t="s">
        <v>829</v>
      </c>
      <c r="K933" t="s">
        <v>830</v>
      </c>
      <c r="L933">
        <v>1346</v>
      </c>
      <c r="N933">
        <v>1009</v>
      </c>
      <c r="O933" t="s">
        <v>102</v>
      </c>
      <c r="P933" t="s">
        <v>102</v>
      </c>
      <c r="Q933">
        <v>1</v>
      </c>
      <c r="X933">
        <v>0.9</v>
      </c>
      <c r="Y933">
        <v>155.63</v>
      </c>
      <c r="Z933">
        <v>0</v>
      </c>
      <c r="AA933">
        <v>0</v>
      </c>
      <c r="AB933">
        <v>0</v>
      </c>
      <c r="AC933">
        <v>0</v>
      </c>
      <c r="AD933">
        <v>1</v>
      </c>
      <c r="AE933">
        <v>0</v>
      </c>
      <c r="AF933" t="s">
        <v>236</v>
      </c>
      <c r="AG933">
        <v>0.9</v>
      </c>
      <c r="AH933">
        <v>2</v>
      </c>
      <c r="AI933">
        <v>85247246</v>
      </c>
      <c r="AJ933">
        <v>705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0</v>
      </c>
      <c r="AR933">
        <v>0</v>
      </c>
    </row>
    <row r="934" spans="1:44">
      <c r="A934">
        <f>ROW(Source!A241)</f>
        <v>241</v>
      </c>
      <c r="B934">
        <v>85247256</v>
      </c>
      <c r="C934">
        <v>85247240</v>
      </c>
      <c r="D934">
        <v>83008988</v>
      </c>
      <c r="E934">
        <v>1</v>
      </c>
      <c r="F934">
        <v>1</v>
      </c>
      <c r="G934">
        <v>1</v>
      </c>
      <c r="H934">
        <v>3</v>
      </c>
      <c r="I934" t="s">
        <v>1020</v>
      </c>
      <c r="J934" t="s">
        <v>1021</v>
      </c>
      <c r="K934" t="s">
        <v>1022</v>
      </c>
      <c r="L934">
        <v>1348</v>
      </c>
      <c r="N934">
        <v>1009</v>
      </c>
      <c r="O934" t="s">
        <v>154</v>
      </c>
      <c r="P934" t="s">
        <v>154</v>
      </c>
      <c r="Q934">
        <v>1000</v>
      </c>
      <c r="X934">
        <v>0.004</v>
      </c>
      <c r="Y934">
        <v>49995.77</v>
      </c>
      <c r="Z934">
        <v>0</v>
      </c>
      <c r="AA934">
        <v>0</v>
      </c>
      <c r="AB934">
        <v>0</v>
      </c>
      <c r="AC934">
        <v>0</v>
      </c>
      <c r="AD934">
        <v>1</v>
      </c>
      <c r="AE934">
        <v>0</v>
      </c>
      <c r="AF934" t="s">
        <v>236</v>
      </c>
      <c r="AG934">
        <v>0.004</v>
      </c>
      <c r="AH934">
        <v>3</v>
      </c>
      <c r="AI934">
        <v>-1</v>
      </c>
      <c r="AJ934" t="s">
        <v>236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0</v>
      </c>
      <c r="AR934">
        <v>0</v>
      </c>
    </row>
    <row r="935" spans="1:44">
      <c r="A935">
        <f>ROW(Source!A241)</f>
        <v>241</v>
      </c>
      <c r="B935">
        <v>85247257</v>
      </c>
      <c r="C935">
        <v>85247240</v>
      </c>
      <c r="D935">
        <v>83018799</v>
      </c>
      <c r="E935">
        <v>1</v>
      </c>
      <c r="F935">
        <v>1</v>
      </c>
      <c r="G935">
        <v>1</v>
      </c>
      <c r="H935">
        <v>3</v>
      </c>
      <c r="I935" t="s">
        <v>949</v>
      </c>
      <c r="J935" t="s">
        <v>950</v>
      </c>
      <c r="K935" t="s">
        <v>951</v>
      </c>
      <c r="L935">
        <v>1346</v>
      </c>
      <c r="N935">
        <v>1009</v>
      </c>
      <c r="O935" t="s">
        <v>102</v>
      </c>
      <c r="P935" t="s">
        <v>102</v>
      </c>
      <c r="Q935">
        <v>1</v>
      </c>
      <c r="X935">
        <v>2</v>
      </c>
      <c r="Y935">
        <v>911.56</v>
      </c>
      <c r="Z935">
        <v>0</v>
      </c>
      <c r="AA935">
        <v>0</v>
      </c>
      <c r="AB935">
        <v>0</v>
      </c>
      <c r="AC935">
        <v>0</v>
      </c>
      <c r="AD935">
        <v>1</v>
      </c>
      <c r="AE935">
        <v>0</v>
      </c>
      <c r="AF935" t="s">
        <v>236</v>
      </c>
      <c r="AG935">
        <v>2</v>
      </c>
      <c r="AH935">
        <v>2</v>
      </c>
      <c r="AI935">
        <v>85247247</v>
      </c>
      <c r="AJ935">
        <v>706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0</v>
      </c>
      <c r="AR935">
        <v>0</v>
      </c>
    </row>
    <row r="936" spans="1:44">
      <c r="A936">
        <f>ROW(Source!A241)</f>
        <v>241</v>
      </c>
      <c r="B936">
        <v>85247258</v>
      </c>
      <c r="C936">
        <v>85247240</v>
      </c>
      <c r="D936">
        <v>82931850</v>
      </c>
      <c r="E936">
        <v>117</v>
      </c>
      <c r="F936">
        <v>1</v>
      </c>
      <c r="G936">
        <v>1</v>
      </c>
      <c r="H936">
        <v>3</v>
      </c>
      <c r="I936" t="s">
        <v>327</v>
      </c>
      <c r="J936" t="s">
        <v>236</v>
      </c>
      <c r="K936" t="s">
        <v>328</v>
      </c>
      <c r="L936">
        <v>3277935</v>
      </c>
      <c r="N936">
        <v>1013</v>
      </c>
      <c r="O936" t="s">
        <v>64</v>
      </c>
      <c r="P936" t="s">
        <v>64</v>
      </c>
      <c r="Q936">
        <v>1</v>
      </c>
      <c r="X936">
        <v>2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0</v>
      </c>
      <c r="AF936" t="s">
        <v>236</v>
      </c>
      <c r="AG936">
        <v>2</v>
      </c>
      <c r="AH936">
        <v>2</v>
      </c>
      <c r="AI936">
        <v>85247248</v>
      </c>
      <c r="AJ936">
        <v>707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0</v>
      </c>
      <c r="AR936">
        <v>0</v>
      </c>
    </row>
    <row r="937" spans="1:44">
      <c r="A937">
        <f>ROW(Source!A246)</f>
        <v>246</v>
      </c>
      <c r="B937">
        <v>85247271</v>
      </c>
      <c r="C937">
        <v>85247261</v>
      </c>
      <c r="D937">
        <v>82925840</v>
      </c>
      <c r="E937">
        <v>117</v>
      </c>
      <c r="F937">
        <v>1</v>
      </c>
      <c r="G937">
        <v>1</v>
      </c>
      <c r="H937">
        <v>1</v>
      </c>
      <c r="I937" t="s">
        <v>841</v>
      </c>
      <c r="J937" t="s">
        <v>236</v>
      </c>
      <c r="K937" t="s">
        <v>842</v>
      </c>
      <c r="L937">
        <v>1191</v>
      </c>
      <c r="N937">
        <v>1013</v>
      </c>
      <c r="O937" t="s">
        <v>28</v>
      </c>
      <c r="P937" t="s">
        <v>28</v>
      </c>
      <c r="Q937">
        <v>1</v>
      </c>
      <c r="X937">
        <v>16.5</v>
      </c>
      <c r="Y937">
        <v>0</v>
      </c>
      <c r="Z937">
        <v>0</v>
      </c>
      <c r="AA937">
        <v>0</v>
      </c>
      <c r="AB937">
        <v>793.61</v>
      </c>
      <c r="AC937">
        <v>0</v>
      </c>
      <c r="AD937">
        <v>1</v>
      </c>
      <c r="AE937">
        <v>1</v>
      </c>
      <c r="AF937" t="s">
        <v>422</v>
      </c>
      <c r="AG937">
        <v>18.975</v>
      </c>
      <c r="AH937">
        <v>2</v>
      </c>
      <c r="AI937">
        <v>85247262</v>
      </c>
      <c r="AJ937">
        <v>709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0</v>
      </c>
      <c r="AR937">
        <v>0</v>
      </c>
    </row>
    <row r="938" spans="1:44">
      <c r="A938">
        <f>ROW(Source!A246)</f>
        <v>246</v>
      </c>
      <c r="B938">
        <v>85247272</v>
      </c>
      <c r="C938">
        <v>85247261</v>
      </c>
      <c r="D938">
        <v>82926016</v>
      </c>
      <c r="E938">
        <v>117</v>
      </c>
      <c r="F938">
        <v>1</v>
      </c>
      <c r="G938">
        <v>1</v>
      </c>
      <c r="H938">
        <v>1</v>
      </c>
      <c r="I938" t="s">
        <v>798</v>
      </c>
      <c r="J938" t="s">
        <v>236</v>
      </c>
      <c r="K938" t="s">
        <v>799</v>
      </c>
      <c r="L938">
        <v>1191</v>
      </c>
      <c r="N938">
        <v>1013</v>
      </c>
      <c r="O938" t="s">
        <v>28</v>
      </c>
      <c r="P938" t="s">
        <v>28</v>
      </c>
      <c r="Q938">
        <v>1</v>
      </c>
      <c r="X938">
        <v>0.26</v>
      </c>
      <c r="Y938">
        <v>0</v>
      </c>
      <c r="Z938">
        <v>0</v>
      </c>
      <c r="AA938">
        <v>0</v>
      </c>
      <c r="AB938">
        <v>0</v>
      </c>
      <c r="AC938">
        <v>0</v>
      </c>
      <c r="AD938">
        <v>1</v>
      </c>
      <c r="AE938">
        <v>2</v>
      </c>
      <c r="AF938" t="s">
        <v>422</v>
      </c>
      <c r="AG938">
        <v>0.299</v>
      </c>
      <c r="AH938">
        <v>2</v>
      </c>
      <c r="AI938">
        <v>85247263</v>
      </c>
      <c r="AJ938">
        <v>710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0</v>
      </c>
      <c r="AR938">
        <v>0</v>
      </c>
    </row>
    <row r="939" spans="1:44">
      <c r="A939">
        <f>ROW(Source!A246)</f>
        <v>246</v>
      </c>
      <c r="B939">
        <v>85247273</v>
      </c>
      <c r="C939">
        <v>85247261</v>
      </c>
      <c r="D939">
        <v>82932505</v>
      </c>
      <c r="E939">
        <v>1</v>
      </c>
      <c r="F939">
        <v>1</v>
      </c>
      <c r="G939">
        <v>1</v>
      </c>
      <c r="H939">
        <v>2</v>
      </c>
      <c r="I939" t="s">
        <v>73</v>
      </c>
      <c r="J939" t="s">
        <v>807</v>
      </c>
      <c r="K939" t="s">
        <v>74</v>
      </c>
      <c r="L939">
        <v>1368</v>
      </c>
      <c r="N939">
        <v>1011</v>
      </c>
      <c r="O939" t="s">
        <v>57</v>
      </c>
      <c r="P939" t="s">
        <v>57</v>
      </c>
      <c r="Q939">
        <v>1</v>
      </c>
      <c r="X939">
        <v>0.13</v>
      </c>
      <c r="Y939">
        <v>0</v>
      </c>
      <c r="Z939">
        <v>1626.29</v>
      </c>
      <c r="AA939">
        <v>1090.46</v>
      </c>
      <c r="AB939">
        <v>0</v>
      </c>
      <c r="AC939">
        <v>0</v>
      </c>
      <c r="AD939">
        <v>1</v>
      </c>
      <c r="AE939">
        <v>0</v>
      </c>
      <c r="AF939" t="s">
        <v>422</v>
      </c>
      <c r="AG939">
        <v>0.1495</v>
      </c>
      <c r="AH939">
        <v>2</v>
      </c>
      <c r="AI939">
        <v>85247264</v>
      </c>
      <c r="AJ939">
        <v>711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0</v>
      </c>
      <c r="AR939">
        <v>0</v>
      </c>
    </row>
    <row r="940" spans="1:44">
      <c r="A940">
        <f>ROW(Source!A246)</f>
        <v>246</v>
      </c>
      <c r="B940">
        <v>85247274</v>
      </c>
      <c r="C940">
        <v>85247261</v>
      </c>
      <c r="D940">
        <v>82933400</v>
      </c>
      <c r="E940">
        <v>1</v>
      </c>
      <c r="F940">
        <v>1</v>
      </c>
      <c r="G940">
        <v>1</v>
      </c>
      <c r="H940">
        <v>2</v>
      </c>
      <c r="I940" t="s">
        <v>97</v>
      </c>
      <c r="J940" t="s">
        <v>801</v>
      </c>
      <c r="K940" t="s">
        <v>98</v>
      </c>
      <c r="L940">
        <v>1368</v>
      </c>
      <c r="N940">
        <v>1011</v>
      </c>
      <c r="O940" t="s">
        <v>57</v>
      </c>
      <c r="P940" t="s">
        <v>57</v>
      </c>
      <c r="Q940">
        <v>1</v>
      </c>
      <c r="X940">
        <v>0.13</v>
      </c>
      <c r="Y940">
        <v>0</v>
      </c>
      <c r="Z940">
        <v>641.7</v>
      </c>
      <c r="AA940">
        <v>811.79</v>
      </c>
      <c r="AB940">
        <v>0</v>
      </c>
      <c r="AC940">
        <v>0</v>
      </c>
      <c r="AD940">
        <v>1</v>
      </c>
      <c r="AE940">
        <v>0</v>
      </c>
      <c r="AF940" t="s">
        <v>422</v>
      </c>
      <c r="AG940">
        <v>0.1495</v>
      </c>
      <c r="AH940">
        <v>2</v>
      </c>
      <c r="AI940">
        <v>85247265</v>
      </c>
      <c r="AJ940">
        <v>712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0</v>
      </c>
      <c r="AQ940">
        <v>0</v>
      </c>
      <c r="AR940">
        <v>0</v>
      </c>
    </row>
    <row r="941" spans="1:44">
      <c r="A941">
        <f>ROW(Source!A246)</f>
        <v>246</v>
      </c>
      <c r="B941">
        <v>85247275</v>
      </c>
      <c r="C941">
        <v>85247261</v>
      </c>
      <c r="D941">
        <v>82933596</v>
      </c>
      <c r="E941">
        <v>1</v>
      </c>
      <c r="F941">
        <v>1</v>
      </c>
      <c r="G941">
        <v>1</v>
      </c>
      <c r="H941">
        <v>2</v>
      </c>
      <c r="I941" t="s">
        <v>821</v>
      </c>
      <c r="J941" t="s">
        <v>822</v>
      </c>
      <c r="K941" t="s">
        <v>823</v>
      </c>
      <c r="L941">
        <v>1368</v>
      </c>
      <c r="N941">
        <v>1011</v>
      </c>
      <c r="O941" t="s">
        <v>57</v>
      </c>
      <c r="P941" t="s">
        <v>57</v>
      </c>
      <c r="Q941">
        <v>1</v>
      </c>
      <c r="X941">
        <v>2.7</v>
      </c>
      <c r="Y941">
        <v>0</v>
      </c>
      <c r="Z941">
        <v>34.61</v>
      </c>
      <c r="AA941">
        <v>0</v>
      </c>
      <c r="AB941">
        <v>0</v>
      </c>
      <c r="AC941">
        <v>0</v>
      </c>
      <c r="AD941">
        <v>1</v>
      </c>
      <c r="AE941">
        <v>0</v>
      </c>
      <c r="AF941" t="s">
        <v>422</v>
      </c>
      <c r="AG941">
        <v>3.105</v>
      </c>
      <c r="AH941">
        <v>2</v>
      </c>
      <c r="AI941">
        <v>85247266</v>
      </c>
      <c r="AJ941">
        <v>713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0</v>
      </c>
      <c r="AR941">
        <v>0</v>
      </c>
    </row>
    <row r="942" spans="1:44">
      <c r="A942">
        <f>ROW(Source!A246)</f>
        <v>246</v>
      </c>
      <c r="B942">
        <v>85247276</v>
      </c>
      <c r="C942">
        <v>85247261</v>
      </c>
      <c r="D942">
        <v>83000909</v>
      </c>
      <c r="E942">
        <v>1</v>
      </c>
      <c r="F942">
        <v>1</v>
      </c>
      <c r="G942">
        <v>1</v>
      </c>
      <c r="H942">
        <v>3</v>
      </c>
      <c r="I942" t="s">
        <v>828</v>
      </c>
      <c r="J942" t="s">
        <v>829</v>
      </c>
      <c r="K942" t="s">
        <v>830</v>
      </c>
      <c r="L942">
        <v>1346</v>
      </c>
      <c r="N942">
        <v>1009</v>
      </c>
      <c r="O942" t="s">
        <v>102</v>
      </c>
      <c r="P942" t="s">
        <v>102</v>
      </c>
      <c r="Q942">
        <v>1</v>
      </c>
      <c r="X942">
        <v>0.6</v>
      </c>
      <c r="Y942">
        <v>155.63</v>
      </c>
      <c r="Z942">
        <v>0</v>
      </c>
      <c r="AA942">
        <v>0</v>
      </c>
      <c r="AB942">
        <v>0</v>
      </c>
      <c r="AC942">
        <v>0</v>
      </c>
      <c r="AD942">
        <v>1</v>
      </c>
      <c r="AE942">
        <v>0</v>
      </c>
      <c r="AF942" t="s">
        <v>236</v>
      </c>
      <c r="AG942">
        <v>0.6</v>
      </c>
      <c r="AH942">
        <v>2</v>
      </c>
      <c r="AI942">
        <v>85247267</v>
      </c>
      <c r="AJ942">
        <v>714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0</v>
      </c>
      <c r="AR942">
        <v>0</v>
      </c>
    </row>
    <row r="943" spans="1:44">
      <c r="A943">
        <f>ROW(Source!A246)</f>
        <v>246</v>
      </c>
      <c r="B943">
        <v>85247277</v>
      </c>
      <c r="C943">
        <v>85247261</v>
      </c>
      <c r="D943">
        <v>83018799</v>
      </c>
      <c r="E943">
        <v>1</v>
      </c>
      <c r="F943">
        <v>1</v>
      </c>
      <c r="G943">
        <v>1</v>
      </c>
      <c r="H943">
        <v>3</v>
      </c>
      <c r="I943" t="s">
        <v>949</v>
      </c>
      <c r="J943" t="s">
        <v>950</v>
      </c>
      <c r="K943" t="s">
        <v>951</v>
      </c>
      <c r="L943">
        <v>1346</v>
      </c>
      <c r="N943">
        <v>1009</v>
      </c>
      <c r="O943" t="s">
        <v>102</v>
      </c>
      <c r="P943" t="s">
        <v>102</v>
      </c>
      <c r="Q943">
        <v>1</v>
      </c>
      <c r="X943">
        <v>2</v>
      </c>
      <c r="Y943">
        <v>911.56</v>
      </c>
      <c r="Z943">
        <v>0</v>
      </c>
      <c r="AA943">
        <v>0</v>
      </c>
      <c r="AB943">
        <v>0</v>
      </c>
      <c r="AC943">
        <v>0</v>
      </c>
      <c r="AD943">
        <v>1</v>
      </c>
      <c r="AE943">
        <v>0</v>
      </c>
      <c r="AF943" t="s">
        <v>236</v>
      </c>
      <c r="AG943">
        <v>2</v>
      </c>
      <c r="AH943">
        <v>2</v>
      </c>
      <c r="AI943">
        <v>85247268</v>
      </c>
      <c r="AJ943">
        <v>715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0</v>
      </c>
      <c r="AR943">
        <v>0</v>
      </c>
    </row>
    <row r="944" spans="1:44">
      <c r="A944">
        <f>ROW(Source!A246)</f>
        <v>246</v>
      </c>
      <c r="B944">
        <v>85247278</v>
      </c>
      <c r="C944">
        <v>85247261</v>
      </c>
      <c r="D944">
        <v>82931850</v>
      </c>
      <c r="E944">
        <v>117</v>
      </c>
      <c r="F944">
        <v>1</v>
      </c>
      <c r="G944">
        <v>1</v>
      </c>
      <c r="H944">
        <v>3</v>
      </c>
      <c r="I944" t="s">
        <v>327</v>
      </c>
      <c r="J944" t="s">
        <v>236</v>
      </c>
      <c r="K944" t="s">
        <v>328</v>
      </c>
      <c r="L944">
        <v>3277935</v>
      </c>
      <c r="N944">
        <v>1013</v>
      </c>
      <c r="O944" t="s">
        <v>64</v>
      </c>
      <c r="P944" t="s">
        <v>64</v>
      </c>
      <c r="Q944">
        <v>1</v>
      </c>
      <c r="X944">
        <v>2</v>
      </c>
      <c r="Y944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0</v>
      </c>
      <c r="AF944" t="s">
        <v>236</v>
      </c>
      <c r="AG944">
        <v>2</v>
      </c>
      <c r="AH944">
        <v>2</v>
      </c>
      <c r="AI944">
        <v>85247269</v>
      </c>
      <c r="AJ944">
        <v>716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</row>
    <row r="945" spans="1:44">
      <c r="A945">
        <f>ROW(Source!A247)</f>
        <v>247</v>
      </c>
      <c r="B945">
        <v>85247271</v>
      </c>
      <c r="C945">
        <v>85247261</v>
      </c>
      <c r="D945">
        <v>82925840</v>
      </c>
      <c r="E945">
        <v>117</v>
      </c>
      <c r="F945">
        <v>1</v>
      </c>
      <c r="G945">
        <v>1</v>
      </c>
      <c r="H945">
        <v>1</v>
      </c>
      <c r="I945" t="s">
        <v>841</v>
      </c>
      <c r="J945" t="s">
        <v>236</v>
      </c>
      <c r="K945" t="s">
        <v>842</v>
      </c>
      <c r="L945">
        <v>1191</v>
      </c>
      <c r="N945">
        <v>1013</v>
      </c>
      <c r="O945" t="s">
        <v>28</v>
      </c>
      <c r="P945" t="s">
        <v>28</v>
      </c>
      <c r="Q945">
        <v>1</v>
      </c>
      <c r="X945">
        <v>16.5</v>
      </c>
      <c r="Y945">
        <v>0</v>
      </c>
      <c r="Z945">
        <v>0</v>
      </c>
      <c r="AA945">
        <v>0</v>
      </c>
      <c r="AB945">
        <v>793.61</v>
      </c>
      <c r="AC945">
        <v>0</v>
      </c>
      <c r="AD945">
        <v>1</v>
      </c>
      <c r="AE945">
        <v>1</v>
      </c>
      <c r="AF945" t="s">
        <v>422</v>
      </c>
      <c r="AG945">
        <v>18.975</v>
      </c>
      <c r="AH945">
        <v>2</v>
      </c>
      <c r="AI945">
        <v>85247262</v>
      </c>
      <c r="AJ945">
        <v>718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0</v>
      </c>
      <c r="AQ945">
        <v>0</v>
      </c>
      <c r="AR945">
        <v>0</v>
      </c>
    </row>
    <row r="946" spans="1:44">
      <c r="A946">
        <f>ROW(Source!A247)</f>
        <v>247</v>
      </c>
      <c r="B946">
        <v>85247272</v>
      </c>
      <c r="C946">
        <v>85247261</v>
      </c>
      <c r="D946">
        <v>82926016</v>
      </c>
      <c r="E946">
        <v>117</v>
      </c>
      <c r="F946">
        <v>1</v>
      </c>
      <c r="G946">
        <v>1</v>
      </c>
      <c r="H946">
        <v>1</v>
      </c>
      <c r="I946" t="s">
        <v>798</v>
      </c>
      <c r="J946" t="s">
        <v>236</v>
      </c>
      <c r="K946" t="s">
        <v>799</v>
      </c>
      <c r="L946">
        <v>1191</v>
      </c>
      <c r="N946">
        <v>1013</v>
      </c>
      <c r="O946" t="s">
        <v>28</v>
      </c>
      <c r="P946" t="s">
        <v>28</v>
      </c>
      <c r="Q946">
        <v>1</v>
      </c>
      <c r="X946">
        <v>0.26</v>
      </c>
      <c r="Y946">
        <v>0</v>
      </c>
      <c r="Z946">
        <v>0</v>
      </c>
      <c r="AA946">
        <v>0</v>
      </c>
      <c r="AB946">
        <v>0</v>
      </c>
      <c r="AC946">
        <v>0</v>
      </c>
      <c r="AD946">
        <v>1</v>
      </c>
      <c r="AE946">
        <v>2</v>
      </c>
      <c r="AF946" t="s">
        <v>422</v>
      </c>
      <c r="AG946">
        <v>0.299</v>
      </c>
      <c r="AH946">
        <v>2</v>
      </c>
      <c r="AI946">
        <v>85247263</v>
      </c>
      <c r="AJ946">
        <v>719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0</v>
      </c>
      <c r="AQ946">
        <v>0</v>
      </c>
      <c r="AR946">
        <v>0</v>
      </c>
    </row>
    <row r="947" spans="1:44">
      <c r="A947">
        <f>ROW(Source!A247)</f>
        <v>247</v>
      </c>
      <c r="B947">
        <v>85247273</v>
      </c>
      <c r="C947">
        <v>85247261</v>
      </c>
      <c r="D947">
        <v>82932505</v>
      </c>
      <c r="E947">
        <v>1</v>
      </c>
      <c r="F947">
        <v>1</v>
      </c>
      <c r="G947">
        <v>1</v>
      </c>
      <c r="H947">
        <v>2</v>
      </c>
      <c r="I947" t="s">
        <v>73</v>
      </c>
      <c r="J947" t="s">
        <v>807</v>
      </c>
      <c r="K947" t="s">
        <v>74</v>
      </c>
      <c r="L947">
        <v>1368</v>
      </c>
      <c r="N947">
        <v>1011</v>
      </c>
      <c r="O947" t="s">
        <v>57</v>
      </c>
      <c r="P947" t="s">
        <v>57</v>
      </c>
      <c r="Q947">
        <v>1</v>
      </c>
      <c r="X947">
        <v>0.13</v>
      </c>
      <c r="Y947">
        <v>0</v>
      </c>
      <c r="Z947">
        <v>1626.29</v>
      </c>
      <c r="AA947">
        <v>1090.46</v>
      </c>
      <c r="AB947">
        <v>0</v>
      </c>
      <c r="AC947">
        <v>0</v>
      </c>
      <c r="AD947">
        <v>1</v>
      </c>
      <c r="AE947">
        <v>0</v>
      </c>
      <c r="AF947" t="s">
        <v>422</v>
      </c>
      <c r="AG947">
        <v>0.1495</v>
      </c>
      <c r="AH947">
        <v>2</v>
      </c>
      <c r="AI947">
        <v>85247264</v>
      </c>
      <c r="AJ947">
        <v>720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0</v>
      </c>
      <c r="AR947">
        <v>0</v>
      </c>
    </row>
    <row r="948" spans="1:44">
      <c r="A948">
        <f>ROW(Source!A247)</f>
        <v>247</v>
      </c>
      <c r="B948">
        <v>85247274</v>
      </c>
      <c r="C948">
        <v>85247261</v>
      </c>
      <c r="D948">
        <v>82933400</v>
      </c>
      <c r="E948">
        <v>1</v>
      </c>
      <c r="F948">
        <v>1</v>
      </c>
      <c r="G948">
        <v>1</v>
      </c>
      <c r="H948">
        <v>2</v>
      </c>
      <c r="I948" t="s">
        <v>97</v>
      </c>
      <c r="J948" t="s">
        <v>801</v>
      </c>
      <c r="K948" t="s">
        <v>98</v>
      </c>
      <c r="L948">
        <v>1368</v>
      </c>
      <c r="N948">
        <v>1011</v>
      </c>
      <c r="O948" t="s">
        <v>57</v>
      </c>
      <c r="P948" t="s">
        <v>57</v>
      </c>
      <c r="Q948">
        <v>1</v>
      </c>
      <c r="X948">
        <v>0.13</v>
      </c>
      <c r="Y948">
        <v>0</v>
      </c>
      <c r="Z948">
        <v>641.7</v>
      </c>
      <c r="AA948">
        <v>811.79</v>
      </c>
      <c r="AB948">
        <v>0</v>
      </c>
      <c r="AC948">
        <v>0</v>
      </c>
      <c r="AD948">
        <v>1</v>
      </c>
      <c r="AE948">
        <v>0</v>
      </c>
      <c r="AF948" t="s">
        <v>422</v>
      </c>
      <c r="AG948">
        <v>0.1495</v>
      </c>
      <c r="AH948">
        <v>2</v>
      </c>
      <c r="AI948">
        <v>85247265</v>
      </c>
      <c r="AJ948">
        <v>721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0</v>
      </c>
      <c r="AR948">
        <v>0</v>
      </c>
    </row>
    <row r="949" spans="1:44">
      <c r="A949">
        <f>ROW(Source!A247)</f>
        <v>247</v>
      </c>
      <c r="B949">
        <v>85247275</v>
      </c>
      <c r="C949">
        <v>85247261</v>
      </c>
      <c r="D949">
        <v>82933596</v>
      </c>
      <c r="E949">
        <v>1</v>
      </c>
      <c r="F949">
        <v>1</v>
      </c>
      <c r="G949">
        <v>1</v>
      </c>
      <c r="H949">
        <v>2</v>
      </c>
      <c r="I949" t="s">
        <v>821</v>
      </c>
      <c r="J949" t="s">
        <v>822</v>
      </c>
      <c r="K949" t="s">
        <v>823</v>
      </c>
      <c r="L949">
        <v>1368</v>
      </c>
      <c r="N949">
        <v>1011</v>
      </c>
      <c r="O949" t="s">
        <v>57</v>
      </c>
      <c r="P949" t="s">
        <v>57</v>
      </c>
      <c r="Q949">
        <v>1</v>
      </c>
      <c r="X949">
        <v>2.7</v>
      </c>
      <c r="Y949">
        <v>0</v>
      </c>
      <c r="Z949">
        <v>34.61</v>
      </c>
      <c r="AA949">
        <v>0</v>
      </c>
      <c r="AB949">
        <v>0</v>
      </c>
      <c r="AC949">
        <v>0</v>
      </c>
      <c r="AD949">
        <v>1</v>
      </c>
      <c r="AE949">
        <v>0</v>
      </c>
      <c r="AF949" t="s">
        <v>422</v>
      </c>
      <c r="AG949">
        <v>3.105</v>
      </c>
      <c r="AH949">
        <v>2</v>
      </c>
      <c r="AI949">
        <v>85247266</v>
      </c>
      <c r="AJ949">
        <v>722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</row>
    <row r="950" spans="1:44">
      <c r="A950">
        <f>ROW(Source!A247)</f>
        <v>247</v>
      </c>
      <c r="B950">
        <v>85247276</v>
      </c>
      <c r="C950">
        <v>85247261</v>
      </c>
      <c r="D950">
        <v>83000909</v>
      </c>
      <c r="E950">
        <v>1</v>
      </c>
      <c r="F950">
        <v>1</v>
      </c>
      <c r="G950">
        <v>1</v>
      </c>
      <c r="H950">
        <v>3</v>
      </c>
      <c r="I950" t="s">
        <v>828</v>
      </c>
      <c r="J950" t="s">
        <v>829</v>
      </c>
      <c r="K950" t="s">
        <v>830</v>
      </c>
      <c r="L950">
        <v>1346</v>
      </c>
      <c r="N950">
        <v>1009</v>
      </c>
      <c r="O950" t="s">
        <v>102</v>
      </c>
      <c r="P950" t="s">
        <v>102</v>
      </c>
      <c r="Q950">
        <v>1</v>
      </c>
      <c r="X950">
        <v>0.6</v>
      </c>
      <c r="Y950">
        <v>155.63</v>
      </c>
      <c r="Z950">
        <v>0</v>
      </c>
      <c r="AA950">
        <v>0</v>
      </c>
      <c r="AB950">
        <v>0</v>
      </c>
      <c r="AC950">
        <v>0</v>
      </c>
      <c r="AD950">
        <v>1</v>
      </c>
      <c r="AE950">
        <v>0</v>
      </c>
      <c r="AF950" t="s">
        <v>236</v>
      </c>
      <c r="AG950">
        <v>0.6</v>
      </c>
      <c r="AH950">
        <v>2</v>
      </c>
      <c r="AI950">
        <v>85247267</v>
      </c>
      <c r="AJ950">
        <v>723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0</v>
      </c>
      <c r="AR950">
        <v>0</v>
      </c>
    </row>
    <row r="951" spans="1:44">
      <c r="A951">
        <f>ROW(Source!A247)</f>
        <v>247</v>
      </c>
      <c r="B951">
        <v>85247277</v>
      </c>
      <c r="C951">
        <v>85247261</v>
      </c>
      <c r="D951">
        <v>83018799</v>
      </c>
      <c r="E951">
        <v>1</v>
      </c>
      <c r="F951">
        <v>1</v>
      </c>
      <c r="G951">
        <v>1</v>
      </c>
      <c r="H951">
        <v>3</v>
      </c>
      <c r="I951" t="s">
        <v>949</v>
      </c>
      <c r="J951" t="s">
        <v>950</v>
      </c>
      <c r="K951" t="s">
        <v>951</v>
      </c>
      <c r="L951">
        <v>1346</v>
      </c>
      <c r="N951">
        <v>1009</v>
      </c>
      <c r="O951" t="s">
        <v>102</v>
      </c>
      <c r="P951" t="s">
        <v>102</v>
      </c>
      <c r="Q951">
        <v>1</v>
      </c>
      <c r="X951">
        <v>2</v>
      </c>
      <c r="Y951">
        <v>911.56</v>
      </c>
      <c r="Z951">
        <v>0</v>
      </c>
      <c r="AA951">
        <v>0</v>
      </c>
      <c r="AB951">
        <v>0</v>
      </c>
      <c r="AC951">
        <v>0</v>
      </c>
      <c r="AD951">
        <v>1</v>
      </c>
      <c r="AE951">
        <v>0</v>
      </c>
      <c r="AF951" t="s">
        <v>236</v>
      </c>
      <c r="AG951">
        <v>2</v>
      </c>
      <c r="AH951">
        <v>2</v>
      </c>
      <c r="AI951">
        <v>85247268</v>
      </c>
      <c r="AJ951">
        <v>724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0</v>
      </c>
      <c r="AR951">
        <v>0</v>
      </c>
    </row>
    <row r="952" spans="1:44">
      <c r="A952">
        <f>ROW(Source!A247)</f>
        <v>247</v>
      </c>
      <c r="B952">
        <v>85247278</v>
      </c>
      <c r="C952">
        <v>85247261</v>
      </c>
      <c r="D952">
        <v>82931850</v>
      </c>
      <c r="E952">
        <v>117</v>
      </c>
      <c r="F952">
        <v>1</v>
      </c>
      <c r="G952">
        <v>1</v>
      </c>
      <c r="H952">
        <v>3</v>
      </c>
      <c r="I952" t="s">
        <v>327</v>
      </c>
      <c r="J952" t="s">
        <v>236</v>
      </c>
      <c r="K952" t="s">
        <v>328</v>
      </c>
      <c r="L952">
        <v>3277935</v>
      </c>
      <c r="N952">
        <v>1013</v>
      </c>
      <c r="O952" t="s">
        <v>64</v>
      </c>
      <c r="P952" t="s">
        <v>64</v>
      </c>
      <c r="Q952">
        <v>1</v>
      </c>
      <c r="X952">
        <v>2</v>
      </c>
      <c r="Y952">
        <v>0</v>
      </c>
      <c r="Z952">
        <v>0</v>
      </c>
      <c r="AA952">
        <v>0</v>
      </c>
      <c r="AB952">
        <v>0</v>
      </c>
      <c r="AC952">
        <v>0</v>
      </c>
      <c r="AD952">
        <v>0</v>
      </c>
      <c r="AE952">
        <v>0</v>
      </c>
      <c r="AF952" t="s">
        <v>236</v>
      </c>
      <c r="AG952">
        <v>2</v>
      </c>
      <c r="AH952">
        <v>2</v>
      </c>
      <c r="AI952">
        <v>85247269</v>
      </c>
      <c r="AJ952">
        <v>725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0</v>
      </c>
      <c r="AR952">
        <v>0</v>
      </c>
    </row>
    <row r="953" spans="1:44">
      <c r="A953">
        <f>ROW(Source!A252)</f>
        <v>252</v>
      </c>
      <c r="B953">
        <v>85247289</v>
      </c>
      <c r="C953">
        <v>85247281</v>
      </c>
      <c r="D953">
        <v>82925874</v>
      </c>
      <c r="E953">
        <v>117</v>
      </c>
      <c r="F953">
        <v>1</v>
      </c>
      <c r="G953">
        <v>1</v>
      </c>
      <c r="H953">
        <v>1</v>
      </c>
      <c r="I953" t="s">
        <v>952</v>
      </c>
      <c r="J953" t="s">
        <v>236</v>
      </c>
      <c r="K953" t="s">
        <v>953</v>
      </c>
      <c r="L953">
        <v>1191</v>
      </c>
      <c r="N953">
        <v>1013</v>
      </c>
      <c r="O953" t="s">
        <v>28</v>
      </c>
      <c r="P953" t="s">
        <v>28</v>
      </c>
      <c r="Q953">
        <v>1</v>
      </c>
      <c r="X953">
        <v>3.91</v>
      </c>
      <c r="Y953">
        <v>0</v>
      </c>
      <c r="Z953">
        <v>0</v>
      </c>
      <c r="AA953">
        <v>0</v>
      </c>
      <c r="AB953">
        <v>920.83</v>
      </c>
      <c r="AC953">
        <v>0</v>
      </c>
      <c r="AD953">
        <v>1</v>
      </c>
      <c r="AE953">
        <v>1</v>
      </c>
      <c r="AF953" t="s">
        <v>422</v>
      </c>
      <c r="AG953">
        <v>4.4965</v>
      </c>
      <c r="AH953">
        <v>2</v>
      </c>
      <c r="AI953">
        <v>85247282</v>
      </c>
      <c r="AJ953">
        <v>727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0</v>
      </c>
      <c r="AR953">
        <v>0</v>
      </c>
    </row>
    <row r="954" spans="1:44">
      <c r="A954">
        <f>ROW(Source!A252)</f>
        <v>252</v>
      </c>
      <c r="B954">
        <v>85247290</v>
      </c>
      <c r="C954">
        <v>85247281</v>
      </c>
      <c r="D954">
        <v>82926016</v>
      </c>
      <c r="E954">
        <v>117</v>
      </c>
      <c r="F954">
        <v>1</v>
      </c>
      <c r="G954">
        <v>1</v>
      </c>
      <c r="H954">
        <v>1</v>
      </c>
      <c r="I954" t="s">
        <v>798</v>
      </c>
      <c r="J954" t="s">
        <v>236</v>
      </c>
      <c r="K954" t="s">
        <v>799</v>
      </c>
      <c r="L954">
        <v>1191</v>
      </c>
      <c r="N954">
        <v>1013</v>
      </c>
      <c r="O954" t="s">
        <v>28</v>
      </c>
      <c r="P954" t="s">
        <v>28</v>
      </c>
      <c r="Q954">
        <v>1</v>
      </c>
      <c r="X954">
        <v>0.04</v>
      </c>
      <c r="Y954">
        <v>0</v>
      </c>
      <c r="Z954">
        <v>0</v>
      </c>
      <c r="AA954">
        <v>0</v>
      </c>
      <c r="AB954">
        <v>0</v>
      </c>
      <c r="AC954">
        <v>0</v>
      </c>
      <c r="AD954">
        <v>1</v>
      </c>
      <c r="AE954">
        <v>2</v>
      </c>
      <c r="AF954" t="s">
        <v>422</v>
      </c>
      <c r="AG954">
        <v>0.046</v>
      </c>
      <c r="AH954">
        <v>2</v>
      </c>
      <c r="AI954">
        <v>85247283</v>
      </c>
      <c r="AJ954">
        <v>728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0</v>
      </c>
      <c r="AR954">
        <v>0</v>
      </c>
    </row>
    <row r="955" spans="1:44">
      <c r="A955">
        <f>ROW(Source!A252)</f>
        <v>252</v>
      </c>
      <c r="B955">
        <v>85247291</v>
      </c>
      <c r="C955">
        <v>85247281</v>
      </c>
      <c r="D955">
        <v>82932644</v>
      </c>
      <c r="E955">
        <v>1</v>
      </c>
      <c r="F955">
        <v>1</v>
      </c>
      <c r="G955">
        <v>1</v>
      </c>
      <c r="H955">
        <v>2</v>
      </c>
      <c r="I955" t="s">
        <v>954</v>
      </c>
      <c r="J955" t="s">
        <v>955</v>
      </c>
      <c r="K955" t="s">
        <v>956</v>
      </c>
      <c r="L955">
        <v>1368</v>
      </c>
      <c r="N955">
        <v>1011</v>
      </c>
      <c r="O955" t="s">
        <v>57</v>
      </c>
      <c r="P955" t="s">
        <v>57</v>
      </c>
      <c r="Q955">
        <v>1</v>
      </c>
      <c r="X955">
        <v>0.01</v>
      </c>
      <c r="Y955">
        <v>0</v>
      </c>
      <c r="Z955">
        <v>6.62</v>
      </c>
      <c r="AA955">
        <v>0</v>
      </c>
      <c r="AB955">
        <v>0</v>
      </c>
      <c r="AC955">
        <v>0</v>
      </c>
      <c r="AD955">
        <v>1</v>
      </c>
      <c r="AE955">
        <v>0</v>
      </c>
      <c r="AF955" t="s">
        <v>422</v>
      </c>
      <c r="AG955">
        <v>0.0115</v>
      </c>
      <c r="AH955">
        <v>2</v>
      </c>
      <c r="AI955">
        <v>85247284</v>
      </c>
      <c r="AJ955">
        <v>729</v>
      </c>
      <c r="AK955">
        <v>0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0</v>
      </c>
      <c r="AR955">
        <v>0</v>
      </c>
    </row>
    <row r="956" spans="1:44">
      <c r="A956">
        <f>ROW(Source!A252)</f>
        <v>252</v>
      </c>
      <c r="B956">
        <v>85247292</v>
      </c>
      <c r="C956">
        <v>85247281</v>
      </c>
      <c r="D956">
        <v>82932662</v>
      </c>
      <c r="E956">
        <v>1</v>
      </c>
      <c r="F956">
        <v>1</v>
      </c>
      <c r="G956">
        <v>1</v>
      </c>
      <c r="H956">
        <v>2</v>
      </c>
      <c r="I956" t="s">
        <v>957</v>
      </c>
      <c r="J956" t="s">
        <v>958</v>
      </c>
      <c r="K956" t="s">
        <v>959</v>
      </c>
      <c r="L956">
        <v>1368</v>
      </c>
      <c r="N956">
        <v>1011</v>
      </c>
      <c r="O956" t="s">
        <v>57</v>
      </c>
      <c r="P956" t="s">
        <v>57</v>
      </c>
      <c r="Q956">
        <v>1</v>
      </c>
      <c r="X956">
        <v>0.01</v>
      </c>
      <c r="Y956">
        <v>0</v>
      </c>
      <c r="Z956">
        <v>1587.88</v>
      </c>
      <c r="AA956">
        <v>932.95</v>
      </c>
      <c r="AB956">
        <v>0</v>
      </c>
      <c r="AC956">
        <v>0</v>
      </c>
      <c r="AD956">
        <v>1</v>
      </c>
      <c r="AE956">
        <v>0</v>
      </c>
      <c r="AF956" t="s">
        <v>422</v>
      </c>
      <c r="AG956">
        <v>0.0115</v>
      </c>
      <c r="AH956">
        <v>2</v>
      </c>
      <c r="AI956">
        <v>85247285</v>
      </c>
      <c r="AJ956">
        <v>730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0</v>
      </c>
      <c r="AR956">
        <v>0</v>
      </c>
    </row>
    <row r="957" spans="1:44">
      <c r="A957">
        <f>ROW(Source!A252)</f>
        <v>252</v>
      </c>
      <c r="B957">
        <v>85247293</v>
      </c>
      <c r="C957">
        <v>85247281</v>
      </c>
      <c r="D957">
        <v>82933400</v>
      </c>
      <c r="E957">
        <v>1</v>
      </c>
      <c r="F957">
        <v>1</v>
      </c>
      <c r="G957">
        <v>1</v>
      </c>
      <c r="H957">
        <v>2</v>
      </c>
      <c r="I957" t="s">
        <v>97</v>
      </c>
      <c r="J957" t="s">
        <v>801</v>
      </c>
      <c r="K957" t="s">
        <v>98</v>
      </c>
      <c r="L957">
        <v>1368</v>
      </c>
      <c r="N957">
        <v>1011</v>
      </c>
      <c r="O957" t="s">
        <v>57</v>
      </c>
      <c r="P957" t="s">
        <v>57</v>
      </c>
      <c r="Q957">
        <v>1</v>
      </c>
      <c r="X957">
        <v>0.03</v>
      </c>
      <c r="Y957">
        <v>0</v>
      </c>
      <c r="Z957">
        <v>641.7</v>
      </c>
      <c r="AA957">
        <v>811.79</v>
      </c>
      <c r="AB957">
        <v>0</v>
      </c>
      <c r="AC957">
        <v>0</v>
      </c>
      <c r="AD957">
        <v>1</v>
      </c>
      <c r="AE957">
        <v>0</v>
      </c>
      <c r="AF957" t="s">
        <v>422</v>
      </c>
      <c r="AG957">
        <v>0.0345</v>
      </c>
      <c r="AH957">
        <v>2</v>
      </c>
      <c r="AI957">
        <v>85247286</v>
      </c>
      <c r="AJ957">
        <v>731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0</v>
      </c>
      <c r="AR957">
        <v>0</v>
      </c>
    </row>
    <row r="958" spans="1:44">
      <c r="A958">
        <f>ROW(Source!A252)</f>
        <v>252</v>
      </c>
      <c r="B958">
        <v>85247294</v>
      </c>
      <c r="C958">
        <v>85247281</v>
      </c>
      <c r="D958">
        <v>82933957</v>
      </c>
      <c r="E958">
        <v>1</v>
      </c>
      <c r="F958">
        <v>1</v>
      </c>
      <c r="G958">
        <v>1</v>
      </c>
      <c r="H958">
        <v>2</v>
      </c>
      <c r="I958" t="s">
        <v>960</v>
      </c>
      <c r="J958" t="s">
        <v>961</v>
      </c>
      <c r="K958" t="s">
        <v>962</v>
      </c>
      <c r="L958">
        <v>1368</v>
      </c>
      <c r="N958">
        <v>1011</v>
      </c>
      <c r="O958" t="s">
        <v>57</v>
      </c>
      <c r="P958" t="s">
        <v>57</v>
      </c>
      <c r="Q958">
        <v>1</v>
      </c>
      <c r="X958">
        <v>1.12</v>
      </c>
      <c r="Y958">
        <v>0</v>
      </c>
      <c r="Z958">
        <v>4.52</v>
      </c>
      <c r="AA958">
        <v>0</v>
      </c>
      <c r="AB958">
        <v>0</v>
      </c>
      <c r="AC958">
        <v>0</v>
      </c>
      <c r="AD958">
        <v>1</v>
      </c>
      <c r="AE958">
        <v>0</v>
      </c>
      <c r="AF958" t="s">
        <v>422</v>
      </c>
      <c r="AG958">
        <v>1.288</v>
      </c>
      <c r="AH958">
        <v>2</v>
      </c>
      <c r="AI958">
        <v>85247287</v>
      </c>
      <c r="AJ958">
        <v>732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0</v>
      </c>
      <c r="AR958">
        <v>0</v>
      </c>
    </row>
    <row r="959" spans="1:44">
      <c r="A959">
        <f>ROW(Source!A252)</f>
        <v>252</v>
      </c>
      <c r="B959">
        <v>85247295</v>
      </c>
      <c r="C959">
        <v>85247281</v>
      </c>
      <c r="D959">
        <v>83018894</v>
      </c>
      <c r="E959">
        <v>1</v>
      </c>
      <c r="F959">
        <v>1</v>
      </c>
      <c r="G959">
        <v>1</v>
      </c>
      <c r="H959">
        <v>3</v>
      </c>
      <c r="I959" t="s">
        <v>984</v>
      </c>
      <c r="J959" t="s">
        <v>985</v>
      </c>
      <c r="K959" t="s">
        <v>986</v>
      </c>
      <c r="L959">
        <v>1348</v>
      </c>
      <c r="N959">
        <v>1009</v>
      </c>
      <c r="O959" t="s">
        <v>154</v>
      </c>
      <c r="P959" t="s">
        <v>154</v>
      </c>
      <c r="Q959">
        <v>1000</v>
      </c>
      <c r="X959">
        <v>0.009</v>
      </c>
      <c r="Y959">
        <v>80020.98</v>
      </c>
      <c r="Z959">
        <v>0</v>
      </c>
      <c r="AA959">
        <v>0</v>
      </c>
      <c r="AB959">
        <v>0</v>
      </c>
      <c r="AC959">
        <v>0</v>
      </c>
      <c r="AD959">
        <v>1</v>
      </c>
      <c r="AE959">
        <v>0</v>
      </c>
      <c r="AF959" t="s">
        <v>236</v>
      </c>
      <c r="AG959">
        <v>0.009</v>
      </c>
      <c r="AH959">
        <v>3</v>
      </c>
      <c r="AI959">
        <v>-1</v>
      </c>
      <c r="AJ959" t="s">
        <v>236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0</v>
      </c>
      <c r="AR959">
        <v>0</v>
      </c>
    </row>
    <row r="960" spans="1:44">
      <c r="A960">
        <f>ROW(Source!A252)</f>
        <v>252</v>
      </c>
      <c r="B960">
        <v>85247296</v>
      </c>
      <c r="C960">
        <v>85247281</v>
      </c>
      <c r="D960">
        <v>83019282</v>
      </c>
      <c r="E960">
        <v>1</v>
      </c>
      <c r="F960">
        <v>1</v>
      </c>
      <c r="G960">
        <v>1</v>
      </c>
      <c r="H960">
        <v>3</v>
      </c>
      <c r="I960" t="s">
        <v>963</v>
      </c>
      <c r="J960" t="s">
        <v>964</v>
      </c>
      <c r="K960" t="s">
        <v>965</v>
      </c>
      <c r="L960">
        <v>1346</v>
      </c>
      <c r="N960">
        <v>1009</v>
      </c>
      <c r="O960" t="s">
        <v>102</v>
      </c>
      <c r="P960" t="s">
        <v>102</v>
      </c>
      <c r="Q960">
        <v>1</v>
      </c>
      <c r="X960">
        <v>1.3</v>
      </c>
      <c r="Y960">
        <v>60.6</v>
      </c>
      <c r="Z960">
        <v>0</v>
      </c>
      <c r="AA960">
        <v>0</v>
      </c>
      <c r="AB960">
        <v>0</v>
      </c>
      <c r="AC960">
        <v>0</v>
      </c>
      <c r="AD960">
        <v>1</v>
      </c>
      <c r="AE960">
        <v>0</v>
      </c>
      <c r="AF960" t="s">
        <v>236</v>
      </c>
      <c r="AG960">
        <v>1.3</v>
      </c>
      <c r="AH960">
        <v>2</v>
      </c>
      <c r="AI960">
        <v>85247288</v>
      </c>
      <c r="AJ960">
        <v>733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0</v>
      </c>
      <c r="AQ960">
        <v>0</v>
      </c>
      <c r="AR960">
        <v>0</v>
      </c>
    </row>
    <row r="961" spans="1:44">
      <c r="A961">
        <f>ROW(Source!A253)</f>
        <v>253</v>
      </c>
      <c r="B961">
        <v>85247289</v>
      </c>
      <c r="C961">
        <v>85247281</v>
      </c>
      <c r="D961">
        <v>82925874</v>
      </c>
      <c r="E961">
        <v>117</v>
      </c>
      <c r="F961">
        <v>1</v>
      </c>
      <c r="G961">
        <v>1</v>
      </c>
      <c r="H961">
        <v>1</v>
      </c>
      <c r="I961" t="s">
        <v>952</v>
      </c>
      <c r="J961" t="s">
        <v>236</v>
      </c>
      <c r="K961" t="s">
        <v>953</v>
      </c>
      <c r="L961">
        <v>1191</v>
      </c>
      <c r="N961">
        <v>1013</v>
      </c>
      <c r="O961" t="s">
        <v>28</v>
      </c>
      <c r="P961" t="s">
        <v>28</v>
      </c>
      <c r="Q961">
        <v>1</v>
      </c>
      <c r="X961">
        <v>3.91</v>
      </c>
      <c r="Y961">
        <v>0</v>
      </c>
      <c r="Z961">
        <v>0</v>
      </c>
      <c r="AA961">
        <v>0</v>
      </c>
      <c r="AB961">
        <v>920.83</v>
      </c>
      <c r="AC961">
        <v>0</v>
      </c>
      <c r="AD961">
        <v>1</v>
      </c>
      <c r="AE961">
        <v>1</v>
      </c>
      <c r="AF961" t="s">
        <v>422</v>
      </c>
      <c r="AG961">
        <v>4.4965</v>
      </c>
      <c r="AH961">
        <v>2</v>
      </c>
      <c r="AI961">
        <v>85247282</v>
      </c>
      <c r="AJ961">
        <v>734</v>
      </c>
      <c r="AK961">
        <v>0</v>
      </c>
      <c r="AL961">
        <v>0</v>
      </c>
      <c r="AM961">
        <v>0</v>
      </c>
      <c r="AN961">
        <v>0</v>
      </c>
      <c r="AO961">
        <v>0</v>
      </c>
      <c r="AP961">
        <v>0</v>
      </c>
      <c r="AQ961">
        <v>0</v>
      </c>
      <c r="AR961">
        <v>0</v>
      </c>
    </row>
    <row r="962" spans="1:44">
      <c r="A962">
        <f>ROW(Source!A253)</f>
        <v>253</v>
      </c>
      <c r="B962">
        <v>85247290</v>
      </c>
      <c r="C962">
        <v>85247281</v>
      </c>
      <c r="D962">
        <v>82926016</v>
      </c>
      <c r="E962">
        <v>117</v>
      </c>
      <c r="F962">
        <v>1</v>
      </c>
      <c r="G962">
        <v>1</v>
      </c>
      <c r="H962">
        <v>1</v>
      </c>
      <c r="I962" t="s">
        <v>798</v>
      </c>
      <c r="J962" t="s">
        <v>236</v>
      </c>
      <c r="K962" t="s">
        <v>799</v>
      </c>
      <c r="L962">
        <v>1191</v>
      </c>
      <c r="N962">
        <v>1013</v>
      </c>
      <c r="O962" t="s">
        <v>28</v>
      </c>
      <c r="P962" t="s">
        <v>28</v>
      </c>
      <c r="Q962">
        <v>1</v>
      </c>
      <c r="X962">
        <v>0.04</v>
      </c>
      <c r="Y962">
        <v>0</v>
      </c>
      <c r="Z962">
        <v>0</v>
      </c>
      <c r="AA962">
        <v>0</v>
      </c>
      <c r="AB962">
        <v>0</v>
      </c>
      <c r="AC962">
        <v>0</v>
      </c>
      <c r="AD962">
        <v>1</v>
      </c>
      <c r="AE962">
        <v>2</v>
      </c>
      <c r="AF962" t="s">
        <v>422</v>
      </c>
      <c r="AG962">
        <v>0.046</v>
      </c>
      <c r="AH962">
        <v>2</v>
      </c>
      <c r="AI962">
        <v>85247283</v>
      </c>
      <c r="AJ962">
        <v>735</v>
      </c>
      <c r="AK962">
        <v>0</v>
      </c>
      <c r="AL962">
        <v>0</v>
      </c>
      <c r="AM962">
        <v>0</v>
      </c>
      <c r="AN962">
        <v>0</v>
      </c>
      <c r="AO962">
        <v>0</v>
      </c>
      <c r="AP962">
        <v>0</v>
      </c>
      <c r="AQ962">
        <v>0</v>
      </c>
      <c r="AR962">
        <v>0</v>
      </c>
    </row>
    <row r="963" spans="1:44">
      <c r="A963">
        <f>ROW(Source!A253)</f>
        <v>253</v>
      </c>
      <c r="B963">
        <v>85247291</v>
      </c>
      <c r="C963">
        <v>85247281</v>
      </c>
      <c r="D963">
        <v>82932644</v>
      </c>
      <c r="E963">
        <v>1</v>
      </c>
      <c r="F963">
        <v>1</v>
      </c>
      <c r="G963">
        <v>1</v>
      </c>
      <c r="H963">
        <v>2</v>
      </c>
      <c r="I963" t="s">
        <v>954</v>
      </c>
      <c r="J963" t="s">
        <v>955</v>
      </c>
      <c r="K963" t="s">
        <v>956</v>
      </c>
      <c r="L963">
        <v>1368</v>
      </c>
      <c r="N963">
        <v>1011</v>
      </c>
      <c r="O963" t="s">
        <v>57</v>
      </c>
      <c r="P963" t="s">
        <v>57</v>
      </c>
      <c r="Q963">
        <v>1</v>
      </c>
      <c r="X963">
        <v>0.01</v>
      </c>
      <c r="Y963">
        <v>0</v>
      </c>
      <c r="Z963">
        <v>6.62</v>
      </c>
      <c r="AA963">
        <v>0</v>
      </c>
      <c r="AB963">
        <v>0</v>
      </c>
      <c r="AC963">
        <v>0</v>
      </c>
      <c r="AD963">
        <v>1</v>
      </c>
      <c r="AE963">
        <v>0</v>
      </c>
      <c r="AF963" t="s">
        <v>422</v>
      </c>
      <c r="AG963">
        <v>0.0115</v>
      </c>
      <c r="AH963">
        <v>2</v>
      </c>
      <c r="AI963">
        <v>85247284</v>
      </c>
      <c r="AJ963">
        <v>736</v>
      </c>
      <c r="AK963">
        <v>0</v>
      </c>
      <c r="AL963">
        <v>0</v>
      </c>
      <c r="AM963">
        <v>0</v>
      </c>
      <c r="AN963">
        <v>0</v>
      </c>
      <c r="AO963">
        <v>0</v>
      </c>
      <c r="AP963">
        <v>0</v>
      </c>
      <c r="AQ963">
        <v>0</v>
      </c>
      <c r="AR963">
        <v>0</v>
      </c>
    </row>
    <row r="964" spans="1:44">
      <c r="A964">
        <f>ROW(Source!A253)</f>
        <v>253</v>
      </c>
      <c r="B964">
        <v>85247292</v>
      </c>
      <c r="C964">
        <v>85247281</v>
      </c>
      <c r="D964">
        <v>82932662</v>
      </c>
      <c r="E964">
        <v>1</v>
      </c>
      <c r="F964">
        <v>1</v>
      </c>
      <c r="G964">
        <v>1</v>
      </c>
      <c r="H964">
        <v>2</v>
      </c>
      <c r="I964" t="s">
        <v>957</v>
      </c>
      <c r="J964" t="s">
        <v>958</v>
      </c>
      <c r="K964" t="s">
        <v>959</v>
      </c>
      <c r="L964">
        <v>1368</v>
      </c>
      <c r="N964">
        <v>1011</v>
      </c>
      <c r="O964" t="s">
        <v>57</v>
      </c>
      <c r="P964" t="s">
        <v>57</v>
      </c>
      <c r="Q964">
        <v>1</v>
      </c>
      <c r="X964">
        <v>0.01</v>
      </c>
      <c r="Y964">
        <v>0</v>
      </c>
      <c r="Z964">
        <v>1587.88</v>
      </c>
      <c r="AA964">
        <v>932.95</v>
      </c>
      <c r="AB964">
        <v>0</v>
      </c>
      <c r="AC964">
        <v>0</v>
      </c>
      <c r="AD964">
        <v>1</v>
      </c>
      <c r="AE964">
        <v>0</v>
      </c>
      <c r="AF964" t="s">
        <v>422</v>
      </c>
      <c r="AG964">
        <v>0.0115</v>
      </c>
      <c r="AH964">
        <v>2</v>
      </c>
      <c r="AI964">
        <v>85247285</v>
      </c>
      <c r="AJ964">
        <v>737</v>
      </c>
      <c r="AK964">
        <v>0</v>
      </c>
      <c r="AL964">
        <v>0</v>
      </c>
      <c r="AM964">
        <v>0</v>
      </c>
      <c r="AN964">
        <v>0</v>
      </c>
      <c r="AO964">
        <v>0</v>
      </c>
      <c r="AP964">
        <v>0</v>
      </c>
      <c r="AQ964">
        <v>0</v>
      </c>
      <c r="AR964">
        <v>0</v>
      </c>
    </row>
    <row r="965" spans="1:44">
      <c r="A965">
        <f>ROW(Source!A253)</f>
        <v>253</v>
      </c>
      <c r="B965">
        <v>85247293</v>
      </c>
      <c r="C965">
        <v>85247281</v>
      </c>
      <c r="D965">
        <v>82933400</v>
      </c>
      <c r="E965">
        <v>1</v>
      </c>
      <c r="F965">
        <v>1</v>
      </c>
      <c r="G965">
        <v>1</v>
      </c>
      <c r="H965">
        <v>2</v>
      </c>
      <c r="I965" t="s">
        <v>97</v>
      </c>
      <c r="J965" t="s">
        <v>801</v>
      </c>
      <c r="K965" t="s">
        <v>98</v>
      </c>
      <c r="L965">
        <v>1368</v>
      </c>
      <c r="N965">
        <v>1011</v>
      </c>
      <c r="O965" t="s">
        <v>57</v>
      </c>
      <c r="P965" t="s">
        <v>57</v>
      </c>
      <c r="Q965">
        <v>1</v>
      </c>
      <c r="X965">
        <v>0.03</v>
      </c>
      <c r="Y965">
        <v>0</v>
      </c>
      <c r="Z965">
        <v>641.7</v>
      </c>
      <c r="AA965">
        <v>811.79</v>
      </c>
      <c r="AB965">
        <v>0</v>
      </c>
      <c r="AC965">
        <v>0</v>
      </c>
      <c r="AD965">
        <v>1</v>
      </c>
      <c r="AE965">
        <v>0</v>
      </c>
      <c r="AF965" t="s">
        <v>422</v>
      </c>
      <c r="AG965">
        <v>0.0345</v>
      </c>
      <c r="AH965">
        <v>2</v>
      </c>
      <c r="AI965">
        <v>85247286</v>
      </c>
      <c r="AJ965">
        <v>738</v>
      </c>
      <c r="AK965">
        <v>0</v>
      </c>
      <c r="AL965">
        <v>0</v>
      </c>
      <c r="AM965">
        <v>0</v>
      </c>
      <c r="AN965">
        <v>0</v>
      </c>
      <c r="AO965">
        <v>0</v>
      </c>
      <c r="AP965">
        <v>0</v>
      </c>
      <c r="AQ965">
        <v>0</v>
      </c>
      <c r="AR965">
        <v>0</v>
      </c>
    </row>
    <row r="966" spans="1:44">
      <c r="A966">
        <f>ROW(Source!A253)</f>
        <v>253</v>
      </c>
      <c r="B966">
        <v>85247294</v>
      </c>
      <c r="C966">
        <v>85247281</v>
      </c>
      <c r="D966">
        <v>82933957</v>
      </c>
      <c r="E966">
        <v>1</v>
      </c>
      <c r="F966">
        <v>1</v>
      </c>
      <c r="G966">
        <v>1</v>
      </c>
      <c r="H966">
        <v>2</v>
      </c>
      <c r="I966" t="s">
        <v>960</v>
      </c>
      <c r="J966" t="s">
        <v>961</v>
      </c>
      <c r="K966" t="s">
        <v>962</v>
      </c>
      <c r="L966">
        <v>1368</v>
      </c>
      <c r="N966">
        <v>1011</v>
      </c>
      <c r="O966" t="s">
        <v>57</v>
      </c>
      <c r="P966" t="s">
        <v>57</v>
      </c>
      <c r="Q966">
        <v>1</v>
      </c>
      <c r="X966">
        <v>1.12</v>
      </c>
      <c r="Y966">
        <v>0</v>
      </c>
      <c r="Z966">
        <v>4.52</v>
      </c>
      <c r="AA966">
        <v>0</v>
      </c>
      <c r="AB966">
        <v>0</v>
      </c>
      <c r="AC966">
        <v>0</v>
      </c>
      <c r="AD966">
        <v>1</v>
      </c>
      <c r="AE966">
        <v>0</v>
      </c>
      <c r="AF966" t="s">
        <v>422</v>
      </c>
      <c r="AG966">
        <v>1.288</v>
      </c>
      <c r="AH966">
        <v>2</v>
      </c>
      <c r="AI966">
        <v>85247287</v>
      </c>
      <c r="AJ966">
        <v>739</v>
      </c>
      <c r="AK966">
        <v>0</v>
      </c>
      <c r="AL966">
        <v>0</v>
      </c>
      <c r="AM966">
        <v>0</v>
      </c>
      <c r="AN966">
        <v>0</v>
      </c>
      <c r="AO966">
        <v>0</v>
      </c>
      <c r="AP966">
        <v>0</v>
      </c>
      <c r="AQ966">
        <v>0</v>
      </c>
      <c r="AR966">
        <v>0</v>
      </c>
    </row>
    <row r="967" spans="1:44">
      <c r="A967">
        <f>ROW(Source!A253)</f>
        <v>253</v>
      </c>
      <c r="B967">
        <v>85247295</v>
      </c>
      <c r="C967">
        <v>85247281</v>
      </c>
      <c r="D967">
        <v>83018894</v>
      </c>
      <c r="E967">
        <v>1</v>
      </c>
      <c r="F967">
        <v>1</v>
      </c>
      <c r="G967">
        <v>1</v>
      </c>
      <c r="H967">
        <v>3</v>
      </c>
      <c r="I967" t="s">
        <v>984</v>
      </c>
      <c r="J967" t="s">
        <v>985</v>
      </c>
      <c r="K967" t="s">
        <v>986</v>
      </c>
      <c r="L967">
        <v>1348</v>
      </c>
      <c r="N967">
        <v>1009</v>
      </c>
      <c r="O967" t="s">
        <v>154</v>
      </c>
      <c r="P967" t="s">
        <v>154</v>
      </c>
      <c r="Q967">
        <v>1000</v>
      </c>
      <c r="X967">
        <v>0.009</v>
      </c>
      <c r="Y967">
        <v>80020.98</v>
      </c>
      <c r="Z967">
        <v>0</v>
      </c>
      <c r="AA967">
        <v>0</v>
      </c>
      <c r="AB967">
        <v>0</v>
      </c>
      <c r="AC967">
        <v>0</v>
      </c>
      <c r="AD967">
        <v>1</v>
      </c>
      <c r="AE967">
        <v>0</v>
      </c>
      <c r="AF967" t="s">
        <v>236</v>
      </c>
      <c r="AG967">
        <v>0.009</v>
      </c>
      <c r="AH967">
        <v>3</v>
      </c>
      <c r="AI967">
        <v>-1</v>
      </c>
      <c r="AJ967" t="s">
        <v>236</v>
      </c>
      <c r="AK967">
        <v>0</v>
      </c>
      <c r="AL967">
        <v>0</v>
      </c>
      <c r="AM967">
        <v>0</v>
      </c>
      <c r="AN967">
        <v>0</v>
      </c>
      <c r="AO967">
        <v>0</v>
      </c>
      <c r="AP967">
        <v>0</v>
      </c>
      <c r="AQ967">
        <v>0</v>
      </c>
      <c r="AR967">
        <v>0</v>
      </c>
    </row>
    <row r="968" spans="1:44">
      <c r="A968">
        <f>ROW(Source!A253)</f>
        <v>253</v>
      </c>
      <c r="B968">
        <v>85247296</v>
      </c>
      <c r="C968">
        <v>85247281</v>
      </c>
      <c r="D968">
        <v>83019282</v>
      </c>
      <c r="E968">
        <v>1</v>
      </c>
      <c r="F968">
        <v>1</v>
      </c>
      <c r="G968">
        <v>1</v>
      </c>
      <c r="H968">
        <v>3</v>
      </c>
      <c r="I968" t="s">
        <v>963</v>
      </c>
      <c r="J968" t="s">
        <v>964</v>
      </c>
      <c r="K968" t="s">
        <v>965</v>
      </c>
      <c r="L968">
        <v>1346</v>
      </c>
      <c r="N968">
        <v>1009</v>
      </c>
      <c r="O968" t="s">
        <v>102</v>
      </c>
      <c r="P968" t="s">
        <v>102</v>
      </c>
      <c r="Q968">
        <v>1</v>
      </c>
      <c r="X968">
        <v>1.3</v>
      </c>
      <c r="Y968">
        <v>60.6</v>
      </c>
      <c r="Z968">
        <v>0</v>
      </c>
      <c r="AA968">
        <v>0</v>
      </c>
      <c r="AB968">
        <v>0</v>
      </c>
      <c r="AC968">
        <v>0</v>
      </c>
      <c r="AD968">
        <v>1</v>
      </c>
      <c r="AE968">
        <v>0</v>
      </c>
      <c r="AF968" t="s">
        <v>236</v>
      </c>
      <c r="AG968">
        <v>1.3</v>
      </c>
      <c r="AH968">
        <v>2</v>
      </c>
      <c r="AI968">
        <v>85247288</v>
      </c>
      <c r="AJ968">
        <v>740</v>
      </c>
      <c r="AK968">
        <v>0</v>
      </c>
      <c r="AL968">
        <v>0</v>
      </c>
      <c r="AM968">
        <v>0</v>
      </c>
      <c r="AN968">
        <v>0</v>
      </c>
      <c r="AO968">
        <v>0</v>
      </c>
      <c r="AP968">
        <v>0</v>
      </c>
      <c r="AQ968">
        <v>0</v>
      </c>
      <c r="AR968">
        <v>0</v>
      </c>
    </row>
    <row r="969" spans="1:44">
      <c r="A969">
        <f>ROW(Source!A485)</f>
        <v>485</v>
      </c>
      <c r="B969">
        <v>85247341</v>
      </c>
      <c r="C969">
        <v>85247338</v>
      </c>
      <c r="D969">
        <v>82925986</v>
      </c>
      <c r="E969">
        <v>117</v>
      </c>
      <c r="F969">
        <v>1</v>
      </c>
      <c r="G969">
        <v>1</v>
      </c>
      <c r="H969">
        <v>1</v>
      </c>
      <c r="I969" t="s">
        <v>966</v>
      </c>
      <c r="J969" t="s">
        <v>236</v>
      </c>
      <c r="K969" t="s">
        <v>967</v>
      </c>
      <c r="L969">
        <v>1369</v>
      </c>
      <c r="N969">
        <v>1013</v>
      </c>
      <c r="O969" t="s">
        <v>115</v>
      </c>
      <c r="P969" t="s">
        <v>115</v>
      </c>
      <c r="Q969">
        <v>1</v>
      </c>
      <c r="X969">
        <v>0.5</v>
      </c>
      <c r="Y969">
        <v>0</v>
      </c>
      <c r="Z969">
        <v>0</v>
      </c>
      <c r="AA969">
        <v>0</v>
      </c>
      <c r="AB969">
        <v>1090.46</v>
      </c>
      <c r="AC969">
        <v>0</v>
      </c>
      <c r="AD969">
        <v>1</v>
      </c>
      <c r="AE969">
        <v>1</v>
      </c>
      <c r="AF969" t="s">
        <v>695</v>
      </c>
      <c r="AG969">
        <v>0.6</v>
      </c>
      <c r="AH969">
        <v>2</v>
      </c>
      <c r="AI969">
        <v>85247339</v>
      </c>
      <c r="AJ969">
        <v>741</v>
      </c>
      <c r="AK969">
        <v>0</v>
      </c>
      <c r="AL969">
        <v>0</v>
      </c>
      <c r="AM969">
        <v>0</v>
      </c>
      <c r="AN969">
        <v>0</v>
      </c>
      <c r="AO969">
        <v>0</v>
      </c>
      <c r="AP969">
        <v>0</v>
      </c>
      <c r="AQ969">
        <v>0</v>
      </c>
      <c r="AR969">
        <v>0</v>
      </c>
    </row>
    <row r="970" spans="1:44">
      <c r="A970">
        <f>ROW(Source!A485)</f>
        <v>485</v>
      </c>
      <c r="B970">
        <v>85247342</v>
      </c>
      <c r="C970">
        <v>85247338</v>
      </c>
      <c r="D970">
        <v>82926010</v>
      </c>
      <c r="E970">
        <v>117</v>
      </c>
      <c r="F970">
        <v>1</v>
      </c>
      <c r="G970">
        <v>1</v>
      </c>
      <c r="H970">
        <v>1</v>
      </c>
      <c r="I970" t="s">
        <v>968</v>
      </c>
      <c r="J970" t="s">
        <v>236</v>
      </c>
      <c r="K970" t="s">
        <v>969</v>
      </c>
      <c r="L970">
        <v>1369</v>
      </c>
      <c r="N970">
        <v>1013</v>
      </c>
      <c r="O970" t="s">
        <v>115</v>
      </c>
      <c r="P970" t="s">
        <v>115</v>
      </c>
      <c r="Q970">
        <v>1</v>
      </c>
      <c r="X970">
        <v>0.5</v>
      </c>
      <c r="Y970">
        <v>0</v>
      </c>
      <c r="Z970">
        <v>0</v>
      </c>
      <c r="AA970">
        <v>0</v>
      </c>
      <c r="AB970">
        <v>1066.23</v>
      </c>
      <c r="AC970">
        <v>0</v>
      </c>
      <c r="AD970">
        <v>1</v>
      </c>
      <c r="AE970">
        <v>1</v>
      </c>
      <c r="AF970" t="s">
        <v>695</v>
      </c>
      <c r="AG970">
        <v>0.6</v>
      </c>
      <c r="AH970">
        <v>2</v>
      </c>
      <c r="AI970">
        <v>85247340</v>
      </c>
      <c r="AJ970">
        <v>742</v>
      </c>
      <c r="AK970">
        <v>0</v>
      </c>
      <c r="AL970">
        <v>0</v>
      </c>
      <c r="AM970">
        <v>0</v>
      </c>
      <c r="AN970">
        <v>0</v>
      </c>
      <c r="AO970">
        <v>0</v>
      </c>
      <c r="AP970">
        <v>0</v>
      </c>
      <c r="AQ970">
        <v>0</v>
      </c>
      <c r="AR970">
        <v>0</v>
      </c>
    </row>
    <row r="971" spans="1:44">
      <c r="A971">
        <f>ROW(Source!A486)</f>
        <v>486</v>
      </c>
      <c r="B971">
        <v>85247341</v>
      </c>
      <c r="C971">
        <v>85247338</v>
      </c>
      <c r="D971">
        <v>82925986</v>
      </c>
      <c r="E971">
        <v>117</v>
      </c>
      <c r="F971">
        <v>1</v>
      </c>
      <c r="G971">
        <v>1</v>
      </c>
      <c r="H971">
        <v>1</v>
      </c>
      <c r="I971" t="s">
        <v>966</v>
      </c>
      <c r="J971" t="s">
        <v>236</v>
      </c>
      <c r="K971" t="s">
        <v>967</v>
      </c>
      <c r="L971">
        <v>1369</v>
      </c>
      <c r="N971">
        <v>1013</v>
      </c>
      <c r="O971" t="s">
        <v>115</v>
      </c>
      <c r="P971" t="s">
        <v>115</v>
      </c>
      <c r="Q971">
        <v>1</v>
      </c>
      <c r="X971">
        <v>0.5</v>
      </c>
      <c r="Y971">
        <v>0</v>
      </c>
      <c r="Z971">
        <v>0</v>
      </c>
      <c r="AA971">
        <v>0</v>
      </c>
      <c r="AB971">
        <v>1090.46</v>
      </c>
      <c r="AC971">
        <v>0</v>
      </c>
      <c r="AD971">
        <v>1</v>
      </c>
      <c r="AE971">
        <v>1</v>
      </c>
      <c r="AF971" t="s">
        <v>695</v>
      </c>
      <c r="AG971">
        <v>0.6</v>
      </c>
      <c r="AH971">
        <v>2</v>
      </c>
      <c r="AI971">
        <v>85247339</v>
      </c>
      <c r="AJ971">
        <v>743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0</v>
      </c>
      <c r="AR971">
        <v>0</v>
      </c>
    </row>
    <row r="972" spans="1:44">
      <c r="A972">
        <f>ROW(Source!A486)</f>
        <v>486</v>
      </c>
      <c r="B972">
        <v>85247342</v>
      </c>
      <c r="C972">
        <v>85247338</v>
      </c>
      <c r="D972">
        <v>82926010</v>
      </c>
      <c r="E972">
        <v>117</v>
      </c>
      <c r="F972">
        <v>1</v>
      </c>
      <c r="G972">
        <v>1</v>
      </c>
      <c r="H972">
        <v>1</v>
      </c>
      <c r="I972" t="s">
        <v>968</v>
      </c>
      <c r="J972" t="s">
        <v>236</v>
      </c>
      <c r="K972" t="s">
        <v>969</v>
      </c>
      <c r="L972">
        <v>1369</v>
      </c>
      <c r="N972">
        <v>1013</v>
      </c>
      <c r="O972" t="s">
        <v>115</v>
      </c>
      <c r="P972" t="s">
        <v>115</v>
      </c>
      <c r="Q972">
        <v>1</v>
      </c>
      <c r="X972">
        <v>0.5</v>
      </c>
      <c r="Y972">
        <v>0</v>
      </c>
      <c r="Z972">
        <v>0</v>
      </c>
      <c r="AA972">
        <v>0</v>
      </c>
      <c r="AB972">
        <v>1066.23</v>
      </c>
      <c r="AC972">
        <v>0</v>
      </c>
      <c r="AD972">
        <v>1</v>
      </c>
      <c r="AE972">
        <v>1</v>
      </c>
      <c r="AF972" t="s">
        <v>695</v>
      </c>
      <c r="AG972">
        <v>0.6</v>
      </c>
      <c r="AH972">
        <v>2</v>
      </c>
      <c r="AI972">
        <v>85247340</v>
      </c>
      <c r="AJ972">
        <v>744</v>
      </c>
      <c r="AK972">
        <v>0</v>
      </c>
      <c r="AL972">
        <v>0</v>
      </c>
      <c r="AM972">
        <v>0</v>
      </c>
      <c r="AN972">
        <v>0</v>
      </c>
      <c r="AO972">
        <v>0</v>
      </c>
      <c r="AP972">
        <v>0</v>
      </c>
      <c r="AQ972">
        <v>0</v>
      </c>
      <c r="AR972">
        <v>0</v>
      </c>
    </row>
    <row r="973" spans="1:44">
      <c r="A973">
        <f>ROW(Source!A487)</f>
        <v>487</v>
      </c>
      <c r="B973">
        <v>85247346</v>
      </c>
      <c r="C973">
        <v>85247343</v>
      </c>
      <c r="D973">
        <v>82925986</v>
      </c>
      <c r="E973">
        <v>117</v>
      </c>
      <c r="F973">
        <v>1</v>
      </c>
      <c r="G973">
        <v>1</v>
      </c>
      <c r="H973">
        <v>1</v>
      </c>
      <c r="I973" t="s">
        <v>966</v>
      </c>
      <c r="J973" t="s">
        <v>236</v>
      </c>
      <c r="K973" t="s">
        <v>967</v>
      </c>
      <c r="L973">
        <v>1369</v>
      </c>
      <c r="N973">
        <v>1013</v>
      </c>
      <c r="O973" t="s">
        <v>115</v>
      </c>
      <c r="P973" t="s">
        <v>115</v>
      </c>
      <c r="Q973">
        <v>1</v>
      </c>
      <c r="X973">
        <v>6.48</v>
      </c>
      <c r="Y973">
        <v>0</v>
      </c>
      <c r="Z973">
        <v>0</v>
      </c>
      <c r="AA973">
        <v>0</v>
      </c>
      <c r="AB973">
        <v>1090.46</v>
      </c>
      <c r="AC973">
        <v>0</v>
      </c>
      <c r="AD973">
        <v>1</v>
      </c>
      <c r="AE973">
        <v>1</v>
      </c>
      <c r="AF973" t="s">
        <v>695</v>
      </c>
      <c r="AG973">
        <v>7.776</v>
      </c>
      <c r="AH973">
        <v>2</v>
      </c>
      <c r="AI973">
        <v>85247344</v>
      </c>
      <c r="AJ973">
        <v>745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0</v>
      </c>
      <c r="AR973">
        <v>0</v>
      </c>
    </row>
    <row r="974" spans="1:44">
      <c r="A974">
        <f>ROW(Source!A487)</f>
        <v>487</v>
      </c>
      <c r="B974">
        <v>85247347</v>
      </c>
      <c r="C974">
        <v>85247343</v>
      </c>
      <c r="D974">
        <v>82926010</v>
      </c>
      <c r="E974">
        <v>117</v>
      </c>
      <c r="F974">
        <v>1</v>
      </c>
      <c r="G974">
        <v>1</v>
      </c>
      <c r="H974">
        <v>1</v>
      </c>
      <c r="I974" t="s">
        <v>968</v>
      </c>
      <c r="J974" t="s">
        <v>236</v>
      </c>
      <c r="K974" t="s">
        <v>969</v>
      </c>
      <c r="L974">
        <v>1369</v>
      </c>
      <c r="N974">
        <v>1013</v>
      </c>
      <c r="O974" t="s">
        <v>115</v>
      </c>
      <c r="P974" t="s">
        <v>115</v>
      </c>
      <c r="Q974">
        <v>1</v>
      </c>
      <c r="X974">
        <v>6.48</v>
      </c>
      <c r="Y974">
        <v>0</v>
      </c>
      <c r="Z974">
        <v>0</v>
      </c>
      <c r="AA974">
        <v>0</v>
      </c>
      <c r="AB974">
        <v>1066.23</v>
      </c>
      <c r="AC974">
        <v>0</v>
      </c>
      <c r="AD974">
        <v>1</v>
      </c>
      <c r="AE974">
        <v>1</v>
      </c>
      <c r="AF974" t="s">
        <v>695</v>
      </c>
      <c r="AG974">
        <v>7.776</v>
      </c>
      <c r="AH974">
        <v>2</v>
      </c>
      <c r="AI974">
        <v>85247345</v>
      </c>
      <c r="AJ974">
        <v>746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0</v>
      </c>
      <c r="AR974">
        <v>0</v>
      </c>
    </row>
    <row r="975" spans="1:44">
      <c r="A975">
        <f>ROW(Source!A488)</f>
        <v>488</v>
      </c>
      <c r="B975">
        <v>85247346</v>
      </c>
      <c r="C975">
        <v>85247343</v>
      </c>
      <c r="D975">
        <v>82925986</v>
      </c>
      <c r="E975">
        <v>117</v>
      </c>
      <c r="F975">
        <v>1</v>
      </c>
      <c r="G975">
        <v>1</v>
      </c>
      <c r="H975">
        <v>1</v>
      </c>
      <c r="I975" t="s">
        <v>966</v>
      </c>
      <c r="J975" t="s">
        <v>236</v>
      </c>
      <c r="K975" t="s">
        <v>967</v>
      </c>
      <c r="L975">
        <v>1369</v>
      </c>
      <c r="N975">
        <v>1013</v>
      </c>
      <c r="O975" t="s">
        <v>115</v>
      </c>
      <c r="P975" t="s">
        <v>115</v>
      </c>
      <c r="Q975">
        <v>1</v>
      </c>
      <c r="X975">
        <v>6.48</v>
      </c>
      <c r="Y975">
        <v>0</v>
      </c>
      <c r="Z975">
        <v>0</v>
      </c>
      <c r="AA975">
        <v>0</v>
      </c>
      <c r="AB975">
        <v>1090.46</v>
      </c>
      <c r="AC975">
        <v>0</v>
      </c>
      <c r="AD975">
        <v>1</v>
      </c>
      <c r="AE975">
        <v>1</v>
      </c>
      <c r="AF975" t="s">
        <v>695</v>
      </c>
      <c r="AG975">
        <v>7.776</v>
      </c>
      <c r="AH975">
        <v>2</v>
      </c>
      <c r="AI975">
        <v>85247344</v>
      </c>
      <c r="AJ975">
        <v>747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0</v>
      </c>
      <c r="AQ975">
        <v>0</v>
      </c>
      <c r="AR975">
        <v>0</v>
      </c>
    </row>
    <row r="976" spans="1:44">
      <c r="A976">
        <f>ROW(Source!A488)</f>
        <v>488</v>
      </c>
      <c r="B976">
        <v>85247347</v>
      </c>
      <c r="C976">
        <v>85247343</v>
      </c>
      <c r="D976">
        <v>82926010</v>
      </c>
      <c r="E976">
        <v>117</v>
      </c>
      <c r="F976">
        <v>1</v>
      </c>
      <c r="G976">
        <v>1</v>
      </c>
      <c r="H976">
        <v>1</v>
      </c>
      <c r="I976" t="s">
        <v>968</v>
      </c>
      <c r="J976" t="s">
        <v>236</v>
      </c>
      <c r="K976" t="s">
        <v>969</v>
      </c>
      <c r="L976">
        <v>1369</v>
      </c>
      <c r="N976">
        <v>1013</v>
      </c>
      <c r="O976" t="s">
        <v>115</v>
      </c>
      <c r="P976" t="s">
        <v>115</v>
      </c>
      <c r="Q976">
        <v>1</v>
      </c>
      <c r="X976">
        <v>6.48</v>
      </c>
      <c r="Y976">
        <v>0</v>
      </c>
      <c r="Z976">
        <v>0</v>
      </c>
      <c r="AA976">
        <v>0</v>
      </c>
      <c r="AB976">
        <v>1066.23</v>
      </c>
      <c r="AC976">
        <v>0</v>
      </c>
      <c r="AD976">
        <v>1</v>
      </c>
      <c r="AE976">
        <v>1</v>
      </c>
      <c r="AF976" t="s">
        <v>695</v>
      </c>
      <c r="AG976">
        <v>7.776</v>
      </c>
      <c r="AH976">
        <v>2</v>
      </c>
      <c r="AI976">
        <v>85247345</v>
      </c>
      <c r="AJ976">
        <v>748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0</v>
      </c>
      <c r="AR976">
        <v>0</v>
      </c>
    </row>
    <row r="977" spans="1:44">
      <c r="A977">
        <f>ROW(Source!A489)</f>
        <v>489</v>
      </c>
      <c r="B977">
        <v>85247351</v>
      </c>
      <c r="C977">
        <v>85247348</v>
      </c>
      <c r="D977">
        <v>82925986</v>
      </c>
      <c r="E977">
        <v>117</v>
      </c>
      <c r="F977">
        <v>1</v>
      </c>
      <c r="G977">
        <v>1</v>
      </c>
      <c r="H977">
        <v>1</v>
      </c>
      <c r="I977" t="s">
        <v>966</v>
      </c>
      <c r="J977" t="s">
        <v>236</v>
      </c>
      <c r="K977" t="s">
        <v>967</v>
      </c>
      <c r="L977">
        <v>1369</v>
      </c>
      <c r="N977">
        <v>1013</v>
      </c>
      <c r="O977" t="s">
        <v>115</v>
      </c>
      <c r="P977" t="s">
        <v>115</v>
      </c>
      <c r="Q977">
        <v>1</v>
      </c>
      <c r="X977">
        <v>0.41</v>
      </c>
      <c r="Y977">
        <v>0</v>
      </c>
      <c r="Z977">
        <v>0</v>
      </c>
      <c r="AA977">
        <v>0</v>
      </c>
      <c r="AB977">
        <v>1090.46</v>
      </c>
      <c r="AC977">
        <v>0</v>
      </c>
      <c r="AD977">
        <v>1</v>
      </c>
      <c r="AE977">
        <v>1</v>
      </c>
      <c r="AF977" t="s">
        <v>695</v>
      </c>
      <c r="AG977">
        <v>0.492</v>
      </c>
      <c r="AH977">
        <v>2</v>
      </c>
      <c r="AI977">
        <v>85247349</v>
      </c>
      <c r="AJ977">
        <v>749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0</v>
      </c>
      <c r="AQ977">
        <v>0</v>
      </c>
      <c r="AR977">
        <v>0</v>
      </c>
    </row>
    <row r="978" spans="1:44">
      <c r="A978">
        <f>ROW(Source!A489)</f>
        <v>489</v>
      </c>
      <c r="B978">
        <v>85247352</v>
      </c>
      <c r="C978">
        <v>85247348</v>
      </c>
      <c r="D978">
        <v>82926010</v>
      </c>
      <c r="E978">
        <v>117</v>
      </c>
      <c r="F978">
        <v>1</v>
      </c>
      <c r="G978">
        <v>1</v>
      </c>
      <c r="H978">
        <v>1</v>
      </c>
      <c r="I978" t="s">
        <v>968</v>
      </c>
      <c r="J978" t="s">
        <v>236</v>
      </c>
      <c r="K978" t="s">
        <v>969</v>
      </c>
      <c r="L978">
        <v>1369</v>
      </c>
      <c r="N978">
        <v>1013</v>
      </c>
      <c r="O978" t="s">
        <v>115</v>
      </c>
      <c r="P978" t="s">
        <v>115</v>
      </c>
      <c r="Q978">
        <v>1</v>
      </c>
      <c r="X978">
        <v>0.41</v>
      </c>
      <c r="Y978">
        <v>0</v>
      </c>
      <c r="Z978">
        <v>0</v>
      </c>
      <c r="AA978">
        <v>0</v>
      </c>
      <c r="AB978">
        <v>1066.23</v>
      </c>
      <c r="AC978">
        <v>0</v>
      </c>
      <c r="AD978">
        <v>1</v>
      </c>
      <c r="AE978">
        <v>1</v>
      </c>
      <c r="AF978" t="s">
        <v>695</v>
      </c>
      <c r="AG978">
        <v>0.492</v>
      </c>
      <c r="AH978">
        <v>2</v>
      </c>
      <c r="AI978">
        <v>85247350</v>
      </c>
      <c r="AJ978">
        <v>750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0</v>
      </c>
      <c r="AR978">
        <v>0</v>
      </c>
    </row>
    <row r="979" spans="1:44">
      <c r="A979">
        <f>ROW(Source!A490)</f>
        <v>490</v>
      </c>
      <c r="B979">
        <v>85247351</v>
      </c>
      <c r="C979">
        <v>85247348</v>
      </c>
      <c r="D979">
        <v>82925986</v>
      </c>
      <c r="E979">
        <v>117</v>
      </c>
      <c r="F979">
        <v>1</v>
      </c>
      <c r="G979">
        <v>1</v>
      </c>
      <c r="H979">
        <v>1</v>
      </c>
      <c r="I979" t="s">
        <v>966</v>
      </c>
      <c r="J979" t="s">
        <v>236</v>
      </c>
      <c r="K979" t="s">
        <v>967</v>
      </c>
      <c r="L979">
        <v>1369</v>
      </c>
      <c r="N979">
        <v>1013</v>
      </c>
      <c r="O979" t="s">
        <v>115</v>
      </c>
      <c r="P979" t="s">
        <v>115</v>
      </c>
      <c r="Q979">
        <v>1</v>
      </c>
      <c r="X979">
        <v>0.41</v>
      </c>
      <c r="Y979">
        <v>0</v>
      </c>
      <c r="Z979">
        <v>0</v>
      </c>
      <c r="AA979">
        <v>0</v>
      </c>
      <c r="AB979">
        <v>1090.46</v>
      </c>
      <c r="AC979">
        <v>0</v>
      </c>
      <c r="AD979">
        <v>1</v>
      </c>
      <c r="AE979">
        <v>1</v>
      </c>
      <c r="AF979" t="s">
        <v>695</v>
      </c>
      <c r="AG979">
        <v>0.492</v>
      </c>
      <c r="AH979">
        <v>2</v>
      </c>
      <c r="AI979">
        <v>85247349</v>
      </c>
      <c r="AJ979">
        <v>751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0</v>
      </c>
      <c r="AR979">
        <v>0</v>
      </c>
    </row>
    <row r="980" spans="1:44">
      <c r="A980">
        <f>ROW(Source!A490)</f>
        <v>490</v>
      </c>
      <c r="B980">
        <v>85247352</v>
      </c>
      <c r="C980">
        <v>85247348</v>
      </c>
      <c r="D980">
        <v>82926010</v>
      </c>
      <c r="E980">
        <v>117</v>
      </c>
      <c r="F980">
        <v>1</v>
      </c>
      <c r="G980">
        <v>1</v>
      </c>
      <c r="H980">
        <v>1</v>
      </c>
      <c r="I980" t="s">
        <v>968</v>
      </c>
      <c r="J980" t="s">
        <v>236</v>
      </c>
      <c r="K980" t="s">
        <v>969</v>
      </c>
      <c r="L980">
        <v>1369</v>
      </c>
      <c r="N980">
        <v>1013</v>
      </c>
      <c r="O980" t="s">
        <v>115</v>
      </c>
      <c r="P980" t="s">
        <v>115</v>
      </c>
      <c r="Q980">
        <v>1</v>
      </c>
      <c r="X980">
        <v>0.41</v>
      </c>
      <c r="Y980">
        <v>0</v>
      </c>
      <c r="Z980">
        <v>0</v>
      </c>
      <c r="AA980">
        <v>0</v>
      </c>
      <c r="AB980">
        <v>1066.23</v>
      </c>
      <c r="AC980">
        <v>0</v>
      </c>
      <c r="AD980">
        <v>1</v>
      </c>
      <c r="AE980">
        <v>1</v>
      </c>
      <c r="AF980" t="s">
        <v>695</v>
      </c>
      <c r="AG980">
        <v>0.492</v>
      </c>
      <c r="AH980">
        <v>2</v>
      </c>
      <c r="AI980">
        <v>85247350</v>
      </c>
      <c r="AJ980">
        <v>752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0</v>
      </c>
      <c r="AR980">
        <v>0</v>
      </c>
    </row>
    <row r="981" spans="1:44">
      <c r="A981">
        <f>ROW(Source!A491)</f>
        <v>491</v>
      </c>
      <c r="B981">
        <v>85247356</v>
      </c>
      <c r="C981">
        <v>85247353</v>
      </c>
      <c r="D981">
        <v>82925986</v>
      </c>
      <c r="E981">
        <v>117</v>
      </c>
      <c r="F981">
        <v>1</v>
      </c>
      <c r="G981">
        <v>1</v>
      </c>
      <c r="H981">
        <v>1</v>
      </c>
      <c r="I981" t="s">
        <v>966</v>
      </c>
      <c r="J981" t="s">
        <v>236</v>
      </c>
      <c r="K981" t="s">
        <v>967</v>
      </c>
      <c r="L981">
        <v>1369</v>
      </c>
      <c r="N981">
        <v>1013</v>
      </c>
      <c r="O981" t="s">
        <v>115</v>
      </c>
      <c r="P981" t="s">
        <v>115</v>
      </c>
      <c r="Q981">
        <v>1</v>
      </c>
      <c r="X981">
        <v>0.16</v>
      </c>
      <c r="Y981">
        <v>0</v>
      </c>
      <c r="Z981">
        <v>0</v>
      </c>
      <c r="AA981">
        <v>0</v>
      </c>
      <c r="AB981">
        <v>1090.46</v>
      </c>
      <c r="AC981">
        <v>0</v>
      </c>
      <c r="AD981">
        <v>1</v>
      </c>
      <c r="AE981">
        <v>1</v>
      </c>
      <c r="AF981" t="s">
        <v>695</v>
      </c>
      <c r="AG981">
        <v>0.192</v>
      </c>
      <c r="AH981">
        <v>2</v>
      </c>
      <c r="AI981">
        <v>85247354</v>
      </c>
      <c r="AJ981">
        <v>753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0</v>
      </c>
      <c r="AR981">
        <v>0</v>
      </c>
    </row>
    <row r="982" spans="1:44">
      <c r="A982">
        <f>ROW(Source!A491)</f>
        <v>491</v>
      </c>
      <c r="B982">
        <v>85247357</v>
      </c>
      <c r="C982">
        <v>85247353</v>
      </c>
      <c r="D982">
        <v>82926010</v>
      </c>
      <c r="E982">
        <v>117</v>
      </c>
      <c r="F982">
        <v>1</v>
      </c>
      <c r="G982">
        <v>1</v>
      </c>
      <c r="H982">
        <v>1</v>
      </c>
      <c r="I982" t="s">
        <v>968</v>
      </c>
      <c r="J982" t="s">
        <v>236</v>
      </c>
      <c r="K982" t="s">
        <v>969</v>
      </c>
      <c r="L982">
        <v>1369</v>
      </c>
      <c r="N982">
        <v>1013</v>
      </c>
      <c r="O982" t="s">
        <v>115</v>
      </c>
      <c r="P982" t="s">
        <v>115</v>
      </c>
      <c r="Q982">
        <v>1</v>
      </c>
      <c r="X982">
        <v>0.16</v>
      </c>
      <c r="Y982">
        <v>0</v>
      </c>
      <c r="Z982">
        <v>0</v>
      </c>
      <c r="AA982">
        <v>0</v>
      </c>
      <c r="AB982">
        <v>1066.23</v>
      </c>
      <c r="AC982">
        <v>0</v>
      </c>
      <c r="AD982">
        <v>1</v>
      </c>
      <c r="AE982">
        <v>1</v>
      </c>
      <c r="AF982" t="s">
        <v>695</v>
      </c>
      <c r="AG982">
        <v>0.192</v>
      </c>
      <c r="AH982">
        <v>2</v>
      </c>
      <c r="AI982">
        <v>85247355</v>
      </c>
      <c r="AJ982">
        <v>754</v>
      </c>
      <c r="AK982">
        <v>0</v>
      </c>
      <c r="AL982">
        <v>0</v>
      </c>
      <c r="AM982">
        <v>0</v>
      </c>
      <c r="AN982">
        <v>0</v>
      </c>
      <c r="AO982">
        <v>0</v>
      </c>
      <c r="AP982">
        <v>0</v>
      </c>
      <c r="AQ982">
        <v>0</v>
      </c>
      <c r="AR982">
        <v>0</v>
      </c>
    </row>
    <row r="983" spans="1:44">
      <c r="A983">
        <f>ROW(Source!A492)</f>
        <v>492</v>
      </c>
      <c r="B983">
        <v>85247356</v>
      </c>
      <c r="C983">
        <v>85247353</v>
      </c>
      <c r="D983">
        <v>82925986</v>
      </c>
      <c r="E983">
        <v>117</v>
      </c>
      <c r="F983">
        <v>1</v>
      </c>
      <c r="G983">
        <v>1</v>
      </c>
      <c r="H983">
        <v>1</v>
      </c>
      <c r="I983" t="s">
        <v>966</v>
      </c>
      <c r="J983" t="s">
        <v>236</v>
      </c>
      <c r="K983" t="s">
        <v>967</v>
      </c>
      <c r="L983">
        <v>1369</v>
      </c>
      <c r="N983">
        <v>1013</v>
      </c>
      <c r="O983" t="s">
        <v>115</v>
      </c>
      <c r="P983" t="s">
        <v>115</v>
      </c>
      <c r="Q983">
        <v>1</v>
      </c>
      <c r="X983">
        <v>0.16</v>
      </c>
      <c r="Y983">
        <v>0</v>
      </c>
      <c r="Z983">
        <v>0</v>
      </c>
      <c r="AA983">
        <v>0</v>
      </c>
      <c r="AB983">
        <v>1090.46</v>
      </c>
      <c r="AC983">
        <v>0</v>
      </c>
      <c r="AD983">
        <v>1</v>
      </c>
      <c r="AE983">
        <v>1</v>
      </c>
      <c r="AF983" t="s">
        <v>695</v>
      </c>
      <c r="AG983">
        <v>0.192</v>
      </c>
      <c r="AH983">
        <v>2</v>
      </c>
      <c r="AI983">
        <v>85247354</v>
      </c>
      <c r="AJ983">
        <v>755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0</v>
      </c>
      <c r="AR983">
        <v>0</v>
      </c>
    </row>
    <row r="984" spans="1:44">
      <c r="A984">
        <f>ROW(Source!A492)</f>
        <v>492</v>
      </c>
      <c r="B984">
        <v>85247357</v>
      </c>
      <c r="C984">
        <v>85247353</v>
      </c>
      <c r="D984">
        <v>82926010</v>
      </c>
      <c r="E984">
        <v>117</v>
      </c>
      <c r="F984">
        <v>1</v>
      </c>
      <c r="G984">
        <v>1</v>
      </c>
      <c r="H984">
        <v>1</v>
      </c>
      <c r="I984" t="s">
        <v>968</v>
      </c>
      <c r="J984" t="s">
        <v>236</v>
      </c>
      <c r="K984" t="s">
        <v>969</v>
      </c>
      <c r="L984">
        <v>1369</v>
      </c>
      <c r="N984">
        <v>1013</v>
      </c>
      <c r="O984" t="s">
        <v>115</v>
      </c>
      <c r="P984" t="s">
        <v>115</v>
      </c>
      <c r="Q984">
        <v>1</v>
      </c>
      <c r="X984">
        <v>0.16</v>
      </c>
      <c r="Y984">
        <v>0</v>
      </c>
      <c r="Z984">
        <v>0</v>
      </c>
      <c r="AA984">
        <v>0</v>
      </c>
      <c r="AB984">
        <v>1066.23</v>
      </c>
      <c r="AC984">
        <v>0</v>
      </c>
      <c r="AD984">
        <v>1</v>
      </c>
      <c r="AE984">
        <v>1</v>
      </c>
      <c r="AF984" t="s">
        <v>695</v>
      </c>
      <c r="AG984">
        <v>0.192</v>
      </c>
      <c r="AH984">
        <v>2</v>
      </c>
      <c r="AI984">
        <v>85247355</v>
      </c>
      <c r="AJ984">
        <v>756</v>
      </c>
      <c r="AK984">
        <v>0</v>
      </c>
      <c r="AL984">
        <v>0</v>
      </c>
      <c r="AM984">
        <v>0</v>
      </c>
      <c r="AN984">
        <v>0</v>
      </c>
      <c r="AO984">
        <v>0</v>
      </c>
      <c r="AP984">
        <v>0</v>
      </c>
      <c r="AQ984">
        <v>0</v>
      </c>
      <c r="AR984">
        <v>0</v>
      </c>
    </row>
    <row r="985" spans="1:44">
      <c r="A985">
        <f>ROW(Source!A493)</f>
        <v>493</v>
      </c>
      <c r="B985">
        <v>85247361</v>
      </c>
      <c r="C985">
        <v>85247358</v>
      </c>
      <c r="D985">
        <v>82925986</v>
      </c>
      <c r="E985">
        <v>117</v>
      </c>
      <c r="F985">
        <v>1</v>
      </c>
      <c r="G985">
        <v>1</v>
      </c>
      <c r="H985">
        <v>1</v>
      </c>
      <c r="I985" t="s">
        <v>966</v>
      </c>
      <c r="J985" t="s">
        <v>236</v>
      </c>
      <c r="K985" t="s">
        <v>967</v>
      </c>
      <c r="L985">
        <v>1369</v>
      </c>
      <c r="N985">
        <v>1013</v>
      </c>
      <c r="O985" t="s">
        <v>115</v>
      </c>
      <c r="P985" t="s">
        <v>115</v>
      </c>
      <c r="Q985">
        <v>1</v>
      </c>
      <c r="X985">
        <v>0.5</v>
      </c>
      <c r="Y985">
        <v>0</v>
      </c>
      <c r="Z985">
        <v>0</v>
      </c>
      <c r="AA985">
        <v>0</v>
      </c>
      <c r="AB985">
        <v>1090.46</v>
      </c>
      <c r="AC985">
        <v>0</v>
      </c>
      <c r="AD985">
        <v>1</v>
      </c>
      <c r="AE985">
        <v>1</v>
      </c>
      <c r="AF985" t="s">
        <v>695</v>
      </c>
      <c r="AG985">
        <v>0.6</v>
      </c>
      <c r="AH985">
        <v>2</v>
      </c>
      <c r="AI985">
        <v>85247359</v>
      </c>
      <c r="AJ985">
        <v>757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0</v>
      </c>
      <c r="AR985">
        <v>0</v>
      </c>
    </row>
    <row r="986" spans="1:44">
      <c r="A986">
        <f>ROW(Source!A493)</f>
        <v>493</v>
      </c>
      <c r="B986">
        <v>85247362</v>
      </c>
      <c r="C986">
        <v>85247358</v>
      </c>
      <c r="D986">
        <v>82926010</v>
      </c>
      <c r="E986">
        <v>117</v>
      </c>
      <c r="F986">
        <v>1</v>
      </c>
      <c r="G986">
        <v>1</v>
      </c>
      <c r="H986">
        <v>1</v>
      </c>
      <c r="I986" t="s">
        <v>968</v>
      </c>
      <c r="J986" t="s">
        <v>236</v>
      </c>
      <c r="K986" t="s">
        <v>969</v>
      </c>
      <c r="L986">
        <v>1369</v>
      </c>
      <c r="N986">
        <v>1013</v>
      </c>
      <c r="O986" t="s">
        <v>115</v>
      </c>
      <c r="P986" t="s">
        <v>115</v>
      </c>
      <c r="Q986">
        <v>1</v>
      </c>
      <c r="X986">
        <v>0.5</v>
      </c>
      <c r="Y986">
        <v>0</v>
      </c>
      <c r="Z986">
        <v>0</v>
      </c>
      <c r="AA986">
        <v>0</v>
      </c>
      <c r="AB986">
        <v>1066.23</v>
      </c>
      <c r="AC986">
        <v>0</v>
      </c>
      <c r="AD986">
        <v>1</v>
      </c>
      <c r="AE986">
        <v>1</v>
      </c>
      <c r="AF986" t="s">
        <v>695</v>
      </c>
      <c r="AG986">
        <v>0.6</v>
      </c>
      <c r="AH986">
        <v>2</v>
      </c>
      <c r="AI986">
        <v>85247360</v>
      </c>
      <c r="AJ986">
        <v>758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0</v>
      </c>
      <c r="AR986">
        <v>0</v>
      </c>
    </row>
    <row r="987" spans="1:44">
      <c r="A987">
        <f>ROW(Source!A494)</f>
        <v>494</v>
      </c>
      <c r="B987">
        <v>85247361</v>
      </c>
      <c r="C987">
        <v>85247358</v>
      </c>
      <c r="D987">
        <v>82925986</v>
      </c>
      <c r="E987">
        <v>117</v>
      </c>
      <c r="F987">
        <v>1</v>
      </c>
      <c r="G987">
        <v>1</v>
      </c>
      <c r="H987">
        <v>1</v>
      </c>
      <c r="I987" t="s">
        <v>966</v>
      </c>
      <c r="J987" t="s">
        <v>236</v>
      </c>
      <c r="K987" t="s">
        <v>967</v>
      </c>
      <c r="L987">
        <v>1369</v>
      </c>
      <c r="N987">
        <v>1013</v>
      </c>
      <c r="O987" t="s">
        <v>115</v>
      </c>
      <c r="P987" t="s">
        <v>115</v>
      </c>
      <c r="Q987">
        <v>1</v>
      </c>
      <c r="X987">
        <v>0.5</v>
      </c>
      <c r="Y987">
        <v>0</v>
      </c>
      <c r="Z987">
        <v>0</v>
      </c>
      <c r="AA987">
        <v>0</v>
      </c>
      <c r="AB987">
        <v>1090.46</v>
      </c>
      <c r="AC987">
        <v>0</v>
      </c>
      <c r="AD987">
        <v>1</v>
      </c>
      <c r="AE987">
        <v>1</v>
      </c>
      <c r="AF987" t="s">
        <v>695</v>
      </c>
      <c r="AG987">
        <v>0.6</v>
      </c>
      <c r="AH987">
        <v>2</v>
      </c>
      <c r="AI987">
        <v>85247359</v>
      </c>
      <c r="AJ987">
        <v>759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0</v>
      </c>
      <c r="AR987">
        <v>0</v>
      </c>
    </row>
    <row r="988" spans="1:44">
      <c r="A988">
        <f>ROW(Source!A494)</f>
        <v>494</v>
      </c>
      <c r="B988">
        <v>85247362</v>
      </c>
      <c r="C988">
        <v>85247358</v>
      </c>
      <c r="D988">
        <v>82926010</v>
      </c>
      <c r="E988">
        <v>117</v>
      </c>
      <c r="F988">
        <v>1</v>
      </c>
      <c r="G988">
        <v>1</v>
      </c>
      <c r="H988">
        <v>1</v>
      </c>
      <c r="I988" t="s">
        <v>968</v>
      </c>
      <c r="J988" t="s">
        <v>236</v>
      </c>
      <c r="K988" t="s">
        <v>969</v>
      </c>
      <c r="L988">
        <v>1369</v>
      </c>
      <c r="N988">
        <v>1013</v>
      </c>
      <c r="O988" t="s">
        <v>115</v>
      </c>
      <c r="P988" t="s">
        <v>115</v>
      </c>
      <c r="Q988">
        <v>1</v>
      </c>
      <c r="X988">
        <v>0.5</v>
      </c>
      <c r="Y988">
        <v>0</v>
      </c>
      <c r="Z988">
        <v>0</v>
      </c>
      <c r="AA988">
        <v>0</v>
      </c>
      <c r="AB988">
        <v>1066.23</v>
      </c>
      <c r="AC988">
        <v>0</v>
      </c>
      <c r="AD988">
        <v>1</v>
      </c>
      <c r="AE988">
        <v>1</v>
      </c>
      <c r="AF988" t="s">
        <v>695</v>
      </c>
      <c r="AG988">
        <v>0.6</v>
      </c>
      <c r="AH988">
        <v>2</v>
      </c>
      <c r="AI988">
        <v>85247360</v>
      </c>
      <c r="AJ988">
        <v>760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0</v>
      </c>
      <c r="AR988">
        <v>0</v>
      </c>
    </row>
    <row r="989" spans="1:44">
      <c r="A989">
        <f>ROW(Source!A495)</f>
        <v>495</v>
      </c>
      <c r="B989">
        <v>85247366</v>
      </c>
      <c r="C989">
        <v>85247363</v>
      </c>
      <c r="D989">
        <v>82925980</v>
      </c>
      <c r="E989">
        <v>117</v>
      </c>
      <c r="F989">
        <v>1</v>
      </c>
      <c r="G989">
        <v>1</v>
      </c>
      <c r="H989">
        <v>1</v>
      </c>
      <c r="I989" t="s">
        <v>118</v>
      </c>
      <c r="J989" t="s">
        <v>236</v>
      </c>
      <c r="K989" t="s">
        <v>119</v>
      </c>
      <c r="L989">
        <v>1369</v>
      </c>
      <c r="N989">
        <v>1013</v>
      </c>
      <c r="O989" t="s">
        <v>115</v>
      </c>
      <c r="P989" t="s">
        <v>115</v>
      </c>
      <c r="Q989">
        <v>1</v>
      </c>
      <c r="X989">
        <v>1.35</v>
      </c>
      <c r="Y989">
        <v>0</v>
      </c>
      <c r="Z989">
        <v>0</v>
      </c>
      <c r="AA989">
        <v>0</v>
      </c>
      <c r="AB989">
        <v>811.79</v>
      </c>
      <c r="AC989">
        <v>0</v>
      </c>
      <c r="AD989">
        <v>1</v>
      </c>
      <c r="AE989">
        <v>1</v>
      </c>
      <c r="AF989" t="s">
        <v>718</v>
      </c>
      <c r="AG989">
        <v>1.62</v>
      </c>
      <c r="AH989">
        <v>2</v>
      </c>
      <c r="AI989">
        <v>85247364</v>
      </c>
      <c r="AJ989">
        <v>761</v>
      </c>
      <c r="AK989">
        <v>0</v>
      </c>
      <c r="AL989">
        <v>0</v>
      </c>
      <c r="AM989">
        <v>0</v>
      </c>
      <c r="AN989">
        <v>0</v>
      </c>
      <c r="AO989">
        <v>0</v>
      </c>
      <c r="AP989">
        <v>0</v>
      </c>
      <c r="AQ989">
        <v>0</v>
      </c>
      <c r="AR989">
        <v>0</v>
      </c>
    </row>
    <row r="990" spans="1:44">
      <c r="A990">
        <f>ROW(Source!A495)</f>
        <v>495</v>
      </c>
      <c r="B990">
        <v>85247367</v>
      </c>
      <c r="C990">
        <v>85247363</v>
      </c>
      <c r="D990">
        <v>82925998</v>
      </c>
      <c r="E990">
        <v>117</v>
      </c>
      <c r="F990">
        <v>1</v>
      </c>
      <c r="G990">
        <v>1</v>
      </c>
      <c r="H990">
        <v>1</v>
      </c>
      <c r="I990" t="s">
        <v>970</v>
      </c>
      <c r="J990" t="s">
        <v>236</v>
      </c>
      <c r="K990" t="s">
        <v>971</v>
      </c>
      <c r="L990">
        <v>1369</v>
      </c>
      <c r="N990">
        <v>1013</v>
      </c>
      <c r="O990" t="s">
        <v>115</v>
      </c>
      <c r="P990" t="s">
        <v>115</v>
      </c>
      <c r="Q990">
        <v>1</v>
      </c>
      <c r="X990">
        <v>1.35</v>
      </c>
      <c r="Y990">
        <v>0</v>
      </c>
      <c r="Z990">
        <v>0</v>
      </c>
      <c r="AA990">
        <v>0</v>
      </c>
      <c r="AB990">
        <v>775.44</v>
      </c>
      <c r="AC990">
        <v>0</v>
      </c>
      <c r="AD990">
        <v>1</v>
      </c>
      <c r="AE990">
        <v>1</v>
      </c>
      <c r="AF990" t="s">
        <v>718</v>
      </c>
      <c r="AG990">
        <v>1.62</v>
      </c>
      <c r="AH990">
        <v>2</v>
      </c>
      <c r="AI990">
        <v>85247365</v>
      </c>
      <c r="AJ990">
        <v>762</v>
      </c>
      <c r="AK990">
        <v>0</v>
      </c>
      <c r="AL990">
        <v>0</v>
      </c>
      <c r="AM990">
        <v>0</v>
      </c>
      <c r="AN990">
        <v>0</v>
      </c>
      <c r="AO990">
        <v>0</v>
      </c>
      <c r="AP990">
        <v>0</v>
      </c>
      <c r="AQ990">
        <v>0</v>
      </c>
      <c r="AR990">
        <v>0</v>
      </c>
    </row>
    <row r="991" spans="1:44">
      <c r="A991">
        <f>ROW(Source!A496)</f>
        <v>496</v>
      </c>
      <c r="B991">
        <v>85247366</v>
      </c>
      <c r="C991">
        <v>85247363</v>
      </c>
      <c r="D991">
        <v>82925980</v>
      </c>
      <c r="E991">
        <v>117</v>
      </c>
      <c r="F991">
        <v>1</v>
      </c>
      <c r="G991">
        <v>1</v>
      </c>
      <c r="H991">
        <v>1</v>
      </c>
      <c r="I991" t="s">
        <v>118</v>
      </c>
      <c r="J991" t="s">
        <v>236</v>
      </c>
      <c r="K991" t="s">
        <v>119</v>
      </c>
      <c r="L991">
        <v>1369</v>
      </c>
      <c r="N991">
        <v>1013</v>
      </c>
      <c r="O991" t="s">
        <v>115</v>
      </c>
      <c r="P991" t="s">
        <v>115</v>
      </c>
      <c r="Q991">
        <v>1</v>
      </c>
      <c r="X991">
        <v>1.35</v>
      </c>
      <c r="Y991">
        <v>0</v>
      </c>
      <c r="Z991">
        <v>0</v>
      </c>
      <c r="AA991">
        <v>0</v>
      </c>
      <c r="AB991">
        <v>811.79</v>
      </c>
      <c r="AC991">
        <v>0</v>
      </c>
      <c r="AD991">
        <v>1</v>
      </c>
      <c r="AE991">
        <v>1</v>
      </c>
      <c r="AF991" t="s">
        <v>718</v>
      </c>
      <c r="AG991">
        <v>1.62</v>
      </c>
      <c r="AH991">
        <v>2</v>
      </c>
      <c r="AI991">
        <v>85247364</v>
      </c>
      <c r="AJ991">
        <v>763</v>
      </c>
      <c r="AK991">
        <v>0</v>
      </c>
      <c r="AL991">
        <v>0</v>
      </c>
      <c r="AM991">
        <v>0</v>
      </c>
      <c r="AN991">
        <v>0</v>
      </c>
      <c r="AO991">
        <v>0</v>
      </c>
      <c r="AP991">
        <v>0</v>
      </c>
      <c r="AQ991">
        <v>0</v>
      </c>
      <c r="AR991">
        <v>0</v>
      </c>
    </row>
    <row r="992" spans="1:44">
      <c r="A992">
        <f>ROW(Source!A496)</f>
        <v>496</v>
      </c>
      <c r="B992">
        <v>85247367</v>
      </c>
      <c r="C992">
        <v>85247363</v>
      </c>
      <c r="D992">
        <v>82925998</v>
      </c>
      <c r="E992">
        <v>117</v>
      </c>
      <c r="F992">
        <v>1</v>
      </c>
      <c r="G992">
        <v>1</v>
      </c>
      <c r="H992">
        <v>1</v>
      </c>
      <c r="I992" t="s">
        <v>970</v>
      </c>
      <c r="J992" t="s">
        <v>236</v>
      </c>
      <c r="K992" t="s">
        <v>971</v>
      </c>
      <c r="L992">
        <v>1369</v>
      </c>
      <c r="N992">
        <v>1013</v>
      </c>
      <c r="O992" t="s">
        <v>115</v>
      </c>
      <c r="P992" t="s">
        <v>115</v>
      </c>
      <c r="Q992">
        <v>1</v>
      </c>
      <c r="X992">
        <v>1.35</v>
      </c>
      <c r="Y992">
        <v>0</v>
      </c>
      <c r="Z992">
        <v>0</v>
      </c>
      <c r="AA992">
        <v>0</v>
      </c>
      <c r="AB992">
        <v>775.44</v>
      </c>
      <c r="AC992">
        <v>0</v>
      </c>
      <c r="AD992">
        <v>1</v>
      </c>
      <c r="AE992">
        <v>1</v>
      </c>
      <c r="AF992" t="s">
        <v>718</v>
      </c>
      <c r="AG992">
        <v>1.62</v>
      </c>
      <c r="AH992">
        <v>2</v>
      </c>
      <c r="AI992">
        <v>85247365</v>
      </c>
      <c r="AJ992">
        <v>764</v>
      </c>
      <c r="AK992">
        <v>0</v>
      </c>
      <c r="AL992">
        <v>0</v>
      </c>
      <c r="AM992">
        <v>0</v>
      </c>
      <c r="AN992">
        <v>0</v>
      </c>
      <c r="AO992">
        <v>0</v>
      </c>
      <c r="AP992">
        <v>0</v>
      </c>
      <c r="AQ992">
        <v>0</v>
      </c>
      <c r="AR992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4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21">
      <c r="A1">
        <v>111</v>
      </c>
      <c r="B1">
        <v>1</v>
      </c>
      <c r="C1" t="s">
        <v>236</v>
      </c>
      <c r="D1" t="s">
        <v>236</v>
      </c>
      <c r="E1" t="s">
        <v>1023</v>
      </c>
      <c r="F1" t="s">
        <v>1023</v>
      </c>
      <c r="G1" t="s">
        <v>1023</v>
      </c>
      <c r="H1" t="s">
        <v>236</v>
      </c>
      <c r="I1" t="s">
        <v>1023</v>
      </c>
      <c r="J1" t="s">
        <v>1023</v>
      </c>
      <c r="K1" t="s">
        <v>236</v>
      </c>
      <c r="L1" t="s">
        <v>236</v>
      </c>
      <c r="M1" t="s">
        <v>236</v>
      </c>
      <c r="N1" t="s">
        <v>236</v>
      </c>
      <c r="O1" t="s">
        <v>1023</v>
      </c>
      <c r="P1" t="s">
        <v>236</v>
      </c>
      <c r="Q1" t="s">
        <v>236</v>
      </c>
      <c r="R1" t="s">
        <v>236</v>
      </c>
      <c r="S1" t="s">
        <v>1024</v>
      </c>
      <c r="T1" t="s">
        <v>1025</v>
      </c>
      <c r="U1" t="s">
        <v>1026</v>
      </c>
    </row>
    <row r="2" spans="1:21">
      <c r="A2">
        <v>112</v>
      </c>
      <c r="B2">
        <v>1</v>
      </c>
      <c r="C2" t="s">
        <v>236</v>
      </c>
      <c r="D2" t="s">
        <v>236</v>
      </c>
      <c r="E2" t="s">
        <v>1023</v>
      </c>
      <c r="F2" t="s">
        <v>1023</v>
      </c>
      <c r="G2" t="s">
        <v>1023</v>
      </c>
      <c r="H2" t="s">
        <v>236</v>
      </c>
      <c r="I2" t="s">
        <v>1023</v>
      </c>
      <c r="J2" t="s">
        <v>1023</v>
      </c>
      <c r="K2" t="s">
        <v>236</v>
      </c>
      <c r="L2" t="s">
        <v>236</v>
      </c>
      <c r="M2" t="s">
        <v>236</v>
      </c>
      <c r="N2" t="s">
        <v>236</v>
      </c>
      <c r="O2" t="s">
        <v>1023</v>
      </c>
      <c r="P2" t="s">
        <v>236</v>
      </c>
      <c r="Q2" t="s">
        <v>236</v>
      </c>
      <c r="R2" t="s">
        <v>236</v>
      </c>
      <c r="S2" t="s">
        <v>1024</v>
      </c>
      <c r="T2" t="s">
        <v>1025</v>
      </c>
      <c r="U2" t="s">
        <v>1026</v>
      </c>
    </row>
    <row r="3" spans="1:21">
      <c r="A3">
        <v>113</v>
      </c>
      <c r="B3">
        <v>1</v>
      </c>
      <c r="C3" t="s">
        <v>236</v>
      </c>
      <c r="D3" t="s">
        <v>236</v>
      </c>
      <c r="E3" t="s">
        <v>1023</v>
      </c>
      <c r="F3" t="s">
        <v>1023</v>
      </c>
      <c r="G3" t="s">
        <v>1023</v>
      </c>
      <c r="H3" t="s">
        <v>236</v>
      </c>
      <c r="I3" t="s">
        <v>1023</v>
      </c>
      <c r="J3" t="s">
        <v>1023</v>
      </c>
      <c r="K3" t="s">
        <v>236</v>
      </c>
      <c r="L3" t="s">
        <v>236</v>
      </c>
      <c r="M3" t="s">
        <v>236</v>
      </c>
      <c r="N3" t="s">
        <v>236</v>
      </c>
      <c r="O3" t="s">
        <v>1023</v>
      </c>
      <c r="P3" t="s">
        <v>236</v>
      </c>
      <c r="Q3" t="s">
        <v>236</v>
      </c>
      <c r="R3" t="s">
        <v>236</v>
      </c>
      <c r="S3" t="s">
        <v>1024</v>
      </c>
      <c r="T3" t="s">
        <v>1025</v>
      </c>
      <c r="U3" t="s">
        <v>1026</v>
      </c>
    </row>
    <row r="4" spans="1:21">
      <c r="A4">
        <v>114</v>
      </c>
      <c r="B4">
        <v>1</v>
      </c>
      <c r="C4" t="s">
        <v>236</v>
      </c>
      <c r="D4" t="s">
        <v>236</v>
      </c>
      <c r="E4" t="s">
        <v>1023</v>
      </c>
      <c r="F4" t="s">
        <v>1023</v>
      </c>
      <c r="G4" t="s">
        <v>1023</v>
      </c>
      <c r="H4" t="s">
        <v>236</v>
      </c>
      <c r="I4" t="s">
        <v>1023</v>
      </c>
      <c r="J4" t="s">
        <v>1023</v>
      </c>
      <c r="K4" t="s">
        <v>236</v>
      </c>
      <c r="L4" t="s">
        <v>236</v>
      </c>
      <c r="M4" t="s">
        <v>236</v>
      </c>
      <c r="N4" t="s">
        <v>236</v>
      </c>
      <c r="O4" t="s">
        <v>1023</v>
      </c>
      <c r="P4" t="s">
        <v>236</v>
      </c>
      <c r="Q4" t="s">
        <v>236</v>
      </c>
      <c r="R4" t="s">
        <v>236</v>
      </c>
      <c r="S4" t="s">
        <v>1024</v>
      </c>
      <c r="T4" t="s">
        <v>1025</v>
      </c>
      <c r="U4" t="s">
        <v>1026</v>
      </c>
    </row>
    <row r="5" spans="1:21">
      <c r="A5">
        <v>115</v>
      </c>
      <c r="B5">
        <v>1</v>
      </c>
      <c r="C5" t="s">
        <v>236</v>
      </c>
      <c r="D5" t="s">
        <v>236</v>
      </c>
      <c r="E5" t="s">
        <v>1023</v>
      </c>
      <c r="F5" t="s">
        <v>1023</v>
      </c>
      <c r="G5" t="s">
        <v>1023</v>
      </c>
      <c r="H5" t="s">
        <v>236</v>
      </c>
      <c r="I5" t="s">
        <v>1023</v>
      </c>
      <c r="J5" t="s">
        <v>1023</v>
      </c>
      <c r="K5" t="s">
        <v>236</v>
      </c>
      <c r="L5" t="s">
        <v>236</v>
      </c>
      <c r="M5" t="s">
        <v>236</v>
      </c>
      <c r="N5" t="s">
        <v>236</v>
      </c>
      <c r="O5" t="s">
        <v>1023</v>
      </c>
      <c r="P5" t="s">
        <v>236</v>
      </c>
      <c r="Q5" t="s">
        <v>236</v>
      </c>
      <c r="R5" t="s">
        <v>236</v>
      </c>
      <c r="S5" t="s">
        <v>1024</v>
      </c>
      <c r="T5" t="s">
        <v>1025</v>
      </c>
      <c r="U5" t="s">
        <v>1026</v>
      </c>
    </row>
    <row r="6" spans="1:21">
      <c r="A6">
        <v>116</v>
      </c>
      <c r="B6">
        <v>1</v>
      </c>
      <c r="C6" t="s">
        <v>236</v>
      </c>
      <c r="D6" t="s">
        <v>236</v>
      </c>
      <c r="E6" t="s">
        <v>1023</v>
      </c>
      <c r="F6" t="s">
        <v>1023</v>
      </c>
      <c r="G6" t="s">
        <v>1023</v>
      </c>
      <c r="H6" t="s">
        <v>236</v>
      </c>
      <c r="I6" t="s">
        <v>1023</v>
      </c>
      <c r="J6" t="s">
        <v>1023</v>
      </c>
      <c r="K6" t="s">
        <v>236</v>
      </c>
      <c r="L6" t="s">
        <v>236</v>
      </c>
      <c r="M6" t="s">
        <v>236</v>
      </c>
      <c r="N6" t="s">
        <v>236</v>
      </c>
      <c r="O6" t="s">
        <v>1023</v>
      </c>
      <c r="P6" t="s">
        <v>236</v>
      </c>
      <c r="Q6" t="s">
        <v>236</v>
      </c>
      <c r="R6" t="s">
        <v>236</v>
      </c>
      <c r="S6" t="s">
        <v>1024</v>
      </c>
      <c r="T6" t="s">
        <v>1025</v>
      </c>
      <c r="U6" t="s">
        <v>1026</v>
      </c>
    </row>
    <row r="7" spans="1:21">
      <c r="A7">
        <v>119</v>
      </c>
      <c r="B7">
        <v>1</v>
      </c>
      <c r="C7" t="s">
        <v>236</v>
      </c>
      <c r="D7" t="s">
        <v>236</v>
      </c>
      <c r="E7" t="s">
        <v>1023</v>
      </c>
      <c r="F7" t="s">
        <v>1023</v>
      </c>
      <c r="G7" t="s">
        <v>1023</v>
      </c>
      <c r="H7" t="s">
        <v>236</v>
      </c>
      <c r="I7" t="s">
        <v>1023</v>
      </c>
      <c r="J7" t="s">
        <v>1023</v>
      </c>
      <c r="K7" t="s">
        <v>236</v>
      </c>
      <c r="L7" t="s">
        <v>236</v>
      </c>
      <c r="M7" t="s">
        <v>236</v>
      </c>
      <c r="N7" t="s">
        <v>236</v>
      </c>
      <c r="O7" t="s">
        <v>1023</v>
      </c>
      <c r="P7" t="s">
        <v>236</v>
      </c>
      <c r="Q7" t="s">
        <v>236</v>
      </c>
      <c r="R7" t="s">
        <v>236</v>
      </c>
      <c r="S7" t="s">
        <v>1024</v>
      </c>
      <c r="T7" t="s">
        <v>1025</v>
      </c>
      <c r="U7" t="s">
        <v>1026</v>
      </c>
    </row>
    <row r="8" spans="1:21">
      <c r="A8">
        <v>120</v>
      </c>
      <c r="B8">
        <v>1</v>
      </c>
      <c r="C8" t="s">
        <v>236</v>
      </c>
      <c r="D8" t="s">
        <v>236</v>
      </c>
      <c r="E8" t="s">
        <v>1023</v>
      </c>
      <c r="F8" t="s">
        <v>1023</v>
      </c>
      <c r="G8" t="s">
        <v>1023</v>
      </c>
      <c r="H8" t="s">
        <v>236</v>
      </c>
      <c r="I8" t="s">
        <v>1023</v>
      </c>
      <c r="J8" t="s">
        <v>1023</v>
      </c>
      <c r="K8" t="s">
        <v>236</v>
      </c>
      <c r="L8" t="s">
        <v>236</v>
      </c>
      <c r="M8" t="s">
        <v>236</v>
      </c>
      <c r="N8" t="s">
        <v>236</v>
      </c>
      <c r="O8" t="s">
        <v>1023</v>
      </c>
      <c r="P8" t="s">
        <v>236</v>
      </c>
      <c r="Q8" t="s">
        <v>236</v>
      </c>
      <c r="R8" t="s">
        <v>236</v>
      </c>
      <c r="S8" t="s">
        <v>1024</v>
      </c>
      <c r="T8" t="s">
        <v>1025</v>
      </c>
      <c r="U8" t="s">
        <v>1026</v>
      </c>
    </row>
    <row r="9" spans="1:21">
      <c r="A9">
        <v>121</v>
      </c>
      <c r="B9">
        <v>1</v>
      </c>
      <c r="C9" t="s">
        <v>236</v>
      </c>
      <c r="D9" t="s">
        <v>236</v>
      </c>
      <c r="E9" t="s">
        <v>1023</v>
      </c>
      <c r="F9" t="s">
        <v>1023</v>
      </c>
      <c r="G9" t="s">
        <v>1023</v>
      </c>
      <c r="H9" t="s">
        <v>236</v>
      </c>
      <c r="I9" t="s">
        <v>1023</v>
      </c>
      <c r="J9" t="s">
        <v>1023</v>
      </c>
      <c r="K9" t="s">
        <v>236</v>
      </c>
      <c r="L9" t="s">
        <v>236</v>
      </c>
      <c r="M9" t="s">
        <v>236</v>
      </c>
      <c r="N9" t="s">
        <v>236</v>
      </c>
      <c r="O9" t="s">
        <v>1023</v>
      </c>
      <c r="P9" t="s">
        <v>236</v>
      </c>
      <c r="Q9" t="s">
        <v>236</v>
      </c>
      <c r="R9" t="s">
        <v>236</v>
      </c>
      <c r="S9" t="s">
        <v>1024</v>
      </c>
      <c r="T9" t="s">
        <v>1025</v>
      </c>
      <c r="U9" t="s">
        <v>1026</v>
      </c>
    </row>
    <row r="10" spans="1:21">
      <c r="A10">
        <v>122</v>
      </c>
      <c r="B10">
        <v>1</v>
      </c>
      <c r="C10" t="s">
        <v>236</v>
      </c>
      <c r="D10" t="s">
        <v>236</v>
      </c>
      <c r="E10" t="s">
        <v>1023</v>
      </c>
      <c r="F10" t="s">
        <v>1023</v>
      </c>
      <c r="G10" t="s">
        <v>1023</v>
      </c>
      <c r="H10" t="s">
        <v>236</v>
      </c>
      <c r="I10" t="s">
        <v>1023</v>
      </c>
      <c r="J10" t="s">
        <v>1023</v>
      </c>
      <c r="K10" t="s">
        <v>236</v>
      </c>
      <c r="L10" t="s">
        <v>236</v>
      </c>
      <c r="M10" t="s">
        <v>236</v>
      </c>
      <c r="N10" t="s">
        <v>236</v>
      </c>
      <c r="O10" t="s">
        <v>1023</v>
      </c>
      <c r="P10" t="s">
        <v>236</v>
      </c>
      <c r="Q10" t="s">
        <v>236</v>
      </c>
      <c r="R10" t="s">
        <v>236</v>
      </c>
      <c r="S10" t="s">
        <v>1024</v>
      </c>
      <c r="T10" t="s">
        <v>1025</v>
      </c>
      <c r="U10" t="s">
        <v>1026</v>
      </c>
    </row>
    <row r="11" spans="1:21">
      <c r="A11">
        <v>123</v>
      </c>
      <c r="B11">
        <v>1</v>
      </c>
      <c r="C11" t="s">
        <v>236</v>
      </c>
      <c r="D11" t="s">
        <v>236</v>
      </c>
      <c r="E11" t="s">
        <v>1023</v>
      </c>
      <c r="F11" t="s">
        <v>1023</v>
      </c>
      <c r="G11" t="s">
        <v>1023</v>
      </c>
      <c r="H11" t="s">
        <v>236</v>
      </c>
      <c r="I11" t="s">
        <v>1023</v>
      </c>
      <c r="J11" t="s">
        <v>1023</v>
      </c>
      <c r="K11" t="s">
        <v>236</v>
      </c>
      <c r="L11" t="s">
        <v>236</v>
      </c>
      <c r="M11" t="s">
        <v>236</v>
      </c>
      <c r="N11" t="s">
        <v>236</v>
      </c>
      <c r="O11" t="s">
        <v>1023</v>
      </c>
      <c r="P11" t="s">
        <v>236</v>
      </c>
      <c r="Q11" t="s">
        <v>236</v>
      </c>
      <c r="R11" t="s">
        <v>236</v>
      </c>
      <c r="S11" t="s">
        <v>1024</v>
      </c>
      <c r="T11" t="s">
        <v>1025</v>
      </c>
      <c r="U11" t="s">
        <v>1026</v>
      </c>
    </row>
    <row r="12" spans="1:21">
      <c r="A12">
        <v>123</v>
      </c>
      <c r="B12">
        <v>1</v>
      </c>
      <c r="C12" t="s">
        <v>236</v>
      </c>
      <c r="D12" t="s">
        <v>236</v>
      </c>
      <c r="E12" t="s">
        <v>1027</v>
      </c>
      <c r="F12" t="s">
        <v>1027</v>
      </c>
      <c r="G12" t="s">
        <v>1027</v>
      </c>
      <c r="H12" t="s">
        <v>236</v>
      </c>
      <c r="I12" t="s">
        <v>1027</v>
      </c>
      <c r="J12" t="s">
        <v>1027</v>
      </c>
      <c r="K12" t="s">
        <v>236</v>
      </c>
      <c r="L12" t="s">
        <v>236</v>
      </c>
      <c r="M12" t="s">
        <v>236</v>
      </c>
      <c r="N12" t="s">
        <v>236</v>
      </c>
      <c r="O12" t="s">
        <v>1027</v>
      </c>
      <c r="P12" t="s">
        <v>236</v>
      </c>
      <c r="Q12" t="s">
        <v>236</v>
      </c>
      <c r="R12" t="s">
        <v>236</v>
      </c>
      <c r="S12" t="s">
        <v>1028</v>
      </c>
      <c r="T12" t="s">
        <v>1029</v>
      </c>
      <c r="U12" t="s">
        <v>1026</v>
      </c>
    </row>
    <row r="13" spans="1:21">
      <c r="A13">
        <v>124</v>
      </c>
      <c r="B13">
        <v>1</v>
      </c>
      <c r="C13" t="s">
        <v>236</v>
      </c>
      <c r="D13" t="s">
        <v>236</v>
      </c>
      <c r="E13" t="s">
        <v>1023</v>
      </c>
      <c r="F13" t="s">
        <v>1023</v>
      </c>
      <c r="G13" t="s">
        <v>1023</v>
      </c>
      <c r="H13" t="s">
        <v>236</v>
      </c>
      <c r="I13" t="s">
        <v>1023</v>
      </c>
      <c r="J13" t="s">
        <v>1023</v>
      </c>
      <c r="K13" t="s">
        <v>236</v>
      </c>
      <c r="L13" t="s">
        <v>236</v>
      </c>
      <c r="M13" t="s">
        <v>236</v>
      </c>
      <c r="N13" t="s">
        <v>236</v>
      </c>
      <c r="O13" t="s">
        <v>1023</v>
      </c>
      <c r="P13" t="s">
        <v>236</v>
      </c>
      <c r="Q13" t="s">
        <v>236</v>
      </c>
      <c r="R13" t="s">
        <v>236</v>
      </c>
      <c r="S13" t="s">
        <v>1024</v>
      </c>
      <c r="T13" t="s">
        <v>1025</v>
      </c>
      <c r="U13" t="s">
        <v>1026</v>
      </c>
    </row>
    <row r="14" spans="1:21">
      <c r="A14">
        <v>124</v>
      </c>
      <c r="B14">
        <v>1</v>
      </c>
      <c r="C14" t="s">
        <v>236</v>
      </c>
      <c r="D14" t="s">
        <v>236</v>
      </c>
      <c r="E14" t="s">
        <v>1027</v>
      </c>
      <c r="F14" t="s">
        <v>1027</v>
      </c>
      <c r="G14" t="s">
        <v>1027</v>
      </c>
      <c r="H14" t="s">
        <v>236</v>
      </c>
      <c r="I14" t="s">
        <v>1027</v>
      </c>
      <c r="J14" t="s">
        <v>1027</v>
      </c>
      <c r="K14" t="s">
        <v>236</v>
      </c>
      <c r="L14" t="s">
        <v>236</v>
      </c>
      <c r="M14" t="s">
        <v>236</v>
      </c>
      <c r="N14" t="s">
        <v>236</v>
      </c>
      <c r="O14" t="s">
        <v>1027</v>
      </c>
      <c r="P14" t="s">
        <v>236</v>
      </c>
      <c r="Q14" t="s">
        <v>236</v>
      </c>
      <c r="R14" t="s">
        <v>236</v>
      </c>
      <c r="S14" t="s">
        <v>1028</v>
      </c>
      <c r="T14" t="s">
        <v>1029</v>
      </c>
      <c r="U14" t="s">
        <v>1026</v>
      </c>
    </row>
    <row r="15" spans="1:21">
      <c r="A15">
        <v>125</v>
      </c>
      <c r="B15">
        <v>1</v>
      </c>
      <c r="C15" t="s">
        <v>236</v>
      </c>
      <c r="D15" t="s">
        <v>236</v>
      </c>
      <c r="E15" t="s">
        <v>1023</v>
      </c>
      <c r="F15" t="s">
        <v>1023</v>
      </c>
      <c r="G15" t="s">
        <v>1023</v>
      </c>
      <c r="H15" t="s">
        <v>236</v>
      </c>
      <c r="I15" t="s">
        <v>1023</v>
      </c>
      <c r="J15" t="s">
        <v>1023</v>
      </c>
      <c r="K15" t="s">
        <v>236</v>
      </c>
      <c r="L15" t="s">
        <v>236</v>
      </c>
      <c r="M15" t="s">
        <v>236</v>
      </c>
      <c r="N15" t="s">
        <v>236</v>
      </c>
      <c r="O15" t="s">
        <v>1023</v>
      </c>
      <c r="P15" t="s">
        <v>236</v>
      </c>
      <c r="Q15" t="s">
        <v>236</v>
      </c>
      <c r="R15" t="s">
        <v>236</v>
      </c>
      <c r="S15" t="s">
        <v>1024</v>
      </c>
      <c r="T15" t="s">
        <v>1025</v>
      </c>
      <c r="U15" t="s">
        <v>1026</v>
      </c>
    </row>
    <row r="16" spans="1:21">
      <c r="A16">
        <v>126</v>
      </c>
      <c r="B16">
        <v>1</v>
      </c>
      <c r="C16" t="s">
        <v>236</v>
      </c>
      <c r="D16" t="s">
        <v>236</v>
      </c>
      <c r="E16" t="s">
        <v>1023</v>
      </c>
      <c r="F16" t="s">
        <v>1023</v>
      </c>
      <c r="G16" t="s">
        <v>1023</v>
      </c>
      <c r="H16" t="s">
        <v>236</v>
      </c>
      <c r="I16" t="s">
        <v>1023</v>
      </c>
      <c r="J16" t="s">
        <v>1023</v>
      </c>
      <c r="K16" t="s">
        <v>236</v>
      </c>
      <c r="L16" t="s">
        <v>236</v>
      </c>
      <c r="M16" t="s">
        <v>236</v>
      </c>
      <c r="N16" t="s">
        <v>236</v>
      </c>
      <c r="O16" t="s">
        <v>1023</v>
      </c>
      <c r="P16" t="s">
        <v>236</v>
      </c>
      <c r="Q16" t="s">
        <v>236</v>
      </c>
      <c r="R16" t="s">
        <v>236</v>
      </c>
      <c r="S16" t="s">
        <v>1024</v>
      </c>
      <c r="T16" t="s">
        <v>1025</v>
      </c>
      <c r="U16" t="s">
        <v>1026</v>
      </c>
    </row>
    <row r="17" spans="1:21">
      <c r="A17">
        <v>127</v>
      </c>
      <c r="B17">
        <v>1</v>
      </c>
      <c r="C17" t="s">
        <v>236</v>
      </c>
      <c r="D17" t="s">
        <v>236</v>
      </c>
      <c r="E17" t="s">
        <v>1023</v>
      </c>
      <c r="F17" t="s">
        <v>1023</v>
      </c>
      <c r="G17" t="s">
        <v>1023</v>
      </c>
      <c r="H17" t="s">
        <v>236</v>
      </c>
      <c r="I17" t="s">
        <v>1023</v>
      </c>
      <c r="J17" t="s">
        <v>1023</v>
      </c>
      <c r="K17" t="s">
        <v>236</v>
      </c>
      <c r="L17" t="s">
        <v>236</v>
      </c>
      <c r="M17" t="s">
        <v>236</v>
      </c>
      <c r="N17" t="s">
        <v>236</v>
      </c>
      <c r="O17" t="s">
        <v>1023</v>
      </c>
      <c r="P17" t="s">
        <v>236</v>
      </c>
      <c r="Q17" t="s">
        <v>236</v>
      </c>
      <c r="R17" t="s">
        <v>236</v>
      </c>
      <c r="S17" t="s">
        <v>1024</v>
      </c>
      <c r="T17" t="s">
        <v>1025</v>
      </c>
      <c r="U17" t="s">
        <v>1026</v>
      </c>
    </row>
    <row r="18" spans="1:21">
      <c r="A18">
        <v>128</v>
      </c>
      <c r="B18">
        <v>1</v>
      </c>
      <c r="C18" t="s">
        <v>236</v>
      </c>
      <c r="D18" t="s">
        <v>236</v>
      </c>
      <c r="E18" t="s">
        <v>1023</v>
      </c>
      <c r="F18" t="s">
        <v>1023</v>
      </c>
      <c r="G18" t="s">
        <v>1023</v>
      </c>
      <c r="H18" t="s">
        <v>236</v>
      </c>
      <c r="I18" t="s">
        <v>1023</v>
      </c>
      <c r="J18" t="s">
        <v>1023</v>
      </c>
      <c r="K18" t="s">
        <v>236</v>
      </c>
      <c r="L18" t="s">
        <v>236</v>
      </c>
      <c r="M18" t="s">
        <v>236</v>
      </c>
      <c r="N18" t="s">
        <v>236</v>
      </c>
      <c r="O18" t="s">
        <v>1023</v>
      </c>
      <c r="P18" t="s">
        <v>236</v>
      </c>
      <c r="Q18" t="s">
        <v>236</v>
      </c>
      <c r="R18" t="s">
        <v>236</v>
      </c>
      <c r="S18" t="s">
        <v>1024</v>
      </c>
      <c r="T18" t="s">
        <v>1025</v>
      </c>
      <c r="U18" t="s">
        <v>1026</v>
      </c>
    </row>
    <row r="19" spans="1:21">
      <c r="A19">
        <v>129</v>
      </c>
      <c r="B19">
        <v>1</v>
      </c>
      <c r="C19" t="s">
        <v>236</v>
      </c>
      <c r="D19" t="s">
        <v>236</v>
      </c>
      <c r="E19" t="s">
        <v>1023</v>
      </c>
      <c r="F19" t="s">
        <v>1023</v>
      </c>
      <c r="G19" t="s">
        <v>1023</v>
      </c>
      <c r="H19" t="s">
        <v>236</v>
      </c>
      <c r="I19" t="s">
        <v>1023</v>
      </c>
      <c r="J19" t="s">
        <v>1023</v>
      </c>
      <c r="K19" t="s">
        <v>236</v>
      </c>
      <c r="L19" t="s">
        <v>236</v>
      </c>
      <c r="M19" t="s">
        <v>236</v>
      </c>
      <c r="N19" t="s">
        <v>236</v>
      </c>
      <c r="O19" t="s">
        <v>1023</v>
      </c>
      <c r="P19" t="s">
        <v>236</v>
      </c>
      <c r="Q19" t="s">
        <v>236</v>
      </c>
      <c r="R19" t="s">
        <v>236</v>
      </c>
      <c r="S19" t="s">
        <v>1024</v>
      </c>
      <c r="T19" t="s">
        <v>1025</v>
      </c>
      <c r="U19" t="s">
        <v>1026</v>
      </c>
    </row>
    <row r="20" spans="1:21">
      <c r="A20">
        <v>130</v>
      </c>
      <c r="B20">
        <v>1</v>
      </c>
      <c r="C20" t="s">
        <v>236</v>
      </c>
      <c r="D20" t="s">
        <v>236</v>
      </c>
      <c r="E20" t="s">
        <v>1023</v>
      </c>
      <c r="F20" t="s">
        <v>1023</v>
      </c>
      <c r="G20" t="s">
        <v>1023</v>
      </c>
      <c r="H20" t="s">
        <v>236</v>
      </c>
      <c r="I20" t="s">
        <v>1023</v>
      </c>
      <c r="J20" t="s">
        <v>1023</v>
      </c>
      <c r="K20" t="s">
        <v>236</v>
      </c>
      <c r="L20" t="s">
        <v>236</v>
      </c>
      <c r="M20" t="s">
        <v>236</v>
      </c>
      <c r="N20" t="s">
        <v>236</v>
      </c>
      <c r="O20" t="s">
        <v>1023</v>
      </c>
      <c r="P20" t="s">
        <v>236</v>
      </c>
      <c r="Q20" t="s">
        <v>236</v>
      </c>
      <c r="R20" t="s">
        <v>236</v>
      </c>
      <c r="S20" t="s">
        <v>1024</v>
      </c>
      <c r="T20" t="s">
        <v>1025</v>
      </c>
      <c r="U20" t="s">
        <v>1026</v>
      </c>
    </row>
    <row r="21" spans="1:21">
      <c r="A21">
        <v>131</v>
      </c>
      <c r="B21">
        <v>1</v>
      </c>
      <c r="C21" t="s">
        <v>236</v>
      </c>
      <c r="D21" t="s">
        <v>236</v>
      </c>
      <c r="E21" t="s">
        <v>1023</v>
      </c>
      <c r="F21" t="s">
        <v>1023</v>
      </c>
      <c r="G21" t="s">
        <v>1023</v>
      </c>
      <c r="H21" t="s">
        <v>236</v>
      </c>
      <c r="I21" t="s">
        <v>1023</v>
      </c>
      <c r="J21" t="s">
        <v>1023</v>
      </c>
      <c r="K21" t="s">
        <v>236</v>
      </c>
      <c r="L21" t="s">
        <v>236</v>
      </c>
      <c r="M21" t="s">
        <v>236</v>
      </c>
      <c r="N21" t="s">
        <v>236</v>
      </c>
      <c r="O21" t="s">
        <v>1023</v>
      </c>
      <c r="P21" t="s">
        <v>236</v>
      </c>
      <c r="Q21" t="s">
        <v>236</v>
      </c>
      <c r="R21" t="s">
        <v>236</v>
      </c>
      <c r="S21" t="s">
        <v>1024</v>
      </c>
      <c r="T21" t="s">
        <v>1025</v>
      </c>
      <c r="U21" t="s">
        <v>1026</v>
      </c>
    </row>
    <row r="22" spans="1:21">
      <c r="A22">
        <v>132</v>
      </c>
      <c r="B22">
        <v>1</v>
      </c>
      <c r="C22" t="s">
        <v>236</v>
      </c>
      <c r="D22" t="s">
        <v>236</v>
      </c>
      <c r="E22" t="s">
        <v>1023</v>
      </c>
      <c r="F22" t="s">
        <v>1023</v>
      </c>
      <c r="G22" t="s">
        <v>1023</v>
      </c>
      <c r="H22" t="s">
        <v>236</v>
      </c>
      <c r="I22" t="s">
        <v>1023</v>
      </c>
      <c r="J22" t="s">
        <v>1023</v>
      </c>
      <c r="K22" t="s">
        <v>236</v>
      </c>
      <c r="L22" t="s">
        <v>236</v>
      </c>
      <c r="M22" t="s">
        <v>236</v>
      </c>
      <c r="N22" t="s">
        <v>236</v>
      </c>
      <c r="O22" t="s">
        <v>1023</v>
      </c>
      <c r="P22" t="s">
        <v>236</v>
      </c>
      <c r="Q22" t="s">
        <v>236</v>
      </c>
      <c r="R22" t="s">
        <v>236</v>
      </c>
      <c r="S22" t="s">
        <v>1024</v>
      </c>
      <c r="T22" t="s">
        <v>1025</v>
      </c>
      <c r="U22" t="s">
        <v>1026</v>
      </c>
    </row>
    <row r="23" spans="1:21">
      <c r="A23">
        <v>133</v>
      </c>
      <c r="B23">
        <v>1</v>
      </c>
      <c r="C23" t="s">
        <v>236</v>
      </c>
      <c r="D23" t="s">
        <v>236</v>
      </c>
      <c r="E23" t="s">
        <v>1023</v>
      </c>
      <c r="F23" t="s">
        <v>1023</v>
      </c>
      <c r="G23" t="s">
        <v>1023</v>
      </c>
      <c r="H23" t="s">
        <v>236</v>
      </c>
      <c r="I23" t="s">
        <v>1023</v>
      </c>
      <c r="J23" t="s">
        <v>1023</v>
      </c>
      <c r="K23" t="s">
        <v>236</v>
      </c>
      <c r="L23" t="s">
        <v>236</v>
      </c>
      <c r="M23" t="s">
        <v>236</v>
      </c>
      <c r="N23" t="s">
        <v>236</v>
      </c>
      <c r="O23" t="s">
        <v>1023</v>
      </c>
      <c r="P23" t="s">
        <v>236</v>
      </c>
      <c r="Q23" t="s">
        <v>236</v>
      </c>
      <c r="R23" t="s">
        <v>236</v>
      </c>
      <c r="S23" t="s">
        <v>1024</v>
      </c>
      <c r="T23" t="s">
        <v>1025</v>
      </c>
      <c r="U23" t="s">
        <v>1026</v>
      </c>
    </row>
    <row r="24" spans="1:21">
      <c r="A24">
        <v>133</v>
      </c>
      <c r="B24">
        <v>1</v>
      </c>
      <c r="C24" t="s">
        <v>236</v>
      </c>
      <c r="D24" t="s">
        <v>236</v>
      </c>
      <c r="E24" t="s">
        <v>1027</v>
      </c>
      <c r="F24" t="s">
        <v>1027</v>
      </c>
      <c r="G24" t="s">
        <v>1027</v>
      </c>
      <c r="H24" t="s">
        <v>236</v>
      </c>
      <c r="I24" t="s">
        <v>1027</v>
      </c>
      <c r="J24" t="s">
        <v>1027</v>
      </c>
      <c r="K24" t="s">
        <v>236</v>
      </c>
      <c r="L24" t="s">
        <v>236</v>
      </c>
      <c r="M24" t="s">
        <v>236</v>
      </c>
      <c r="N24" t="s">
        <v>236</v>
      </c>
      <c r="O24" t="s">
        <v>1027</v>
      </c>
      <c r="P24" t="s">
        <v>236</v>
      </c>
      <c r="Q24" t="s">
        <v>236</v>
      </c>
      <c r="R24" t="s">
        <v>236</v>
      </c>
      <c r="S24" t="s">
        <v>1028</v>
      </c>
      <c r="T24" t="s">
        <v>1029</v>
      </c>
      <c r="U24" t="s">
        <v>1026</v>
      </c>
    </row>
    <row r="25" spans="1:21">
      <c r="A25">
        <v>134</v>
      </c>
      <c r="B25">
        <v>1</v>
      </c>
      <c r="C25" t="s">
        <v>236</v>
      </c>
      <c r="D25" t="s">
        <v>236</v>
      </c>
      <c r="E25" t="s">
        <v>1023</v>
      </c>
      <c r="F25" t="s">
        <v>1023</v>
      </c>
      <c r="G25" t="s">
        <v>1023</v>
      </c>
      <c r="H25" t="s">
        <v>236</v>
      </c>
      <c r="I25" t="s">
        <v>1023</v>
      </c>
      <c r="J25" t="s">
        <v>1023</v>
      </c>
      <c r="K25" t="s">
        <v>236</v>
      </c>
      <c r="L25" t="s">
        <v>236</v>
      </c>
      <c r="M25" t="s">
        <v>236</v>
      </c>
      <c r="N25" t="s">
        <v>236</v>
      </c>
      <c r="O25" t="s">
        <v>1023</v>
      </c>
      <c r="P25" t="s">
        <v>236</v>
      </c>
      <c r="Q25" t="s">
        <v>236</v>
      </c>
      <c r="R25" t="s">
        <v>236</v>
      </c>
      <c r="S25" t="s">
        <v>1024</v>
      </c>
      <c r="T25" t="s">
        <v>1025</v>
      </c>
      <c r="U25" t="s">
        <v>1026</v>
      </c>
    </row>
    <row r="26" spans="1:21">
      <c r="A26">
        <v>134</v>
      </c>
      <c r="B26">
        <v>1</v>
      </c>
      <c r="C26" t="s">
        <v>236</v>
      </c>
      <c r="D26" t="s">
        <v>236</v>
      </c>
      <c r="E26" t="s">
        <v>1027</v>
      </c>
      <c r="F26" t="s">
        <v>1027</v>
      </c>
      <c r="G26" t="s">
        <v>1027</v>
      </c>
      <c r="H26" t="s">
        <v>236</v>
      </c>
      <c r="I26" t="s">
        <v>1027</v>
      </c>
      <c r="J26" t="s">
        <v>1027</v>
      </c>
      <c r="K26" t="s">
        <v>236</v>
      </c>
      <c r="L26" t="s">
        <v>236</v>
      </c>
      <c r="M26" t="s">
        <v>236</v>
      </c>
      <c r="N26" t="s">
        <v>236</v>
      </c>
      <c r="O26" t="s">
        <v>1027</v>
      </c>
      <c r="P26" t="s">
        <v>236</v>
      </c>
      <c r="Q26" t="s">
        <v>236</v>
      </c>
      <c r="R26" t="s">
        <v>236</v>
      </c>
      <c r="S26" t="s">
        <v>1028</v>
      </c>
      <c r="T26" t="s">
        <v>1029</v>
      </c>
      <c r="U26" t="s">
        <v>1026</v>
      </c>
    </row>
    <row r="27" spans="1:21">
      <c r="A27">
        <v>137</v>
      </c>
      <c r="B27">
        <v>1</v>
      </c>
      <c r="C27" t="s">
        <v>236</v>
      </c>
      <c r="D27" t="s">
        <v>236</v>
      </c>
      <c r="E27" t="s">
        <v>1023</v>
      </c>
      <c r="F27" t="s">
        <v>1023</v>
      </c>
      <c r="G27" t="s">
        <v>1023</v>
      </c>
      <c r="H27" t="s">
        <v>236</v>
      </c>
      <c r="I27" t="s">
        <v>1023</v>
      </c>
      <c r="J27" t="s">
        <v>1023</v>
      </c>
      <c r="K27" t="s">
        <v>236</v>
      </c>
      <c r="L27" t="s">
        <v>236</v>
      </c>
      <c r="M27" t="s">
        <v>236</v>
      </c>
      <c r="N27" t="s">
        <v>236</v>
      </c>
      <c r="O27" t="s">
        <v>1023</v>
      </c>
      <c r="P27" t="s">
        <v>236</v>
      </c>
      <c r="Q27" t="s">
        <v>236</v>
      </c>
      <c r="R27" t="s">
        <v>236</v>
      </c>
      <c r="S27" t="s">
        <v>1024</v>
      </c>
      <c r="T27" t="s">
        <v>1025</v>
      </c>
      <c r="U27" t="s">
        <v>1026</v>
      </c>
    </row>
    <row r="28" spans="1:21">
      <c r="A28">
        <v>137</v>
      </c>
      <c r="B28">
        <v>1</v>
      </c>
      <c r="C28" t="s">
        <v>236</v>
      </c>
      <c r="D28" t="s">
        <v>236</v>
      </c>
      <c r="E28" t="s">
        <v>1027</v>
      </c>
      <c r="F28" t="s">
        <v>1027</v>
      </c>
      <c r="G28" t="s">
        <v>1027</v>
      </c>
      <c r="H28" t="s">
        <v>236</v>
      </c>
      <c r="I28" t="s">
        <v>1027</v>
      </c>
      <c r="J28" t="s">
        <v>1027</v>
      </c>
      <c r="K28" t="s">
        <v>236</v>
      </c>
      <c r="L28" t="s">
        <v>236</v>
      </c>
      <c r="M28" t="s">
        <v>236</v>
      </c>
      <c r="N28" t="s">
        <v>236</v>
      </c>
      <c r="O28" t="s">
        <v>1027</v>
      </c>
      <c r="P28" t="s">
        <v>236</v>
      </c>
      <c r="Q28" t="s">
        <v>236</v>
      </c>
      <c r="R28" t="s">
        <v>236</v>
      </c>
      <c r="S28" t="s">
        <v>1028</v>
      </c>
      <c r="T28" t="s">
        <v>1029</v>
      </c>
      <c r="U28" t="s">
        <v>1026</v>
      </c>
    </row>
    <row r="29" spans="1:21">
      <c r="A29">
        <v>138</v>
      </c>
      <c r="B29">
        <v>1</v>
      </c>
      <c r="C29" t="s">
        <v>236</v>
      </c>
      <c r="D29" t="s">
        <v>236</v>
      </c>
      <c r="E29" t="s">
        <v>1023</v>
      </c>
      <c r="F29" t="s">
        <v>1023</v>
      </c>
      <c r="G29" t="s">
        <v>1023</v>
      </c>
      <c r="H29" t="s">
        <v>236</v>
      </c>
      <c r="I29" t="s">
        <v>1023</v>
      </c>
      <c r="J29" t="s">
        <v>1023</v>
      </c>
      <c r="K29" t="s">
        <v>236</v>
      </c>
      <c r="L29" t="s">
        <v>236</v>
      </c>
      <c r="M29" t="s">
        <v>236</v>
      </c>
      <c r="N29" t="s">
        <v>236</v>
      </c>
      <c r="O29" t="s">
        <v>1023</v>
      </c>
      <c r="P29" t="s">
        <v>236</v>
      </c>
      <c r="Q29" t="s">
        <v>236</v>
      </c>
      <c r="R29" t="s">
        <v>236</v>
      </c>
      <c r="S29" t="s">
        <v>1024</v>
      </c>
      <c r="T29" t="s">
        <v>1025</v>
      </c>
      <c r="U29" t="s">
        <v>1026</v>
      </c>
    </row>
    <row r="30" spans="1:21">
      <c r="A30">
        <v>138</v>
      </c>
      <c r="B30">
        <v>1</v>
      </c>
      <c r="C30" t="s">
        <v>236</v>
      </c>
      <c r="D30" t="s">
        <v>236</v>
      </c>
      <c r="E30" t="s">
        <v>1027</v>
      </c>
      <c r="F30" t="s">
        <v>1027</v>
      </c>
      <c r="G30" t="s">
        <v>1027</v>
      </c>
      <c r="H30" t="s">
        <v>236</v>
      </c>
      <c r="I30" t="s">
        <v>1027</v>
      </c>
      <c r="J30" t="s">
        <v>1027</v>
      </c>
      <c r="K30" t="s">
        <v>236</v>
      </c>
      <c r="L30" t="s">
        <v>236</v>
      </c>
      <c r="M30" t="s">
        <v>236</v>
      </c>
      <c r="N30" t="s">
        <v>236</v>
      </c>
      <c r="O30" t="s">
        <v>1027</v>
      </c>
      <c r="P30" t="s">
        <v>236</v>
      </c>
      <c r="Q30" t="s">
        <v>236</v>
      </c>
      <c r="R30" t="s">
        <v>236</v>
      </c>
      <c r="S30" t="s">
        <v>1028</v>
      </c>
      <c r="T30" t="s">
        <v>1029</v>
      </c>
      <c r="U30" t="s">
        <v>1026</v>
      </c>
    </row>
    <row r="31" spans="1:21">
      <c r="A31">
        <v>139</v>
      </c>
      <c r="B31">
        <v>1</v>
      </c>
      <c r="C31" t="s">
        <v>236</v>
      </c>
      <c r="D31" t="s">
        <v>236</v>
      </c>
      <c r="E31" t="s">
        <v>1023</v>
      </c>
      <c r="F31" t="s">
        <v>1023</v>
      </c>
      <c r="G31" t="s">
        <v>1023</v>
      </c>
      <c r="H31" t="s">
        <v>236</v>
      </c>
      <c r="I31" t="s">
        <v>1023</v>
      </c>
      <c r="J31" t="s">
        <v>1023</v>
      </c>
      <c r="K31" t="s">
        <v>236</v>
      </c>
      <c r="L31" t="s">
        <v>236</v>
      </c>
      <c r="M31" t="s">
        <v>236</v>
      </c>
      <c r="N31" t="s">
        <v>236</v>
      </c>
      <c r="O31" t="s">
        <v>1023</v>
      </c>
      <c r="P31" t="s">
        <v>236</v>
      </c>
      <c r="Q31" t="s">
        <v>236</v>
      </c>
      <c r="R31" t="s">
        <v>236</v>
      </c>
      <c r="S31" t="s">
        <v>1024</v>
      </c>
      <c r="T31" t="s">
        <v>1025</v>
      </c>
      <c r="U31" t="s">
        <v>1026</v>
      </c>
    </row>
    <row r="32" spans="1:21">
      <c r="A32">
        <v>139</v>
      </c>
      <c r="B32">
        <v>1</v>
      </c>
      <c r="C32" t="s">
        <v>236</v>
      </c>
      <c r="D32" t="s">
        <v>236</v>
      </c>
      <c r="E32" t="s">
        <v>1027</v>
      </c>
      <c r="F32" t="s">
        <v>1027</v>
      </c>
      <c r="G32" t="s">
        <v>1027</v>
      </c>
      <c r="H32" t="s">
        <v>236</v>
      </c>
      <c r="I32" t="s">
        <v>1027</v>
      </c>
      <c r="J32" t="s">
        <v>1027</v>
      </c>
      <c r="K32" t="s">
        <v>236</v>
      </c>
      <c r="L32" t="s">
        <v>236</v>
      </c>
      <c r="M32" t="s">
        <v>236</v>
      </c>
      <c r="N32" t="s">
        <v>236</v>
      </c>
      <c r="O32" t="s">
        <v>1027</v>
      </c>
      <c r="P32" t="s">
        <v>236</v>
      </c>
      <c r="Q32" t="s">
        <v>236</v>
      </c>
      <c r="R32" t="s">
        <v>236</v>
      </c>
      <c r="S32" t="s">
        <v>1028</v>
      </c>
      <c r="T32" t="s">
        <v>1029</v>
      </c>
      <c r="U32" t="s">
        <v>1026</v>
      </c>
    </row>
    <row r="33" spans="1:21">
      <c r="A33">
        <v>140</v>
      </c>
      <c r="B33">
        <v>1</v>
      </c>
      <c r="C33" t="s">
        <v>236</v>
      </c>
      <c r="D33" t="s">
        <v>236</v>
      </c>
      <c r="E33" t="s">
        <v>1023</v>
      </c>
      <c r="F33" t="s">
        <v>1023</v>
      </c>
      <c r="G33" t="s">
        <v>1023</v>
      </c>
      <c r="H33" t="s">
        <v>236</v>
      </c>
      <c r="I33" t="s">
        <v>1023</v>
      </c>
      <c r="J33" t="s">
        <v>1023</v>
      </c>
      <c r="K33" t="s">
        <v>236</v>
      </c>
      <c r="L33" t="s">
        <v>236</v>
      </c>
      <c r="M33" t="s">
        <v>236</v>
      </c>
      <c r="N33" t="s">
        <v>236</v>
      </c>
      <c r="O33" t="s">
        <v>1023</v>
      </c>
      <c r="P33" t="s">
        <v>236</v>
      </c>
      <c r="Q33" t="s">
        <v>236</v>
      </c>
      <c r="R33" t="s">
        <v>236</v>
      </c>
      <c r="S33" t="s">
        <v>1024</v>
      </c>
      <c r="T33" t="s">
        <v>1025</v>
      </c>
      <c r="U33" t="s">
        <v>1026</v>
      </c>
    </row>
    <row r="34" spans="1:21">
      <c r="A34">
        <v>140</v>
      </c>
      <c r="B34">
        <v>1</v>
      </c>
      <c r="C34" t="s">
        <v>236</v>
      </c>
      <c r="D34" t="s">
        <v>236</v>
      </c>
      <c r="E34" t="s">
        <v>1027</v>
      </c>
      <c r="F34" t="s">
        <v>1027</v>
      </c>
      <c r="G34" t="s">
        <v>1027</v>
      </c>
      <c r="H34" t="s">
        <v>236</v>
      </c>
      <c r="I34" t="s">
        <v>1027</v>
      </c>
      <c r="J34" t="s">
        <v>1027</v>
      </c>
      <c r="K34" t="s">
        <v>236</v>
      </c>
      <c r="L34" t="s">
        <v>236</v>
      </c>
      <c r="M34" t="s">
        <v>236</v>
      </c>
      <c r="N34" t="s">
        <v>236</v>
      </c>
      <c r="O34" t="s">
        <v>1027</v>
      </c>
      <c r="P34" t="s">
        <v>236</v>
      </c>
      <c r="Q34" t="s">
        <v>236</v>
      </c>
      <c r="R34" t="s">
        <v>236</v>
      </c>
      <c r="S34" t="s">
        <v>1028</v>
      </c>
      <c r="T34" t="s">
        <v>1029</v>
      </c>
      <c r="U34" t="s">
        <v>1026</v>
      </c>
    </row>
    <row r="35" spans="1:21">
      <c r="A35">
        <v>141</v>
      </c>
      <c r="B35">
        <v>1</v>
      </c>
      <c r="C35" t="s">
        <v>236</v>
      </c>
      <c r="D35" t="s">
        <v>236</v>
      </c>
      <c r="E35" t="s">
        <v>1023</v>
      </c>
      <c r="F35" t="s">
        <v>1023</v>
      </c>
      <c r="G35" t="s">
        <v>1023</v>
      </c>
      <c r="H35" t="s">
        <v>236</v>
      </c>
      <c r="I35" t="s">
        <v>1023</v>
      </c>
      <c r="J35" t="s">
        <v>1023</v>
      </c>
      <c r="K35" t="s">
        <v>236</v>
      </c>
      <c r="L35" t="s">
        <v>236</v>
      </c>
      <c r="M35" t="s">
        <v>236</v>
      </c>
      <c r="N35" t="s">
        <v>236</v>
      </c>
      <c r="O35" t="s">
        <v>1023</v>
      </c>
      <c r="P35" t="s">
        <v>236</v>
      </c>
      <c r="Q35" t="s">
        <v>236</v>
      </c>
      <c r="R35" t="s">
        <v>236</v>
      </c>
      <c r="S35" t="s">
        <v>1024</v>
      </c>
      <c r="T35" t="s">
        <v>1025</v>
      </c>
      <c r="U35" t="s">
        <v>1026</v>
      </c>
    </row>
    <row r="36" spans="1:21">
      <c r="A36">
        <v>142</v>
      </c>
      <c r="B36">
        <v>1</v>
      </c>
      <c r="C36" t="s">
        <v>236</v>
      </c>
      <c r="D36" t="s">
        <v>236</v>
      </c>
      <c r="E36" t="s">
        <v>1023</v>
      </c>
      <c r="F36" t="s">
        <v>1023</v>
      </c>
      <c r="G36" t="s">
        <v>1023</v>
      </c>
      <c r="H36" t="s">
        <v>236</v>
      </c>
      <c r="I36" t="s">
        <v>1023</v>
      </c>
      <c r="J36" t="s">
        <v>1023</v>
      </c>
      <c r="K36" t="s">
        <v>236</v>
      </c>
      <c r="L36" t="s">
        <v>236</v>
      </c>
      <c r="M36" t="s">
        <v>236</v>
      </c>
      <c r="N36" t="s">
        <v>236</v>
      </c>
      <c r="O36" t="s">
        <v>1023</v>
      </c>
      <c r="P36" t="s">
        <v>236</v>
      </c>
      <c r="Q36" t="s">
        <v>236</v>
      </c>
      <c r="R36" t="s">
        <v>236</v>
      </c>
      <c r="S36" t="s">
        <v>1024</v>
      </c>
      <c r="T36" t="s">
        <v>1025</v>
      </c>
      <c r="U36" t="s">
        <v>1026</v>
      </c>
    </row>
    <row r="37" spans="1:21">
      <c r="A37">
        <v>143</v>
      </c>
      <c r="B37">
        <v>1</v>
      </c>
      <c r="C37" t="s">
        <v>236</v>
      </c>
      <c r="D37" t="s">
        <v>236</v>
      </c>
      <c r="E37" t="s">
        <v>1023</v>
      </c>
      <c r="F37" t="s">
        <v>1023</v>
      </c>
      <c r="G37" t="s">
        <v>1023</v>
      </c>
      <c r="H37" t="s">
        <v>236</v>
      </c>
      <c r="I37" t="s">
        <v>1023</v>
      </c>
      <c r="J37" t="s">
        <v>1023</v>
      </c>
      <c r="K37" t="s">
        <v>236</v>
      </c>
      <c r="L37" t="s">
        <v>236</v>
      </c>
      <c r="M37" t="s">
        <v>236</v>
      </c>
      <c r="N37" t="s">
        <v>236</v>
      </c>
      <c r="O37" t="s">
        <v>1023</v>
      </c>
      <c r="P37" t="s">
        <v>236</v>
      </c>
      <c r="Q37" t="s">
        <v>236</v>
      </c>
      <c r="R37" t="s">
        <v>236</v>
      </c>
      <c r="S37" t="s">
        <v>1024</v>
      </c>
      <c r="T37" t="s">
        <v>1025</v>
      </c>
      <c r="U37" t="s">
        <v>1026</v>
      </c>
    </row>
    <row r="38" spans="1:21">
      <c r="A38">
        <v>143</v>
      </c>
      <c r="B38">
        <v>1</v>
      </c>
      <c r="C38" t="s">
        <v>236</v>
      </c>
      <c r="D38" t="s">
        <v>236</v>
      </c>
      <c r="E38" t="s">
        <v>1027</v>
      </c>
      <c r="F38" t="s">
        <v>1027</v>
      </c>
      <c r="G38" t="s">
        <v>1027</v>
      </c>
      <c r="H38" t="s">
        <v>236</v>
      </c>
      <c r="I38" t="s">
        <v>1027</v>
      </c>
      <c r="J38" t="s">
        <v>1027</v>
      </c>
      <c r="K38" t="s">
        <v>236</v>
      </c>
      <c r="L38" t="s">
        <v>236</v>
      </c>
      <c r="M38" t="s">
        <v>236</v>
      </c>
      <c r="N38" t="s">
        <v>236</v>
      </c>
      <c r="O38" t="s">
        <v>1027</v>
      </c>
      <c r="P38" t="s">
        <v>236</v>
      </c>
      <c r="Q38" t="s">
        <v>236</v>
      </c>
      <c r="R38" t="s">
        <v>236</v>
      </c>
      <c r="S38" t="s">
        <v>1028</v>
      </c>
      <c r="T38" t="s">
        <v>1029</v>
      </c>
      <c r="U38" t="s">
        <v>1026</v>
      </c>
    </row>
    <row r="39" spans="1:21">
      <c r="A39">
        <v>144</v>
      </c>
      <c r="B39">
        <v>1</v>
      </c>
      <c r="C39" t="s">
        <v>236</v>
      </c>
      <c r="D39" t="s">
        <v>236</v>
      </c>
      <c r="E39" t="s">
        <v>1023</v>
      </c>
      <c r="F39" t="s">
        <v>1023</v>
      </c>
      <c r="G39" t="s">
        <v>1023</v>
      </c>
      <c r="H39" t="s">
        <v>236</v>
      </c>
      <c r="I39" t="s">
        <v>1023</v>
      </c>
      <c r="J39" t="s">
        <v>1023</v>
      </c>
      <c r="K39" t="s">
        <v>236</v>
      </c>
      <c r="L39" t="s">
        <v>236</v>
      </c>
      <c r="M39" t="s">
        <v>236</v>
      </c>
      <c r="N39" t="s">
        <v>236</v>
      </c>
      <c r="O39" t="s">
        <v>1023</v>
      </c>
      <c r="P39" t="s">
        <v>236</v>
      </c>
      <c r="Q39" t="s">
        <v>236</v>
      </c>
      <c r="R39" t="s">
        <v>236</v>
      </c>
      <c r="S39" t="s">
        <v>1024</v>
      </c>
      <c r="T39" t="s">
        <v>1025</v>
      </c>
      <c r="U39" t="s">
        <v>1026</v>
      </c>
    </row>
    <row r="40" spans="1:21">
      <c r="A40">
        <v>144</v>
      </c>
      <c r="B40">
        <v>1</v>
      </c>
      <c r="C40" t="s">
        <v>236</v>
      </c>
      <c r="D40" t="s">
        <v>236</v>
      </c>
      <c r="E40" t="s">
        <v>1027</v>
      </c>
      <c r="F40" t="s">
        <v>1027</v>
      </c>
      <c r="G40" t="s">
        <v>1027</v>
      </c>
      <c r="H40" t="s">
        <v>236</v>
      </c>
      <c r="I40" t="s">
        <v>1027</v>
      </c>
      <c r="J40" t="s">
        <v>1027</v>
      </c>
      <c r="K40" t="s">
        <v>236</v>
      </c>
      <c r="L40" t="s">
        <v>236</v>
      </c>
      <c r="M40" t="s">
        <v>236</v>
      </c>
      <c r="N40" t="s">
        <v>236</v>
      </c>
      <c r="O40" t="s">
        <v>1027</v>
      </c>
      <c r="P40" t="s">
        <v>236</v>
      </c>
      <c r="Q40" t="s">
        <v>236</v>
      </c>
      <c r="R40" t="s">
        <v>236</v>
      </c>
      <c r="S40" t="s">
        <v>1028</v>
      </c>
      <c r="T40" t="s">
        <v>1029</v>
      </c>
      <c r="U40" t="s">
        <v>1026</v>
      </c>
    </row>
    <row r="41" spans="1:21">
      <c r="A41">
        <v>145</v>
      </c>
      <c r="B41">
        <v>1</v>
      </c>
      <c r="C41" t="s">
        <v>236</v>
      </c>
      <c r="D41" t="s">
        <v>236</v>
      </c>
      <c r="E41" t="s">
        <v>1023</v>
      </c>
      <c r="F41" t="s">
        <v>1023</v>
      </c>
      <c r="G41" t="s">
        <v>1023</v>
      </c>
      <c r="H41" t="s">
        <v>236</v>
      </c>
      <c r="I41" t="s">
        <v>1023</v>
      </c>
      <c r="J41" t="s">
        <v>1023</v>
      </c>
      <c r="K41" t="s">
        <v>236</v>
      </c>
      <c r="L41" t="s">
        <v>236</v>
      </c>
      <c r="M41" t="s">
        <v>236</v>
      </c>
      <c r="N41" t="s">
        <v>236</v>
      </c>
      <c r="O41" t="s">
        <v>1023</v>
      </c>
      <c r="P41" t="s">
        <v>236</v>
      </c>
      <c r="Q41" t="s">
        <v>236</v>
      </c>
      <c r="R41" t="s">
        <v>236</v>
      </c>
      <c r="S41" t="s">
        <v>1024</v>
      </c>
      <c r="T41" t="s">
        <v>1025</v>
      </c>
      <c r="U41" t="s">
        <v>1026</v>
      </c>
    </row>
    <row r="42" spans="1:21">
      <c r="A42">
        <v>146</v>
      </c>
      <c r="B42">
        <v>1</v>
      </c>
      <c r="C42" t="s">
        <v>236</v>
      </c>
      <c r="D42" t="s">
        <v>236</v>
      </c>
      <c r="E42" t="s">
        <v>1023</v>
      </c>
      <c r="F42" t="s">
        <v>1023</v>
      </c>
      <c r="G42" t="s">
        <v>1023</v>
      </c>
      <c r="H42" t="s">
        <v>236</v>
      </c>
      <c r="I42" t="s">
        <v>1023</v>
      </c>
      <c r="J42" t="s">
        <v>1023</v>
      </c>
      <c r="K42" t="s">
        <v>236</v>
      </c>
      <c r="L42" t="s">
        <v>236</v>
      </c>
      <c r="M42" t="s">
        <v>236</v>
      </c>
      <c r="N42" t="s">
        <v>236</v>
      </c>
      <c r="O42" t="s">
        <v>1023</v>
      </c>
      <c r="P42" t="s">
        <v>236</v>
      </c>
      <c r="Q42" t="s">
        <v>236</v>
      </c>
      <c r="R42" t="s">
        <v>236</v>
      </c>
      <c r="S42" t="s">
        <v>1024</v>
      </c>
      <c r="T42" t="s">
        <v>1025</v>
      </c>
      <c r="U42" t="s">
        <v>1026</v>
      </c>
    </row>
    <row r="43" spans="1:21">
      <c r="A43">
        <v>147</v>
      </c>
      <c r="B43">
        <v>1</v>
      </c>
      <c r="C43" t="s">
        <v>236</v>
      </c>
      <c r="D43" t="s">
        <v>236</v>
      </c>
      <c r="E43" t="s">
        <v>1023</v>
      </c>
      <c r="F43" t="s">
        <v>1023</v>
      </c>
      <c r="G43" t="s">
        <v>1023</v>
      </c>
      <c r="H43" t="s">
        <v>236</v>
      </c>
      <c r="I43" t="s">
        <v>1023</v>
      </c>
      <c r="J43" t="s">
        <v>1023</v>
      </c>
      <c r="K43" t="s">
        <v>236</v>
      </c>
      <c r="L43" t="s">
        <v>236</v>
      </c>
      <c r="M43" t="s">
        <v>236</v>
      </c>
      <c r="N43" t="s">
        <v>236</v>
      </c>
      <c r="O43" t="s">
        <v>1023</v>
      </c>
      <c r="P43" t="s">
        <v>236</v>
      </c>
      <c r="Q43" t="s">
        <v>236</v>
      </c>
      <c r="R43" t="s">
        <v>236</v>
      </c>
      <c r="S43" t="s">
        <v>1024</v>
      </c>
      <c r="T43" t="s">
        <v>1025</v>
      </c>
      <c r="U43" t="s">
        <v>1026</v>
      </c>
    </row>
    <row r="44" spans="1:21">
      <c r="A44">
        <v>148</v>
      </c>
      <c r="B44">
        <v>1</v>
      </c>
      <c r="C44" t="s">
        <v>236</v>
      </c>
      <c r="D44" t="s">
        <v>236</v>
      </c>
      <c r="E44" t="s">
        <v>1023</v>
      </c>
      <c r="F44" t="s">
        <v>1023</v>
      </c>
      <c r="G44" t="s">
        <v>1023</v>
      </c>
      <c r="H44" t="s">
        <v>236</v>
      </c>
      <c r="I44" t="s">
        <v>1023</v>
      </c>
      <c r="J44" t="s">
        <v>1023</v>
      </c>
      <c r="K44" t="s">
        <v>236</v>
      </c>
      <c r="L44" t="s">
        <v>236</v>
      </c>
      <c r="M44" t="s">
        <v>236</v>
      </c>
      <c r="N44" t="s">
        <v>236</v>
      </c>
      <c r="O44" t="s">
        <v>1023</v>
      </c>
      <c r="P44" t="s">
        <v>236</v>
      </c>
      <c r="Q44" t="s">
        <v>236</v>
      </c>
      <c r="R44" t="s">
        <v>236</v>
      </c>
      <c r="S44" t="s">
        <v>1024</v>
      </c>
      <c r="T44" t="s">
        <v>1025</v>
      </c>
      <c r="U44" t="s">
        <v>1026</v>
      </c>
    </row>
    <row r="45" spans="1:21">
      <c r="A45">
        <v>163</v>
      </c>
      <c r="B45">
        <v>1</v>
      </c>
      <c r="C45" t="s">
        <v>236</v>
      </c>
      <c r="D45" t="s">
        <v>236</v>
      </c>
      <c r="E45" t="s">
        <v>1023</v>
      </c>
      <c r="F45" t="s">
        <v>1023</v>
      </c>
      <c r="G45" t="s">
        <v>1023</v>
      </c>
      <c r="H45" t="s">
        <v>236</v>
      </c>
      <c r="I45" t="s">
        <v>1023</v>
      </c>
      <c r="J45" t="s">
        <v>1023</v>
      </c>
      <c r="K45" t="s">
        <v>236</v>
      </c>
      <c r="L45" t="s">
        <v>236</v>
      </c>
      <c r="M45" t="s">
        <v>236</v>
      </c>
      <c r="N45" t="s">
        <v>236</v>
      </c>
      <c r="O45" t="s">
        <v>1023</v>
      </c>
      <c r="P45" t="s">
        <v>236</v>
      </c>
      <c r="Q45" t="s">
        <v>236</v>
      </c>
      <c r="R45" t="s">
        <v>236</v>
      </c>
      <c r="S45" t="s">
        <v>1024</v>
      </c>
      <c r="T45" t="s">
        <v>1025</v>
      </c>
      <c r="U45" t="s">
        <v>1026</v>
      </c>
    </row>
    <row r="46" spans="1:21">
      <c r="A46">
        <v>163</v>
      </c>
      <c r="B46">
        <v>1</v>
      </c>
      <c r="C46" t="s">
        <v>236</v>
      </c>
      <c r="D46" t="s">
        <v>236</v>
      </c>
      <c r="E46" t="s">
        <v>1027</v>
      </c>
      <c r="F46" t="s">
        <v>1027</v>
      </c>
      <c r="G46" t="s">
        <v>1027</v>
      </c>
      <c r="H46" t="s">
        <v>236</v>
      </c>
      <c r="I46" t="s">
        <v>1027</v>
      </c>
      <c r="J46" t="s">
        <v>1027</v>
      </c>
      <c r="K46" t="s">
        <v>236</v>
      </c>
      <c r="L46" t="s">
        <v>236</v>
      </c>
      <c r="M46" t="s">
        <v>236</v>
      </c>
      <c r="N46" t="s">
        <v>236</v>
      </c>
      <c r="O46" t="s">
        <v>1027</v>
      </c>
      <c r="P46" t="s">
        <v>236</v>
      </c>
      <c r="Q46" t="s">
        <v>236</v>
      </c>
      <c r="R46" t="s">
        <v>236</v>
      </c>
      <c r="S46" t="s">
        <v>1028</v>
      </c>
      <c r="T46" t="s">
        <v>1029</v>
      </c>
      <c r="U46" t="s">
        <v>1026</v>
      </c>
    </row>
    <row r="47" spans="1:21">
      <c r="A47">
        <v>164</v>
      </c>
      <c r="B47">
        <v>1</v>
      </c>
      <c r="C47" t="s">
        <v>236</v>
      </c>
      <c r="D47" t="s">
        <v>236</v>
      </c>
      <c r="E47" t="s">
        <v>1023</v>
      </c>
      <c r="F47" t="s">
        <v>1023</v>
      </c>
      <c r="G47" t="s">
        <v>1023</v>
      </c>
      <c r="H47" t="s">
        <v>236</v>
      </c>
      <c r="I47" t="s">
        <v>1023</v>
      </c>
      <c r="J47" t="s">
        <v>1023</v>
      </c>
      <c r="K47" t="s">
        <v>236</v>
      </c>
      <c r="L47" t="s">
        <v>236</v>
      </c>
      <c r="M47" t="s">
        <v>236</v>
      </c>
      <c r="N47" t="s">
        <v>236</v>
      </c>
      <c r="O47" t="s">
        <v>1023</v>
      </c>
      <c r="P47" t="s">
        <v>236</v>
      </c>
      <c r="Q47" t="s">
        <v>236</v>
      </c>
      <c r="R47" t="s">
        <v>236</v>
      </c>
      <c r="S47" t="s">
        <v>1024</v>
      </c>
      <c r="T47" t="s">
        <v>1025</v>
      </c>
      <c r="U47" t="s">
        <v>1026</v>
      </c>
    </row>
    <row r="48" spans="1:21">
      <c r="A48">
        <v>164</v>
      </c>
      <c r="B48">
        <v>1</v>
      </c>
      <c r="C48" t="s">
        <v>236</v>
      </c>
      <c r="D48" t="s">
        <v>236</v>
      </c>
      <c r="E48" t="s">
        <v>1027</v>
      </c>
      <c r="F48" t="s">
        <v>1027</v>
      </c>
      <c r="G48" t="s">
        <v>1027</v>
      </c>
      <c r="H48" t="s">
        <v>236</v>
      </c>
      <c r="I48" t="s">
        <v>1027</v>
      </c>
      <c r="J48" t="s">
        <v>1027</v>
      </c>
      <c r="K48" t="s">
        <v>236</v>
      </c>
      <c r="L48" t="s">
        <v>236</v>
      </c>
      <c r="M48" t="s">
        <v>236</v>
      </c>
      <c r="N48" t="s">
        <v>236</v>
      </c>
      <c r="O48" t="s">
        <v>1027</v>
      </c>
      <c r="P48" t="s">
        <v>236</v>
      </c>
      <c r="Q48" t="s">
        <v>236</v>
      </c>
      <c r="R48" t="s">
        <v>236</v>
      </c>
      <c r="S48" t="s">
        <v>1028</v>
      </c>
      <c r="T48" t="s">
        <v>1029</v>
      </c>
      <c r="U48" t="s">
        <v>1026</v>
      </c>
    </row>
    <row r="49" spans="1:21">
      <c r="A49">
        <v>165</v>
      </c>
      <c r="B49">
        <v>1</v>
      </c>
      <c r="C49" t="s">
        <v>236</v>
      </c>
      <c r="D49" t="s">
        <v>236</v>
      </c>
      <c r="E49" t="s">
        <v>1023</v>
      </c>
      <c r="F49" t="s">
        <v>1023</v>
      </c>
      <c r="G49" t="s">
        <v>1023</v>
      </c>
      <c r="H49" t="s">
        <v>236</v>
      </c>
      <c r="I49" t="s">
        <v>1023</v>
      </c>
      <c r="J49" t="s">
        <v>1023</v>
      </c>
      <c r="K49" t="s">
        <v>236</v>
      </c>
      <c r="L49" t="s">
        <v>236</v>
      </c>
      <c r="M49" t="s">
        <v>236</v>
      </c>
      <c r="N49" t="s">
        <v>236</v>
      </c>
      <c r="O49" t="s">
        <v>1023</v>
      </c>
      <c r="P49" t="s">
        <v>236</v>
      </c>
      <c r="Q49" t="s">
        <v>236</v>
      </c>
      <c r="R49" t="s">
        <v>236</v>
      </c>
      <c r="S49" t="s">
        <v>1024</v>
      </c>
      <c r="T49" t="s">
        <v>1025</v>
      </c>
      <c r="U49" t="s">
        <v>1026</v>
      </c>
    </row>
    <row r="50" spans="1:21">
      <c r="A50">
        <v>165</v>
      </c>
      <c r="B50">
        <v>1</v>
      </c>
      <c r="C50" t="s">
        <v>236</v>
      </c>
      <c r="D50" t="s">
        <v>236</v>
      </c>
      <c r="E50" t="s">
        <v>1027</v>
      </c>
      <c r="F50" t="s">
        <v>1027</v>
      </c>
      <c r="G50" t="s">
        <v>1027</v>
      </c>
      <c r="H50" t="s">
        <v>236</v>
      </c>
      <c r="I50" t="s">
        <v>1027</v>
      </c>
      <c r="J50" t="s">
        <v>1027</v>
      </c>
      <c r="K50" t="s">
        <v>236</v>
      </c>
      <c r="L50" t="s">
        <v>236</v>
      </c>
      <c r="M50" t="s">
        <v>236</v>
      </c>
      <c r="N50" t="s">
        <v>236</v>
      </c>
      <c r="O50" t="s">
        <v>1027</v>
      </c>
      <c r="P50" t="s">
        <v>236</v>
      </c>
      <c r="Q50" t="s">
        <v>236</v>
      </c>
      <c r="R50" t="s">
        <v>236</v>
      </c>
      <c r="S50" t="s">
        <v>1028</v>
      </c>
      <c r="T50" t="s">
        <v>1029</v>
      </c>
      <c r="U50" t="s">
        <v>1026</v>
      </c>
    </row>
    <row r="51" spans="1:21">
      <c r="A51">
        <v>166</v>
      </c>
      <c r="B51">
        <v>1</v>
      </c>
      <c r="C51" t="s">
        <v>236</v>
      </c>
      <c r="D51" t="s">
        <v>236</v>
      </c>
      <c r="E51" t="s">
        <v>1023</v>
      </c>
      <c r="F51" t="s">
        <v>1023</v>
      </c>
      <c r="G51" t="s">
        <v>1023</v>
      </c>
      <c r="H51" t="s">
        <v>236</v>
      </c>
      <c r="I51" t="s">
        <v>1023</v>
      </c>
      <c r="J51" t="s">
        <v>1023</v>
      </c>
      <c r="K51" t="s">
        <v>236</v>
      </c>
      <c r="L51" t="s">
        <v>236</v>
      </c>
      <c r="M51" t="s">
        <v>236</v>
      </c>
      <c r="N51" t="s">
        <v>236</v>
      </c>
      <c r="O51" t="s">
        <v>1023</v>
      </c>
      <c r="P51" t="s">
        <v>236</v>
      </c>
      <c r="Q51" t="s">
        <v>236</v>
      </c>
      <c r="R51" t="s">
        <v>236</v>
      </c>
      <c r="S51" t="s">
        <v>1024</v>
      </c>
      <c r="T51" t="s">
        <v>1025</v>
      </c>
      <c r="U51" t="s">
        <v>1026</v>
      </c>
    </row>
    <row r="52" spans="1:21">
      <c r="A52">
        <v>166</v>
      </c>
      <c r="B52">
        <v>1</v>
      </c>
      <c r="C52" t="s">
        <v>236</v>
      </c>
      <c r="D52" t="s">
        <v>236</v>
      </c>
      <c r="E52" t="s">
        <v>1027</v>
      </c>
      <c r="F52" t="s">
        <v>1027</v>
      </c>
      <c r="G52" t="s">
        <v>1027</v>
      </c>
      <c r="H52" t="s">
        <v>236</v>
      </c>
      <c r="I52" t="s">
        <v>1027</v>
      </c>
      <c r="J52" t="s">
        <v>1027</v>
      </c>
      <c r="K52" t="s">
        <v>236</v>
      </c>
      <c r="L52" t="s">
        <v>236</v>
      </c>
      <c r="M52" t="s">
        <v>236</v>
      </c>
      <c r="N52" t="s">
        <v>236</v>
      </c>
      <c r="O52" t="s">
        <v>1027</v>
      </c>
      <c r="P52" t="s">
        <v>236</v>
      </c>
      <c r="Q52" t="s">
        <v>236</v>
      </c>
      <c r="R52" t="s">
        <v>236</v>
      </c>
      <c r="S52" t="s">
        <v>1028</v>
      </c>
      <c r="T52" t="s">
        <v>1029</v>
      </c>
      <c r="U52" t="s">
        <v>1026</v>
      </c>
    </row>
    <row r="53" spans="1:21">
      <c r="A53">
        <v>169</v>
      </c>
      <c r="B53">
        <v>1</v>
      </c>
      <c r="C53" t="s">
        <v>236</v>
      </c>
      <c r="D53" t="s">
        <v>236</v>
      </c>
      <c r="E53" t="s">
        <v>1023</v>
      </c>
      <c r="F53" t="s">
        <v>1023</v>
      </c>
      <c r="G53" t="s">
        <v>1023</v>
      </c>
      <c r="H53" t="s">
        <v>236</v>
      </c>
      <c r="I53" t="s">
        <v>1023</v>
      </c>
      <c r="J53" t="s">
        <v>1023</v>
      </c>
      <c r="K53" t="s">
        <v>236</v>
      </c>
      <c r="L53" t="s">
        <v>236</v>
      </c>
      <c r="M53" t="s">
        <v>236</v>
      </c>
      <c r="N53" t="s">
        <v>236</v>
      </c>
      <c r="O53" t="s">
        <v>1023</v>
      </c>
      <c r="P53" t="s">
        <v>236</v>
      </c>
      <c r="Q53" t="s">
        <v>236</v>
      </c>
      <c r="R53" t="s">
        <v>236</v>
      </c>
      <c r="S53" t="s">
        <v>1024</v>
      </c>
      <c r="T53" t="s">
        <v>1025</v>
      </c>
      <c r="U53" t="s">
        <v>1026</v>
      </c>
    </row>
    <row r="54" spans="1:21">
      <c r="A54">
        <v>169</v>
      </c>
      <c r="B54">
        <v>1</v>
      </c>
      <c r="C54" t="s">
        <v>236</v>
      </c>
      <c r="D54" t="s">
        <v>236</v>
      </c>
      <c r="E54" t="s">
        <v>1027</v>
      </c>
      <c r="F54" t="s">
        <v>1027</v>
      </c>
      <c r="G54" t="s">
        <v>1027</v>
      </c>
      <c r="H54" t="s">
        <v>236</v>
      </c>
      <c r="I54" t="s">
        <v>1027</v>
      </c>
      <c r="J54" t="s">
        <v>1027</v>
      </c>
      <c r="K54" t="s">
        <v>236</v>
      </c>
      <c r="L54" t="s">
        <v>236</v>
      </c>
      <c r="M54" t="s">
        <v>236</v>
      </c>
      <c r="N54" t="s">
        <v>236</v>
      </c>
      <c r="O54" t="s">
        <v>1027</v>
      </c>
      <c r="P54" t="s">
        <v>236</v>
      </c>
      <c r="Q54" t="s">
        <v>236</v>
      </c>
      <c r="R54" t="s">
        <v>236</v>
      </c>
      <c r="S54" t="s">
        <v>1028</v>
      </c>
      <c r="T54" t="s">
        <v>1029</v>
      </c>
      <c r="U54" t="s">
        <v>1026</v>
      </c>
    </row>
    <row r="55" spans="1:21">
      <c r="A55">
        <v>170</v>
      </c>
      <c r="B55">
        <v>1</v>
      </c>
      <c r="C55" t="s">
        <v>236</v>
      </c>
      <c r="D55" t="s">
        <v>236</v>
      </c>
      <c r="E55" t="s">
        <v>1023</v>
      </c>
      <c r="F55" t="s">
        <v>1023</v>
      </c>
      <c r="G55" t="s">
        <v>1023</v>
      </c>
      <c r="H55" t="s">
        <v>236</v>
      </c>
      <c r="I55" t="s">
        <v>1023</v>
      </c>
      <c r="J55" t="s">
        <v>1023</v>
      </c>
      <c r="K55" t="s">
        <v>236</v>
      </c>
      <c r="L55" t="s">
        <v>236</v>
      </c>
      <c r="M55" t="s">
        <v>236</v>
      </c>
      <c r="N55" t="s">
        <v>236</v>
      </c>
      <c r="O55" t="s">
        <v>1023</v>
      </c>
      <c r="P55" t="s">
        <v>236</v>
      </c>
      <c r="Q55" t="s">
        <v>236</v>
      </c>
      <c r="R55" t="s">
        <v>236</v>
      </c>
      <c r="S55" t="s">
        <v>1024</v>
      </c>
      <c r="T55" t="s">
        <v>1025</v>
      </c>
      <c r="U55" t="s">
        <v>1026</v>
      </c>
    </row>
    <row r="56" spans="1:21">
      <c r="A56">
        <v>170</v>
      </c>
      <c r="B56">
        <v>1</v>
      </c>
      <c r="C56" t="s">
        <v>236</v>
      </c>
      <c r="D56" t="s">
        <v>236</v>
      </c>
      <c r="E56" t="s">
        <v>1027</v>
      </c>
      <c r="F56" t="s">
        <v>1027</v>
      </c>
      <c r="G56" t="s">
        <v>1027</v>
      </c>
      <c r="H56" t="s">
        <v>236</v>
      </c>
      <c r="I56" t="s">
        <v>1027</v>
      </c>
      <c r="J56" t="s">
        <v>1027</v>
      </c>
      <c r="K56" t="s">
        <v>236</v>
      </c>
      <c r="L56" t="s">
        <v>236</v>
      </c>
      <c r="M56" t="s">
        <v>236</v>
      </c>
      <c r="N56" t="s">
        <v>236</v>
      </c>
      <c r="O56" t="s">
        <v>1027</v>
      </c>
      <c r="P56" t="s">
        <v>236</v>
      </c>
      <c r="Q56" t="s">
        <v>236</v>
      </c>
      <c r="R56" t="s">
        <v>236</v>
      </c>
      <c r="S56" t="s">
        <v>1028</v>
      </c>
      <c r="T56" t="s">
        <v>1029</v>
      </c>
      <c r="U56" t="s">
        <v>1026</v>
      </c>
    </row>
    <row r="57" spans="1:21">
      <c r="A57">
        <v>173</v>
      </c>
      <c r="B57">
        <v>1</v>
      </c>
      <c r="C57" t="s">
        <v>236</v>
      </c>
      <c r="D57" t="s">
        <v>236</v>
      </c>
      <c r="E57" t="s">
        <v>1023</v>
      </c>
      <c r="F57" t="s">
        <v>1023</v>
      </c>
      <c r="G57" t="s">
        <v>1023</v>
      </c>
      <c r="H57" t="s">
        <v>236</v>
      </c>
      <c r="I57" t="s">
        <v>1023</v>
      </c>
      <c r="J57" t="s">
        <v>1023</v>
      </c>
      <c r="K57" t="s">
        <v>236</v>
      </c>
      <c r="L57" t="s">
        <v>236</v>
      </c>
      <c r="M57" t="s">
        <v>236</v>
      </c>
      <c r="N57" t="s">
        <v>236</v>
      </c>
      <c r="O57" t="s">
        <v>1023</v>
      </c>
      <c r="P57" t="s">
        <v>236</v>
      </c>
      <c r="Q57" t="s">
        <v>236</v>
      </c>
      <c r="R57" t="s">
        <v>236</v>
      </c>
      <c r="S57" t="s">
        <v>1024</v>
      </c>
      <c r="T57" t="s">
        <v>1025</v>
      </c>
      <c r="U57" t="s">
        <v>1026</v>
      </c>
    </row>
    <row r="58" spans="1:21">
      <c r="A58">
        <v>173</v>
      </c>
      <c r="B58">
        <v>1</v>
      </c>
      <c r="C58" t="s">
        <v>236</v>
      </c>
      <c r="D58" t="s">
        <v>236</v>
      </c>
      <c r="E58" t="s">
        <v>1027</v>
      </c>
      <c r="F58" t="s">
        <v>1027</v>
      </c>
      <c r="G58" t="s">
        <v>1027</v>
      </c>
      <c r="H58" t="s">
        <v>236</v>
      </c>
      <c r="I58" t="s">
        <v>1027</v>
      </c>
      <c r="J58" t="s">
        <v>1027</v>
      </c>
      <c r="K58" t="s">
        <v>236</v>
      </c>
      <c r="L58" t="s">
        <v>236</v>
      </c>
      <c r="M58" t="s">
        <v>236</v>
      </c>
      <c r="N58" t="s">
        <v>236</v>
      </c>
      <c r="O58" t="s">
        <v>1027</v>
      </c>
      <c r="P58" t="s">
        <v>236</v>
      </c>
      <c r="Q58" t="s">
        <v>236</v>
      </c>
      <c r="R58" t="s">
        <v>236</v>
      </c>
      <c r="S58" t="s">
        <v>1028</v>
      </c>
      <c r="T58" t="s">
        <v>1029</v>
      </c>
      <c r="U58" t="s">
        <v>1026</v>
      </c>
    </row>
    <row r="59" spans="1:21">
      <c r="A59">
        <v>174</v>
      </c>
      <c r="B59">
        <v>1</v>
      </c>
      <c r="C59" t="s">
        <v>236</v>
      </c>
      <c r="D59" t="s">
        <v>236</v>
      </c>
      <c r="E59" t="s">
        <v>1023</v>
      </c>
      <c r="F59" t="s">
        <v>1023</v>
      </c>
      <c r="G59" t="s">
        <v>1023</v>
      </c>
      <c r="H59" t="s">
        <v>236</v>
      </c>
      <c r="I59" t="s">
        <v>1023</v>
      </c>
      <c r="J59" t="s">
        <v>1023</v>
      </c>
      <c r="K59" t="s">
        <v>236</v>
      </c>
      <c r="L59" t="s">
        <v>236</v>
      </c>
      <c r="M59" t="s">
        <v>236</v>
      </c>
      <c r="N59" t="s">
        <v>236</v>
      </c>
      <c r="O59" t="s">
        <v>1023</v>
      </c>
      <c r="P59" t="s">
        <v>236</v>
      </c>
      <c r="Q59" t="s">
        <v>236</v>
      </c>
      <c r="R59" t="s">
        <v>236</v>
      </c>
      <c r="S59" t="s">
        <v>1024</v>
      </c>
      <c r="T59" t="s">
        <v>1025</v>
      </c>
      <c r="U59" t="s">
        <v>1026</v>
      </c>
    </row>
    <row r="60" spans="1:21">
      <c r="A60">
        <v>174</v>
      </c>
      <c r="B60">
        <v>1</v>
      </c>
      <c r="C60" t="s">
        <v>236</v>
      </c>
      <c r="D60" t="s">
        <v>236</v>
      </c>
      <c r="E60" t="s">
        <v>1027</v>
      </c>
      <c r="F60" t="s">
        <v>1027</v>
      </c>
      <c r="G60" t="s">
        <v>1027</v>
      </c>
      <c r="H60" t="s">
        <v>236</v>
      </c>
      <c r="I60" t="s">
        <v>1027</v>
      </c>
      <c r="J60" t="s">
        <v>1027</v>
      </c>
      <c r="K60" t="s">
        <v>236</v>
      </c>
      <c r="L60" t="s">
        <v>236</v>
      </c>
      <c r="M60" t="s">
        <v>236</v>
      </c>
      <c r="N60" t="s">
        <v>236</v>
      </c>
      <c r="O60" t="s">
        <v>1027</v>
      </c>
      <c r="P60" t="s">
        <v>236</v>
      </c>
      <c r="Q60" t="s">
        <v>236</v>
      </c>
      <c r="R60" t="s">
        <v>236</v>
      </c>
      <c r="S60" t="s">
        <v>1028</v>
      </c>
      <c r="T60" t="s">
        <v>1029</v>
      </c>
      <c r="U60" t="s">
        <v>1026</v>
      </c>
    </row>
    <row r="61" spans="1:21">
      <c r="A61">
        <v>181</v>
      </c>
      <c r="B61">
        <v>1</v>
      </c>
      <c r="C61" t="s">
        <v>236</v>
      </c>
      <c r="D61" t="s">
        <v>236</v>
      </c>
      <c r="E61" t="s">
        <v>1023</v>
      </c>
      <c r="F61" t="s">
        <v>1023</v>
      </c>
      <c r="G61" t="s">
        <v>1023</v>
      </c>
      <c r="H61" t="s">
        <v>236</v>
      </c>
      <c r="I61" t="s">
        <v>1023</v>
      </c>
      <c r="J61" t="s">
        <v>1023</v>
      </c>
      <c r="K61" t="s">
        <v>236</v>
      </c>
      <c r="L61" t="s">
        <v>236</v>
      </c>
      <c r="M61" t="s">
        <v>236</v>
      </c>
      <c r="N61" t="s">
        <v>236</v>
      </c>
      <c r="O61" t="s">
        <v>1023</v>
      </c>
      <c r="P61" t="s">
        <v>236</v>
      </c>
      <c r="Q61" t="s">
        <v>236</v>
      </c>
      <c r="R61" t="s">
        <v>236</v>
      </c>
      <c r="S61" t="s">
        <v>1024</v>
      </c>
      <c r="T61" t="s">
        <v>1025</v>
      </c>
      <c r="U61" t="s">
        <v>1026</v>
      </c>
    </row>
    <row r="62" spans="1:21">
      <c r="A62">
        <v>181</v>
      </c>
      <c r="B62">
        <v>1</v>
      </c>
      <c r="C62" t="s">
        <v>236</v>
      </c>
      <c r="D62" t="s">
        <v>236</v>
      </c>
      <c r="E62" t="s">
        <v>1027</v>
      </c>
      <c r="F62" t="s">
        <v>1027</v>
      </c>
      <c r="G62" t="s">
        <v>1027</v>
      </c>
      <c r="H62" t="s">
        <v>236</v>
      </c>
      <c r="I62" t="s">
        <v>1027</v>
      </c>
      <c r="J62" t="s">
        <v>1027</v>
      </c>
      <c r="K62" t="s">
        <v>236</v>
      </c>
      <c r="L62" t="s">
        <v>236</v>
      </c>
      <c r="M62" t="s">
        <v>236</v>
      </c>
      <c r="N62" t="s">
        <v>236</v>
      </c>
      <c r="O62" t="s">
        <v>1027</v>
      </c>
      <c r="P62" t="s">
        <v>236</v>
      </c>
      <c r="Q62" t="s">
        <v>236</v>
      </c>
      <c r="R62" t="s">
        <v>236</v>
      </c>
      <c r="S62" t="s">
        <v>1028</v>
      </c>
      <c r="T62" t="s">
        <v>1029</v>
      </c>
      <c r="U62" t="s">
        <v>1026</v>
      </c>
    </row>
    <row r="63" spans="1:21">
      <c r="A63">
        <v>182</v>
      </c>
      <c r="B63">
        <v>1</v>
      </c>
      <c r="C63" t="s">
        <v>236</v>
      </c>
      <c r="D63" t="s">
        <v>236</v>
      </c>
      <c r="E63" t="s">
        <v>1023</v>
      </c>
      <c r="F63" t="s">
        <v>1023</v>
      </c>
      <c r="G63" t="s">
        <v>1023</v>
      </c>
      <c r="H63" t="s">
        <v>236</v>
      </c>
      <c r="I63" t="s">
        <v>1023</v>
      </c>
      <c r="J63" t="s">
        <v>1023</v>
      </c>
      <c r="K63" t="s">
        <v>236</v>
      </c>
      <c r="L63" t="s">
        <v>236</v>
      </c>
      <c r="M63" t="s">
        <v>236</v>
      </c>
      <c r="N63" t="s">
        <v>236</v>
      </c>
      <c r="O63" t="s">
        <v>1023</v>
      </c>
      <c r="P63" t="s">
        <v>236</v>
      </c>
      <c r="Q63" t="s">
        <v>236</v>
      </c>
      <c r="R63" t="s">
        <v>236</v>
      </c>
      <c r="S63" t="s">
        <v>1024</v>
      </c>
      <c r="T63" t="s">
        <v>1025</v>
      </c>
      <c r="U63" t="s">
        <v>1026</v>
      </c>
    </row>
    <row r="64" spans="1:21">
      <c r="A64">
        <v>182</v>
      </c>
      <c r="B64">
        <v>1</v>
      </c>
      <c r="C64" t="s">
        <v>236</v>
      </c>
      <c r="D64" t="s">
        <v>236</v>
      </c>
      <c r="E64" t="s">
        <v>1027</v>
      </c>
      <c r="F64" t="s">
        <v>1027</v>
      </c>
      <c r="G64" t="s">
        <v>1027</v>
      </c>
      <c r="H64" t="s">
        <v>236</v>
      </c>
      <c r="I64" t="s">
        <v>1027</v>
      </c>
      <c r="J64" t="s">
        <v>1027</v>
      </c>
      <c r="K64" t="s">
        <v>236</v>
      </c>
      <c r="L64" t="s">
        <v>236</v>
      </c>
      <c r="M64" t="s">
        <v>236</v>
      </c>
      <c r="N64" t="s">
        <v>236</v>
      </c>
      <c r="O64" t="s">
        <v>1027</v>
      </c>
      <c r="P64" t="s">
        <v>236</v>
      </c>
      <c r="Q64" t="s">
        <v>236</v>
      </c>
      <c r="R64" t="s">
        <v>236</v>
      </c>
      <c r="S64" t="s">
        <v>1028</v>
      </c>
      <c r="T64" t="s">
        <v>1029</v>
      </c>
      <c r="U64" t="s">
        <v>1026</v>
      </c>
    </row>
    <row r="65" spans="1:21">
      <c r="A65">
        <v>185</v>
      </c>
      <c r="B65">
        <v>1</v>
      </c>
      <c r="C65" t="s">
        <v>236</v>
      </c>
      <c r="D65" t="s">
        <v>236</v>
      </c>
      <c r="E65" t="s">
        <v>1023</v>
      </c>
      <c r="F65" t="s">
        <v>1023</v>
      </c>
      <c r="G65" t="s">
        <v>1023</v>
      </c>
      <c r="H65" t="s">
        <v>236</v>
      </c>
      <c r="I65" t="s">
        <v>1023</v>
      </c>
      <c r="J65" t="s">
        <v>1023</v>
      </c>
      <c r="K65" t="s">
        <v>236</v>
      </c>
      <c r="L65" t="s">
        <v>236</v>
      </c>
      <c r="M65" t="s">
        <v>236</v>
      </c>
      <c r="N65" t="s">
        <v>236</v>
      </c>
      <c r="O65" t="s">
        <v>1023</v>
      </c>
      <c r="P65" t="s">
        <v>236</v>
      </c>
      <c r="Q65" t="s">
        <v>236</v>
      </c>
      <c r="R65" t="s">
        <v>236</v>
      </c>
      <c r="S65" t="s">
        <v>1024</v>
      </c>
      <c r="T65" t="s">
        <v>1025</v>
      </c>
      <c r="U65" t="s">
        <v>1026</v>
      </c>
    </row>
    <row r="66" spans="1:21">
      <c r="A66">
        <v>186</v>
      </c>
      <c r="B66">
        <v>1</v>
      </c>
      <c r="C66" t="s">
        <v>236</v>
      </c>
      <c r="D66" t="s">
        <v>236</v>
      </c>
      <c r="E66" t="s">
        <v>1023</v>
      </c>
      <c r="F66" t="s">
        <v>1023</v>
      </c>
      <c r="G66" t="s">
        <v>1023</v>
      </c>
      <c r="H66" t="s">
        <v>236</v>
      </c>
      <c r="I66" t="s">
        <v>1023</v>
      </c>
      <c r="J66" t="s">
        <v>1023</v>
      </c>
      <c r="K66" t="s">
        <v>236</v>
      </c>
      <c r="L66" t="s">
        <v>236</v>
      </c>
      <c r="M66" t="s">
        <v>236</v>
      </c>
      <c r="N66" t="s">
        <v>236</v>
      </c>
      <c r="O66" t="s">
        <v>1023</v>
      </c>
      <c r="P66" t="s">
        <v>236</v>
      </c>
      <c r="Q66" t="s">
        <v>236</v>
      </c>
      <c r="R66" t="s">
        <v>236</v>
      </c>
      <c r="S66" t="s">
        <v>1024</v>
      </c>
      <c r="T66" t="s">
        <v>1025</v>
      </c>
      <c r="U66" t="s">
        <v>1026</v>
      </c>
    </row>
    <row r="67" spans="1:21">
      <c r="A67">
        <v>187</v>
      </c>
      <c r="B67">
        <v>1</v>
      </c>
      <c r="C67" t="s">
        <v>236</v>
      </c>
      <c r="D67" t="s">
        <v>236</v>
      </c>
      <c r="E67" t="s">
        <v>1023</v>
      </c>
      <c r="F67" t="s">
        <v>1023</v>
      </c>
      <c r="G67" t="s">
        <v>1023</v>
      </c>
      <c r="H67" t="s">
        <v>236</v>
      </c>
      <c r="I67" t="s">
        <v>1023</v>
      </c>
      <c r="J67" t="s">
        <v>1023</v>
      </c>
      <c r="K67" t="s">
        <v>236</v>
      </c>
      <c r="L67" t="s">
        <v>236</v>
      </c>
      <c r="M67" t="s">
        <v>236</v>
      </c>
      <c r="N67" t="s">
        <v>236</v>
      </c>
      <c r="O67" t="s">
        <v>1023</v>
      </c>
      <c r="P67" t="s">
        <v>236</v>
      </c>
      <c r="Q67" t="s">
        <v>236</v>
      </c>
      <c r="R67" t="s">
        <v>236</v>
      </c>
      <c r="S67" t="s">
        <v>1024</v>
      </c>
      <c r="T67" t="s">
        <v>1025</v>
      </c>
      <c r="U67" t="s">
        <v>1026</v>
      </c>
    </row>
    <row r="68" spans="1:21">
      <c r="A68">
        <v>188</v>
      </c>
      <c r="B68">
        <v>1</v>
      </c>
      <c r="C68" t="s">
        <v>236</v>
      </c>
      <c r="D68" t="s">
        <v>236</v>
      </c>
      <c r="E68" t="s">
        <v>1023</v>
      </c>
      <c r="F68" t="s">
        <v>1023</v>
      </c>
      <c r="G68" t="s">
        <v>1023</v>
      </c>
      <c r="H68" t="s">
        <v>236</v>
      </c>
      <c r="I68" t="s">
        <v>1023</v>
      </c>
      <c r="J68" t="s">
        <v>1023</v>
      </c>
      <c r="K68" t="s">
        <v>236</v>
      </c>
      <c r="L68" t="s">
        <v>236</v>
      </c>
      <c r="M68" t="s">
        <v>236</v>
      </c>
      <c r="N68" t="s">
        <v>236</v>
      </c>
      <c r="O68" t="s">
        <v>1023</v>
      </c>
      <c r="P68" t="s">
        <v>236</v>
      </c>
      <c r="Q68" t="s">
        <v>236</v>
      </c>
      <c r="R68" t="s">
        <v>236</v>
      </c>
      <c r="S68" t="s">
        <v>1024</v>
      </c>
      <c r="T68" t="s">
        <v>1025</v>
      </c>
      <c r="U68" t="s">
        <v>1026</v>
      </c>
    </row>
    <row r="69" spans="1:21">
      <c r="A69">
        <v>191</v>
      </c>
      <c r="B69">
        <v>1</v>
      </c>
      <c r="C69" t="s">
        <v>236</v>
      </c>
      <c r="D69" t="s">
        <v>236</v>
      </c>
      <c r="E69" t="s">
        <v>1023</v>
      </c>
      <c r="F69" t="s">
        <v>1023</v>
      </c>
      <c r="G69" t="s">
        <v>1023</v>
      </c>
      <c r="H69" t="s">
        <v>236</v>
      </c>
      <c r="I69" t="s">
        <v>1023</v>
      </c>
      <c r="J69" t="s">
        <v>1023</v>
      </c>
      <c r="K69" t="s">
        <v>236</v>
      </c>
      <c r="L69" t="s">
        <v>236</v>
      </c>
      <c r="M69" t="s">
        <v>236</v>
      </c>
      <c r="N69" t="s">
        <v>236</v>
      </c>
      <c r="O69" t="s">
        <v>1023</v>
      </c>
      <c r="P69" t="s">
        <v>236</v>
      </c>
      <c r="Q69" t="s">
        <v>236</v>
      </c>
      <c r="R69" t="s">
        <v>236</v>
      </c>
      <c r="S69" t="s">
        <v>1024</v>
      </c>
      <c r="T69" t="s">
        <v>1025</v>
      </c>
      <c r="U69" t="s">
        <v>1026</v>
      </c>
    </row>
    <row r="70" spans="1:21">
      <c r="A70">
        <v>192</v>
      </c>
      <c r="B70">
        <v>1</v>
      </c>
      <c r="C70" t="s">
        <v>236</v>
      </c>
      <c r="D70" t="s">
        <v>236</v>
      </c>
      <c r="E70" t="s">
        <v>1023</v>
      </c>
      <c r="F70" t="s">
        <v>1023</v>
      </c>
      <c r="G70" t="s">
        <v>1023</v>
      </c>
      <c r="H70" t="s">
        <v>236</v>
      </c>
      <c r="I70" t="s">
        <v>1023</v>
      </c>
      <c r="J70" t="s">
        <v>1023</v>
      </c>
      <c r="K70" t="s">
        <v>236</v>
      </c>
      <c r="L70" t="s">
        <v>236</v>
      </c>
      <c r="M70" t="s">
        <v>236</v>
      </c>
      <c r="N70" t="s">
        <v>236</v>
      </c>
      <c r="O70" t="s">
        <v>1023</v>
      </c>
      <c r="P70" t="s">
        <v>236</v>
      </c>
      <c r="Q70" t="s">
        <v>236</v>
      </c>
      <c r="R70" t="s">
        <v>236</v>
      </c>
      <c r="S70" t="s">
        <v>1024</v>
      </c>
      <c r="T70" t="s">
        <v>1025</v>
      </c>
      <c r="U70" t="s">
        <v>1026</v>
      </c>
    </row>
    <row r="71" spans="1:21">
      <c r="A71">
        <v>193</v>
      </c>
      <c r="B71">
        <v>1</v>
      </c>
      <c r="C71" t="s">
        <v>236</v>
      </c>
      <c r="D71" t="s">
        <v>236</v>
      </c>
      <c r="E71" t="s">
        <v>1023</v>
      </c>
      <c r="F71" t="s">
        <v>1023</v>
      </c>
      <c r="G71" t="s">
        <v>1023</v>
      </c>
      <c r="H71" t="s">
        <v>236</v>
      </c>
      <c r="I71" t="s">
        <v>1023</v>
      </c>
      <c r="J71" t="s">
        <v>1023</v>
      </c>
      <c r="K71" t="s">
        <v>236</v>
      </c>
      <c r="L71" t="s">
        <v>236</v>
      </c>
      <c r="M71" t="s">
        <v>236</v>
      </c>
      <c r="N71" t="s">
        <v>236</v>
      </c>
      <c r="O71" t="s">
        <v>1023</v>
      </c>
      <c r="P71" t="s">
        <v>236</v>
      </c>
      <c r="Q71" t="s">
        <v>236</v>
      </c>
      <c r="R71" t="s">
        <v>236</v>
      </c>
      <c r="S71" t="s">
        <v>1024</v>
      </c>
      <c r="T71" t="s">
        <v>1025</v>
      </c>
      <c r="U71" t="s">
        <v>1026</v>
      </c>
    </row>
    <row r="72" spans="1:21">
      <c r="A72">
        <v>194</v>
      </c>
      <c r="B72">
        <v>1</v>
      </c>
      <c r="C72" t="s">
        <v>236</v>
      </c>
      <c r="D72" t="s">
        <v>236</v>
      </c>
      <c r="E72" t="s">
        <v>1023</v>
      </c>
      <c r="F72" t="s">
        <v>1023</v>
      </c>
      <c r="G72" t="s">
        <v>1023</v>
      </c>
      <c r="H72" t="s">
        <v>236</v>
      </c>
      <c r="I72" t="s">
        <v>1023</v>
      </c>
      <c r="J72" t="s">
        <v>1023</v>
      </c>
      <c r="K72" t="s">
        <v>236</v>
      </c>
      <c r="L72" t="s">
        <v>236</v>
      </c>
      <c r="M72" t="s">
        <v>236</v>
      </c>
      <c r="N72" t="s">
        <v>236</v>
      </c>
      <c r="O72" t="s">
        <v>1023</v>
      </c>
      <c r="P72" t="s">
        <v>236</v>
      </c>
      <c r="Q72" t="s">
        <v>236</v>
      </c>
      <c r="R72" t="s">
        <v>236</v>
      </c>
      <c r="S72" t="s">
        <v>1024</v>
      </c>
      <c r="T72" t="s">
        <v>1025</v>
      </c>
      <c r="U72" t="s">
        <v>1026</v>
      </c>
    </row>
    <row r="73" spans="1:21">
      <c r="A73">
        <v>230</v>
      </c>
      <c r="B73">
        <v>1</v>
      </c>
      <c r="C73" t="s">
        <v>236</v>
      </c>
      <c r="D73" t="s">
        <v>236</v>
      </c>
      <c r="E73" t="s">
        <v>1023</v>
      </c>
      <c r="F73" t="s">
        <v>1023</v>
      </c>
      <c r="G73" t="s">
        <v>1023</v>
      </c>
      <c r="H73" t="s">
        <v>236</v>
      </c>
      <c r="I73" t="s">
        <v>1023</v>
      </c>
      <c r="J73" t="s">
        <v>1023</v>
      </c>
      <c r="K73" t="s">
        <v>236</v>
      </c>
      <c r="L73" t="s">
        <v>236</v>
      </c>
      <c r="M73" t="s">
        <v>236</v>
      </c>
      <c r="N73" t="s">
        <v>236</v>
      </c>
      <c r="O73" t="s">
        <v>1023</v>
      </c>
      <c r="P73" t="s">
        <v>236</v>
      </c>
      <c r="Q73" t="s">
        <v>236</v>
      </c>
      <c r="R73" t="s">
        <v>236</v>
      </c>
      <c r="S73" t="s">
        <v>1024</v>
      </c>
      <c r="T73" t="s">
        <v>1025</v>
      </c>
      <c r="U73" t="s">
        <v>1026</v>
      </c>
    </row>
    <row r="74" spans="1:21">
      <c r="A74">
        <v>231</v>
      </c>
      <c r="B74">
        <v>1</v>
      </c>
      <c r="C74" t="s">
        <v>236</v>
      </c>
      <c r="D74" t="s">
        <v>236</v>
      </c>
      <c r="E74" t="s">
        <v>1023</v>
      </c>
      <c r="F74" t="s">
        <v>1023</v>
      </c>
      <c r="G74" t="s">
        <v>1023</v>
      </c>
      <c r="H74" t="s">
        <v>236</v>
      </c>
      <c r="I74" t="s">
        <v>1023</v>
      </c>
      <c r="J74" t="s">
        <v>1023</v>
      </c>
      <c r="K74" t="s">
        <v>236</v>
      </c>
      <c r="L74" t="s">
        <v>236</v>
      </c>
      <c r="M74" t="s">
        <v>236</v>
      </c>
      <c r="N74" t="s">
        <v>236</v>
      </c>
      <c r="O74" t="s">
        <v>1023</v>
      </c>
      <c r="P74" t="s">
        <v>236</v>
      </c>
      <c r="Q74" t="s">
        <v>236</v>
      </c>
      <c r="R74" t="s">
        <v>236</v>
      </c>
      <c r="S74" t="s">
        <v>1024</v>
      </c>
      <c r="T74" t="s">
        <v>1025</v>
      </c>
      <c r="U74" t="s">
        <v>1026</v>
      </c>
    </row>
    <row r="75" spans="1:21">
      <c r="A75">
        <v>232</v>
      </c>
      <c r="B75">
        <v>1</v>
      </c>
      <c r="C75" t="s">
        <v>236</v>
      </c>
      <c r="D75" t="s">
        <v>236</v>
      </c>
      <c r="E75" t="s">
        <v>1023</v>
      </c>
      <c r="F75" t="s">
        <v>1023</v>
      </c>
      <c r="G75" t="s">
        <v>1023</v>
      </c>
      <c r="H75" t="s">
        <v>236</v>
      </c>
      <c r="I75" t="s">
        <v>1023</v>
      </c>
      <c r="J75" t="s">
        <v>1023</v>
      </c>
      <c r="K75" t="s">
        <v>236</v>
      </c>
      <c r="L75" t="s">
        <v>236</v>
      </c>
      <c r="M75" t="s">
        <v>236</v>
      </c>
      <c r="N75" t="s">
        <v>236</v>
      </c>
      <c r="O75" t="s">
        <v>1023</v>
      </c>
      <c r="P75" t="s">
        <v>236</v>
      </c>
      <c r="Q75" t="s">
        <v>236</v>
      </c>
      <c r="R75" t="s">
        <v>236</v>
      </c>
      <c r="S75" t="s">
        <v>1024</v>
      </c>
      <c r="T75" t="s">
        <v>1025</v>
      </c>
      <c r="U75" t="s">
        <v>1026</v>
      </c>
    </row>
    <row r="76" spans="1:21">
      <c r="A76">
        <v>233</v>
      </c>
      <c r="B76">
        <v>1</v>
      </c>
      <c r="C76" t="s">
        <v>236</v>
      </c>
      <c r="D76" t="s">
        <v>236</v>
      </c>
      <c r="E76" t="s">
        <v>1023</v>
      </c>
      <c r="F76" t="s">
        <v>1023</v>
      </c>
      <c r="G76" t="s">
        <v>1023</v>
      </c>
      <c r="H76" t="s">
        <v>236</v>
      </c>
      <c r="I76" t="s">
        <v>1023</v>
      </c>
      <c r="J76" t="s">
        <v>1023</v>
      </c>
      <c r="K76" t="s">
        <v>236</v>
      </c>
      <c r="L76" t="s">
        <v>236</v>
      </c>
      <c r="M76" t="s">
        <v>236</v>
      </c>
      <c r="N76" t="s">
        <v>236</v>
      </c>
      <c r="O76" t="s">
        <v>1023</v>
      </c>
      <c r="P76" t="s">
        <v>236</v>
      </c>
      <c r="Q76" t="s">
        <v>236</v>
      </c>
      <c r="R76" t="s">
        <v>236</v>
      </c>
      <c r="S76" t="s">
        <v>1024</v>
      </c>
      <c r="T76" t="s">
        <v>1025</v>
      </c>
      <c r="U76" t="s">
        <v>1026</v>
      </c>
    </row>
    <row r="77" spans="1:21">
      <c r="A77">
        <v>234</v>
      </c>
      <c r="B77">
        <v>1</v>
      </c>
      <c r="C77" t="s">
        <v>236</v>
      </c>
      <c r="D77" t="s">
        <v>236</v>
      </c>
      <c r="E77" t="s">
        <v>1023</v>
      </c>
      <c r="F77" t="s">
        <v>1023</v>
      </c>
      <c r="G77" t="s">
        <v>1023</v>
      </c>
      <c r="H77" t="s">
        <v>236</v>
      </c>
      <c r="I77" t="s">
        <v>1023</v>
      </c>
      <c r="J77" t="s">
        <v>1023</v>
      </c>
      <c r="K77" t="s">
        <v>236</v>
      </c>
      <c r="L77" t="s">
        <v>236</v>
      </c>
      <c r="M77" t="s">
        <v>236</v>
      </c>
      <c r="N77" t="s">
        <v>236</v>
      </c>
      <c r="O77" t="s">
        <v>1023</v>
      </c>
      <c r="P77" t="s">
        <v>236</v>
      </c>
      <c r="Q77" t="s">
        <v>236</v>
      </c>
      <c r="R77" t="s">
        <v>236</v>
      </c>
      <c r="S77" t="s">
        <v>1024</v>
      </c>
      <c r="T77" t="s">
        <v>1025</v>
      </c>
      <c r="U77" t="s">
        <v>1026</v>
      </c>
    </row>
    <row r="78" spans="1:21">
      <c r="A78">
        <v>235</v>
      </c>
      <c r="B78">
        <v>1</v>
      </c>
      <c r="C78" t="s">
        <v>236</v>
      </c>
      <c r="D78" t="s">
        <v>236</v>
      </c>
      <c r="E78" t="s">
        <v>1023</v>
      </c>
      <c r="F78" t="s">
        <v>1023</v>
      </c>
      <c r="G78" t="s">
        <v>1023</v>
      </c>
      <c r="H78" t="s">
        <v>236</v>
      </c>
      <c r="I78" t="s">
        <v>1023</v>
      </c>
      <c r="J78" t="s">
        <v>1023</v>
      </c>
      <c r="K78" t="s">
        <v>236</v>
      </c>
      <c r="L78" t="s">
        <v>236</v>
      </c>
      <c r="M78" t="s">
        <v>236</v>
      </c>
      <c r="N78" t="s">
        <v>236</v>
      </c>
      <c r="O78" t="s">
        <v>1023</v>
      </c>
      <c r="P78" t="s">
        <v>236</v>
      </c>
      <c r="Q78" t="s">
        <v>236</v>
      </c>
      <c r="R78" t="s">
        <v>236</v>
      </c>
      <c r="S78" t="s">
        <v>1024</v>
      </c>
      <c r="T78" t="s">
        <v>1025</v>
      </c>
      <c r="U78" t="s">
        <v>1026</v>
      </c>
    </row>
    <row r="79" spans="1:21">
      <c r="A79">
        <v>240</v>
      </c>
      <c r="B79">
        <v>1</v>
      </c>
      <c r="C79" t="s">
        <v>236</v>
      </c>
      <c r="D79" t="s">
        <v>236</v>
      </c>
      <c r="E79" t="s">
        <v>1023</v>
      </c>
      <c r="F79" t="s">
        <v>1023</v>
      </c>
      <c r="G79" t="s">
        <v>1023</v>
      </c>
      <c r="H79" t="s">
        <v>236</v>
      </c>
      <c r="I79" t="s">
        <v>1023</v>
      </c>
      <c r="J79" t="s">
        <v>1023</v>
      </c>
      <c r="K79" t="s">
        <v>236</v>
      </c>
      <c r="L79" t="s">
        <v>236</v>
      </c>
      <c r="M79" t="s">
        <v>236</v>
      </c>
      <c r="N79" t="s">
        <v>236</v>
      </c>
      <c r="O79" t="s">
        <v>1023</v>
      </c>
      <c r="P79" t="s">
        <v>236</v>
      </c>
      <c r="Q79" t="s">
        <v>236</v>
      </c>
      <c r="R79" t="s">
        <v>236</v>
      </c>
      <c r="S79" t="s">
        <v>1024</v>
      </c>
      <c r="T79" t="s">
        <v>1025</v>
      </c>
      <c r="U79" t="s">
        <v>1026</v>
      </c>
    </row>
    <row r="80" spans="1:21">
      <c r="A80">
        <v>241</v>
      </c>
      <c r="B80">
        <v>1</v>
      </c>
      <c r="C80" t="s">
        <v>236</v>
      </c>
      <c r="D80" t="s">
        <v>236</v>
      </c>
      <c r="E80" t="s">
        <v>1023</v>
      </c>
      <c r="F80" t="s">
        <v>1023</v>
      </c>
      <c r="G80" t="s">
        <v>1023</v>
      </c>
      <c r="H80" t="s">
        <v>236</v>
      </c>
      <c r="I80" t="s">
        <v>1023</v>
      </c>
      <c r="J80" t="s">
        <v>1023</v>
      </c>
      <c r="K80" t="s">
        <v>236</v>
      </c>
      <c r="L80" t="s">
        <v>236</v>
      </c>
      <c r="M80" t="s">
        <v>236</v>
      </c>
      <c r="N80" t="s">
        <v>236</v>
      </c>
      <c r="O80" t="s">
        <v>1023</v>
      </c>
      <c r="P80" t="s">
        <v>236</v>
      </c>
      <c r="Q80" t="s">
        <v>236</v>
      </c>
      <c r="R80" t="s">
        <v>236</v>
      </c>
      <c r="S80" t="s">
        <v>1024</v>
      </c>
      <c r="T80" t="s">
        <v>1025</v>
      </c>
      <c r="U80" t="s">
        <v>1026</v>
      </c>
    </row>
    <row r="81" spans="1:21">
      <c r="A81">
        <v>246</v>
      </c>
      <c r="B81">
        <v>1</v>
      </c>
      <c r="C81" t="s">
        <v>236</v>
      </c>
      <c r="D81" t="s">
        <v>236</v>
      </c>
      <c r="E81" t="s">
        <v>1023</v>
      </c>
      <c r="F81" t="s">
        <v>1023</v>
      </c>
      <c r="G81" t="s">
        <v>1023</v>
      </c>
      <c r="H81" t="s">
        <v>236</v>
      </c>
      <c r="I81" t="s">
        <v>1023</v>
      </c>
      <c r="J81" t="s">
        <v>1023</v>
      </c>
      <c r="K81" t="s">
        <v>236</v>
      </c>
      <c r="L81" t="s">
        <v>236</v>
      </c>
      <c r="M81" t="s">
        <v>236</v>
      </c>
      <c r="N81" t="s">
        <v>236</v>
      </c>
      <c r="O81" t="s">
        <v>1023</v>
      </c>
      <c r="P81" t="s">
        <v>236</v>
      </c>
      <c r="Q81" t="s">
        <v>236</v>
      </c>
      <c r="R81" t="s">
        <v>236</v>
      </c>
      <c r="S81" t="s">
        <v>1024</v>
      </c>
      <c r="T81" t="s">
        <v>1025</v>
      </c>
      <c r="U81" t="s">
        <v>1026</v>
      </c>
    </row>
    <row r="82" spans="1:21">
      <c r="A82">
        <v>247</v>
      </c>
      <c r="B82">
        <v>1</v>
      </c>
      <c r="C82" t="s">
        <v>236</v>
      </c>
      <c r="D82" t="s">
        <v>236</v>
      </c>
      <c r="E82" t="s">
        <v>1023</v>
      </c>
      <c r="F82" t="s">
        <v>1023</v>
      </c>
      <c r="G82" t="s">
        <v>1023</v>
      </c>
      <c r="H82" t="s">
        <v>236</v>
      </c>
      <c r="I82" t="s">
        <v>1023</v>
      </c>
      <c r="J82" t="s">
        <v>1023</v>
      </c>
      <c r="K82" t="s">
        <v>236</v>
      </c>
      <c r="L82" t="s">
        <v>236</v>
      </c>
      <c r="M82" t="s">
        <v>236</v>
      </c>
      <c r="N82" t="s">
        <v>236</v>
      </c>
      <c r="O82" t="s">
        <v>1023</v>
      </c>
      <c r="P82" t="s">
        <v>236</v>
      </c>
      <c r="Q82" t="s">
        <v>236</v>
      </c>
      <c r="R82" t="s">
        <v>236</v>
      </c>
      <c r="S82" t="s">
        <v>1024</v>
      </c>
      <c r="T82" t="s">
        <v>1025</v>
      </c>
      <c r="U82" t="s">
        <v>1026</v>
      </c>
    </row>
    <row r="83" spans="1:21">
      <c r="A83">
        <v>252</v>
      </c>
      <c r="B83">
        <v>1</v>
      </c>
      <c r="C83" t="s">
        <v>236</v>
      </c>
      <c r="D83" t="s">
        <v>236</v>
      </c>
      <c r="E83" t="s">
        <v>1023</v>
      </c>
      <c r="F83" t="s">
        <v>1023</v>
      </c>
      <c r="G83" t="s">
        <v>1023</v>
      </c>
      <c r="H83" t="s">
        <v>236</v>
      </c>
      <c r="I83" t="s">
        <v>1023</v>
      </c>
      <c r="J83" t="s">
        <v>1023</v>
      </c>
      <c r="K83" t="s">
        <v>236</v>
      </c>
      <c r="L83" t="s">
        <v>236</v>
      </c>
      <c r="M83" t="s">
        <v>236</v>
      </c>
      <c r="N83" t="s">
        <v>236</v>
      </c>
      <c r="O83" t="s">
        <v>1023</v>
      </c>
      <c r="P83" t="s">
        <v>236</v>
      </c>
      <c r="Q83" t="s">
        <v>236</v>
      </c>
      <c r="R83" t="s">
        <v>236</v>
      </c>
      <c r="S83" t="s">
        <v>1024</v>
      </c>
      <c r="T83" t="s">
        <v>1025</v>
      </c>
      <c r="U83" t="s">
        <v>1026</v>
      </c>
    </row>
    <row r="84" spans="1:21">
      <c r="A84">
        <v>253</v>
      </c>
      <c r="B84">
        <v>1</v>
      </c>
      <c r="C84" t="s">
        <v>236</v>
      </c>
      <c r="D84" t="s">
        <v>236</v>
      </c>
      <c r="E84" t="s">
        <v>1023</v>
      </c>
      <c r="F84" t="s">
        <v>1023</v>
      </c>
      <c r="G84" t="s">
        <v>1023</v>
      </c>
      <c r="H84" t="s">
        <v>236</v>
      </c>
      <c r="I84" t="s">
        <v>1023</v>
      </c>
      <c r="J84" t="s">
        <v>1023</v>
      </c>
      <c r="K84" t="s">
        <v>236</v>
      </c>
      <c r="L84" t="s">
        <v>236</v>
      </c>
      <c r="M84" t="s">
        <v>236</v>
      </c>
      <c r="N84" t="s">
        <v>236</v>
      </c>
      <c r="O84" t="s">
        <v>1023</v>
      </c>
      <c r="P84" t="s">
        <v>236</v>
      </c>
      <c r="Q84" t="s">
        <v>236</v>
      </c>
      <c r="R84" t="s">
        <v>236</v>
      </c>
      <c r="S84" t="s">
        <v>1024</v>
      </c>
      <c r="T84" t="s">
        <v>1025</v>
      </c>
      <c r="U84" t="s">
        <v>1026</v>
      </c>
    </row>
    <row r="85" spans="1:21">
      <c r="A85">
        <v>485</v>
      </c>
      <c r="B85">
        <v>1</v>
      </c>
      <c r="C85" t="s">
        <v>236</v>
      </c>
      <c r="D85" t="s">
        <v>236</v>
      </c>
      <c r="E85" t="s">
        <v>695</v>
      </c>
      <c r="F85" t="s">
        <v>695</v>
      </c>
      <c r="G85" t="s">
        <v>695</v>
      </c>
      <c r="H85" t="s">
        <v>236</v>
      </c>
      <c r="I85" t="s">
        <v>695</v>
      </c>
      <c r="J85" t="s">
        <v>695</v>
      </c>
      <c r="K85" t="s">
        <v>236</v>
      </c>
      <c r="L85" t="s">
        <v>236</v>
      </c>
      <c r="M85" t="s">
        <v>236</v>
      </c>
      <c r="N85" t="s">
        <v>236</v>
      </c>
      <c r="O85" t="s">
        <v>695</v>
      </c>
      <c r="P85" t="s">
        <v>236</v>
      </c>
      <c r="Q85" t="s">
        <v>236</v>
      </c>
      <c r="R85" t="s">
        <v>236</v>
      </c>
      <c r="S85" t="s">
        <v>1030</v>
      </c>
      <c r="T85" t="s">
        <v>1029</v>
      </c>
      <c r="U85" t="s">
        <v>1031</v>
      </c>
    </row>
    <row r="86" spans="1:21">
      <c r="A86">
        <v>486</v>
      </c>
      <c r="B86">
        <v>1</v>
      </c>
      <c r="C86" t="s">
        <v>236</v>
      </c>
      <c r="D86" t="s">
        <v>236</v>
      </c>
      <c r="E86" t="s">
        <v>695</v>
      </c>
      <c r="F86" t="s">
        <v>695</v>
      </c>
      <c r="G86" t="s">
        <v>695</v>
      </c>
      <c r="H86" t="s">
        <v>236</v>
      </c>
      <c r="I86" t="s">
        <v>695</v>
      </c>
      <c r="J86" t="s">
        <v>695</v>
      </c>
      <c r="K86" t="s">
        <v>236</v>
      </c>
      <c r="L86" t="s">
        <v>236</v>
      </c>
      <c r="M86" t="s">
        <v>236</v>
      </c>
      <c r="N86" t="s">
        <v>236</v>
      </c>
      <c r="O86" t="s">
        <v>695</v>
      </c>
      <c r="P86" t="s">
        <v>236</v>
      </c>
      <c r="Q86" t="s">
        <v>236</v>
      </c>
      <c r="R86" t="s">
        <v>236</v>
      </c>
      <c r="S86" t="s">
        <v>1030</v>
      </c>
      <c r="T86" t="s">
        <v>1029</v>
      </c>
      <c r="U86" t="s">
        <v>1031</v>
      </c>
    </row>
    <row r="87" spans="1:21">
      <c r="A87">
        <v>487</v>
      </c>
      <c r="B87">
        <v>1</v>
      </c>
      <c r="C87" t="s">
        <v>236</v>
      </c>
      <c r="D87" t="s">
        <v>236</v>
      </c>
      <c r="E87" t="s">
        <v>695</v>
      </c>
      <c r="F87" t="s">
        <v>695</v>
      </c>
      <c r="G87" t="s">
        <v>695</v>
      </c>
      <c r="H87" t="s">
        <v>236</v>
      </c>
      <c r="I87" t="s">
        <v>695</v>
      </c>
      <c r="J87" t="s">
        <v>695</v>
      </c>
      <c r="K87" t="s">
        <v>236</v>
      </c>
      <c r="L87" t="s">
        <v>236</v>
      </c>
      <c r="M87" t="s">
        <v>236</v>
      </c>
      <c r="N87" t="s">
        <v>236</v>
      </c>
      <c r="O87" t="s">
        <v>695</v>
      </c>
      <c r="P87" t="s">
        <v>236</v>
      </c>
      <c r="Q87" t="s">
        <v>236</v>
      </c>
      <c r="R87" t="s">
        <v>236</v>
      </c>
      <c r="S87" t="s">
        <v>1030</v>
      </c>
      <c r="T87" t="s">
        <v>1029</v>
      </c>
      <c r="U87" t="s">
        <v>1031</v>
      </c>
    </row>
    <row r="88" spans="1:21">
      <c r="A88">
        <v>488</v>
      </c>
      <c r="B88">
        <v>1</v>
      </c>
      <c r="C88" t="s">
        <v>236</v>
      </c>
      <c r="D88" t="s">
        <v>236</v>
      </c>
      <c r="E88" t="s">
        <v>695</v>
      </c>
      <c r="F88" t="s">
        <v>695</v>
      </c>
      <c r="G88" t="s">
        <v>695</v>
      </c>
      <c r="H88" t="s">
        <v>236</v>
      </c>
      <c r="I88" t="s">
        <v>695</v>
      </c>
      <c r="J88" t="s">
        <v>695</v>
      </c>
      <c r="K88" t="s">
        <v>236</v>
      </c>
      <c r="L88" t="s">
        <v>236</v>
      </c>
      <c r="M88" t="s">
        <v>236</v>
      </c>
      <c r="N88" t="s">
        <v>236</v>
      </c>
      <c r="O88" t="s">
        <v>695</v>
      </c>
      <c r="P88" t="s">
        <v>236</v>
      </c>
      <c r="Q88" t="s">
        <v>236</v>
      </c>
      <c r="R88" t="s">
        <v>236</v>
      </c>
      <c r="S88" t="s">
        <v>1030</v>
      </c>
      <c r="T88" t="s">
        <v>1029</v>
      </c>
      <c r="U88" t="s">
        <v>1031</v>
      </c>
    </row>
    <row r="89" spans="1:21">
      <c r="A89">
        <v>489</v>
      </c>
      <c r="B89">
        <v>1</v>
      </c>
      <c r="C89" t="s">
        <v>236</v>
      </c>
      <c r="D89" t="s">
        <v>236</v>
      </c>
      <c r="E89" t="s">
        <v>695</v>
      </c>
      <c r="F89" t="s">
        <v>695</v>
      </c>
      <c r="G89" t="s">
        <v>695</v>
      </c>
      <c r="H89" t="s">
        <v>236</v>
      </c>
      <c r="I89" t="s">
        <v>695</v>
      </c>
      <c r="J89" t="s">
        <v>695</v>
      </c>
      <c r="K89" t="s">
        <v>236</v>
      </c>
      <c r="L89" t="s">
        <v>236</v>
      </c>
      <c r="M89" t="s">
        <v>236</v>
      </c>
      <c r="N89" t="s">
        <v>236</v>
      </c>
      <c r="O89" t="s">
        <v>695</v>
      </c>
      <c r="P89" t="s">
        <v>236</v>
      </c>
      <c r="Q89" t="s">
        <v>236</v>
      </c>
      <c r="R89" t="s">
        <v>236</v>
      </c>
      <c r="S89" t="s">
        <v>1030</v>
      </c>
      <c r="T89" t="s">
        <v>1029</v>
      </c>
      <c r="U89" t="s">
        <v>1031</v>
      </c>
    </row>
    <row r="90" spans="1:21">
      <c r="A90">
        <v>490</v>
      </c>
      <c r="B90">
        <v>1</v>
      </c>
      <c r="C90" t="s">
        <v>236</v>
      </c>
      <c r="D90" t="s">
        <v>236</v>
      </c>
      <c r="E90" t="s">
        <v>695</v>
      </c>
      <c r="F90" t="s">
        <v>695</v>
      </c>
      <c r="G90" t="s">
        <v>695</v>
      </c>
      <c r="H90" t="s">
        <v>236</v>
      </c>
      <c r="I90" t="s">
        <v>695</v>
      </c>
      <c r="J90" t="s">
        <v>695</v>
      </c>
      <c r="K90" t="s">
        <v>236</v>
      </c>
      <c r="L90" t="s">
        <v>236</v>
      </c>
      <c r="M90" t="s">
        <v>236</v>
      </c>
      <c r="N90" t="s">
        <v>236</v>
      </c>
      <c r="O90" t="s">
        <v>695</v>
      </c>
      <c r="P90" t="s">
        <v>236</v>
      </c>
      <c r="Q90" t="s">
        <v>236</v>
      </c>
      <c r="R90" t="s">
        <v>236</v>
      </c>
      <c r="S90" t="s">
        <v>1030</v>
      </c>
      <c r="T90" t="s">
        <v>1029</v>
      </c>
      <c r="U90" t="s">
        <v>1031</v>
      </c>
    </row>
    <row r="91" spans="1:21">
      <c r="A91">
        <v>491</v>
      </c>
      <c r="B91">
        <v>1</v>
      </c>
      <c r="C91" t="s">
        <v>236</v>
      </c>
      <c r="D91" t="s">
        <v>236</v>
      </c>
      <c r="E91" t="s">
        <v>695</v>
      </c>
      <c r="F91" t="s">
        <v>695</v>
      </c>
      <c r="G91" t="s">
        <v>695</v>
      </c>
      <c r="H91" t="s">
        <v>236</v>
      </c>
      <c r="I91" t="s">
        <v>695</v>
      </c>
      <c r="J91" t="s">
        <v>695</v>
      </c>
      <c r="K91" t="s">
        <v>236</v>
      </c>
      <c r="L91" t="s">
        <v>236</v>
      </c>
      <c r="M91" t="s">
        <v>236</v>
      </c>
      <c r="N91" t="s">
        <v>236</v>
      </c>
      <c r="O91" t="s">
        <v>695</v>
      </c>
      <c r="P91" t="s">
        <v>236</v>
      </c>
      <c r="Q91" t="s">
        <v>236</v>
      </c>
      <c r="R91" t="s">
        <v>236</v>
      </c>
      <c r="S91" t="s">
        <v>1030</v>
      </c>
      <c r="T91" t="s">
        <v>1029</v>
      </c>
      <c r="U91" t="s">
        <v>1031</v>
      </c>
    </row>
    <row r="92" spans="1:21">
      <c r="A92">
        <v>492</v>
      </c>
      <c r="B92">
        <v>1</v>
      </c>
      <c r="C92" t="s">
        <v>236</v>
      </c>
      <c r="D92" t="s">
        <v>236</v>
      </c>
      <c r="E92" t="s">
        <v>695</v>
      </c>
      <c r="F92" t="s">
        <v>695</v>
      </c>
      <c r="G92" t="s">
        <v>695</v>
      </c>
      <c r="H92" t="s">
        <v>236</v>
      </c>
      <c r="I92" t="s">
        <v>695</v>
      </c>
      <c r="J92" t="s">
        <v>695</v>
      </c>
      <c r="K92" t="s">
        <v>236</v>
      </c>
      <c r="L92" t="s">
        <v>236</v>
      </c>
      <c r="M92" t="s">
        <v>236</v>
      </c>
      <c r="N92" t="s">
        <v>236</v>
      </c>
      <c r="O92" t="s">
        <v>695</v>
      </c>
      <c r="P92" t="s">
        <v>236</v>
      </c>
      <c r="Q92" t="s">
        <v>236</v>
      </c>
      <c r="R92" t="s">
        <v>236</v>
      </c>
      <c r="S92" t="s">
        <v>1030</v>
      </c>
      <c r="T92" t="s">
        <v>1029</v>
      </c>
      <c r="U92" t="s">
        <v>1031</v>
      </c>
    </row>
    <row r="93" spans="1:21">
      <c r="A93">
        <v>493</v>
      </c>
      <c r="B93">
        <v>1</v>
      </c>
      <c r="C93" t="s">
        <v>236</v>
      </c>
      <c r="D93" t="s">
        <v>236</v>
      </c>
      <c r="E93" t="s">
        <v>695</v>
      </c>
      <c r="F93" t="s">
        <v>695</v>
      </c>
      <c r="G93" t="s">
        <v>695</v>
      </c>
      <c r="H93" t="s">
        <v>236</v>
      </c>
      <c r="I93" t="s">
        <v>695</v>
      </c>
      <c r="J93" t="s">
        <v>695</v>
      </c>
      <c r="K93" t="s">
        <v>236</v>
      </c>
      <c r="L93" t="s">
        <v>236</v>
      </c>
      <c r="M93" t="s">
        <v>236</v>
      </c>
      <c r="N93" t="s">
        <v>236</v>
      </c>
      <c r="O93" t="s">
        <v>695</v>
      </c>
      <c r="P93" t="s">
        <v>236</v>
      </c>
      <c r="Q93" t="s">
        <v>236</v>
      </c>
      <c r="R93" t="s">
        <v>236</v>
      </c>
      <c r="S93" t="s">
        <v>1030</v>
      </c>
      <c r="T93" t="s">
        <v>1029</v>
      </c>
      <c r="U93" t="s">
        <v>1031</v>
      </c>
    </row>
    <row r="94" spans="1:21">
      <c r="A94">
        <v>494</v>
      </c>
      <c r="B94">
        <v>1</v>
      </c>
      <c r="C94" t="s">
        <v>236</v>
      </c>
      <c r="D94" t="s">
        <v>236</v>
      </c>
      <c r="E94" t="s">
        <v>695</v>
      </c>
      <c r="F94" t="s">
        <v>695</v>
      </c>
      <c r="G94" t="s">
        <v>695</v>
      </c>
      <c r="H94" t="s">
        <v>236</v>
      </c>
      <c r="I94" t="s">
        <v>695</v>
      </c>
      <c r="J94" t="s">
        <v>695</v>
      </c>
      <c r="K94" t="s">
        <v>236</v>
      </c>
      <c r="L94" t="s">
        <v>236</v>
      </c>
      <c r="M94" t="s">
        <v>236</v>
      </c>
      <c r="N94" t="s">
        <v>236</v>
      </c>
      <c r="O94" t="s">
        <v>695</v>
      </c>
      <c r="P94" t="s">
        <v>236</v>
      </c>
      <c r="Q94" t="s">
        <v>236</v>
      </c>
      <c r="R94" t="s">
        <v>236</v>
      </c>
      <c r="S94" t="s">
        <v>1030</v>
      </c>
      <c r="T94" t="s">
        <v>1029</v>
      </c>
      <c r="U94" t="s">
        <v>1031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Y12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233</v>
      </c>
      <c r="D1" t="s">
        <v>234</v>
      </c>
      <c r="F1">
        <v>0</v>
      </c>
      <c r="G1">
        <v>0</v>
      </c>
      <c r="H1">
        <v>0</v>
      </c>
      <c r="I1" t="s">
        <v>235</v>
      </c>
      <c r="J1" t="s">
        <v>236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6:103">
      <c r="F12" t="str">
        <f>Source!F12</f>
        <v/>
      </c>
      <c r="G12" t="str">
        <f>Source!G12</f>
        <v>Строительство ЛЭП-0,4 кВ от сущ. ВЛ-0,38 кВ с ТП-380, ПС №695 «Крутыши», в т.ч. ПИР,МО, Ступинский р-н, Вальцово д, д.13 Ю8-25-302-285381(601783)</v>
      </c>
      <c r="AB12" t="s">
        <v>236</v>
      </c>
      <c r="AC12" t="s">
        <v>236</v>
      </c>
      <c r="AD12" t="s">
        <v>236</v>
      </c>
      <c r="AE12" t="s">
        <v>236</v>
      </c>
      <c r="AF12" t="s">
        <v>236</v>
      </c>
      <c r="AG12" t="s">
        <v>236</v>
      </c>
      <c r="AH12" t="s">
        <v>236</v>
      </c>
      <c r="AI12" t="s">
        <v>236</v>
      </c>
      <c r="AJ12">
        <v>0</v>
      </c>
      <c r="AK12" t="s">
        <v>236</v>
      </c>
      <c r="AL12" t="s">
        <v>236</v>
      </c>
      <c r="AM12" t="s">
        <v>236</v>
      </c>
      <c r="CY12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02-01-01</vt:lpstr>
      <vt:lpstr>Source</vt:lpstr>
      <vt:lpstr>SourceObSm</vt:lpstr>
      <vt:lpstr>SmtRes</vt:lpstr>
      <vt:lpstr>EtalonRes</vt:lpstr>
      <vt:lpstr>SrcPoprs</vt:lpstr>
      <vt:lpstr>SrcKA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Marina</cp:lastModifiedBy>
  <dcterms:created xsi:type="dcterms:W3CDTF">2026-04-02T07:06:00Z</dcterms:created>
  <dcterms:modified xsi:type="dcterms:W3CDTF">2026-04-02T07:50:41Z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B6FF21EC3050422286E9D62C80D2A7A0_13</vt:lpwstr>
  </property>
  <property fmtid="{D5CDD505-2E9C-101B-9397-08002B2CF9AE}" pid="3" name="KSOProductBuildVer">
    <vt:lpwstr>1049-12.2.0.23196</vt:lpwstr>
  </property>
</Properties>
</file>