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770" windowHeight="16620" firstSheet="1" activeTab="3"/>
  </bookViews>
  <sheets>
    <sheet name="ПЗ" sheetId="149" state="hidden" r:id="rId1"/>
    <sheet name="ССР Т" sheetId="144" r:id="rId2"/>
    <sheet name="ССР Т ВЫП" sheetId="151" r:id="rId3"/>
    <sheet name="ССР Т ОСТ" sheetId="152" r:id="rId4"/>
    <sheet name="ССР Б" sheetId="150" state="hidden" r:id="rId5"/>
    <sheet name="ССР заголовок" sheetId="147" state="hidden" r:id="rId6"/>
    <sheet name="ССР позиции" sheetId="146" state="hidden" r:id="rId7"/>
    <sheet name="справочник" sheetId="148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5" hidden="1">'ССР заголовок'!$A$2:$Q$4</definedName>
    <definedName name="_xlnm._FilterDatabase" localSheetId="6" hidden="1">'ССР позиции'!$A$2:$Y$20</definedName>
    <definedName name="_\AUTOEXEC" localSheetId="4">#REF!</definedName>
    <definedName name="__\AUTOEXEC">#REF!</definedName>
    <definedName name="_\k" localSheetId="4">#REF!</definedName>
    <definedName name="__\k">#REF!</definedName>
    <definedName name="_\m" localSheetId="4">#REF!</definedName>
    <definedName name="__\m">#REF!</definedName>
    <definedName name="_\s" localSheetId="4">#REF!</definedName>
    <definedName name="__\s">#REF!</definedName>
    <definedName name="_\z" localSheetId="4">#REF!</definedName>
    <definedName name="__\z">#REF!</definedName>
    <definedName name="______a2" localSheetId="4">#REF!</definedName>
    <definedName name="______a2">#REF!</definedName>
    <definedName name="_____a2" localSheetId="4">#REF!</definedName>
    <definedName name="_____a2">#REF!</definedName>
    <definedName name="____a2" localSheetId="4">#REF!</definedName>
    <definedName name="____a2">#REF!</definedName>
    <definedName name="___a2" localSheetId="4">#REF!</definedName>
    <definedName name="___a2">#REF!</definedName>
    <definedName name="__a2" localSheetId="4">#REF!</definedName>
    <definedName name="__a2">#REF!</definedName>
    <definedName name="_a2" localSheetId="4">#REF!</definedName>
    <definedName name="_a2">#REF!</definedName>
    <definedName name="a06_СС_Лимитированные_pre_rep" localSheetId="4">'[1]КС-2'!#REF!</definedName>
    <definedName name="a06_СС_Лимитированные_pre_rep">'[1]КС-2'!#REF!</definedName>
    <definedName name="a08_СС_ЗаголовокЛимит_pre_rep" localSheetId="4">'[1]КС-2'!#REF!</definedName>
    <definedName name="a08_СС_ЗаголовокЛимит_pre_rep">'[1]КС-2'!#REF!</definedName>
    <definedName name="a24_С_ИтогГрафы_pre_rep" localSheetId="4">'[1]КС-2'!#REF!</definedName>
    <definedName name="a24_С_ИтогГрафы_pre_rep">'[1]КС-2'!#REF!</definedName>
    <definedName name="a33_Р_Заголовок_pre_rep" localSheetId="4">'[1]КС-2'!#REF!</definedName>
    <definedName name="a33_Р_Заголовок_pre_rep">'[1]КС-2'!#REF!</definedName>
    <definedName name="a34_Р_ИтогГрафы_pre_rep" localSheetId="4">'[1]КС-2'!#REF!</definedName>
    <definedName name="a34_Р_ИтогГрафы_pre_rep">'[1]КС-2'!#REF!</definedName>
    <definedName name="a51_Ст_Строка_pre_rep" localSheetId="4">'[1]КС-2'!#REF!</definedName>
    <definedName name="a51_Ст_Строка_pre_rep">'[1]КС-2'!#REF!</definedName>
    <definedName name="dck" localSheetId="4">[2]топография!#REF!</definedName>
    <definedName name="dck">[2]топография!#REF!</definedName>
    <definedName name="Itog" localSheetId="4">#REF!</definedName>
    <definedName name="Itog">#REF!</definedName>
    <definedName name="_xlnm.Print_Area" localSheetId="4">'ССР Б'!$A$1:$H$112</definedName>
    <definedName name="_xlnm.Print_Area" localSheetId="1">'ССР Т'!$A$1:$H$112</definedName>
    <definedName name="_xlnm.Print_Titles" localSheetId="4">'ССР Б'!$18:$18</definedName>
    <definedName name="_xlnm.Print_Titles" localSheetId="1">'ССР Т'!$18:$18</definedName>
    <definedName name="SAM" localSheetId="4">#REF!</definedName>
    <definedName name="SAM">#REF!</definedName>
    <definedName name="SM" localSheetId="4">#REF!</definedName>
    <definedName name="SM">#REF!</definedName>
    <definedName name="SM_SM" localSheetId="4">#REF!</definedName>
    <definedName name="SM_SM">#REF!</definedName>
    <definedName name="SM_STO" localSheetId="4">#REF!</definedName>
    <definedName name="SM_STO">#REF!</definedName>
    <definedName name="SM_STO_1" localSheetId="4">'[3]СМЕТА проект'!#REF!</definedName>
    <definedName name="SM_STO_1">'[3]СМЕТА проект'!#REF!</definedName>
    <definedName name="SM_STO1" localSheetId="4">#REF!</definedName>
    <definedName name="SM_STO1">#REF!</definedName>
    <definedName name="SM_STO2" localSheetId="4">#REF!</definedName>
    <definedName name="SM_STO2">#REF!</definedName>
    <definedName name="SM_STO3" localSheetId="4">#REF!</definedName>
    <definedName name="SM_STO3">#REF!</definedName>
    <definedName name="Smmmmmmmmmmmmmmm" localSheetId="4">#REF!</definedName>
    <definedName name="Smmmmmmmmmmmmmmm">#REF!</definedName>
    <definedName name="SUM_" localSheetId="4">#REF!</definedName>
    <definedName name="SUM_">#REF!</definedName>
    <definedName name="SUM_1" localSheetId="4">#REF!</definedName>
    <definedName name="SUM_1">#REF!</definedName>
    <definedName name="sum_2" localSheetId="4">#REF!</definedName>
    <definedName name="sum_2">#REF!</definedName>
    <definedName name="SUM_3" localSheetId="4">#REF!</definedName>
    <definedName name="SUM_3">#REF!</definedName>
    <definedName name="Z_0186CCF8_AFD9_4044_ADD0_A7BBFCEBFB7D_.wvu.FilterData" localSheetId="6" hidden="1">'ССР позиции'!$A$2:$Y$2</definedName>
    <definedName name="Z_7070D3EF_5FE9_45E0_A066_554AF1B15CF1_.wvu.FilterData" localSheetId="6" hidden="1">'ССР позиции'!$A$2:$Y$2</definedName>
    <definedName name="Z_7196A322_9947_47E8_8BD0_F09196998D8A_.wvu.FilterData" localSheetId="5" hidden="1">'ССР заголовок'!$A$2:$Q$2</definedName>
    <definedName name="Z_7196A322_9947_47E8_8BD0_F09196998D8A_.wvu.FilterData" localSheetId="6" hidden="1">'ССР позиции'!$A$2:$Y$2</definedName>
    <definedName name="Z_95A4C17B_67EF_45C5_AA06_E90F6BE5EF0A_.wvu.FilterData" localSheetId="6" hidden="1">'ССР позиции'!$A$2:$Y$2</definedName>
    <definedName name="Z_9D1D1450_900B_43AB_8218_E73FA8FA5BB9_.wvu.FilterData" localSheetId="6" hidden="1">'ССР позиции'!$A$2:$Y$2</definedName>
    <definedName name="Z_C27C35CD_58B3_4C0B_B1A9_C759FEE9A3AF_.wvu.FilterData" localSheetId="6" hidden="1">'ССР позиции'!$A$2:$Y$2</definedName>
    <definedName name="Z_EBBEB145_844D_4F8E_A60D_9FF83F5341AD_.wvu.FilterData" localSheetId="6" hidden="1">'ССР позиции'!$A$2:$Y$2</definedName>
    <definedName name="Z_F4293ED5_1FF5_4F4A_9CAD_02AD5E432224_.wvu.FilterData" localSheetId="5" hidden="1">'ССР заголовок'!$A$2:$Q$2</definedName>
    <definedName name="Z_F4293ED5_1FF5_4F4A_9CAD_02AD5E432224_.wvu.FilterData" localSheetId="6" hidden="1">'ССР позиции'!$A$2:$Y$2</definedName>
    <definedName name="ZAK1" localSheetId="4">#REF!</definedName>
    <definedName name="ZAK1">#REF!</definedName>
    <definedName name="ZAK2" localSheetId="4">#REF!</definedName>
    <definedName name="ZAK2">#REF!</definedName>
    <definedName name="А2" localSheetId="4">#REF!</definedName>
    <definedName name="А2">#REF!</definedName>
    <definedName name="а36" localSheetId="4">#REF!</definedName>
    <definedName name="а36">#REF!</definedName>
    <definedName name="ааа" localSheetId="4">#REF!</definedName>
    <definedName name="ааа">#REF!</definedName>
    <definedName name="ав" localSheetId="4">#REF!</definedName>
    <definedName name="ав">#REF!</definedName>
    <definedName name="ава" localSheetId="4">#REF!</definedName>
    <definedName name="ава">#REF!</definedName>
    <definedName name="апр" localSheetId="4">[4]топография!#REF!</definedName>
    <definedName name="апр">[4]топография!#REF!</definedName>
    <definedName name="АФС" localSheetId="4">[5]топография!#REF!</definedName>
    <definedName name="АФС">[5]топография!#REF!</definedName>
    <definedName name="вап" localSheetId="4">#REF!</definedName>
    <definedName name="вап">#REF!</definedName>
    <definedName name="ввв" localSheetId="4">#REF!</definedName>
    <definedName name="ввв">#REF!</definedName>
    <definedName name="вика" localSheetId="4">#REF!</definedName>
    <definedName name="вика">#REF!</definedName>
    <definedName name="вравар" localSheetId="4">#REF!</definedName>
    <definedName name="вравар">#REF!</definedName>
    <definedName name="гелог" localSheetId="4">#REF!</definedName>
    <definedName name="гелог">#REF!</definedName>
    <definedName name="гео" localSheetId="4">#REF!</definedName>
    <definedName name="гео">#REF!</definedName>
    <definedName name="геол.1" localSheetId="4">#REF!</definedName>
    <definedName name="геол.1">#REF!</definedName>
    <definedName name="Геол_Лазаревск" localSheetId="4">[6]топография!#REF!</definedName>
    <definedName name="Геол_Лазаревск">[6]топография!#REF!</definedName>
    <definedName name="геол1" localSheetId="4">#REF!</definedName>
    <definedName name="геол1">#REF!</definedName>
    <definedName name="геоф" localSheetId="4">#REF!</definedName>
    <definedName name="геоф">#REF!</definedName>
    <definedName name="геофиз" localSheetId="4">#REF!</definedName>
    <definedName name="геофиз">#REF!</definedName>
    <definedName name="Гидро" localSheetId="4">[7]топография!#REF!</definedName>
    <definedName name="Гидро">[7]топография!#REF!</definedName>
    <definedName name="гидро1" localSheetId="4">#REF!</definedName>
    <definedName name="гидро1">#REF!</definedName>
    <definedName name="гидрол" localSheetId="4">#REF!</definedName>
    <definedName name="гидрол">#REF!</definedName>
    <definedName name="Гидролог" localSheetId="4">#REF!</definedName>
    <definedName name="Гидролог">#REF!</definedName>
    <definedName name="ГИП" localSheetId="4">#REF!</definedName>
    <definedName name="ГИП">#REF!</definedName>
    <definedName name="гшшг">NA()</definedName>
    <definedName name="дд" localSheetId="4">[8]Смета!#REF!</definedName>
    <definedName name="дд">[8]Смета!#REF!</definedName>
    <definedName name="Дефлятор" localSheetId="4">#REF!</definedName>
    <definedName name="Дефлятор">#REF!</definedName>
    <definedName name="Длинна_границы" localSheetId="4">#REF!</definedName>
    <definedName name="Длинна_границы">#REF!</definedName>
    <definedName name="Длинна_трассы" localSheetId="4">#REF!</definedName>
    <definedName name="Длинна_трассы">#REF!</definedName>
    <definedName name="ДСК" localSheetId="4">[2]топография!#REF!</definedName>
    <definedName name="ДСК">[2]топография!#REF!</definedName>
    <definedName name="ДСК1" localSheetId="4">[9]топография!#REF!</definedName>
    <definedName name="ДСК1">[9]топография!#REF!</definedName>
    <definedName name="жжж" localSheetId="4">#REF!</definedName>
    <definedName name="жжж">#REF!</definedName>
    <definedName name="жпф" localSheetId="4">#REF!</definedName>
    <definedName name="жпф">#REF!</definedName>
    <definedName name="Заказчик" localSheetId="4">#REF!</definedName>
    <definedName name="Заказчик">#REF!</definedName>
    <definedName name="ик" localSheetId="4">#REF!</definedName>
    <definedName name="ик">#REF!</definedName>
    <definedName name="ИПусто" localSheetId="4">#REF!</definedName>
    <definedName name="ИПусто">#REF!</definedName>
    <definedName name="ить" localSheetId="4">#REF!</definedName>
    <definedName name="ить">#REF!</definedName>
    <definedName name="йцйц">NA()</definedName>
    <definedName name="йцу" localSheetId="4">#REF!</definedName>
    <definedName name="йцу">#REF!</definedName>
    <definedName name="кака" localSheetId="4">#REF!</definedName>
    <definedName name="кака">#REF!</definedName>
    <definedName name="калплан" localSheetId="4">#REF!</definedName>
    <definedName name="калплан">#REF!</definedName>
    <definedName name="Категория_сложности" localSheetId="4">#REF!</definedName>
    <definedName name="Категория_сложности">#REF!</definedName>
    <definedName name="кгкг" localSheetId="4">#REF!</definedName>
    <definedName name="кгкг">#REF!</definedName>
    <definedName name="кеке" localSheetId="4">#REF!</definedName>
    <definedName name="кеке">#REF!</definedName>
    <definedName name="ккк" localSheetId="4">#REF!</definedName>
    <definedName name="ккк">#REF!</definedName>
    <definedName name="книга" localSheetId="4">#REF!</definedName>
    <definedName name="книга">#REF!</definedName>
    <definedName name="Количество_землепользователей" localSheetId="4">#REF!</definedName>
    <definedName name="Количество_землепользователей">#REF!</definedName>
    <definedName name="Количество_контуров" localSheetId="4">#REF!</definedName>
    <definedName name="Количество_контуров">#REF!</definedName>
    <definedName name="Количество_культур" localSheetId="4">#REF!</definedName>
    <definedName name="Количество_культур">#REF!</definedName>
    <definedName name="Количество_планшетов" localSheetId="4">#REF!</definedName>
    <definedName name="Количество_планшетов">#REF!</definedName>
    <definedName name="Количество_предприятий" localSheetId="4">#REF!</definedName>
    <definedName name="Количество_предприятий">#REF!</definedName>
    <definedName name="Количество_согласований" localSheetId="4">#REF!</definedName>
    <definedName name="Количество_согласований">#REF!</definedName>
    <definedName name="Командировочные_расходы" localSheetId="4">#REF!</definedName>
    <definedName name="Командировочные_расходы">#REF!</definedName>
    <definedName name="Коэффициент" localSheetId="4">#REF!</definedName>
    <definedName name="Коэффициент">#REF!</definedName>
    <definedName name="куку" localSheetId="4">#REF!</definedName>
    <definedName name="куку">#REF!</definedName>
    <definedName name="лл" localSheetId="4">#REF!</definedName>
    <definedName name="лл">#REF!</definedName>
    <definedName name="ллдж" localSheetId="4">#REF!</definedName>
    <definedName name="ллдж">#REF!</definedName>
    <definedName name="лол" localSheetId="4">'[1]КС-2'!#REF!</definedName>
    <definedName name="лол">'[1]КС-2'!#REF!</definedName>
    <definedName name="мит" localSheetId="4">#REF!</definedName>
    <definedName name="мит">#REF!</definedName>
    <definedName name="МММММММММ" localSheetId="4">#REF!</definedName>
    <definedName name="МММММММММ">#REF!</definedName>
    <definedName name="Название_проекта" localSheetId="4">#REF!</definedName>
    <definedName name="Название_проекта">#REF!</definedName>
    <definedName name="Номер_договора" localSheetId="4">#REF!</definedName>
    <definedName name="Номер_договора">#REF!</definedName>
    <definedName name="о" localSheetId="4">#REF!</definedName>
    <definedName name="о">#REF!</definedName>
    <definedName name="_xlnm.Print_Area" localSheetId="0">ПЗ!$A$1:$T$75</definedName>
    <definedName name="объем">#N/A</definedName>
    <definedName name="объем___0" localSheetId="4">#REF!</definedName>
    <definedName name="объем___0">#REF!</definedName>
    <definedName name="объем___0___0" localSheetId="4">#REF!</definedName>
    <definedName name="объем___0___0">#REF!</definedName>
    <definedName name="объем___0___0___0" localSheetId="4">#REF!</definedName>
    <definedName name="объем___0___0___0">#REF!</definedName>
    <definedName name="объем___0___0___0___0" localSheetId="4">#REF!</definedName>
    <definedName name="объем___0___0___0___0">#REF!</definedName>
    <definedName name="объем___0___0___2" localSheetId="4">#REF!</definedName>
    <definedName name="объем___0___0___2">#REF!</definedName>
    <definedName name="объем___0___0___3" localSheetId="4">#REF!</definedName>
    <definedName name="объем___0___0___3">#REF!</definedName>
    <definedName name="объем___0___0___4" localSheetId="4">#REF!</definedName>
    <definedName name="объем___0___0___4">#REF!</definedName>
    <definedName name="объем___0___1" localSheetId="4">#REF!</definedName>
    <definedName name="объем___0___1">#REF!</definedName>
    <definedName name="объем___0___10" localSheetId="4">#REF!</definedName>
    <definedName name="объем___0___10">#REF!</definedName>
    <definedName name="объем___0___12" localSheetId="4">#REF!</definedName>
    <definedName name="объем___0___12">#REF!</definedName>
    <definedName name="объем___0___2" localSheetId="4">#REF!</definedName>
    <definedName name="объем___0___2">#REF!</definedName>
    <definedName name="объем___0___2___0" localSheetId="4">#REF!</definedName>
    <definedName name="объем___0___2___0">#REF!</definedName>
    <definedName name="объем___0___3" localSheetId="4">#REF!</definedName>
    <definedName name="объем___0___3">#REF!</definedName>
    <definedName name="объем___0___4" localSheetId="4">#REF!</definedName>
    <definedName name="объем___0___4">#REF!</definedName>
    <definedName name="объем___0___5" localSheetId="4">#REF!</definedName>
    <definedName name="объем___0___5">#REF!</definedName>
    <definedName name="объем___0___6" localSheetId="4">#REF!</definedName>
    <definedName name="объем___0___6">#REF!</definedName>
    <definedName name="объем___0___8" localSheetId="4">#REF!</definedName>
    <definedName name="объем___0___8">#REF!</definedName>
    <definedName name="объем___1" localSheetId="4">#REF!</definedName>
    <definedName name="объем___1">#REF!</definedName>
    <definedName name="объем___1___0" localSheetId="4">#REF!</definedName>
    <definedName name="объем___1___0">#REF!</definedName>
    <definedName name="объем___10" localSheetId="4">#REF!</definedName>
    <definedName name="объем___10">#REF!</definedName>
    <definedName name="объем___10___0">NA()</definedName>
    <definedName name="объем___10___0___0" localSheetId="4">#REF!</definedName>
    <definedName name="объем___10___0___0">#REF!</definedName>
    <definedName name="объем___10___1" localSheetId="4">#REF!</definedName>
    <definedName name="объем___10___1">#REF!</definedName>
    <definedName name="объем___10___10" localSheetId="4">#REF!</definedName>
    <definedName name="объем___10___10">#REF!</definedName>
    <definedName name="объем___10___12" localSheetId="4">#REF!</definedName>
    <definedName name="объем___10___12">#REF!</definedName>
    <definedName name="объем___10___2">NA()</definedName>
    <definedName name="объем___10___4">NA()</definedName>
    <definedName name="объем___10___6">NA()</definedName>
    <definedName name="объем___10___8">NA()</definedName>
    <definedName name="объем___11" localSheetId="4">#REF!</definedName>
    <definedName name="объем___11">#REF!</definedName>
    <definedName name="объем___11___0">NA()</definedName>
    <definedName name="объем___11___10" localSheetId="4">#REF!</definedName>
    <definedName name="объем___11___10">#REF!</definedName>
    <definedName name="объем___11___2" localSheetId="4">#REF!</definedName>
    <definedName name="объем___11___2">#REF!</definedName>
    <definedName name="объем___11___4" localSheetId="4">#REF!</definedName>
    <definedName name="объем___11___4">#REF!</definedName>
    <definedName name="объем___11___6" localSheetId="4">#REF!</definedName>
    <definedName name="объем___11___6">#REF!</definedName>
    <definedName name="объем___11___8" localSheetId="4">#REF!</definedName>
    <definedName name="объем___11___8">#REF!</definedName>
    <definedName name="объем___12">NA()</definedName>
    <definedName name="объем___2" localSheetId="4">#REF!</definedName>
    <definedName name="объем___2">#REF!</definedName>
    <definedName name="объем___2___0" localSheetId="4">#REF!</definedName>
    <definedName name="объем___2___0">#REF!</definedName>
    <definedName name="объем___2___0___0" localSheetId="4">#REF!</definedName>
    <definedName name="объем___2___0___0">#REF!</definedName>
    <definedName name="объем___2___0___0___0" localSheetId="4">#REF!</definedName>
    <definedName name="объем___2___0___0___0">#REF!</definedName>
    <definedName name="объем___2___1" localSheetId="4">#REF!</definedName>
    <definedName name="объем___2___1">#REF!</definedName>
    <definedName name="объем___2___10" localSheetId="4">#REF!</definedName>
    <definedName name="объем___2___10">#REF!</definedName>
    <definedName name="объем___2___12" localSheetId="4">#REF!</definedName>
    <definedName name="объем___2___12">#REF!</definedName>
    <definedName name="объем___2___2" localSheetId="4">#REF!</definedName>
    <definedName name="объем___2___2">#REF!</definedName>
    <definedName name="объем___2___3" localSheetId="4">#REF!</definedName>
    <definedName name="объем___2___3">#REF!</definedName>
    <definedName name="объем___2___4" localSheetId="4">#REF!</definedName>
    <definedName name="объем___2___4">#REF!</definedName>
    <definedName name="объем___2___6" localSheetId="4">#REF!</definedName>
    <definedName name="объем___2___6">#REF!</definedName>
    <definedName name="объем___2___8" localSheetId="4">#REF!</definedName>
    <definedName name="объем___2___8">#REF!</definedName>
    <definedName name="объем___3" localSheetId="4">#REF!</definedName>
    <definedName name="объем___3">#REF!</definedName>
    <definedName name="объем___3___0" localSheetId="4">#REF!</definedName>
    <definedName name="объем___3___0">#REF!</definedName>
    <definedName name="объем___3___0___0">NA()</definedName>
    <definedName name="объем___3___10" localSheetId="4">#REF!</definedName>
    <definedName name="объем___3___10">#REF!</definedName>
    <definedName name="объем___3___2" localSheetId="4">#REF!</definedName>
    <definedName name="объем___3___2">#REF!</definedName>
    <definedName name="объем___3___3" localSheetId="4">#REF!</definedName>
    <definedName name="объем___3___3">#REF!</definedName>
    <definedName name="объем___3___4" localSheetId="4">#REF!</definedName>
    <definedName name="объем___3___4">#REF!</definedName>
    <definedName name="объем___3___6" localSheetId="4">#REF!</definedName>
    <definedName name="объем___3___6">#REF!</definedName>
    <definedName name="объем___3___8" localSheetId="4">#REF!</definedName>
    <definedName name="объем___3___8">#REF!</definedName>
    <definedName name="объем___4" localSheetId="4">#REF!</definedName>
    <definedName name="объем___4">#REF!</definedName>
    <definedName name="объем___4___0">NA()</definedName>
    <definedName name="объем___4___0___0" localSheetId="4">#REF!</definedName>
    <definedName name="объем___4___0___0">#REF!</definedName>
    <definedName name="объем___4___0___0___0" localSheetId="4">#REF!</definedName>
    <definedName name="объем___4___0___0___0">#REF!</definedName>
    <definedName name="объем___4___10" localSheetId="4">#REF!</definedName>
    <definedName name="объем___4___10">#REF!</definedName>
    <definedName name="объем___4___12" localSheetId="4">#REF!</definedName>
    <definedName name="объем___4___12">#REF!</definedName>
    <definedName name="объем___4___2" localSheetId="4">#REF!</definedName>
    <definedName name="объем___4___2">#REF!</definedName>
    <definedName name="объем___4___3" localSheetId="4">#REF!</definedName>
    <definedName name="объем___4___3">#REF!</definedName>
    <definedName name="объем___4___4" localSheetId="4">#REF!</definedName>
    <definedName name="объем___4___4">#REF!</definedName>
    <definedName name="объем___4___6" localSheetId="4">#REF!</definedName>
    <definedName name="объем___4___6">#REF!</definedName>
    <definedName name="объем___4___8" localSheetId="4">#REF!</definedName>
    <definedName name="объем___4___8">#REF!</definedName>
    <definedName name="объем___5">NA()</definedName>
    <definedName name="объем___5___0" localSheetId="4">#REF!</definedName>
    <definedName name="объем___5___0">#REF!</definedName>
    <definedName name="объем___5___0___0" localSheetId="4">#REF!</definedName>
    <definedName name="объем___5___0___0">#REF!</definedName>
    <definedName name="объем___5___0___0___0" localSheetId="4">#REF!</definedName>
    <definedName name="объем___5___0___0___0">#REF!</definedName>
    <definedName name="объем___5___3">NA()</definedName>
    <definedName name="объем___6">NA()</definedName>
    <definedName name="объем___6___0" localSheetId="4">#REF!</definedName>
    <definedName name="объем___6___0">#REF!</definedName>
    <definedName name="объем___6___0___0" localSheetId="4">#REF!</definedName>
    <definedName name="объем___6___0___0">#REF!</definedName>
    <definedName name="объем___6___0___0___0" localSheetId="4">#REF!</definedName>
    <definedName name="объем___6___0___0___0">#REF!</definedName>
    <definedName name="объем___6___1" localSheetId="4">#REF!</definedName>
    <definedName name="объем___6___1">#REF!</definedName>
    <definedName name="объем___6___10" localSheetId="4">#REF!</definedName>
    <definedName name="объем___6___10">#REF!</definedName>
    <definedName name="объем___6___12" localSheetId="4">#REF!</definedName>
    <definedName name="объем___6___12">#REF!</definedName>
    <definedName name="объем___6___2" localSheetId="4">#REF!</definedName>
    <definedName name="объем___6___2">#REF!</definedName>
    <definedName name="объем___6___4" localSheetId="4">#REF!</definedName>
    <definedName name="объем___6___4">#REF!</definedName>
    <definedName name="объем___6___6" localSheetId="4">#REF!</definedName>
    <definedName name="объем___6___6">#REF!</definedName>
    <definedName name="объем___6___8" localSheetId="4">#REF!</definedName>
    <definedName name="объем___6___8">#REF!</definedName>
    <definedName name="объем___7" localSheetId="4">#REF!</definedName>
    <definedName name="объем___7">#REF!</definedName>
    <definedName name="объем___7___0" localSheetId="4">#REF!</definedName>
    <definedName name="объем___7___0">#REF!</definedName>
    <definedName name="объем___7___10" localSheetId="4">#REF!</definedName>
    <definedName name="объем___7___10">#REF!</definedName>
    <definedName name="объем___7___2" localSheetId="4">#REF!</definedName>
    <definedName name="объем___7___2">#REF!</definedName>
    <definedName name="объем___7___4" localSheetId="4">#REF!</definedName>
    <definedName name="объем___7___4">#REF!</definedName>
    <definedName name="объем___7___6" localSheetId="4">#REF!</definedName>
    <definedName name="объем___7___6">#REF!</definedName>
    <definedName name="объем___7___8" localSheetId="4">#REF!</definedName>
    <definedName name="объем___7___8">#REF!</definedName>
    <definedName name="объем___8" localSheetId="4">#REF!</definedName>
    <definedName name="объем___8">#REF!</definedName>
    <definedName name="объем___8___0" localSheetId="4">#REF!</definedName>
    <definedName name="объем___8___0">#REF!</definedName>
    <definedName name="объем___8___0___0" localSheetId="4">#REF!</definedName>
    <definedName name="объем___8___0___0">#REF!</definedName>
    <definedName name="объем___8___0___0___0" localSheetId="4">#REF!</definedName>
    <definedName name="объем___8___0___0___0">#REF!</definedName>
    <definedName name="объем___8___1" localSheetId="4">#REF!</definedName>
    <definedName name="объем___8___1">#REF!</definedName>
    <definedName name="объем___8___10" localSheetId="4">#REF!</definedName>
    <definedName name="объем___8___10">#REF!</definedName>
    <definedName name="объем___8___12" localSheetId="4">#REF!</definedName>
    <definedName name="объем___8___12">#REF!</definedName>
    <definedName name="объем___8___2" localSheetId="4">#REF!</definedName>
    <definedName name="объем___8___2">#REF!</definedName>
    <definedName name="объем___8___4" localSheetId="4">#REF!</definedName>
    <definedName name="объем___8___4">#REF!</definedName>
    <definedName name="объем___8___6" localSheetId="4">#REF!</definedName>
    <definedName name="объем___8___6">#REF!</definedName>
    <definedName name="объем___8___8" localSheetId="4">#REF!</definedName>
    <definedName name="объем___8___8">#REF!</definedName>
    <definedName name="объем___9" localSheetId="4">#REF!</definedName>
    <definedName name="объем___9">#REF!</definedName>
    <definedName name="объем___9___0" localSheetId="4">#REF!</definedName>
    <definedName name="объем___9___0">#REF!</definedName>
    <definedName name="объем___9___0___0" localSheetId="4">#REF!</definedName>
    <definedName name="объем___9___0___0">#REF!</definedName>
    <definedName name="объем___9___0___0___0" localSheetId="4">#REF!</definedName>
    <definedName name="объем___9___0___0___0">#REF!</definedName>
    <definedName name="объем___9___10" localSheetId="4">#REF!</definedName>
    <definedName name="объем___9___10">#REF!</definedName>
    <definedName name="объем___9___2" localSheetId="4">#REF!</definedName>
    <definedName name="объем___9___2">#REF!</definedName>
    <definedName name="объем___9___4" localSheetId="4">#REF!</definedName>
    <definedName name="объем___9___4">#REF!</definedName>
    <definedName name="объем___9___6" localSheetId="4">#REF!</definedName>
    <definedName name="объем___9___6">#REF!</definedName>
    <definedName name="объем___9___8" localSheetId="4">#REF!</definedName>
    <definedName name="объем___9___8">#REF!</definedName>
    <definedName name="объем1" localSheetId="4">#REF!</definedName>
    <definedName name="объем1">#REF!</definedName>
    <definedName name="ооо" localSheetId="4">#REF!</definedName>
    <definedName name="ооо">#REF!</definedName>
    <definedName name="орп" localSheetId="4">[10]Смета!#REF!</definedName>
    <definedName name="орп">[10]Смета!#REF!</definedName>
    <definedName name="п" localSheetId="4">#REF!</definedName>
    <definedName name="п">#REF!</definedName>
    <definedName name="план" localSheetId="4">[9]топография!#REF!</definedName>
    <definedName name="план">[9]топография!#REF!</definedName>
    <definedName name="Площадь" localSheetId="4">#REF!</definedName>
    <definedName name="Площадь">#REF!</definedName>
    <definedName name="Площадь_нелинейных_объектов" localSheetId="4">#REF!</definedName>
    <definedName name="Площадь_нелинейных_объектов">#REF!</definedName>
    <definedName name="Площадь_планшетов" localSheetId="4">#REF!</definedName>
    <definedName name="Площадь_планшетов">#REF!</definedName>
    <definedName name="Поправочные_коэффициенты_по_письму_Госстроя_от_25.12.90">#N/A</definedName>
    <definedName name="Поправочные_коэффициенты_по_письму_Госстроя_от_25.12.90___0" localSheetId="4">#REF!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 localSheetId="4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 localSheetId="4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 localSheetId="4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2" localSheetId="4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 localSheetId="4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 localSheetId="4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1" localSheetId="4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0" localSheetId="4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2" localSheetId="4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2" localSheetId="4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 localSheetId="4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3" localSheetId="4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 localSheetId="4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4" localSheetId="4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5" localSheetId="4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6" localSheetId="4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8" localSheetId="4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1" localSheetId="4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 localSheetId="4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3" localSheetId="4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0" localSheetId="4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 localSheetId="4">#REF!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1" localSheetId="4">#REF!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 localSheetId="4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2" localSheetId="4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1" localSheetId="4">#REF!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10" localSheetId="4">#REF!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2" localSheetId="4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4" localSheetId="4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6" localSheetId="4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8" localSheetId="4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 localSheetId="4">#REF!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 localSheetId="4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 localSheetId="4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 localSheetId="4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1" localSheetId="4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0" localSheetId="4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2" localSheetId="4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2" localSheetId="4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 localSheetId="4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 localSheetId="4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6" localSheetId="4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8" localSheetId="4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3" localSheetId="4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 localSheetId="4">#REF!</definedName>
    <definedName name="Поправочные_коэффициенты_по_письму_Госстроя_от_25.12.90___3___0">#REF!</definedName>
    <definedName name="Поправочные_коэффициенты_по_письму_Госстроя_от_25.12.90___3___0___0">NA()</definedName>
    <definedName name="Поправочные_коэффициенты_по_письму_Госстроя_от_25.12.90___3___0___2" localSheetId="4">#REF!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10" localSheetId="4">#REF!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2" localSheetId="4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 localSheetId="4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4" localSheetId="4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6" localSheetId="4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8" localSheetId="4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4" localSheetId="4">#REF!</definedName>
    <definedName name="Поправочные_коэффициенты_по_письму_Госстроя_от_25.12.90___4">#REF!</definedName>
    <definedName name="Поправочные_коэффициенты_по_письму_Госстроя_от_25.12.90___4___0">NA()</definedName>
    <definedName name="Поправочные_коэффициенты_по_письму_Госстроя_от_25.12.90___4___0___0" localSheetId="4">#REF!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 localSheetId="4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2" localSheetId="4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4" localSheetId="4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10" localSheetId="4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2" localSheetId="4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2" localSheetId="4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 localSheetId="4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 localSheetId="4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4" localSheetId="4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6" localSheetId="4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8" localSheetId="4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 localSheetId="4">#REF!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 localSheetId="4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 localSheetId="4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6">NA()</definedName>
    <definedName name="Поправочные_коэффициенты_по_письму_Госстроя_от_25.12.90___6___0" localSheetId="4">#REF!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 localSheetId="4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 localSheetId="4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1" localSheetId="4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 localSheetId="4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2" localSheetId="4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2" localSheetId="4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4" localSheetId="4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6" localSheetId="4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8" localSheetId="4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7" localSheetId="4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 localSheetId="4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10" localSheetId="4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2" localSheetId="4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4" localSheetId="4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6" localSheetId="4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8" localSheetId="4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8" localSheetId="4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 localSheetId="4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 localSheetId="4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 localSheetId="4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1" localSheetId="4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 localSheetId="4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2" localSheetId="4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2" localSheetId="4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 localSheetId="4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6" localSheetId="4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8" localSheetId="4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9" localSheetId="4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 localSheetId="4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 localSheetId="4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 localSheetId="4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10" localSheetId="4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2" localSheetId="4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4" localSheetId="4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6" localSheetId="4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8" localSheetId="4">#REF!</definedName>
    <definedName name="Поправочные_коэффициенты_по_письму_Госстроя_от_25.12.90___9___8">#REF!</definedName>
    <definedName name="ппп" localSheetId="4">#REF!</definedName>
    <definedName name="ппп">#REF!</definedName>
    <definedName name="пр" localSheetId="4">[11]топография!#REF!</definedName>
    <definedName name="пр">[11]топография!#REF!</definedName>
    <definedName name="прапоалад" localSheetId="4">[12]топография!#REF!</definedName>
    <definedName name="прапоалад">[12]топография!#REF!</definedName>
    <definedName name="про" localSheetId="4">#REF!</definedName>
    <definedName name="про">#REF!</definedName>
    <definedName name="пробная" localSheetId="4">#REF!</definedName>
    <definedName name="пробная">#REF!</definedName>
    <definedName name="РД" localSheetId="4">#REF!</definedName>
    <definedName name="РД">#REF!</definedName>
    <definedName name="рол" localSheetId="4">[12]топография!#REF!</definedName>
    <definedName name="рол">[12]топография!#REF!</definedName>
    <definedName name="рпв" localSheetId="4">#REF!</definedName>
    <definedName name="рпв">#REF!</definedName>
    <definedName name="Руководитель" localSheetId="4">#REF!</definedName>
    <definedName name="Руководитель">#REF!</definedName>
    <definedName name="свод1" localSheetId="4">[13]топография!#REF!</definedName>
    <definedName name="свод1">[13]топография!#REF!</definedName>
    <definedName name="см" localSheetId="4">#REF!</definedName>
    <definedName name="см">#REF!</definedName>
    <definedName name="См5" localSheetId="4">#REF!</definedName>
    <definedName name="См5">#REF!</definedName>
    <definedName name="СМ6" localSheetId="4">[9]топография!#REF!</definedName>
    <definedName name="СМ6">[9]топография!#REF!</definedName>
    <definedName name="СМ9" localSheetId="4">#REF!</definedName>
    <definedName name="СМ9">#REF!</definedName>
    <definedName name="см91" localSheetId="4">#REF!</definedName>
    <definedName name="см91">#REF!</definedName>
    <definedName name="сми" localSheetId="4">#REF!</definedName>
    <definedName name="сми">#REF!</definedName>
    <definedName name="Согласование" localSheetId="4">#REF!</definedName>
    <definedName name="Согласование">#REF!</definedName>
    <definedName name="Составитель" localSheetId="4">#REF!</definedName>
    <definedName name="Составитель">#REF!</definedName>
    <definedName name="ссс" localSheetId="4">#REF!</definedName>
    <definedName name="ссс">#REF!</definedName>
    <definedName name="Строительная_полоса" localSheetId="4">#REF!</definedName>
    <definedName name="Строительная_полоса">#REF!</definedName>
    <definedName name="Сургут">NA()</definedName>
    <definedName name="топ1" localSheetId="4">#REF!</definedName>
    <definedName name="топ1">#REF!</definedName>
    <definedName name="топ2" localSheetId="4">#REF!</definedName>
    <definedName name="топ2">#REF!</definedName>
    <definedName name="топо" localSheetId="4">#REF!</definedName>
    <definedName name="топо">#REF!</definedName>
    <definedName name="топогр1" localSheetId="4">#REF!</definedName>
    <definedName name="топогр1">#REF!</definedName>
    <definedName name="топограф" localSheetId="4">#REF!</definedName>
    <definedName name="топограф">#REF!</definedName>
    <definedName name="ТС1" localSheetId="4">#REF!</definedName>
    <definedName name="ТС1">#REF!</definedName>
    <definedName name="тьбю" localSheetId="4">#REF!</definedName>
    <definedName name="тьбю">#REF!</definedName>
    <definedName name="уцуц" localSheetId="4">#REF!</definedName>
    <definedName name="уцуц">#REF!</definedName>
    <definedName name="Участок" localSheetId="4">#REF!</definedName>
    <definedName name="Участок">#REF!</definedName>
    <definedName name="ффыв" localSheetId="4">#REF!</definedName>
    <definedName name="ффыв">#REF!</definedName>
    <definedName name="фыв" localSheetId="4">#REF!</definedName>
    <definedName name="фыв">#REF!</definedName>
    <definedName name="цена">#N/A</definedName>
    <definedName name="цена___0" localSheetId="4">#REF!</definedName>
    <definedName name="цена___0">#REF!</definedName>
    <definedName name="цена___0___0" localSheetId="4">#REF!</definedName>
    <definedName name="цена___0___0">#REF!</definedName>
    <definedName name="цена___0___0___0" localSheetId="4">#REF!</definedName>
    <definedName name="цена___0___0___0">#REF!</definedName>
    <definedName name="цена___0___0___0___0" localSheetId="4">#REF!</definedName>
    <definedName name="цена___0___0___0___0">#REF!</definedName>
    <definedName name="цена___0___0___2" localSheetId="4">#REF!</definedName>
    <definedName name="цена___0___0___2">#REF!</definedName>
    <definedName name="цена___0___0___3" localSheetId="4">#REF!</definedName>
    <definedName name="цена___0___0___3">#REF!</definedName>
    <definedName name="цена___0___0___4" localSheetId="4">#REF!</definedName>
    <definedName name="цена___0___0___4">#REF!</definedName>
    <definedName name="цена___0___1" localSheetId="4">#REF!</definedName>
    <definedName name="цена___0___1">#REF!</definedName>
    <definedName name="цена___0___10" localSheetId="4">#REF!</definedName>
    <definedName name="цена___0___10">#REF!</definedName>
    <definedName name="цена___0___12" localSheetId="4">#REF!</definedName>
    <definedName name="цена___0___12">#REF!</definedName>
    <definedName name="цена___0___2" localSheetId="4">#REF!</definedName>
    <definedName name="цена___0___2">#REF!</definedName>
    <definedName name="цена___0___2___0" localSheetId="4">#REF!</definedName>
    <definedName name="цена___0___2___0">#REF!</definedName>
    <definedName name="цена___0___3" localSheetId="4">#REF!</definedName>
    <definedName name="цена___0___3">#REF!</definedName>
    <definedName name="цена___0___4" localSheetId="4">#REF!</definedName>
    <definedName name="цена___0___4">#REF!</definedName>
    <definedName name="цена___0___5" localSheetId="4">#REF!</definedName>
    <definedName name="цена___0___5">#REF!</definedName>
    <definedName name="цена___0___6" localSheetId="4">#REF!</definedName>
    <definedName name="цена___0___6">#REF!</definedName>
    <definedName name="цена___0___8" localSheetId="4">#REF!</definedName>
    <definedName name="цена___0___8">#REF!</definedName>
    <definedName name="цена___1" localSheetId="4">#REF!</definedName>
    <definedName name="цена___1">#REF!</definedName>
    <definedName name="цена___1___0" localSheetId="4">#REF!</definedName>
    <definedName name="цена___1___0">#REF!</definedName>
    <definedName name="цена___10" localSheetId="4">#REF!</definedName>
    <definedName name="цена___10">#REF!</definedName>
    <definedName name="цена___10___0">NA()</definedName>
    <definedName name="цена___10___0___0" localSheetId="4">#REF!</definedName>
    <definedName name="цена___10___0___0">#REF!</definedName>
    <definedName name="цена___10___1" localSheetId="4">#REF!</definedName>
    <definedName name="цена___10___1">#REF!</definedName>
    <definedName name="цена___10___10" localSheetId="4">#REF!</definedName>
    <definedName name="цена___10___10">#REF!</definedName>
    <definedName name="цена___10___12" localSheetId="4">#REF!</definedName>
    <definedName name="цена___10___12">#REF!</definedName>
    <definedName name="цена___10___2">NA()</definedName>
    <definedName name="цена___10___4">NA()</definedName>
    <definedName name="цена___10___6">NA()</definedName>
    <definedName name="цена___10___8">NA()</definedName>
    <definedName name="цена___11" localSheetId="4">#REF!</definedName>
    <definedName name="цена___11">#REF!</definedName>
    <definedName name="цена___11___0">NA()</definedName>
    <definedName name="цена___11___10" localSheetId="4">#REF!</definedName>
    <definedName name="цена___11___10">#REF!</definedName>
    <definedName name="цена___11___2" localSheetId="4">#REF!</definedName>
    <definedName name="цена___11___2">#REF!</definedName>
    <definedName name="цена___11___4" localSheetId="4">#REF!</definedName>
    <definedName name="цена___11___4">#REF!</definedName>
    <definedName name="цена___11___6" localSheetId="4">#REF!</definedName>
    <definedName name="цена___11___6">#REF!</definedName>
    <definedName name="цена___11___8" localSheetId="4">#REF!</definedName>
    <definedName name="цена___11___8">#REF!</definedName>
    <definedName name="цена___12">NA()</definedName>
    <definedName name="цена___2" localSheetId="4">#REF!</definedName>
    <definedName name="цена___2">#REF!</definedName>
    <definedName name="цена___2___0" localSheetId="4">#REF!</definedName>
    <definedName name="цена___2___0">#REF!</definedName>
    <definedName name="цена___2___0___0" localSheetId="4">#REF!</definedName>
    <definedName name="цена___2___0___0">#REF!</definedName>
    <definedName name="цена___2___0___0___0" localSheetId="4">#REF!</definedName>
    <definedName name="цена___2___0___0___0">#REF!</definedName>
    <definedName name="цена___2___1" localSheetId="4">#REF!</definedName>
    <definedName name="цена___2___1">#REF!</definedName>
    <definedName name="цена___2___10" localSheetId="4">#REF!</definedName>
    <definedName name="цена___2___10">#REF!</definedName>
    <definedName name="цена___2___12" localSheetId="4">#REF!</definedName>
    <definedName name="цена___2___12">#REF!</definedName>
    <definedName name="цена___2___2" localSheetId="4">#REF!</definedName>
    <definedName name="цена___2___2">#REF!</definedName>
    <definedName name="цена___2___3" localSheetId="4">#REF!</definedName>
    <definedName name="цена___2___3">#REF!</definedName>
    <definedName name="цена___2___4" localSheetId="4">#REF!</definedName>
    <definedName name="цена___2___4">#REF!</definedName>
    <definedName name="цена___2___6" localSheetId="4">#REF!</definedName>
    <definedName name="цена___2___6">#REF!</definedName>
    <definedName name="цена___2___8" localSheetId="4">#REF!</definedName>
    <definedName name="цена___2___8">#REF!</definedName>
    <definedName name="цена___3" localSheetId="4">#REF!</definedName>
    <definedName name="цена___3">#REF!</definedName>
    <definedName name="цена___3___0" localSheetId="4">#REF!</definedName>
    <definedName name="цена___3___0">#REF!</definedName>
    <definedName name="цена___3___0___0">NA()</definedName>
    <definedName name="цена___3___10" localSheetId="4">#REF!</definedName>
    <definedName name="цена___3___10">#REF!</definedName>
    <definedName name="цена___3___2" localSheetId="4">#REF!</definedName>
    <definedName name="цена___3___2">#REF!</definedName>
    <definedName name="цена___3___3" localSheetId="4">#REF!</definedName>
    <definedName name="цена___3___3">#REF!</definedName>
    <definedName name="цена___3___4" localSheetId="4">#REF!</definedName>
    <definedName name="цена___3___4">#REF!</definedName>
    <definedName name="цена___3___6" localSheetId="4">#REF!</definedName>
    <definedName name="цена___3___6">#REF!</definedName>
    <definedName name="цена___3___8" localSheetId="4">#REF!</definedName>
    <definedName name="цена___3___8">#REF!</definedName>
    <definedName name="цена___4" localSheetId="4">#REF!</definedName>
    <definedName name="цена___4">#REF!</definedName>
    <definedName name="цена___4___0">NA()</definedName>
    <definedName name="цена___4___0___0" localSheetId="4">#REF!</definedName>
    <definedName name="цена___4___0___0">#REF!</definedName>
    <definedName name="цена___4___0___0___0" localSheetId="4">#REF!</definedName>
    <definedName name="цена___4___0___0___0">#REF!</definedName>
    <definedName name="цена___4___10" localSheetId="4">#REF!</definedName>
    <definedName name="цена___4___10">#REF!</definedName>
    <definedName name="цена___4___12" localSheetId="4">#REF!</definedName>
    <definedName name="цена___4___12">#REF!</definedName>
    <definedName name="цена___4___2" localSheetId="4">#REF!</definedName>
    <definedName name="цена___4___2">#REF!</definedName>
    <definedName name="цена___4___3" localSheetId="4">#REF!</definedName>
    <definedName name="цена___4___3">#REF!</definedName>
    <definedName name="цена___4___4" localSheetId="4">#REF!</definedName>
    <definedName name="цена___4___4">#REF!</definedName>
    <definedName name="цена___4___6" localSheetId="4">#REF!</definedName>
    <definedName name="цена___4___6">#REF!</definedName>
    <definedName name="цена___4___8" localSheetId="4">#REF!</definedName>
    <definedName name="цена___4___8">#REF!</definedName>
    <definedName name="цена___5">NA()</definedName>
    <definedName name="цена___5___0" localSheetId="4">#REF!</definedName>
    <definedName name="цена___5___0">#REF!</definedName>
    <definedName name="цена___5___0___0" localSheetId="4">#REF!</definedName>
    <definedName name="цена___5___0___0">#REF!</definedName>
    <definedName name="цена___5___0___0___0" localSheetId="4">#REF!</definedName>
    <definedName name="цена___5___0___0___0">#REF!</definedName>
    <definedName name="цена___5___3">NA()</definedName>
    <definedName name="цена___6">NA()</definedName>
    <definedName name="цена___6___0" localSheetId="4">#REF!</definedName>
    <definedName name="цена___6___0">#REF!</definedName>
    <definedName name="цена___6___0___0" localSheetId="4">#REF!</definedName>
    <definedName name="цена___6___0___0">#REF!</definedName>
    <definedName name="цена___6___0___0___0" localSheetId="4">#REF!</definedName>
    <definedName name="цена___6___0___0___0">#REF!</definedName>
    <definedName name="цена___6___1" localSheetId="4">#REF!</definedName>
    <definedName name="цена___6___1">#REF!</definedName>
    <definedName name="цена___6___10" localSheetId="4">#REF!</definedName>
    <definedName name="цена___6___10">#REF!</definedName>
    <definedName name="цена___6___12" localSheetId="4">#REF!</definedName>
    <definedName name="цена___6___12">#REF!</definedName>
    <definedName name="цена___6___2" localSheetId="4">#REF!</definedName>
    <definedName name="цена___6___2">#REF!</definedName>
    <definedName name="цена___6___4" localSheetId="4">#REF!</definedName>
    <definedName name="цена___6___4">#REF!</definedName>
    <definedName name="цена___6___6" localSheetId="4">#REF!</definedName>
    <definedName name="цена___6___6">#REF!</definedName>
    <definedName name="цена___6___8" localSheetId="4">#REF!</definedName>
    <definedName name="цена___6___8">#REF!</definedName>
    <definedName name="цена___7" localSheetId="4">#REF!</definedName>
    <definedName name="цена___7">#REF!</definedName>
    <definedName name="цена___7___0" localSheetId="4">#REF!</definedName>
    <definedName name="цена___7___0">#REF!</definedName>
    <definedName name="цена___7___10" localSheetId="4">#REF!</definedName>
    <definedName name="цена___7___10">#REF!</definedName>
    <definedName name="цена___7___2" localSheetId="4">#REF!</definedName>
    <definedName name="цена___7___2">#REF!</definedName>
    <definedName name="цена___7___4" localSheetId="4">#REF!</definedName>
    <definedName name="цена___7___4">#REF!</definedName>
    <definedName name="цена___7___6" localSheetId="4">#REF!</definedName>
    <definedName name="цена___7___6">#REF!</definedName>
    <definedName name="цена___7___8" localSheetId="4">#REF!</definedName>
    <definedName name="цена___7___8">#REF!</definedName>
    <definedName name="цена___8" localSheetId="4">#REF!</definedName>
    <definedName name="цена___8">#REF!</definedName>
    <definedName name="цена___8___0" localSheetId="4">#REF!</definedName>
    <definedName name="цена___8___0">#REF!</definedName>
    <definedName name="цена___8___0___0" localSheetId="4">#REF!</definedName>
    <definedName name="цена___8___0___0">#REF!</definedName>
    <definedName name="цена___8___0___0___0" localSheetId="4">#REF!</definedName>
    <definedName name="цена___8___0___0___0">#REF!</definedName>
    <definedName name="цена___8___1" localSheetId="4">#REF!</definedName>
    <definedName name="цена___8___1">#REF!</definedName>
    <definedName name="цена___8___10" localSheetId="4">#REF!</definedName>
    <definedName name="цена___8___10">#REF!</definedName>
    <definedName name="цена___8___12" localSheetId="4">#REF!</definedName>
    <definedName name="цена___8___12">#REF!</definedName>
    <definedName name="цена___8___2" localSheetId="4">#REF!</definedName>
    <definedName name="цена___8___2">#REF!</definedName>
    <definedName name="цена___8___4" localSheetId="4">#REF!</definedName>
    <definedName name="цена___8___4">#REF!</definedName>
    <definedName name="цена___8___6" localSheetId="4">#REF!</definedName>
    <definedName name="цена___8___6">#REF!</definedName>
    <definedName name="цена___8___8" localSheetId="4">#REF!</definedName>
    <definedName name="цена___8___8">#REF!</definedName>
    <definedName name="цена___9" localSheetId="4">#REF!</definedName>
    <definedName name="цена___9">#REF!</definedName>
    <definedName name="цена___9___0" localSheetId="4">#REF!</definedName>
    <definedName name="цена___9___0">#REF!</definedName>
    <definedName name="цена___9___0___0" localSheetId="4">#REF!</definedName>
    <definedName name="цена___9___0___0">#REF!</definedName>
    <definedName name="цена___9___0___0___0" localSheetId="4">#REF!</definedName>
    <definedName name="цена___9___0___0___0">#REF!</definedName>
    <definedName name="цена___9___10" localSheetId="4">#REF!</definedName>
    <definedName name="цена___9___10">#REF!</definedName>
    <definedName name="цена___9___2" localSheetId="4">#REF!</definedName>
    <definedName name="цена___9___2">#REF!</definedName>
    <definedName name="цена___9___4" localSheetId="4">#REF!</definedName>
    <definedName name="цена___9___4">#REF!</definedName>
    <definedName name="цена___9___6" localSheetId="4">#REF!</definedName>
    <definedName name="цена___9___6">#REF!</definedName>
    <definedName name="цена___9___8" localSheetId="4">#REF!</definedName>
    <definedName name="цена___9___8">#REF!</definedName>
    <definedName name="цук" localSheetId="4">#REF!</definedName>
    <definedName name="цук">#REF!</definedName>
    <definedName name="чс" localSheetId="4">#REF!</definedName>
    <definedName name="чс">#REF!</definedName>
    <definedName name="чть" localSheetId="4">#REF!</definedName>
    <definedName name="чть">#REF!</definedName>
    <definedName name="щщ" localSheetId="4">#REF!</definedName>
    <definedName name="щщ">#REF!</definedName>
    <definedName name="ъхз" localSheetId="4">#REF!</definedName>
    <definedName name="ъхз">#REF!</definedName>
    <definedName name="ЫВGGGGGGGGGGGGGGG" localSheetId="4">#REF!</definedName>
    <definedName name="ЫВGGGGGGGGGGGGGGG">#REF!</definedName>
    <definedName name="ыцй" localSheetId="4">#REF!</definedName>
    <definedName name="ыцй">#REF!</definedName>
    <definedName name="эк" localSheetId="4">#REF!</definedName>
    <definedName name="эк">#REF!</definedName>
    <definedName name="эк1" localSheetId="4">#REF!</definedName>
    <definedName name="эк1">#REF!</definedName>
    <definedName name="эко" localSheetId="4">#REF!</definedName>
    <definedName name="эко">#REF!</definedName>
    <definedName name="эко1" localSheetId="4">#REF!</definedName>
    <definedName name="эко1">#REF!</definedName>
    <definedName name="экол.1" localSheetId="4">[12]топография!#REF!</definedName>
    <definedName name="экол.1">[12]топография!#REF!</definedName>
    <definedName name="экол1" localSheetId="4">#REF!</definedName>
    <definedName name="экол1">#REF!</definedName>
    <definedName name="экол2" localSheetId="4">#REF!</definedName>
    <definedName name="экол2">#REF!</definedName>
    <definedName name="эколог" localSheetId="4">#REF!</definedName>
    <definedName name="эколог">#REF!</definedName>
    <definedName name="экология">NA()</definedName>
    <definedName name="экон" localSheetId="4">#REF!</definedName>
    <definedName name="экон">#REF!</definedName>
    <definedName name="явеявеявеявеявеявеявеявеявеявеявеявеявеявеявеявеявеявеявеявеявеявео" localSheetId="4">#REF!</definedName>
    <definedName name="явеявеявеявеявеявеявеявеявеявеявеявеявеявеявеявеявеявеявеявеявеявео">#REF!</definedName>
    <definedName name="яыкелюрфцЛОУЕИПЛЮ.Ц\о" localSheetId="4">#REF!</definedName>
    <definedName name="яыкелюрфцЛОУЕИПЛЮ.Ц\о">#REF!</definedName>
    <definedName name="_xlnm.Print_Area" localSheetId="2">'ССР Т ВЫП'!$A$1:$H$112</definedName>
    <definedName name="_xlnm.Print_Titles" localSheetId="2">'ССР Т ВЫП'!$18:$18</definedName>
    <definedName name="_xlnm.Print_Area" localSheetId="3">'ССР Т ОСТ'!$A$1:$H$112</definedName>
    <definedName name="_xlnm.Print_Titles" localSheetId="3">'ССР Т ОСТ'!$18:$18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Нуштаев Денис Викторович</author>
  </authors>
  <commentList>
    <comment ref="B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оставляем пустым</t>
        </r>
      </text>
    </comment>
    <comment ref="C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берем с закладки "справочник"</t>
        </r>
      </text>
    </comment>
    <comment ref="D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всегда оставляем "X"</t>
        </r>
      </text>
    </comment>
  </commentList>
</comments>
</file>

<file path=xl/comments2.xml><?xml version="1.0" encoding="utf-8"?>
<comments xmlns="http://schemas.openxmlformats.org/spreadsheetml/2006/main">
  <authors>
    <author>Нуштаев Денис Викторович</author>
  </authors>
  <commentList>
    <comment ref="B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оставляем пустой</t>
        </r>
      </text>
    </comment>
    <comment ref="C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номер главы обязателен, берем с закладки "справочник"</t>
        </r>
      </text>
    </comment>
    <comment ref="D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заводим порядковый номер строки, не должно быть пустых и не полжно быть одинаковых для одного проекта</t>
        </r>
      </text>
    </comment>
  </commentList>
</comments>
</file>

<file path=xl/sharedStrings.xml><?xml version="1.0" encoding="utf-8"?>
<sst xmlns="http://schemas.openxmlformats.org/spreadsheetml/2006/main" count="521" uniqueCount="158">
  <si>
    <t>Пояснительная записка к сметной документации:</t>
  </si>
  <si>
    <t>Сметная документация выполнена в соответствии с Методикой определения сметной стоимостью строительства, реконструкции, капитального ремонта, сноса объектов капитального строительства, работ по сохранению объектов культурного наследия (памятников истории культуры) народов РФ на территории РФ,  утвержденной приказом Министерства строительства и жилищно-коммунального хозяйства РФ от 04.08.2020 
№ 421/пр</t>
  </si>
  <si>
    <t>Адрес объекта строительства: Московская область.</t>
  </si>
  <si>
    <t>В основу определения сметной стоимости на строительные и монтажные работы приняты объемы работ на основании чертежей, объемов работ и спецификаций на стадии проектной и рабочей документации.
Локальные сметы составлены по сметным нормативам ТСНБ-2001 Московской области редакция 2014 г.:
на строительные и специальные строительные работы;
на монтажные работы;
на пусконаладочные работы;
на материалы, изделия и конструкции в строительстве;
В локальных сметах накладные расходы и сметная прибыль учтены по видам строительства в процентах от фонда оплаты труда рабочих строителей и механизаторов (Приказы Минстроя РФ от 21.12.2020 № 812пр, от 02.09.2021 № 636пр, от 11.12.2020 
№ 774пр).
К ценам материалов и оборудования применены следующие коэффициенты:                                                                                                                      К=1,02 согласно Мет. 421/пр 04.08.20 п. 92 пп. а);
К=1,012 согласно Мет. 421/пр 04.08.20 п. 92 пп. в);
К=1,03 согласно Мет. 421/пр 04.08.20 п. 91.
Стоимость строительства определена базисно-индексным методом в ценах на 01.01.2000 с пересчётом в текущий уровень цен с использованием расчетных индексов пересчета стоимости строительных, специальных строительных, ремонтно-строительных, монтажных и пусконаладочных работ для Московской области к базе ТСНБ-2001 МО в редакции 2014 года, разработанных ГАУ МО «Мособлэкспертиза».
Стоимость материалов, изделий и оборудования в локальные сметы включена по прайс-листам с пересчетом в базисный уровень цен по письмам Минстроя РФ: от 15.12.2021 № 55265-ИФ/09, от 22.11.2021 № 50719-ИФ/09. Пересчет стоимости изыскательских проектных работ в базовый уровень цен по письму Минстроя РФ от 25.10.2021 № 46012-ИФ/09.
В сметах применены поправочные коэффициенты:
Демонтаж: Оборудование, не пригодное для дальнейшего использования, (предназначено в лом) без разборки и резки
Демонтаж: Оборудование, пригодное для дальнейшего использования, со снятием с места установки, необходимой (частичной) разборкой и консервированием с целью длительного или кратковременного хранения.
Средства по главам 8-12 определяются на основании действующих нормативов и положений.
Резерв средств содержание службы заказчика-застройщика 5,68%, приказ от 22.01.2018 № 50 ПАО «МОЭСК». Резерв средств заказчика на осуществление строительного контроля 2,14%,  постановление Правительства РФ от 21.06.2010 № 468.
Резерв средств на непредвиденные работы и затраты определен в размере 3% от глав 1-12 согласно М-ке 421/пр 04.08.2020 п.179 пп. б).</t>
  </si>
  <si>
    <t>"УТВЕРЖДАЮ"</t>
  </si>
  <si>
    <t>Заместитель директора по капитальному строительству - начальник УКС</t>
  </si>
  <si>
    <t>_______________________ А.Ю. Трощенков</t>
  </si>
  <si>
    <t>"_____"________________ 202_ г.</t>
  </si>
  <si>
    <t>м.п.</t>
  </si>
  <si>
    <t>Сводный сметный расчёт стоимости строительства</t>
  </si>
  <si>
    <t>Строительство ЛЭП-0,4 кВ от сущ. ВЛ-0,4 кВ с ТП-1794, ПС №657 «Ялфимово», в т.ч. ПИР, МО, Ступинский р-н, Аксиньинское с/п, вблизи д. Ламоново Ю8-25-302-286075(622742)</t>
  </si>
  <si>
    <t>(наименование стройки, объекта)</t>
  </si>
  <si>
    <t>Договор № 13-26-Ф-Ст от 13.02.2026</t>
  </si>
  <si>
    <t>Составлен в ценах по состоянию на</t>
  </si>
  <si>
    <t>2026.03</t>
  </si>
  <si>
    <t>I-356122</t>
  </si>
  <si>
    <t>№ п/п</t>
  </si>
  <si>
    <t>Номера сметных расчетов и смет</t>
  </si>
  <si>
    <t>Наименование глав, объектов, работ и затрат</t>
  </si>
  <si>
    <t>Сметная стоимость (тыс. руб.)</t>
  </si>
  <si>
    <t>Общая сметная стоимость</t>
  </si>
  <si>
    <t>Строительных работ</t>
  </si>
  <si>
    <t>Монтажных работ</t>
  </si>
  <si>
    <t>Оборудования</t>
  </si>
  <si>
    <t>Прочих затрат</t>
  </si>
  <si>
    <t>Глава 1. Подготовка территории строительства</t>
  </si>
  <si>
    <t>Итого: по главе 1</t>
  </si>
  <si>
    <t>Глава 2. Основные объекты строительства</t>
  </si>
  <si>
    <t>02-01-01</t>
  </si>
  <si>
    <t>Строительство ВЛИ</t>
  </si>
  <si>
    <t>02-01-02</t>
  </si>
  <si>
    <t>Установка РЩ</t>
  </si>
  <si>
    <t>02-01-03</t>
  </si>
  <si>
    <t>Строительство ТП</t>
  </si>
  <si>
    <t>02-01-04</t>
  </si>
  <si>
    <t>Монтаж КРН</t>
  </si>
  <si>
    <t>02-01-05</t>
  </si>
  <si>
    <t>Монтаж ТМ</t>
  </si>
  <si>
    <t>Итого: по главе 2</t>
  </si>
  <si>
    <t>Итого: по главам 1-2</t>
  </si>
  <si>
    <t>Глава 3.Объекты подсобного и обслуживающего назначения</t>
  </si>
  <si>
    <t>Итого: по главе 3</t>
  </si>
  <si>
    <t>Итого: по главам 1-3</t>
  </si>
  <si>
    <t>Глава 4. Объекты энергетического хозяйства</t>
  </si>
  <si>
    <t>Итого: по главе 4</t>
  </si>
  <si>
    <t>Итого: по главам 1-4</t>
  </si>
  <si>
    <t>Глава 5. Объекты транспортного хозяйства и связи</t>
  </si>
  <si>
    <t>Итого: по главе 5</t>
  </si>
  <si>
    <t>Итого: по главам 1-5</t>
  </si>
  <si>
    <t>Глава 6. Наружние сети и сооружения водоснабжения , канализации, теплоснабжения и газоснабжения</t>
  </si>
  <si>
    <t>Итого: по главе 6</t>
  </si>
  <si>
    <t>Итого: по главам 1-6</t>
  </si>
  <si>
    <t>Глава 7. Благоустройство и озеленение территории</t>
  </si>
  <si>
    <t>Итого: по главе 7</t>
  </si>
  <si>
    <t>Итого: по главам 1-7</t>
  </si>
  <si>
    <t>Глава 8. Временные здания и сооружения</t>
  </si>
  <si>
    <t>Приказ Минстроя России № 332/пр от 19.06.2020 п.25</t>
  </si>
  <si>
    <t>Временные здания и сооружения 2,5%</t>
  </si>
  <si>
    <t>Итого: по главе 8</t>
  </si>
  <si>
    <t>Итого: по главам 1-8</t>
  </si>
  <si>
    <t>Глава 9. Прочие работы и затраты</t>
  </si>
  <si>
    <t>Приказ Минстроя России № 325/пр от 25.05.2021 прил.1 п.50</t>
  </si>
  <si>
    <t>Возмещение дополнительных затрат при производстве строительно-монтажных работ в зимнее время - 1,9%</t>
  </si>
  <si>
    <t>СМР</t>
  </si>
  <si>
    <t>09-01-01</t>
  </si>
  <si>
    <t>ПНР ВЛИ</t>
  </si>
  <si>
    <t>обор</t>
  </si>
  <si>
    <t>09-01-02</t>
  </si>
  <si>
    <t>ПНР РЩ</t>
  </si>
  <si>
    <t>09-01-03</t>
  </si>
  <si>
    <t>ПНР ТП</t>
  </si>
  <si>
    <t>09-01-04</t>
  </si>
  <si>
    <t>ПНР КРН</t>
  </si>
  <si>
    <t>09-01-05</t>
  </si>
  <si>
    <t>ПНР ТМ</t>
  </si>
  <si>
    <t>Итого: по главе 9</t>
  </si>
  <si>
    <t>Итого: по главам 1-9</t>
  </si>
  <si>
    <t>Глава 10. Содержание службы заказчика-застройщика (технического надзора) строящегося предприятия</t>
  </si>
  <si>
    <t>Постановление РФ №468 от 21.06.2010г.</t>
  </si>
  <si>
    <t>Содержание службы заказчика-застройщика (технического надзора) строительства 2,14% (итог гл.1-9)</t>
  </si>
  <si>
    <t>Приказ ПАО "Россети Московский регион" № 612 от 01.07.2025г.</t>
  </si>
  <si>
    <t>Содержание службы заказчика-застройщика  строительства 3,93% (итого гл.1-9, 12)</t>
  </si>
  <si>
    <t>Итого: по главе 10</t>
  </si>
  <si>
    <t>Итого: по главам 1-10</t>
  </si>
  <si>
    <t>Глава 11. Подготовка эксплуатационных кадров</t>
  </si>
  <si>
    <t>Итого: по главам 1-11</t>
  </si>
  <si>
    <t>Глава 12. Проектные и изыскательские работы</t>
  </si>
  <si>
    <t xml:space="preserve">Проектные работы </t>
  </si>
  <si>
    <t>Смета 12-02</t>
  </si>
  <si>
    <t>Изыскательные работы</t>
  </si>
  <si>
    <t>Итого: по главе 12</t>
  </si>
  <si>
    <t>Итого: по главам 1-12</t>
  </si>
  <si>
    <t>БЕЗ НДС</t>
  </si>
  <si>
    <t>С НДС</t>
  </si>
  <si>
    <t>Непредвиденные затраты</t>
  </si>
  <si>
    <t>Всего</t>
  </si>
  <si>
    <t>п.179 Методики № 421/пр от 04.08.2020</t>
  </si>
  <si>
    <t>Непредвиденные затраты 3%</t>
  </si>
  <si>
    <t>Итого: Непредвиденные затраты</t>
  </si>
  <si>
    <t>дог</t>
  </si>
  <si>
    <t>Итого с непредвиденными</t>
  </si>
  <si>
    <t>НДС</t>
  </si>
  <si>
    <t>ИП</t>
  </si>
  <si>
    <t>НДС - 22 %</t>
  </si>
  <si>
    <t xml:space="preserve">Средства на покрытие затрат по уплате налога на добавленную стоимость </t>
  </si>
  <si>
    <t>Средства на покрытие затрат по уплате налога на добавленную стоимость</t>
  </si>
  <si>
    <t>Итого НДС</t>
  </si>
  <si>
    <t>СМР ИП:</t>
  </si>
  <si>
    <t>ВСЕГО по сводному сметному расчету с НДС</t>
  </si>
  <si>
    <t>СМР дог:</t>
  </si>
  <si>
    <t>Генеральный директор ООО "Фарад"</t>
  </si>
  <si>
    <t>О.Е. Родионов</t>
  </si>
  <si>
    <t>Контроль, не включается в загрузку</t>
  </si>
  <si>
    <t>Идентификатор инициативы</t>
  </si>
  <si>
    <t>Код версии</t>
  </si>
  <si>
    <t>Тип версии</t>
  </si>
  <si>
    <t>Согласованная</t>
  </si>
  <si>
    <t>Дата документа</t>
  </si>
  <si>
    <t>Номер документа</t>
  </si>
  <si>
    <t>Комментарий</t>
  </si>
  <si>
    <t>Год базовых цен</t>
  </si>
  <si>
    <t>Год текущих цен</t>
  </si>
  <si>
    <t>Месяц текущих цен</t>
  </si>
  <si>
    <t>Итого по ССР, без НДС, базисные цены</t>
  </si>
  <si>
    <t>Итого по ССР, только НДС, базисные цены</t>
  </si>
  <si>
    <t>Итого по ССР включая НДС, базисные цены</t>
  </si>
  <si>
    <t>Итого по ССР, без НДС, текущие цены</t>
  </si>
  <si>
    <t>Итого по ССР, только НДС, текущие цены</t>
  </si>
  <si>
    <t>Итого по ССР, включая НДС, текущие цены</t>
  </si>
  <si>
    <t>RSCCR</t>
  </si>
  <si>
    <t>X</t>
  </si>
  <si>
    <t>утверждение ПСД</t>
  </si>
  <si>
    <t>Базисные цены</t>
  </si>
  <si>
    <t>Текущие цены</t>
  </si>
  <si>
    <t>Код главы ССР</t>
  </si>
  <si>
    <t>Номер позиции ЛС</t>
  </si>
  <si>
    <t>Строительные работы</t>
  </si>
  <si>
    <t>Монтажные работы</t>
  </si>
  <si>
    <t>Оборудование</t>
  </si>
  <si>
    <t>Прочие затраты (за искл. ПИР, ПНР, ОКС)</t>
  </si>
  <si>
    <t>Пуско-наладочные работы</t>
  </si>
  <si>
    <t>Содержание службы заказчика</t>
  </si>
  <si>
    <t>Проектно-изыскательные работы</t>
  </si>
  <si>
    <t>СМР, хозспособом</t>
  </si>
  <si>
    <t>Итого по ЛС, базисные цены</t>
  </si>
  <si>
    <t>Итого по ЛС, текущие цены</t>
  </si>
  <si>
    <t>Дополнительные затраты при производстве работ в зимнее время - 1,9%</t>
  </si>
  <si>
    <t>ПП РФ №468 от 21.06.2010</t>
  </si>
  <si>
    <t>Содержание службы заказчика-застройщика (технического надзора) строительства 2,14%</t>
  </si>
  <si>
    <t>Проектные работы</t>
  </si>
  <si>
    <t>п. 179 Методики №421/пр от 04.08.2020</t>
  </si>
  <si>
    <t>НДС 22%</t>
  </si>
  <si>
    <t>вид_расчета</t>
  </si>
  <si>
    <t>Глава ССР</t>
  </si>
  <si>
    <t>Описание</t>
  </si>
  <si>
    <t>RSUCR</t>
  </si>
  <si>
    <t>стоимость по УСР (СУПСС)</t>
  </si>
  <si>
    <t>стоимость по ССР (ПСД)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</si>
</sst>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&quot;$&quot;#\ ##0_);\(&quot;$&quot;#\ ##0\)"/>
    <numFmt numFmtId="181" formatCode="_-* #\ ##0.00_р_._-;\-* #\ ##0.00_р_._-;_-* &quot;-&quot;??_р_._-;_-@_-"/>
    <numFmt numFmtId="182" formatCode="_-* #\ ##0.00_-;\-* #\ ##0.00_-;_-* &quot;-&quot;??_-;_-@_-"/>
    <numFmt numFmtId="183" formatCode="#\ ##0.00_ ;[Red]\-#\ ##0.00\ "/>
    <numFmt numFmtId="184" formatCode="#\ ##0.00"/>
    <numFmt numFmtId="185" formatCode="dd\.mm\.yyyy"/>
    <numFmt numFmtId="186" formatCode="_-* #\ ##0.00000_р_._-;\-* #\ ##0.00000_р_._-;_-* &quot;-&quot;??_р_._-;_-@_-"/>
    <numFmt numFmtId="187" formatCode="_-* #\ ##0.00\ _₽_-;\-* #\ ##0.00\ _₽_-;_-* &quot;-&quot;?????\ _₽_-;_-@_-"/>
    <numFmt numFmtId="188" formatCode="0.00000"/>
    <numFmt numFmtId="189" formatCode="_-* #\ ##0.00000\ _₽_-;\-* #\ ##0.00000\ _₽_-;_-* &quot;-&quot;?????\ _₽_-;_-@_-"/>
    <numFmt numFmtId="190" formatCode="_-* #\ ##0.00\ _₽_-;\-* #\ ##0.00\ _₽_-;_-* &quot;-&quot;???\ _₽_-;_-@_-"/>
    <numFmt numFmtId="191" formatCode="_-* #\ ##0.00000\ _₽_-;\-* #\ ##0.00000\ _₽_-;_-* &quot;-&quot;??\ _₽_-;_-@_-"/>
    <numFmt numFmtId="192" formatCode="#\ ##0.00000;[Red]#\ ##0.00000"/>
    <numFmt numFmtId="193" formatCode="#\ ##0.00000"/>
  </numFmts>
  <fonts count="60">
    <font>
      <sz val="8"/>
      <name val="Arial"/>
      <charset val="1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0"/>
      <name val="Calibri"/>
      <charset val="204"/>
      <scheme val="minor"/>
    </font>
    <font>
      <b/>
      <sz val="11"/>
      <name val="Calibri"/>
      <charset val="204"/>
      <scheme val="minor"/>
    </font>
    <font>
      <sz val="8"/>
      <name val="Arial"/>
      <charset val="204"/>
    </font>
    <font>
      <sz val="11"/>
      <name val="Calibri"/>
      <charset val="204"/>
      <scheme val="minor"/>
    </font>
    <font>
      <sz val="8"/>
      <color rgb="FFC00000"/>
      <name val="Arial"/>
      <charset val="204"/>
    </font>
    <font>
      <sz val="14"/>
      <name val="Times New Roman"/>
      <charset val="204"/>
    </font>
    <font>
      <b/>
      <sz val="11"/>
      <name val="Arial"/>
      <charset val="204"/>
    </font>
    <font>
      <sz val="12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sz val="14"/>
      <color theme="1"/>
      <name val="Calibri"/>
      <charset val="204"/>
      <scheme val="minor"/>
    </font>
    <font>
      <b/>
      <sz val="14"/>
      <name val="Arial"/>
      <charset val="204"/>
    </font>
    <font>
      <sz val="14"/>
      <name val="Arial"/>
      <charset val="204"/>
    </font>
    <font>
      <b/>
      <sz val="16"/>
      <color theme="1"/>
      <name val="Calibri"/>
      <charset val="204"/>
      <scheme val="minor"/>
    </font>
    <font>
      <u/>
      <sz val="14"/>
      <name val="Arial"/>
      <charset val="204"/>
    </font>
    <font>
      <b/>
      <sz val="14"/>
      <color theme="1"/>
      <name val="Calibri"/>
      <charset val="204"/>
      <scheme val="minor"/>
    </font>
    <font>
      <b/>
      <i/>
      <sz val="14"/>
      <color theme="1"/>
      <name val="Calibri"/>
      <charset val="204"/>
      <scheme val="minor"/>
    </font>
    <font>
      <sz val="14"/>
      <name val="Calibri"/>
      <charset val="204"/>
      <scheme val="minor"/>
    </font>
    <font>
      <i/>
      <sz val="14"/>
      <color theme="1"/>
      <name val="Calibri"/>
      <charset val="204"/>
      <scheme val="minor"/>
    </font>
    <font>
      <sz val="16"/>
      <color theme="1"/>
      <name val="Calibri"/>
      <charset val="204"/>
      <scheme val="minor"/>
    </font>
    <font>
      <i/>
      <sz val="16"/>
      <color theme="1"/>
      <name val="Calibri"/>
      <charset val="204"/>
      <scheme val="minor"/>
    </font>
    <font>
      <sz val="12"/>
      <name val="Times New Roman"/>
      <charset val="204"/>
    </font>
    <font>
      <sz val="16"/>
      <name val="Times New Roman"/>
      <charset val="204"/>
    </font>
    <font>
      <b/>
      <sz val="16"/>
      <name val="Times New Roman"/>
      <charset val="204"/>
    </font>
    <font>
      <b/>
      <sz val="16"/>
      <color rgb="FFFFFF00"/>
      <name val="Calibri"/>
      <charset val="204"/>
    </font>
    <font>
      <b/>
      <sz val="16"/>
      <color rgb="FFFFFF00"/>
      <name val="Calibri"/>
      <charset val="204"/>
      <scheme val="minor"/>
    </font>
    <font>
      <b/>
      <u val="singleAccounting"/>
      <sz val="16"/>
      <color rgb="FFC00000"/>
      <name val="Calibri"/>
      <charset val="204"/>
      <scheme val="minor"/>
    </font>
    <font>
      <sz val="28"/>
      <color theme="1"/>
      <name val="Calibri"/>
      <charset val="204"/>
      <scheme val="minor"/>
    </font>
    <font>
      <b/>
      <sz val="28"/>
      <color theme="1"/>
      <name val="Calibri"/>
      <charset val="204"/>
      <scheme val="minor"/>
    </font>
    <font>
      <sz val="25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Courier New"/>
      <charset val="204"/>
    </font>
    <font>
      <sz val="10"/>
      <name val="Times New Roman"/>
      <charset val="204"/>
    </font>
    <font>
      <sz val="10"/>
      <name val="Arial Cyr"/>
      <charset val="204"/>
    </font>
    <font>
      <sz val="10"/>
      <name val="Arial"/>
      <charset val="204"/>
    </font>
    <font>
      <sz val="11"/>
      <color rgb="FF000000"/>
      <name val="Calibri"/>
      <charset val="134"/>
      <scheme val="minor"/>
    </font>
    <font>
      <sz val="11"/>
      <color indexed="8"/>
      <name val="Calibri"/>
      <charset val="204"/>
    </font>
    <font>
      <b/>
      <sz val="9"/>
      <name val="Tahoma"/>
      <charset val="204"/>
    </font>
    <font>
      <sz val="9"/>
      <name val="Tahoma"/>
      <charset val="20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6">
    <xf numFmtId="0" fontId="0" fillId="0" borderId="0" applyNumberFormat="0"/>
    <xf numFmtId="176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>
      <alignment vertical="center"/>
    </xf>
    <xf numFmtId="17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5" borderId="1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4" borderId="22" applyNumberFormat="0" applyAlignment="0" applyProtection="0">
      <alignment vertical="center"/>
    </xf>
    <xf numFmtId="0" fontId="42" fillId="15" borderId="23" applyNumberFormat="0" applyAlignment="0" applyProtection="0">
      <alignment vertical="center"/>
    </xf>
    <xf numFmtId="0" fontId="43" fillId="15" borderId="22" applyNumberFormat="0" applyAlignment="0" applyProtection="0">
      <alignment vertical="center"/>
    </xf>
    <xf numFmtId="0" fontId="44" fillId="16" borderId="24" applyNumberFormat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/>
    <xf numFmtId="0" fontId="52" fillId="0" borderId="0"/>
    <xf numFmtId="0" fontId="5" fillId="0" borderId="0"/>
    <xf numFmtId="0" fontId="53" fillId="0" borderId="4">
      <alignment horizontal="center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3" fillId="0" borderId="4">
      <alignment horizontal="center"/>
    </xf>
    <xf numFmtId="0" fontId="53" fillId="0" borderId="0">
      <alignment vertical="top"/>
    </xf>
    <xf numFmtId="0" fontId="53" fillId="0" borderId="0">
      <alignment horizontal="right" vertical="top" wrapText="1"/>
    </xf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4">
      <alignment horizontal="center" wrapText="1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4" fillId="0" borderId="0"/>
    <xf numFmtId="0" fontId="5" fillId="0" borderId="0" applyNumberFormat="0"/>
    <xf numFmtId="0" fontId="54" fillId="0" borderId="0"/>
    <xf numFmtId="0" fontId="55" fillId="0" borderId="0"/>
    <xf numFmtId="0" fontId="2" fillId="0" borderId="0"/>
    <xf numFmtId="0" fontId="54" fillId="0" borderId="0"/>
    <xf numFmtId="0" fontId="2" fillId="0" borderId="0"/>
    <xf numFmtId="0" fontId="5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4" fillId="0" borderId="0"/>
    <xf numFmtId="0" fontId="5" fillId="0" borderId="0"/>
    <xf numFmtId="0" fontId="54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/>
    <xf numFmtId="0" fontId="5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 applyNumberFormat="0"/>
    <xf numFmtId="0" fontId="55" fillId="0" borderId="0"/>
    <xf numFmtId="0" fontId="5" fillId="0" borderId="0"/>
    <xf numFmtId="0" fontId="57" fillId="0" borderId="0" applyNumberFormat="0"/>
    <xf numFmtId="0" fontId="5" fillId="0" borderId="0"/>
    <xf numFmtId="0" fontId="5" fillId="0" borderId="0"/>
    <xf numFmtId="0" fontId="5" fillId="0" borderId="0"/>
    <xf numFmtId="0" fontId="53" fillId="0" borderId="0"/>
    <xf numFmtId="0" fontId="53" fillId="0" borderId="4">
      <alignment horizontal="center" wrapText="1"/>
    </xf>
    <xf numFmtId="9" fontId="54" fillId="0" borderId="0" applyFont="0" applyFill="0" applyBorder="0" applyAlignment="0" applyProtection="0"/>
    <xf numFmtId="0" fontId="53" fillId="0" borderId="4">
      <alignment horizontal="center"/>
    </xf>
    <xf numFmtId="0" fontId="53" fillId="0" borderId="4">
      <alignment horizontal="center" wrapText="1"/>
    </xf>
    <xf numFmtId="0" fontId="54" fillId="0" borderId="0"/>
    <xf numFmtId="0" fontId="54" fillId="0" borderId="0"/>
    <xf numFmtId="0" fontId="54" fillId="0" borderId="0"/>
    <xf numFmtId="0" fontId="57" fillId="0" borderId="4"/>
    <xf numFmtId="0" fontId="53" fillId="0" borderId="0">
      <alignment horizontal="center"/>
    </xf>
    <xf numFmtId="180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53" fillId="0" borderId="0">
      <alignment horizontal="left" vertical="top"/>
    </xf>
    <xf numFmtId="0" fontId="53" fillId="0" borderId="0"/>
  </cellStyleXfs>
  <cellXfs count="201">
    <xf numFmtId="0" fontId="0" fillId="0" borderId="0" xfId="0" applyNumberFormat="1"/>
    <xf numFmtId="0" fontId="1" fillId="0" borderId="0" xfId="99" applyFont="1"/>
    <xf numFmtId="0" fontId="2" fillId="0" borderId="0" xfId="99"/>
    <xf numFmtId="0" fontId="2" fillId="0" borderId="0" xfId="99" applyAlignment="1">
      <alignment horizontal="center"/>
    </xf>
    <xf numFmtId="0" fontId="1" fillId="0" borderId="0" xfId="99" applyFont="1" applyAlignment="1">
      <alignment horizontal="center"/>
    </xf>
    <xf numFmtId="0" fontId="2" fillId="2" borderId="0" xfId="98" applyFill="1"/>
    <xf numFmtId="0" fontId="2" fillId="0" borderId="0" xfId="98"/>
    <xf numFmtId="0" fontId="2" fillId="0" borderId="0" xfId="98" applyAlignment="1">
      <alignment horizontal="center"/>
    </xf>
    <xf numFmtId="0" fontId="1" fillId="2" borderId="1" xfId="98" applyFont="1" applyFill="1" applyBorder="1" applyAlignment="1">
      <alignment horizontal="center"/>
    </xf>
    <xf numFmtId="0" fontId="3" fillId="3" borderId="2" xfId="98" applyFont="1" applyFill="1" applyBorder="1" applyAlignment="1">
      <alignment horizontal="center" vertical="center" wrapText="1"/>
    </xf>
    <xf numFmtId="0" fontId="4" fillId="3" borderId="2" xfId="98" applyFont="1" applyFill="1" applyBorder="1" applyAlignment="1">
      <alignment horizontal="center" vertical="center" wrapText="1"/>
    </xf>
    <xf numFmtId="0" fontId="4" fillId="0" borderId="2" xfId="98" applyFont="1" applyBorder="1" applyAlignment="1">
      <alignment horizontal="center" vertical="center" wrapText="1"/>
    </xf>
    <xf numFmtId="183" fontId="1" fillId="2" borderId="3" xfId="98" applyNumberFormat="1" applyFont="1" applyFill="1" applyBorder="1" applyAlignment="1">
      <alignment horizontal="center" vertical="center" wrapText="1"/>
    </xf>
    <xf numFmtId="0" fontId="2" fillId="0" borderId="4" xfId="98" applyBorder="1"/>
    <xf numFmtId="0" fontId="2" fillId="0" borderId="4" xfId="98" applyBorder="1" applyAlignment="1">
      <alignment horizontal="center"/>
    </xf>
    <xf numFmtId="49" fontId="2" fillId="0" borderId="4" xfId="98" applyNumberFormat="1" applyBorder="1" applyAlignment="1">
      <alignment wrapText="1"/>
    </xf>
    <xf numFmtId="0" fontId="2" fillId="0" borderId="5" xfId="98" applyBorder="1" applyAlignment="1">
      <alignment wrapText="1"/>
    </xf>
    <xf numFmtId="182" fontId="0" fillId="2" borderId="4" xfId="232" applyFont="1" applyFill="1" applyBorder="1"/>
    <xf numFmtId="0" fontId="2" fillId="0" borderId="4" xfId="98" applyFont="1" applyBorder="1" applyAlignment="1">
      <alignment wrapText="1"/>
    </xf>
    <xf numFmtId="182" fontId="0" fillId="2" borderId="6" xfId="232" applyFont="1" applyFill="1" applyBorder="1"/>
    <xf numFmtId="0" fontId="2" fillId="0" borderId="4" xfId="98" applyBorder="1" applyAlignment="1">
      <alignment wrapText="1"/>
    </xf>
    <xf numFmtId="0" fontId="2" fillId="0" borderId="5" xfId="98" applyFont="1" applyBorder="1" applyAlignment="1">
      <alignment wrapText="1"/>
    </xf>
    <xf numFmtId="182" fontId="5" fillId="2" borderId="6" xfId="232" applyFont="1" applyFill="1" applyBorder="1"/>
    <xf numFmtId="182" fontId="5" fillId="2" borderId="7" xfId="232" applyFont="1" applyFill="1" applyBorder="1"/>
    <xf numFmtId="0" fontId="1" fillId="4" borderId="1" xfId="98" applyFont="1" applyFill="1" applyBorder="1" applyAlignment="1">
      <alignment horizontal="center"/>
    </xf>
    <xf numFmtId="183" fontId="1" fillId="2" borderId="2" xfId="98" applyNumberFormat="1" applyFont="1" applyFill="1" applyBorder="1" applyAlignment="1">
      <alignment horizontal="center" vertical="center" wrapText="1"/>
    </xf>
    <xf numFmtId="183" fontId="1" fillId="4" borderId="2" xfId="98" applyNumberFormat="1" applyFont="1" applyFill="1" applyBorder="1" applyAlignment="1">
      <alignment horizontal="center" vertical="center" wrapText="1"/>
    </xf>
    <xf numFmtId="183" fontId="1" fillId="4" borderId="3" xfId="98" applyNumberFormat="1" applyFont="1" applyFill="1" applyBorder="1" applyAlignment="1">
      <alignment horizontal="center" vertical="center" wrapText="1"/>
    </xf>
    <xf numFmtId="182" fontId="0" fillId="2" borderId="8" xfId="232" applyFont="1" applyFill="1" applyBorder="1"/>
    <xf numFmtId="182" fontId="0" fillId="2" borderId="9" xfId="232" applyFont="1" applyFill="1" applyBorder="1"/>
    <xf numFmtId="182" fontId="0" fillId="4" borderId="4" xfId="232" applyFont="1" applyFill="1" applyBorder="1"/>
    <xf numFmtId="182" fontId="0" fillId="2" borderId="10" xfId="232" applyFont="1" applyFill="1" applyBorder="1"/>
    <xf numFmtId="182" fontId="0" fillId="2" borderId="11" xfId="232" applyFont="1" applyFill="1" applyBorder="1"/>
    <xf numFmtId="182" fontId="0" fillId="2" borderId="5" xfId="232" applyFont="1" applyFill="1" applyBorder="1"/>
    <xf numFmtId="182" fontId="0" fillId="2" borderId="12" xfId="232" applyFont="1" applyFill="1" applyBorder="1"/>
    <xf numFmtId="182" fontId="0" fillId="4" borderId="6" xfId="232" applyFont="1" applyFill="1" applyBorder="1"/>
    <xf numFmtId="182" fontId="5" fillId="4" borderId="6" xfId="232" applyFont="1" applyFill="1" applyBorder="1"/>
    <xf numFmtId="182" fontId="5" fillId="4" borderId="4" xfId="232" applyFont="1" applyFill="1" applyBorder="1"/>
    <xf numFmtId="182" fontId="5" fillId="4" borderId="7" xfId="232" applyFont="1" applyFill="1" applyBorder="1"/>
    <xf numFmtId="0" fontId="6" fillId="0" borderId="0" xfId="98" applyFont="1"/>
    <xf numFmtId="0" fontId="1" fillId="5" borderId="0" xfId="98" applyFont="1" applyFill="1"/>
    <xf numFmtId="0" fontId="4" fillId="5" borderId="2" xfId="98" applyFont="1" applyFill="1" applyBorder="1" applyAlignment="1">
      <alignment horizontal="center" vertical="center" wrapText="1"/>
    </xf>
    <xf numFmtId="182" fontId="0" fillId="4" borderId="8" xfId="232" applyFont="1" applyFill="1" applyBorder="1"/>
    <xf numFmtId="182" fontId="0" fillId="4" borderId="13" xfId="232" applyFont="1" applyFill="1" applyBorder="1"/>
    <xf numFmtId="0" fontId="2" fillId="2" borderId="14" xfId="98" applyFill="1" applyBorder="1"/>
    <xf numFmtId="182" fontId="2" fillId="2" borderId="0" xfId="98" applyNumberFormat="1" applyFill="1"/>
    <xf numFmtId="182" fontId="0" fillId="4" borderId="10" xfId="232" applyFont="1" applyFill="1" applyBorder="1"/>
    <xf numFmtId="182" fontId="0" fillId="4" borderId="15" xfId="232" applyFont="1" applyFill="1" applyBorder="1"/>
    <xf numFmtId="182" fontId="0" fillId="4" borderId="12" xfId="232" applyFont="1" applyFill="1" applyBorder="1"/>
    <xf numFmtId="182" fontId="7" fillId="4" borderId="7" xfId="232" applyFont="1" applyFill="1" applyBorder="1"/>
    <xf numFmtId="184" fontId="2" fillId="6" borderId="0" xfId="98" applyNumberFormat="1" applyFill="1"/>
    <xf numFmtId="0" fontId="2" fillId="5" borderId="0" xfId="98" applyFill="1"/>
    <xf numFmtId="0" fontId="4" fillId="5" borderId="4" xfId="98" applyFont="1" applyFill="1" applyBorder="1" applyAlignment="1">
      <alignment horizontal="center" vertical="center" wrapText="1"/>
    </xf>
    <xf numFmtId="182" fontId="2" fillId="7" borderId="14" xfId="98" applyNumberFormat="1" applyFill="1" applyBorder="1"/>
    <xf numFmtId="49" fontId="2" fillId="0" borderId="0" xfId="99" applyNumberFormat="1"/>
    <xf numFmtId="0" fontId="1" fillId="0" borderId="2" xfId="99" applyFont="1" applyBorder="1" applyAlignment="1">
      <alignment horizontal="center" vertical="center" wrapText="1"/>
    </xf>
    <xf numFmtId="0" fontId="4" fillId="3" borderId="2" xfId="99" applyFont="1" applyFill="1" applyBorder="1" applyAlignment="1">
      <alignment horizontal="center" vertical="center" wrapText="1"/>
    </xf>
    <xf numFmtId="0" fontId="1" fillId="8" borderId="2" xfId="99" applyFont="1" applyFill="1" applyBorder="1" applyAlignment="1">
      <alignment horizontal="center" vertical="center" wrapText="1"/>
    </xf>
    <xf numFmtId="49" fontId="1" fillId="0" borderId="2" xfId="99" applyNumberFormat="1" applyFont="1" applyBorder="1" applyAlignment="1">
      <alignment horizontal="center" vertical="center" wrapText="1"/>
    </xf>
    <xf numFmtId="0" fontId="4" fillId="0" borderId="2" xfId="99" applyFont="1" applyBorder="1" applyAlignment="1">
      <alignment horizontal="center" vertical="center" wrapText="1"/>
    </xf>
    <xf numFmtId="0" fontId="8" fillId="9" borderId="4" xfId="99" applyFont="1" applyFill="1" applyBorder="1" applyAlignment="1">
      <alignment horizontal="center" vertical="center" wrapText="1"/>
    </xf>
    <xf numFmtId="0" fontId="2" fillId="0" borderId="4" xfId="99" applyBorder="1"/>
    <xf numFmtId="0" fontId="2" fillId="8" borderId="4" xfId="99" applyFill="1" applyBorder="1" applyAlignment="1">
      <alignment horizontal="center"/>
    </xf>
    <xf numFmtId="185" fontId="6" fillId="9" borderId="4" xfId="99" applyNumberFormat="1" applyFont="1" applyFill="1" applyBorder="1"/>
    <xf numFmtId="0" fontId="8" fillId="0" borderId="4" xfId="99" applyFont="1" applyBorder="1" applyAlignment="1">
      <alignment horizontal="center" vertical="center" wrapText="1"/>
    </xf>
    <xf numFmtId="0" fontId="1" fillId="5" borderId="0" xfId="99" applyFont="1" applyFill="1"/>
    <xf numFmtId="0" fontId="2" fillId="5" borderId="0" xfId="99" applyFill="1"/>
    <xf numFmtId="0" fontId="2" fillId="8" borderId="0" xfId="99" applyFill="1"/>
    <xf numFmtId="0" fontId="4" fillId="5" borderId="2" xfId="99" applyFont="1" applyFill="1" applyBorder="1" applyAlignment="1">
      <alignment horizontal="center" vertical="center" wrapText="1"/>
    </xf>
    <xf numFmtId="0" fontId="2" fillId="9" borderId="4" xfId="99" applyFill="1" applyBorder="1"/>
    <xf numFmtId="182" fontId="9" fillId="5" borderId="4" xfId="233" applyFont="1" applyFill="1" applyBorder="1"/>
    <xf numFmtId="184" fontId="2" fillId="0" borderId="0" xfId="99" applyNumberFormat="1" applyAlignment="1">
      <alignment horizontal="center"/>
    </xf>
    <xf numFmtId="0" fontId="10" fillId="0" borderId="0" xfId="176" applyFont="1"/>
    <xf numFmtId="0" fontId="1" fillId="0" borderId="0" xfId="176" applyFont="1"/>
    <xf numFmtId="0" fontId="1" fillId="0" borderId="0" xfId="176" applyFont="1" applyAlignment="1">
      <alignment horizontal="center" vertical="center"/>
    </xf>
    <xf numFmtId="0" fontId="2" fillId="0" borderId="0" xfId="176" applyAlignment="1">
      <alignment horizontal="center" vertical="center"/>
    </xf>
    <xf numFmtId="0" fontId="11" fillId="0" borderId="0" xfId="176" applyFont="1" applyAlignment="1">
      <alignment horizontal="center" vertical="center"/>
    </xf>
    <xf numFmtId="0" fontId="2" fillId="0" borderId="0" xfId="176" applyAlignment="1">
      <alignment horizontal="center"/>
    </xf>
    <xf numFmtId="0" fontId="2" fillId="0" borderId="0" xfId="176"/>
    <xf numFmtId="0" fontId="12" fillId="0" borderId="0" xfId="176" applyFont="1"/>
    <xf numFmtId="0" fontId="13" fillId="0" borderId="0" xfId="176" applyFont="1" applyAlignment="1">
      <alignment horizontal="left"/>
    </xf>
    <xf numFmtId="0" fontId="13" fillId="0" borderId="0" xfId="176" applyFont="1"/>
    <xf numFmtId="0" fontId="14" fillId="0" borderId="0" xfId="176" applyFont="1" applyAlignment="1">
      <alignment horizontal="left"/>
    </xf>
    <xf numFmtId="0" fontId="14" fillId="0" borderId="0" xfId="176" applyFont="1"/>
    <xf numFmtId="0" fontId="14" fillId="0" borderId="0" xfId="176" applyFont="1" applyAlignment="1">
      <alignment horizontal="left" vertical="top" wrapText="1"/>
    </xf>
    <xf numFmtId="0" fontId="14" fillId="0" borderId="0" xfId="176" applyFont="1" applyAlignment="1">
      <alignment horizontal="left" vertical="top"/>
    </xf>
    <xf numFmtId="0" fontId="14" fillId="0" borderId="0" xfId="176" applyFont="1" applyAlignment="1">
      <alignment vertical="top" wrapText="1"/>
    </xf>
    <xf numFmtId="0" fontId="14" fillId="0" borderId="0" xfId="176" applyFont="1" applyAlignment="1">
      <alignment horizontal="left" wrapText="1"/>
    </xf>
    <xf numFmtId="0" fontId="14" fillId="0" borderId="0" xfId="176" applyFont="1" applyAlignment="1">
      <alignment wrapText="1"/>
    </xf>
    <xf numFmtId="0" fontId="14" fillId="0" borderId="0" xfId="176" applyFont="1" applyAlignment="1">
      <alignment horizontal="center"/>
    </xf>
    <xf numFmtId="0" fontId="15" fillId="0" borderId="0" xfId="176" applyFont="1" applyAlignment="1">
      <alignment horizontal="center"/>
    </xf>
    <xf numFmtId="0" fontId="14" fillId="0" borderId="1" xfId="176" applyFont="1" applyBorder="1" applyAlignment="1">
      <alignment horizontal="center" wrapText="1"/>
    </xf>
    <xf numFmtId="0" fontId="14" fillId="0" borderId="0" xfId="176" applyFont="1" applyAlignment="1">
      <alignment horizontal="center" vertical="top" wrapText="1"/>
    </xf>
    <xf numFmtId="0" fontId="16" fillId="0" borderId="0" xfId="176" applyFont="1" applyAlignment="1">
      <alignment horizontal="left" vertical="top"/>
    </xf>
    <xf numFmtId="0" fontId="17" fillId="0" borderId="0" xfId="176" applyFont="1"/>
    <xf numFmtId="0" fontId="17" fillId="0" borderId="0" xfId="176" applyFont="1" applyAlignment="1">
      <alignment horizontal="left" vertical="center"/>
    </xf>
    <xf numFmtId="0" fontId="17" fillId="0" borderId="0" xfId="176" applyFont="1" applyAlignment="1">
      <alignment horizontal="center"/>
    </xf>
    <xf numFmtId="0" fontId="17" fillId="0" borderId="0" xfId="176" applyFont="1" applyAlignment="1">
      <alignment horizontal="left"/>
    </xf>
    <xf numFmtId="0" fontId="17" fillId="0" borderId="4" xfId="176" applyFont="1" applyBorder="1" applyAlignment="1">
      <alignment horizontal="center" vertical="center" wrapText="1"/>
    </xf>
    <xf numFmtId="0" fontId="17" fillId="0" borderId="4" xfId="176" applyFont="1" applyBorder="1" applyAlignment="1">
      <alignment horizontal="center" vertical="center"/>
    </xf>
    <xf numFmtId="0" fontId="18" fillId="0" borderId="5" xfId="176" applyFont="1" applyBorder="1" applyAlignment="1">
      <alignment vertical="center" wrapText="1"/>
    </xf>
    <xf numFmtId="0" fontId="18" fillId="0" borderId="16" xfId="176" applyFont="1" applyBorder="1" applyAlignment="1">
      <alignment horizontal="left" vertical="center" wrapText="1"/>
    </xf>
    <xf numFmtId="0" fontId="12" fillId="0" borderId="2" xfId="176" applyFont="1" applyBorder="1" applyAlignment="1">
      <alignment horizontal="center" vertical="center"/>
    </xf>
    <xf numFmtId="0" fontId="12" fillId="0" borderId="4" xfId="176" applyFont="1" applyBorder="1" applyAlignment="1">
      <alignment horizontal="center" vertical="center"/>
    </xf>
    <xf numFmtId="0" fontId="12" fillId="0" borderId="4" xfId="176" applyFont="1" applyBorder="1" applyAlignment="1">
      <alignment horizontal="justify" vertical="center"/>
    </xf>
    <xf numFmtId="181" fontId="17" fillId="0" borderId="4" xfId="231" applyFont="1" applyFill="1" applyBorder="1" applyAlignment="1">
      <alignment horizontal="center" vertical="center"/>
    </xf>
    <xf numFmtId="181" fontId="19" fillId="0" borderId="4" xfId="231" applyFont="1" applyFill="1" applyBorder="1" applyAlignment="1">
      <alignment horizontal="center" vertical="center"/>
    </xf>
    <xf numFmtId="0" fontId="20" fillId="0" borderId="5" xfId="176" applyFont="1" applyBorder="1" applyAlignment="1">
      <alignment horizontal="right" vertical="center"/>
    </xf>
    <xf numFmtId="0" fontId="20" fillId="0" borderId="16" xfId="176" applyFont="1" applyBorder="1" applyAlignment="1">
      <alignment horizontal="right" vertical="center"/>
    </xf>
    <xf numFmtId="0" fontId="20" fillId="0" borderId="17" xfId="176" applyFont="1" applyBorder="1" applyAlignment="1">
      <alignment horizontal="right" vertical="center"/>
    </xf>
    <xf numFmtId="181" fontId="20" fillId="0" borderId="4" xfId="231" applyFont="1" applyFill="1" applyBorder="1" applyAlignment="1">
      <alignment horizontal="center" vertical="center"/>
    </xf>
    <xf numFmtId="49" fontId="12" fillId="0" borderId="4" xfId="176" applyNumberFormat="1" applyFont="1" applyBorder="1" applyAlignment="1">
      <alignment horizontal="center" vertical="center"/>
    </xf>
    <xf numFmtId="0" fontId="12" fillId="0" borderId="4" xfId="176" applyFont="1" applyBorder="1" applyAlignment="1">
      <alignment horizontal="left" vertical="center"/>
    </xf>
    <xf numFmtId="186" fontId="17" fillId="10" borderId="4" xfId="231" applyNumberFormat="1" applyFont="1" applyFill="1" applyBorder="1" applyAlignment="1">
      <alignment horizontal="center" vertical="center"/>
    </xf>
    <xf numFmtId="186" fontId="17" fillId="10" borderId="17" xfId="231" applyNumberFormat="1" applyFont="1" applyFill="1" applyBorder="1" applyAlignment="1">
      <alignment horizontal="center" vertical="center"/>
    </xf>
    <xf numFmtId="186" fontId="17" fillId="0" borderId="17" xfId="231" applyNumberFormat="1" applyFont="1" applyFill="1" applyBorder="1" applyAlignment="1">
      <alignment horizontal="center" vertical="center"/>
    </xf>
    <xf numFmtId="186" fontId="19" fillId="0" borderId="4" xfId="231" applyNumberFormat="1" applyFont="1" applyFill="1" applyBorder="1" applyAlignment="1">
      <alignment horizontal="center" vertical="center"/>
    </xf>
    <xf numFmtId="186" fontId="20" fillId="0" borderId="4" xfId="231" applyNumberFormat="1" applyFont="1" applyFill="1" applyBorder="1" applyAlignment="1">
      <alignment horizontal="center" vertical="center"/>
    </xf>
    <xf numFmtId="0" fontId="18" fillId="0" borderId="5" xfId="176" applyFont="1" applyBorder="1" applyAlignment="1">
      <alignment horizontal="right" vertical="center"/>
    </xf>
    <xf numFmtId="0" fontId="18" fillId="0" borderId="16" xfId="176" applyFont="1" applyBorder="1" applyAlignment="1">
      <alignment horizontal="right" vertical="center"/>
    </xf>
    <xf numFmtId="0" fontId="18" fillId="0" borderId="17" xfId="176" applyFont="1" applyBorder="1" applyAlignment="1">
      <alignment horizontal="right" vertical="center"/>
    </xf>
    <xf numFmtId="186" fontId="18" fillId="0" borderId="4" xfId="231" applyNumberFormat="1" applyFont="1" applyFill="1" applyBorder="1" applyAlignment="1">
      <alignment horizontal="center" vertical="center"/>
    </xf>
    <xf numFmtId="0" fontId="18" fillId="0" borderId="16" xfId="176" applyFont="1" applyBorder="1" applyAlignment="1">
      <alignment horizontal="left" vertical="center"/>
    </xf>
    <xf numFmtId="0" fontId="18" fillId="0" borderId="17" xfId="176" applyFont="1" applyBorder="1" applyAlignment="1">
      <alignment horizontal="left" vertical="center"/>
    </xf>
    <xf numFmtId="181" fontId="18" fillId="0" borderId="2" xfId="231" applyFont="1" applyFill="1" applyBorder="1" applyAlignment="1">
      <alignment horizontal="center" vertical="center"/>
    </xf>
    <xf numFmtId="181" fontId="18" fillId="0" borderId="4" xfId="231" applyFont="1" applyFill="1" applyBorder="1" applyAlignment="1">
      <alignment horizontal="center" vertical="center"/>
    </xf>
    <xf numFmtId="0" fontId="18" fillId="0" borderId="5" xfId="176" applyFont="1" applyBorder="1" applyAlignment="1">
      <alignment vertical="center"/>
    </xf>
    <xf numFmtId="2" fontId="19" fillId="11" borderId="4" xfId="113" applyNumberFormat="1" applyFont="1" applyFill="1" applyBorder="1" applyAlignment="1">
      <alignment horizontal="left" vertical="center" wrapText="1"/>
    </xf>
    <xf numFmtId="0" fontId="19" fillId="11" borderId="4" xfId="113" applyFont="1" applyFill="1" applyBorder="1" applyAlignment="1">
      <alignment horizontal="left" vertical="center" wrapText="1"/>
    </xf>
    <xf numFmtId="186" fontId="17" fillId="11" borderId="4" xfId="231" applyNumberFormat="1" applyFont="1" applyFill="1" applyBorder="1" applyAlignment="1">
      <alignment horizontal="center" vertical="center"/>
    </xf>
    <xf numFmtId="186" fontId="19" fillId="11" borderId="4" xfId="231" applyNumberFormat="1" applyFont="1" applyFill="1" applyBorder="1" applyAlignment="1">
      <alignment horizontal="center" vertical="center"/>
    </xf>
    <xf numFmtId="0" fontId="12" fillId="0" borderId="5" xfId="176" applyFont="1" applyBorder="1" applyAlignment="1">
      <alignment horizontal="center" vertical="center"/>
    </xf>
    <xf numFmtId="0" fontId="12" fillId="0" borderId="4" xfId="176" applyFont="1" applyBorder="1" applyAlignment="1">
      <alignment horizontal="center" vertical="center" wrapText="1"/>
    </xf>
    <xf numFmtId="0" fontId="12" fillId="0" borderId="17" xfId="176" applyFont="1" applyBorder="1" applyAlignment="1">
      <alignment horizontal="left" vertical="center" wrapText="1"/>
    </xf>
    <xf numFmtId="186" fontId="17" fillId="0" borderId="4" xfId="231" applyNumberFormat="1" applyFont="1" applyFill="1" applyBorder="1" applyAlignment="1">
      <alignment horizontal="center" vertical="center"/>
    </xf>
    <xf numFmtId="0" fontId="1" fillId="0" borderId="0" xfId="176" applyFont="1" applyAlignment="1">
      <alignment vertical="center" wrapText="1"/>
    </xf>
    <xf numFmtId="0" fontId="21" fillId="0" borderId="0" xfId="176" applyFont="1" applyAlignment="1">
      <alignment horizontal="center" vertical="center"/>
    </xf>
    <xf numFmtId="187" fontId="21" fillId="0" borderId="0" xfId="176" applyNumberFormat="1" applyFont="1" applyAlignment="1">
      <alignment horizontal="center" vertical="center"/>
    </xf>
    <xf numFmtId="186" fontId="2" fillId="0" borderId="0" xfId="176" applyNumberFormat="1" applyAlignment="1">
      <alignment horizontal="center" vertical="center"/>
    </xf>
    <xf numFmtId="0" fontId="2" fillId="0" borderId="0" xfId="176" applyFont="1" applyAlignment="1">
      <alignment horizontal="center" vertical="center"/>
    </xf>
    <xf numFmtId="188" fontId="2" fillId="0" borderId="0" xfId="176" applyNumberFormat="1" applyAlignment="1">
      <alignment horizontal="center" vertical="center"/>
    </xf>
    <xf numFmtId="189" fontId="11" fillId="0" borderId="0" xfId="176" applyNumberFormat="1" applyFont="1" applyAlignment="1">
      <alignment horizontal="center" vertical="center"/>
    </xf>
    <xf numFmtId="0" fontId="22" fillId="0" borderId="0" xfId="176" applyFont="1" applyAlignment="1">
      <alignment horizontal="center" vertical="center"/>
    </xf>
    <xf numFmtId="0" fontId="12" fillId="11" borderId="4" xfId="96" applyFont="1" applyFill="1" applyBorder="1" applyAlignment="1">
      <alignment horizontal="left" vertical="center" wrapText="1"/>
    </xf>
    <xf numFmtId="186" fontId="18" fillId="12" borderId="4" xfId="231" applyNumberFormat="1" applyFont="1" applyFill="1" applyBorder="1" applyAlignment="1">
      <alignment horizontal="center" vertical="center"/>
    </xf>
    <xf numFmtId="0" fontId="12" fillId="0" borderId="4" xfId="176" applyFont="1" applyBorder="1" applyAlignment="1">
      <alignment horizontal="left" vertical="center" wrapText="1"/>
    </xf>
    <xf numFmtId="0" fontId="12" fillId="10" borderId="4" xfId="176" applyFont="1" applyFill="1" applyBorder="1" applyAlignment="1">
      <alignment horizontal="center" vertical="center" wrapText="1"/>
    </xf>
    <xf numFmtId="0" fontId="19" fillId="13" borderId="4" xfId="130" applyFont="1" applyFill="1" applyBorder="1" applyAlignment="1">
      <alignment vertical="center" wrapText="1"/>
    </xf>
    <xf numFmtId="0" fontId="19" fillId="13" borderId="4" xfId="130" applyFont="1" applyFill="1" applyBorder="1" applyAlignment="1">
      <alignment horizontal="left" vertical="center" wrapText="1"/>
    </xf>
    <xf numFmtId="0" fontId="12" fillId="0" borderId="17" xfId="176" applyFont="1" applyBorder="1" applyAlignment="1">
      <alignment horizontal="left" vertical="center"/>
    </xf>
    <xf numFmtId="0" fontId="17" fillId="0" borderId="4" xfId="176" applyFont="1" applyBorder="1" applyAlignment="1">
      <alignment vertical="center"/>
    </xf>
    <xf numFmtId="0" fontId="12" fillId="0" borderId="4" xfId="176" applyFont="1" applyBorder="1" applyAlignment="1">
      <alignment vertical="center"/>
    </xf>
    <xf numFmtId="186" fontId="12" fillId="0" borderId="4" xfId="176" applyNumberFormat="1" applyFont="1" applyBorder="1" applyAlignment="1">
      <alignment vertical="center"/>
    </xf>
    <xf numFmtId="0" fontId="17" fillId="10" borderId="4" xfId="176" applyFont="1" applyFill="1" applyBorder="1" applyAlignment="1">
      <alignment vertical="center"/>
    </xf>
    <xf numFmtId="186" fontId="18" fillId="10" borderId="4" xfId="231" applyNumberFormat="1" applyFont="1" applyFill="1" applyBorder="1" applyAlignment="1">
      <alignment horizontal="center" vertical="center"/>
    </xf>
    <xf numFmtId="0" fontId="12" fillId="0" borderId="4" xfId="176" applyFont="1" applyBorder="1" applyAlignment="1">
      <alignment vertical="center" wrapText="1"/>
    </xf>
    <xf numFmtId="0" fontId="17" fillId="0" borderId="4" xfId="176" applyFont="1" applyBorder="1" applyAlignment="1">
      <alignment vertical="center" wrapText="1"/>
    </xf>
    <xf numFmtId="0" fontId="17" fillId="0" borderId="0" xfId="176" applyFont="1" applyAlignment="1">
      <alignment vertical="center"/>
    </xf>
    <xf numFmtId="0" fontId="17" fillId="0" borderId="0" xfId="176" applyFont="1" applyAlignment="1">
      <alignment vertical="center" wrapText="1"/>
    </xf>
    <xf numFmtId="186" fontId="18" fillId="0" borderId="0" xfId="231" applyNumberFormat="1" applyFont="1" applyFill="1" applyBorder="1" applyAlignment="1">
      <alignment horizontal="center" vertical="center"/>
    </xf>
    <xf numFmtId="186" fontId="17" fillId="0" borderId="0" xfId="231" applyNumberFormat="1" applyFont="1" applyFill="1" applyBorder="1" applyAlignment="1">
      <alignment horizontal="center" vertical="center"/>
    </xf>
    <xf numFmtId="0" fontId="12" fillId="0" borderId="0" xfId="176" applyFont="1" applyAlignment="1">
      <alignment horizontal="center" vertical="center"/>
    </xf>
    <xf numFmtId="0" fontId="12" fillId="0" borderId="0" xfId="176" applyFont="1" applyAlignment="1">
      <alignment horizontal="center"/>
    </xf>
    <xf numFmtId="0" fontId="21" fillId="0" borderId="0" xfId="176" applyFont="1" applyAlignment="1">
      <alignment horizontal="center"/>
    </xf>
    <xf numFmtId="0" fontId="21" fillId="0" borderId="0" xfId="176" applyFont="1" applyAlignment="1"/>
    <xf numFmtId="0" fontId="21" fillId="0" borderId="1" xfId="176" applyFont="1" applyBorder="1" applyAlignment="1">
      <alignment horizontal="center"/>
    </xf>
    <xf numFmtId="0" fontId="21" fillId="0" borderId="0" xfId="176" applyFont="1" applyAlignment="1">
      <alignment horizontal="left"/>
    </xf>
    <xf numFmtId="189" fontId="12" fillId="0" borderId="0" xfId="176" applyNumberFormat="1" applyFont="1" applyAlignment="1">
      <alignment horizontal="center" vertical="center"/>
    </xf>
    <xf numFmtId="0" fontId="17" fillId="0" borderId="0" xfId="176" applyFont="1" applyAlignment="1">
      <alignment horizontal="center" vertical="center"/>
    </xf>
    <xf numFmtId="190" fontId="17" fillId="0" borderId="0" xfId="176" applyNumberFormat="1" applyFont="1" applyAlignment="1">
      <alignment horizontal="center" vertical="center"/>
    </xf>
    <xf numFmtId="187" fontId="17" fillId="0" borderId="0" xfId="176" applyNumberFormat="1" applyFont="1" applyAlignment="1">
      <alignment horizontal="center" vertical="center"/>
    </xf>
    <xf numFmtId="189" fontId="21" fillId="0" borderId="0" xfId="176" applyNumberFormat="1" applyFont="1" applyAlignment="1">
      <alignment horizontal="center" vertical="center"/>
    </xf>
    <xf numFmtId="0" fontId="23" fillId="13" borderId="0" xfId="130" applyFont="1" applyFill="1"/>
    <xf numFmtId="184" fontId="23" fillId="13" borderId="0" xfId="130" applyNumberFormat="1" applyFont="1" applyFill="1"/>
    <xf numFmtId="184" fontId="24" fillId="13" borderId="0" xfId="130" applyNumberFormat="1" applyFont="1" applyFill="1" applyAlignment="1">
      <alignment horizontal="right" vertical="center"/>
    </xf>
    <xf numFmtId="191" fontId="15" fillId="0" borderId="18" xfId="176" applyNumberFormat="1" applyFont="1" applyBorder="1" applyAlignment="1">
      <alignment horizontal="center" vertical="center"/>
    </xf>
    <xf numFmtId="189" fontId="21" fillId="0" borderId="18" xfId="176" applyNumberFormat="1" applyFont="1" applyBorder="1" applyAlignment="1">
      <alignment horizontal="center" vertical="center"/>
    </xf>
    <xf numFmtId="0" fontId="24" fillId="13" borderId="0" xfId="130" applyFont="1" applyFill="1" applyAlignment="1">
      <alignment horizontal="right"/>
    </xf>
    <xf numFmtId="0" fontId="25" fillId="13" borderId="0" xfId="130" applyFont="1" applyFill="1" applyAlignment="1">
      <alignment horizontal="left"/>
    </xf>
    <xf numFmtId="0" fontId="15" fillId="0" borderId="0" xfId="176" applyFont="1" applyAlignment="1">
      <alignment horizontal="center" vertical="center"/>
    </xf>
    <xf numFmtId="191" fontId="24" fillId="13" borderId="0" xfId="130" applyNumberFormat="1" applyFont="1" applyFill="1"/>
    <xf numFmtId="192" fontId="26" fillId="2" borderId="18" xfId="0" applyNumberFormat="1" applyFont="1" applyFill="1" applyBorder="1" applyAlignment="1">
      <alignment horizontal="center" vertical="top"/>
    </xf>
    <xf numFmtId="193" fontId="27" fillId="0" borderId="18" xfId="176" applyNumberFormat="1" applyFont="1" applyBorder="1" applyAlignment="1">
      <alignment horizontal="center" vertical="center"/>
    </xf>
    <xf numFmtId="0" fontId="15" fillId="0" borderId="0" xfId="176" applyFont="1" applyAlignment="1">
      <alignment horizontal="right" vertical="center"/>
    </xf>
    <xf numFmtId="191" fontId="28" fillId="0" borderId="0" xfId="176" applyNumberFormat="1" applyFont="1" applyAlignment="1">
      <alignment horizontal="center" vertical="center"/>
    </xf>
    <xf numFmtId="189" fontId="2" fillId="0" borderId="0" xfId="176" applyNumberFormat="1" applyAlignment="1">
      <alignment horizontal="center" vertical="center"/>
    </xf>
    <xf numFmtId="191" fontId="15" fillId="0" borderId="0" xfId="176" applyNumberFormat="1" applyFont="1" applyAlignment="1">
      <alignment horizontal="center" vertical="center"/>
    </xf>
    <xf numFmtId="0" fontId="2" fillId="0" borderId="0" xfId="100"/>
    <xf numFmtId="0" fontId="29" fillId="0" borderId="0" xfId="100" applyFont="1"/>
    <xf numFmtId="0" fontId="29" fillId="0" borderId="0" xfId="177" applyFont="1"/>
    <xf numFmtId="0" fontId="30" fillId="0" borderId="0" xfId="177" applyFont="1" applyAlignment="1">
      <alignment horizontal="center" wrapText="1"/>
    </xf>
    <xf numFmtId="0" fontId="30" fillId="0" borderId="0" xfId="177" applyFont="1" applyAlignment="1">
      <alignment horizontal="center"/>
    </xf>
    <xf numFmtId="0" fontId="30" fillId="0" borderId="0" xfId="177" applyFont="1" applyAlignment="1">
      <alignment horizontal="center" vertical="center" wrapText="1"/>
    </xf>
    <xf numFmtId="0" fontId="29" fillId="0" borderId="0" xfId="177" applyFont="1" applyAlignment="1">
      <alignment horizontal="center" vertical="center"/>
    </xf>
    <xf numFmtId="0" fontId="31" fillId="0" borderId="0" xfId="177" applyFont="1" applyAlignment="1">
      <alignment horizontal="left" vertical="center" wrapText="1"/>
    </xf>
    <xf numFmtId="0" fontId="31" fillId="0" borderId="0" xfId="177" applyFont="1" applyAlignment="1">
      <alignment horizontal="center" vertical="center"/>
    </xf>
    <xf numFmtId="0" fontId="31" fillId="0" borderId="0" xfId="177" applyFont="1" applyAlignment="1">
      <alignment horizontal="left" vertical="center"/>
    </xf>
    <xf numFmtId="0" fontId="31" fillId="0" borderId="0" xfId="177" applyFont="1" applyAlignment="1">
      <alignment horizontal="left" vertical="top" wrapText="1"/>
    </xf>
    <xf numFmtId="0" fontId="31" fillId="0" borderId="0" xfId="177" applyFont="1" applyAlignment="1">
      <alignment horizontal="left" vertical="top"/>
    </xf>
    <xf numFmtId="0" fontId="30" fillId="0" borderId="0" xfId="177" applyFont="1" applyAlignment="1">
      <alignment horizontal="right" vertical="center"/>
    </xf>
    <xf numFmtId="0" fontId="31" fillId="0" borderId="0" xfId="100" applyFont="1"/>
  </cellXfs>
  <cellStyles count="236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" xfId="49"/>
    <cellStyle name="Normal 10" xfId="50"/>
    <cellStyle name="Normal 11" xfId="51"/>
    <cellStyle name="Normal 12" xfId="52"/>
    <cellStyle name="Normal 2" xfId="53"/>
    <cellStyle name="Normal 3" xfId="54"/>
    <cellStyle name="Normal 4" xfId="55"/>
    <cellStyle name="Normal 5" xfId="56"/>
    <cellStyle name="Normal 6" xfId="57"/>
    <cellStyle name="Normal 7" xfId="58"/>
    <cellStyle name="Normal 8" xfId="59"/>
    <cellStyle name="Normal 9" xfId="60"/>
    <cellStyle name="Акт" xfId="61"/>
    <cellStyle name="АктМТСН" xfId="62"/>
    <cellStyle name="АктМТСН 2" xfId="63"/>
    <cellStyle name="АктМТСН 3" xfId="64"/>
    <cellStyle name="ВедРесурсов" xfId="65"/>
    <cellStyle name="ВедРесурсовАкт" xfId="66"/>
    <cellStyle name="Итоги" xfId="67"/>
    <cellStyle name="ИтогоАктБазЦ" xfId="68"/>
    <cellStyle name="ИтогоАктБИМ" xfId="69"/>
    <cellStyle name="ИтогоАктБИМ 2" xfId="70"/>
    <cellStyle name="ИтогоАктБИМ 3" xfId="71"/>
    <cellStyle name="ИтогоАктРесМет" xfId="72"/>
    <cellStyle name="ИтогоАктРесМет 2" xfId="73"/>
    <cellStyle name="ИтогоАктРесМет 3" xfId="74"/>
    <cellStyle name="ИтогоАктТекЦ" xfId="75"/>
    <cellStyle name="ИтогоБазЦ" xfId="76"/>
    <cellStyle name="ИтогоБИМ" xfId="77"/>
    <cellStyle name="ИтогоБИМ 2" xfId="78"/>
    <cellStyle name="ИтогоБИМ 3" xfId="79"/>
    <cellStyle name="ИтогоРесМет" xfId="80"/>
    <cellStyle name="ИтогоРесМет 2" xfId="81"/>
    <cellStyle name="ИтогоРесМет 3" xfId="82"/>
    <cellStyle name="ИтогоТекЦ" xfId="83"/>
    <cellStyle name="ЛокСмета" xfId="84"/>
    <cellStyle name="ЛокСмМТСН" xfId="85"/>
    <cellStyle name="ЛокСмМТСН 2" xfId="86"/>
    <cellStyle name="ЛокСмМТСН 3" xfId="87"/>
    <cellStyle name="ЛокСмМТСН 4" xfId="88"/>
    <cellStyle name="М29" xfId="89"/>
    <cellStyle name="М29 2" xfId="90"/>
    <cellStyle name="М29 3" xfId="91"/>
    <cellStyle name="ОбСмета" xfId="92"/>
    <cellStyle name="ОбСмета 2" xfId="93"/>
    <cellStyle name="ОбСмета 3" xfId="94"/>
    <cellStyle name="Обычный 10" xfId="95"/>
    <cellStyle name="Обычный 100" xfId="96"/>
    <cellStyle name="Обычный 101" xfId="97"/>
    <cellStyle name="Обычный 102" xfId="98"/>
    <cellStyle name="Обычный 103" xfId="99"/>
    <cellStyle name="Обычный 104" xfId="100"/>
    <cellStyle name="Обычный 11" xfId="101"/>
    <cellStyle name="Обычный 12" xfId="102"/>
    <cellStyle name="Обычный 13" xfId="103"/>
    <cellStyle name="Обычный 14" xfId="104"/>
    <cellStyle name="Обычный 15" xfId="105"/>
    <cellStyle name="Обычный 16" xfId="106"/>
    <cellStyle name="Обычный 17" xfId="107"/>
    <cellStyle name="Обычный 18" xfId="108"/>
    <cellStyle name="Обычный 19" xfId="109"/>
    <cellStyle name="Обычный 2" xfId="110"/>
    <cellStyle name="Обычный 2 2" xfId="111"/>
    <cellStyle name="Обычный 2 2 2" xfId="112"/>
    <cellStyle name="Обычный 2 2 2 2" xfId="113"/>
    <cellStyle name="Обычный 2 2 3" xfId="114"/>
    <cellStyle name="Обычный 2 2 4 2" xfId="115"/>
    <cellStyle name="Обычный 2 3" xfId="116"/>
    <cellStyle name="Обычный 2 4 2 2" xfId="117"/>
    <cellStyle name="Обычный 2_Мартемьянова 126_12 испарав лен после замеч" xfId="118"/>
    <cellStyle name="Обычный 20" xfId="119"/>
    <cellStyle name="Обычный 21" xfId="120"/>
    <cellStyle name="Обычный 22" xfId="121"/>
    <cellStyle name="Обычный 23" xfId="122"/>
    <cellStyle name="Обычный 24" xfId="123"/>
    <cellStyle name="Обычный 25" xfId="124"/>
    <cellStyle name="Обычный 26" xfId="125"/>
    <cellStyle name="Обычный 27" xfId="126"/>
    <cellStyle name="Обычный 28" xfId="127"/>
    <cellStyle name="Обычный 29" xfId="128"/>
    <cellStyle name="Обычный 3" xfId="129"/>
    <cellStyle name="Обычный 3 2" xfId="130"/>
    <cellStyle name="Обычный 3 3" xfId="131"/>
    <cellStyle name="Обычный 3 3 2" xfId="132"/>
    <cellStyle name="Обычный 3_Мартемьянова 126_12 испарав лен после замеч" xfId="133"/>
    <cellStyle name="Обычный 30" xfId="134"/>
    <cellStyle name="Обычный 31" xfId="135"/>
    <cellStyle name="Обычный 32" xfId="136"/>
    <cellStyle name="Обычный 33" xfId="137"/>
    <cellStyle name="Обычный 34" xfId="138"/>
    <cellStyle name="Обычный 35" xfId="139"/>
    <cellStyle name="Обычный 36" xfId="140"/>
    <cellStyle name="Обычный 37" xfId="141"/>
    <cellStyle name="Обычный 38" xfId="142"/>
    <cellStyle name="Обычный 39" xfId="143"/>
    <cellStyle name="Обычный 4" xfId="144"/>
    <cellStyle name="Обычный 40" xfId="145"/>
    <cellStyle name="Обычный 41" xfId="146"/>
    <cellStyle name="Обычный 42" xfId="147"/>
    <cellStyle name="Обычный 43" xfId="148"/>
    <cellStyle name="Обычный 44" xfId="149"/>
    <cellStyle name="Обычный 45" xfId="150"/>
    <cellStyle name="Обычный 46" xfId="151"/>
    <cellStyle name="Обычный 47" xfId="152"/>
    <cellStyle name="Обычный 48" xfId="153"/>
    <cellStyle name="Обычный 49" xfId="154"/>
    <cellStyle name="Обычный 5" xfId="155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6" xfId="162"/>
    <cellStyle name="Обычный 57" xfId="163"/>
    <cellStyle name="Обычный 58" xfId="164"/>
    <cellStyle name="Обычный 59" xfId="165"/>
    <cellStyle name="Обычный 6" xfId="166"/>
    <cellStyle name="Обычный 60" xfId="167"/>
    <cellStyle name="Обычный 61" xfId="168"/>
    <cellStyle name="Обычный 62" xfId="169"/>
    <cellStyle name="Обычный 63" xfId="170"/>
    <cellStyle name="Обычный 63 2 2" xfId="171"/>
    <cellStyle name="Обычный 63 2 2 2" xfId="172"/>
    <cellStyle name="Обычный 63 2 2 3" xfId="173"/>
    <cellStyle name="Обычный 64" xfId="174"/>
    <cellStyle name="Обычный 65" xfId="175"/>
    <cellStyle name="Обычный 65 2" xfId="176"/>
    <cellStyle name="Обычный 65 2 2" xfId="177"/>
    <cellStyle name="Обычный 66" xfId="178"/>
    <cellStyle name="Обычный 67" xfId="179"/>
    <cellStyle name="Обычный 68" xfId="180"/>
    <cellStyle name="Обычный 69" xfId="181"/>
    <cellStyle name="Обычный 7" xfId="182"/>
    <cellStyle name="Обычный 70" xfId="183"/>
    <cellStyle name="Обычный 71" xfId="184"/>
    <cellStyle name="Обычный 72" xfId="185"/>
    <cellStyle name="Обычный 73" xfId="186"/>
    <cellStyle name="Обычный 73 2" xfId="187"/>
    <cellStyle name="Обычный 74" xfId="188"/>
    <cellStyle name="Обычный 75" xfId="189"/>
    <cellStyle name="Обычный 75 2" xfId="190"/>
    <cellStyle name="Обычный 76" xfId="191"/>
    <cellStyle name="Обычный 77" xfId="192"/>
    <cellStyle name="Обычный 78" xfId="193"/>
    <cellStyle name="Обычный 79" xfId="194"/>
    <cellStyle name="Обычный 8" xfId="195"/>
    <cellStyle name="Обычный 8 2" xfId="196"/>
    <cellStyle name="Обычный 80" xfId="197"/>
    <cellStyle name="Обычный 81" xfId="198"/>
    <cellStyle name="Обычный 82" xfId="199"/>
    <cellStyle name="Обычный 83" xfId="200"/>
    <cellStyle name="Обычный 84" xfId="201"/>
    <cellStyle name="Обычный 85" xfId="202"/>
    <cellStyle name="Обычный 86" xfId="203"/>
    <cellStyle name="Обычный 87" xfId="204"/>
    <cellStyle name="Обычный 88" xfId="205"/>
    <cellStyle name="Обычный 89" xfId="206"/>
    <cellStyle name="Обычный 9" xfId="207"/>
    <cellStyle name="Обычный 90" xfId="208"/>
    <cellStyle name="Обычный 91" xfId="209"/>
    <cellStyle name="Обычный 92" xfId="210"/>
    <cellStyle name="Обычный 93" xfId="211"/>
    <cellStyle name="Обычный 94" xfId="212"/>
    <cellStyle name="Обычный 95" xfId="213"/>
    <cellStyle name="Обычный 96" xfId="214"/>
    <cellStyle name="Обычный 97" xfId="215"/>
    <cellStyle name="Обычный 98" xfId="216"/>
    <cellStyle name="Обычный 99" xfId="217"/>
    <cellStyle name="Параметр" xfId="218"/>
    <cellStyle name="ПеременныеСметы" xfId="219"/>
    <cellStyle name="Процентный 2" xfId="220"/>
    <cellStyle name="РесСмета" xfId="221"/>
    <cellStyle name="СводкаСтоимРаб" xfId="222"/>
    <cellStyle name="СводРасч" xfId="223"/>
    <cellStyle name="СводРасч 2" xfId="224"/>
    <cellStyle name="СводРасч 3" xfId="225"/>
    <cellStyle name="Стиль 1_АКТ" xfId="226"/>
    <cellStyle name="Титул" xfId="227"/>
    <cellStyle name="Финансовый [0] 2" xfId="228"/>
    <cellStyle name="Финансовый 2" xfId="229"/>
    <cellStyle name="Финансовый 3" xfId="230"/>
    <cellStyle name="Финансовый 3 2" xfId="231"/>
    <cellStyle name="Финансовый 4" xfId="232"/>
    <cellStyle name="Финансовый 5" xfId="233"/>
    <cellStyle name="Хвост" xfId="234"/>
    <cellStyle name="Экспертиза" xfId="23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9.xml"/><Relationship Id="rId16" Type="http://schemas.openxmlformats.org/officeDocument/2006/relationships/externalLink" Target="externalLinks/externalLink8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INK-603DD7\Documents%20and%20Settings\&#1054;&#1054;&#1054;%20&#1048;&#1085;&#1090;&#1077;&#1088;&#1057;&#1090;&#1088;&#1086;&#1081;\&#1052;&#1086;&#1080;%20&#1076;&#1086;&#1082;&#1091;&#1084;&#1077;&#1085;&#1090;&#1099;\&#1076;&#1086;&#1075;&#1086;&#1074;&#1086;&#1088;&#1099;%202007\&#1055;&#1057;176.%20&#1047;&#1072;&#1084;&#1077;&#1085;&#1072;%20&#1086;&#1096;&#1080;&#1085;&#1086;&#1074;&#1082;&#1080;%2035&#1082;&#1042;\&#1044;&#1086;&#1075;&#1086;&#1074;&#1086;&#1088;%20&#1089;%20&#1057;&#1069;&#1057;\&#1050;&#1057;-2%20&#1079;&#1072;&#1084;&#1077;&#1085;&#1072;%20&#1086;&#1096;&#1080;&#1085;%2035&#1082;&#1042;%20&#1055;&#1057;17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d.docs.live.net\Documents%20and%20Settings\221\&#1056;&#1072;&#1073;&#1086;&#1095;&#1080;&#1081;%20&#1089;&#1090;&#1086;&#1083;\&#1053;&#1086;&#1074;&#1072;&#1103;%20&#1087;&#1072;&#1087;&#1082;&#1072;\&#1061;&#1072;&#1081;&#1090;&#1091;&#1085;\&#1056;&#1042;&#1057;%2030&#1090;&#1099;&#1089;%20%20&#1057;&#1090;&#1072;&#1088;&#1086;&#1083;&#1080;&#1082;&#1077;&#1077;&#1074;&#1086;\mail\&#1043;&#1077;&#1086;&#1057;&#1084;&#1077;&#1090;&#1072;\&#1040;&#1088;&#1093;&#1080;&#1074;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89;&#1084;&#1077;&#1090;&#1099;%20&#1080;&#1080;\Docs\Zarplata_1\&#1044;&#1077;&#1085;&#1080;&#1089;\&#1089;&#1086;&#1093;&#1088;&#1072;&#1085;&#1080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d.docs.live.net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904\Local%20Settings\Temporary%20Internet%20Files\OLK2\&#1057;&#1074;&#1086;&#1076;&#1085;&#1072;&#1103;%20&#1075;&#1072;&#1079;&#1086;&#1087;&#1088;&#1086;&#1074;&#1086;&#107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91;&#1076;&#1076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s\Zarplata_1\&#1044;&#1077;&#1085;&#1080;&#1089;\&#1089;&#1086;&#1093;&#1088;&#1072;&#1085;&#1080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server\&#1087;&#1083;&#1072;&#1085;&#1086;&#1074;&#1099;&#1081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d.docs.live.net\Documents%20and%20Settings\428\My%20Documents\&#1090;&#1088;&#1072;&#1085;&#1089;&#1085;&#1077;&#1092;&#1090;&#1077;&#1084;&#1072;&#1096;\mail\&#1043;&#1077;&#1086;&#1057;&#1084;&#1077;&#1090;&#1072;\&#1040;&#1088;&#1093;&#1080;&#1074;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С-2"/>
      <sheetName val="КС-3 ТТ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8"/>
      <sheetName val="Данные для расчёта сметы"/>
      <sheetName val="ЛЧ"/>
      <sheetName val="свод1"/>
      <sheetName val="Смета"/>
      <sheetName val="СметаСводная"/>
      <sheetName val="свод 2"/>
      <sheetName val="свод"/>
      <sheetName val="СметаСводная снег"/>
      <sheetName val="93-110"/>
      <sheetName val="Хаттон 90.90 Femco"/>
      <sheetName val="ИД1"/>
      <sheetName val="шаблон"/>
      <sheetName val="ИГ1"/>
      <sheetName val="сводная"/>
      <sheetName val="Коэфф1."/>
      <sheetName val="свод общ"/>
      <sheetName val="таблица руководству"/>
      <sheetName val="Суточная добыча за неделю"/>
      <sheetName val="СметаСводная павильон"/>
      <sheetName val="Таблица 4 АСУТП"/>
      <sheetName val="СметаСводная 1 оч"/>
      <sheetName val="Обновление"/>
      <sheetName val="Цена"/>
      <sheetName val="Product"/>
      <sheetName val="Смета 5.2. Кусты25,29,31,65"/>
      <sheetName val="НМА"/>
      <sheetName val="list"/>
      <sheetName val="См 1 наруж.водопровод"/>
      <sheetName val="Подрядчики"/>
      <sheetName val="2002(v2)"/>
      <sheetName val="2002_v2_"/>
      <sheetName val="сохранить"/>
      <sheetName val="информация"/>
      <sheetName val="Материалы"/>
      <sheetName val="Итог"/>
      <sheetName val="смета СИД"/>
      <sheetName val="часы"/>
      <sheetName val="ресурсная вед."/>
      <sheetName val="ИДвалка"/>
      <sheetName val="р.Волхов"/>
      <sheetName val="к.84-к.83"/>
      <sheetName val="ТИТУЛ"/>
      <sheetName val="6.14"/>
      <sheetName val="ОБЩЕСТВА"/>
      <sheetName val="6.3.1"/>
      <sheetName val="6.20"/>
      <sheetName val="6.4.1"/>
      <sheetName val="ПРОГНОЗ_1"/>
      <sheetName val="Лист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топо"/>
      <sheetName val="ПДР"/>
      <sheetName val="Прилож"/>
      <sheetName val="DATA"/>
      <sheetName val="Нормы"/>
      <sheetName val="вариант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Разработка проекта"/>
      <sheetName val="КП НовоКов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Прибыль опл"/>
      <sheetName val="Вспомогательный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справ."/>
      <sheetName val="справ_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оператор"/>
      <sheetName val="исх_данные"/>
      <sheetName val="СметаСводная Колпино"/>
      <sheetName val="Январь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КП к ГК"/>
      <sheetName val="изыскания 2"/>
      <sheetName val="Калплан Кра"/>
      <sheetName val="кп"/>
      <sheetName val="матер."/>
      <sheetName val="КП Прим (3)"/>
      <sheetName val="Leistungsakt"/>
      <sheetName val="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Капитальные затраты"/>
      <sheetName val="Opex personnel (Term facs)"/>
      <sheetName val="2.2 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Лист3"/>
      <sheetName val="АЧ"/>
      <sheetName val="кп (3)"/>
      <sheetName val="СП"/>
      <sheetName val="фонтан разбитый2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155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Дополнительные параметры"/>
      <sheetName val="РС "/>
      <sheetName val="13_1"/>
      <sheetName val="Свод объем"/>
      <sheetName val="Табл.5"/>
      <sheetName val="Табл.2"/>
      <sheetName val="Исх.данные"/>
      <sheetName val="Дог цена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геолог"/>
      <sheetName val="SakhNIPI5"/>
      <sheetName val="ПИР"/>
      <sheetName val="PO Data"/>
      <sheetName val="Source Lists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3труба (П)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.401.2"/>
      <sheetName val="Таблица 5"/>
      <sheetName val="Таблица 3"/>
      <sheetName val="Rub"/>
      <sheetName val="HP_и_оргтехника"/>
      <sheetName val="СМЕТА_проект"/>
      <sheetName val="Лист_опроса"/>
      <sheetName val="выборка на22 июня"/>
      <sheetName val="15"/>
      <sheetName val="Акт выбора"/>
      <sheetName val="Коэф"/>
      <sheetName val="См.3_АСУ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Восстановл_Лист37"/>
      <sheetName val="16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М_1"/>
      <sheetName val="Сводная "/>
      <sheetName val="7.ТХ Сети (кор)"/>
      <sheetName val="лч и кам"/>
      <sheetName val="Tier 311208"/>
      <sheetName val="свод_ИИР"/>
      <sheetName val="ПД"/>
      <sheetName val="См.№7 Эл."/>
      <sheetName val="См.№8 Пож."/>
      <sheetName val="См.№3 ВиК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"/>
      <sheetName val="Общ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Полигон - ИЭИ "/>
      <sheetName val="Ком"/>
      <sheetName val="АСУ-линия-1"/>
      <sheetName val="ТЗ АСУ-1"/>
      <sheetName val="№1"/>
      <sheetName val="РСС_АУ"/>
      <sheetName val="Раб.АУ"/>
      <sheetName val="Сметы за сопровождение"/>
      <sheetName val="Виды работ АСО"/>
      <sheetName val="таблица_руко_x0019__x0015_ _x0003__x000c__x0011__x0011_"/>
      <sheetName val="ᄀᄀᄀᄀᄀᄀᄀᄀᄀᄀᄀᄀᄀᄀᄀᄀᄀ"/>
      <sheetName val="Акт выполненных работ 46"/>
      <sheetName val="SMW_Служебная"/>
      <sheetName val="таблица_руко_x0019__x0015_ _x0003__x000c__x0011__x0011_"/>
      <sheetName val="Смета 7"/>
      <sheetName val="ПРОЦЕНТЫ"/>
      <sheetName val="Таблица"/>
      <sheetName val="3_гидромет"/>
      <sheetName val="3 Сл.-структура затрат"/>
      <sheetName val="Должности"/>
      <sheetName val="Исходная"/>
      <sheetName val="СМ_x000b__x0011__x0012__x000c__x0011__x0011__x0011__x0011__x0011__x0011_"/>
      <sheetName val="Объем работ"/>
      <sheetName val="2-stage"/>
      <sheetName val="ИД СМР"/>
      <sheetName val="6"/>
      <sheetName val="1.14"/>
      <sheetName val="1.7"/>
      <sheetName val="ЛС_РЕС"/>
      <sheetName val="MararashAA"/>
      <sheetName val="Бл.электр."/>
      <sheetName val="8"/>
      <sheetName val="ПД-2.2"/>
      <sheetName val="ФОТ для смет"/>
      <sheetName val="2 Геология"/>
      <sheetName val="Lucent"/>
      <sheetName val="Лист"/>
      <sheetName val="Исх"/>
      <sheetName val="СМ"/>
      <sheetName val="Норм"/>
      <sheetName val="СМИС"/>
      <sheetName val="База"/>
      <sheetName val="basa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Исх."/>
      <sheetName val="#ССЫЛКА"/>
      <sheetName val="исх-данные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const"/>
      <sheetName val="ИД ПНР"/>
      <sheetName val="анализ 2003_2004исполнение МТО"/>
      <sheetName val="Main list"/>
      <sheetName val="Технический лист"/>
      <sheetName val="Тестовый"/>
      <sheetName val="Panduit"/>
      <sheetName val="эл_химз_3"/>
      <sheetName val="геология_3"/>
      <sheetName val="Данные_для_расчёта_сметы2"/>
      <sheetName val="свод_22"/>
      <sheetName val="СметаСводная_снег2"/>
      <sheetName val="Хаттон_90_90_Femco2"/>
      <sheetName val="Коэфф1_2"/>
      <sheetName val="свод_общ2"/>
      <sheetName val="таблица_руководству2"/>
      <sheetName val="Суточная_добыча_за_неделю2"/>
      <sheetName val="СметаСводная_павильон2"/>
      <sheetName val="Таблица_4_АСУТП2"/>
      <sheetName val="СметаСводная_1_оч2"/>
      <sheetName val="Смета_5_2__Кусты25,29,31,652"/>
      <sheetName val="См_1_наруж_водопровод2"/>
      <sheetName val="смета_СИД1"/>
      <sheetName val="ресурсная_вед_1"/>
      <sheetName val="р_Волхов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Разработка_проекта2"/>
      <sheetName val="КП_НовоКов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Прибыль_опл2"/>
      <sheetName val="№5_СУБ_Инж_защ2"/>
      <sheetName val="HP_и_оргтехника2"/>
      <sheetName val="Таблица_21"/>
      <sheetName val="ст_ГТМ1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2"/>
      <sheetName val="ПСБ_-_ОЭ2"/>
      <sheetName val="Смета_22"/>
      <sheetName val="Ачинский_НПЗ2"/>
      <sheetName val="См3_СЦБ-зап2"/>
      <sheetName val="КП_к_ГК1"/>
      <sheetName val="изыскания_21"/>
      <sheetName val="Калплан_Кра1"/>
      <sheetName val="матер_1"/>
      <sheetName val="КП_Прим_(3)1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Капитальные_затраты2"/>
      <sheetName val="Opex_personnel_(Term_facs)2"/>
      <sheetName val="2_2_2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кп_(3)1"/>
      <sheetName val="фонтан_разбитый21"/>
      <sheetName val="Объемы_работ_по_ПВ1"/>
      <sheetName val="Баланс_(Ф1)1"/>
      <sheetName val="Смета_3_Гидролог1"/>
      <sheetName val="Записка_СЦБ1"/>
      <sheetName val="Дополнительные_параметры1"/>
      <sheetName val="РС_1"/>
      <sheetName val="Свод_объем1"/>
      <sheetName val="Табл_52"/>
      <sheetName val="Табл_22"/>
      <sheetName val="Дог_цена1"/>
      <sheetName val="Курс_доллара1"/>
      <sheetName val="Календарь_новый1"/>
      <sheetName val="Смета_№_1_ИИ_линия1"/>
      <sheetName val="Общая_часть1"/>
      <sheetName val="См_№3_ОПР1"/>
      <sheetName val="см_№6_АВЗУ_и_ГПЗУ1"/>
      <sheetName val="см_№1_1_Геодезические_работы_1"/>
      <sheetName val="см_№1_4_Экология_1"/>
      <sheetName val="Input_Assumptions1"/>
      <sheetName val="Расчет_курса1"/>
      <sheetName val="АСУ_ТП_1_этап_ПД1"/>
      <sheetName val="PO_Data1"/>
      <sheetName val="Source_Lists1"/>
      <sheetName val="3труба_(П)1"/>
      <sheetName val="1_401_21"/>
      <sheetName val="Таблица_51"/>
      <sheetName val="Таблица_31"/>
      <sheetName val="выборка_на22_июня1"/>
      <sheetName val="Акт_выбора1"/>
      <sheetName val="См_3_АС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лч_и_кам1"/>
      <sheetName val="Tier_3112081"/>
      <sheetName val="См_№7_Эл_1"/>
      <sheetName val="См_№8_Пож_1"/>
      <sheetName val="См_№3_ВиК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Полигон_-_ИЭИ_1"/>
      <sheetName val="ТЗ_АСУ-11"/>
      <sheetName val="Раб_АУ1"/>
      <sheetName val="Сметы_за_сопровождение1"/>
      <sheetName val="Виды_работ_АСО1"/>
      <sheetName val="таблица_руко_2"/>
      <sheetName val="Акт_выполненных_работ_461"/>
      <sheetName val="таблица_руко_"/>
      <sheetName val="Смета_71"/>
      <sheetName val="эл_химз_2"/>
      <sheetName val="геология_2"/>
      <sheetName val="Данные_для_расчёта_сметы1"/>
      <sheetName val="свод_21"/>
      <sheetName val="СметаСводная_снег1"/>
      <sheetName val="Хаттон_90_90_Femco1"/>
      <sheetName val="Коэфф1_1"/>
      <sheetName val="свод_общ1"/>
      <sheetName val="таблица_руководству1"/>
      <sheetName val="Суточная_добыча_за_неделю1"/>
      <sheetName val="СметаСводная_павильон1"/>
      <sheetName val="Таблица_4_АСУТП1"/>
      <sheetName val="СметаСводная_1_оч1"/>
      <sheetName val="Смета_5_2__Кусты25,29,31,651"/>
      <sheetName val="См_1_наруж_водопровод1"/>
      <sheetName val="смета_СИД"/>
      <sheetName val="ресурсная_вед_"/>
      <sheetName val="р_Волхов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Разработка_проекта1"/>
      <sheetName val="КП_НовоКов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Прибыль_опл1"/>
      <sheetName val="№5_СУБ_Инж_защ1"/>
      <sheetName val="HP_и_оргтехника1"/>
      <sheetName val="Таблица_2"/>
      <sheetName val="ст_ГТМ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1"/>
      <sheetName val="ПСБ_-_ОЭ1"/>
      <sheetName val="Смета_21"/>
      <sheetName val="Ачинский_НПЗ1"/>
      <sheetName val="См3_СЦБ-зап1"/>
      <sheetName val="КП_к_ГК"/>
      <sheetName val="изыскания_2"/>
      <sheetName val="Калплан_Кра"/>
      <sheetName val="матер_"/>
      <sheetName val="КП_Прим_(3)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Капитальные_затраты1"/>
      <sheetName val="Opex_personnel_(Term_facs)1"/>
      <sheetName val="2_2_1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кп_(3)"/>
      <sheetName val="фонтан_разбитый2"/>
      <sheetName val="Объемы_работ_по_ПВ"/>
      <sheetName val="Баланс_(Ф1)"/>
      <sheetName val="Смета_3_Гидролог"/>
      <sheetName val="Записка_СЦБ"/>
      <sheetName val="Дополнительные_параметры"/>
      <sheetName val="РС_"/>
      <sheetName val="Свод_объем"/>
      <sheetName val="Табл_51"/>
      <sheetName val="Табл_21"/>
      <sheetName val="Дог_цена"/>
      <sheetName val="Курс_доллара"/>
      <sheetName val="Календарь_новый"/>
      <sheetName val="Смета_№_1_ИИ_линия"/>
      <sheetName val="Общая_часть"/>
      <sheetName val="См_№3_ОПР"/>
      <sheetName val="см_№6_АВЗУ_и_ГПЗУ"/>
      <sheetName val="см_№1_1_Геодезические_работы_"/>
      <sheetName val="см_№1_4_Экология_"/>
      <sheetName val="Input_Assumptions"/>
      <sheetName val="Расчет_курса"/>
      <sheetName val="АСУ_ТП_1_этап_ПД"/>
      <sheetName val="PO_Data"/>
      <sheetName val="Source_Lists"/>
      <sheetName val="3труба_(П)"/>
      <sheetName val="1_401_2"/>
      <sheetName val="Таблица_5"/>
      <sheetName val="Таблица_3"/>
      <sheetName val="выборка_на22_июня"/>
      <sheetName val="Акт_выбора"/>
      <sheetName val="См_3_АС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лч_и_кам"/>
      <sheetName val="Tier_311208"/>
      <sheetName val="См_№7_Эл_"/>
      <sheetName val="См_№8_Пож_"/>
      <sheetName val="См_№3_ВиК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Полигон_-_ИЭИ_"/>
      <sheetName val="ТЗ_АСУ-1"/>
      <sheetName val="Раб_АУ"/>
      <sheetName val="Сметы_за_сопровождение"/>
      <sheetName val="Виды_работ_АСО"/>
      <sheetName val="таблица_руко_1"/>
      <sheetName val="Акт_выполненных_работ_46"/>
      <sheetName val="Смета_7"/>
      <sheetName val="таблица_руко "/>
      <sheetName val="эл_химз_4"/>
      <sheetName val="геология_4"/>
      <sheetName val="Данные_для_расчёта_сметы3"/>
      <sheetName val="свод_23"/>
      <sheetName val="СметаСводная_снег3"/>
      <sheetName val="Хаттон_90_90_Femco3"/>
      <sheetName val="Коэфф1_3"/>
      <sheetName val="свод_общ3"/>
      <sheetName val="таблица_руководству3"/>
      <sheetName val="Суточная_добыча_за_неделю3"/>
      <sheetName val="СметаСводная_павильон3"/>
      <sheetName val="Таблица_4_АСУТП3"/>
      <sheetName val="СметаСводная_1_оч3"/>
      <sheetName val="Смета_5_2__Кусты25,29,31,653"/>
      <sheetName val="См_1_наруж_водопровод3"/>
      <sheetName val="смета_СИД2"/>
      <sheetName val="ресурсная_вед_2"/>
      <sheetName val="р_Волхов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Разработка_проекта3"/>
      <sheetName val="КП_НовоКов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Прибыль_опл3"/>
      <sheetName val="№5_СУБ_Инж_защ3"/>
      <sheetName val="HP_и_оргтехника3"/>
      <sheetName val="Таблица_22"/>
      <sheetName val="ст_ГТМ2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3"/>
      <sheetName val="ПСБ_-_ОЭ3"/>
      <sheetName val="Смета_23"/>
      <sheetName val="Ачинский_НПЗ3"/>
      <sheetName val="См3_СЦБ-зап3"/>
      <sheetName val="КП_к_ГК2"/>
      <sheetName val="изыскания_22"/>
      <sheetName val="Калплан_Кра2"/>
      <sheetName val="матер_2"/>
      <sheetName val="КП_Прим_(3)2"/>
      <sheetName val="Пояснение_2"/>
      <sheetName val="3_13"/>
      <sheetName val="Коммерческие_расходы3"/>
      <sheetName val="смета_2_проект__работы2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Капитальные_затраты3"/>
      <sheetName val="Opex_personnel_(Term_facs)3"/>
      <sheetName val="2_2_3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кп_(3)2"/>
      <sheetName val="фонтан_разбитый22"/>
      <sheetName val="Объемы_работ_по_ПВ2"/>
      <sheetName val="Баланс_(Ф1)2"/>
      <sheetName val="Смета_3_Гидролог2"/>
      <sheetName val="Записка_СЦБ2"/>
      <sheetName val="Дополнительные_параметры2"/>
      <sheetName val="РС_2"/>
      <sheetName val="Свод_объем2"/>
      <sheetName val="Табл_53"/>
      <sheetName val="Табл_23"/>
      <sheetName val="Дог_цена2"/>
      <sheetName val="Курс_доллара2"/>
      <sheetName val="Календарь_новый2"/>
      <sheetName val="Смета_№_1_ИИ_линия2"/>
      <sheetName val="Общая_часть2"/>
      <sheetName val="См_№3_ОПР2"/>
      <sheetName val="см_№6_АВЗУ_и_ГПЗУ2"/>
      <sheetName val="см_№1_1_Геодезические_работы_2"/>
      <sheetName val="см_№1_4_Экология_2"/>
      <sheetName val="Input_Assumptions2"/>
      <sheetName val="Расчет_курса2"/>
      <sheetName val="АСУ_ТП_1_этап_ПД2"/>
      <sheetName val="PO_Data2"/>
      <sheetName val="Source_Lists2"/>
      <sheetName val="3труба_(П)2"/>
      <sheetName val="1_401_22"/>
      <sheetName val="Таблица_52"/>
      <sheetName val="Таблица_32"/>
      <sheetName val="выборка_на22_июня2"/>
      <sheetName val="Акт_выбора2"/>
      <sheetName val="См_3_АС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лч_и_кам2"/>
      <sheetName val="Tier_3112082"/>
      <sheetName val="См_№7_Эл_2"/>
      <sheetName val="См_№8_Пож_2"/>
      <sheetName val="См_№3_ВиК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Полигон_-_ИЭИ_2"/>
      <sheetName val="ТЗ_АСУ-12"/>
      <sheetName val="Раб_АУ2"/>
      <sheetName val="Сметы_за_сопровождение2"/>
      <sheetName val="Виды_работ_АСО2"/>
      <sheetName val="Акт_выполненных_работ_462"/>
      <sheetName val="Смета_72"/>
      <sheetName val="3_Сл_-структура_затрат"/>
      <sheetName val="Объем_работ"/>
      <sheetName val="ИД_СМР"/>
      <sheetName val="1_14"/>
      <sheetName val="1_7"/>
      <sheetName val="Бл_электр_"/>
      <sheetName val="ПД-2_2"/>
      <sheetName val="ФОТ_для_смет"/>
      <sheetName val="2_Геология"/>
      <sheetName val="СВ_2"/>
      <sheetName val="1_2_"/>
      <sheetName val="РАСПРЕД_ПО_ПРОЦЕСС"/>
      <sheetName val="кап_ремонт"/>
      <sheetName val="Вспом_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ИД_ПНР"/>
      <sheetName val="анализ_2003_2004исполнение_МТО"/>
      <sheetName val="Main_list"/>
      <sheetName val="Технический_лист"/>
      <sheetName val="таблица_руко_3"/>
      <sheetName val="таблица_руко_4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ПС"/>
      <sheetName val="Приложение 2"/>
      <sheetName val=" Свод"/>
      <sheetName val="Пра"/>
      <sheetName val="исключ ЭХЗ"/>
      <sheetName val="БДР"/>
      <sheetName val="КБК ДПК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ГАЗ_камаз"/>
      <sheetName val="41"/>
      <sheetName val="Договорная цена"/>
      <sheetName val="Имя"/>
      <sheetName val="№2Гидромет."/>
      <sheetName val="№2Геолог"/>
      <sheetName val="№2Геолог с.п."/>
      <sheetName val="№3Экологи (2этап)"/>
      <sheetName val="Исх1"/>
      <sheetName val="ПС"/>
      <sheetName val="расчеты"/>
      <sheetName val="ПС 110 кВ (доп)"/>
      <sheetName val="ПД-2.1"/>
      <sheetName val="Прас_лист"/>
      <sheetName val="ДКСС от МПС"/>
      <sheetName val="РС"/>
      <sheetName val="Настройки"/>
      <sheetName val="ВПР"/>
      <sheetName val="Прил.5 СС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Акт-Смета_30"/>
      <sheetName val="сводная (2)"/>
      <sheetName val="GLOBAL"/>
      <sheetName val="Прочее"/>
      <sheetName val="Форма 2.1"/>
      <sheetName val="ИНСТРУКЦИЯ"/>
      <sheetName val="темп"/>
      <sheetName val="ЛЧ Р"/>
      <sheetName val="2.1"/>
      <sheetName val="Смета180"/>
      <sheetName val="ЕТС (ф)"/>
      <sheetName val="W28"/>
      <sheetName val="См_2 Шатурс сети  проект работы"/>
      <sheetName val="выборка "/>
      <sheetName val="выборка раб"/>
      <sheetName val="РабПр"/>
      <sheetName val="Свод2006"/>
      <sheetName val="1 кв"/>
      <sheetName val="Смета 2 эл.монтаж"/>
      <sheetName val="Смета 1 общестроит"/>
      <sheetName val="см 5 ОДД "/>
      <sheetName val="Смета _4ПР ЭХЗ"/>
      <sheetName val="Общие"/>
      <sheetName val="по объекту"/>
      <sheetName val="09-01"/>
      <sheetName val="09-02"/>
      <sheetName val="09-03"/>
      <sheetName val="09-04"/>
      <sheetName val="09-0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/>
      <sheetData sheetId="1498"/>
      <sheetData sheetId="1499"/>
      <sheetData sheetId="1500"/>
      <sheetData sheetId="1501"/>
      <sheetData sheetId="1502" refreshError="1"/>
      <sheetData sheetId="1503"/>
      <sheetData sheetId="1504"/>
      <sheetData sheetId="1505"/>
      <sheetData sheetId="1506"/>
      <sheetData sheetId="1507"/>
      <sheetData sheetId="1508"/>
      <sheetData sheetId="1509"/>
      <sheetData sheetId="1510" refreshError="1"/>
      <sheetData sheetId="1511" refreshError="1"/>
      <sheetData sheetId="1512"/>
      <sheetData sheetId="1513"/>
      <sheetData sheetId="1514" refreshError="1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Данные для расчёта сметы"/>
      <sheetName val="2002(v2)"/>
      <sheetName val="ПРОГНОЗ_1"/>
      <sheetName val="справ."/>
      <sheetName val="Лист2"/>
      <sheetName val="эл_химз_"/>
      <sheetName val="геология_"/>
      <sheetName val="справ_"/>
      <sheetName val="СметаСводная снег"/>
      <sheetName val="2002_v2_"/>
      <sheetName val="лч и кам"/>
      <sheetName val="Смета"/>
      <sheetName val="93-110"/>
      <sheetName val="СметаСводная"/>
      <sheetName val="ИГ1"/>
      <sheetName val="СметаСводная павильон"/>
      <sheetName val="топо"/>
      <sheetName val="оборудован"/>
      <sheetName val="Упр"/>
      <sheetName val="см8"/>
      <sheetName val="РН-ПНГ"/>
      <sheetName val="Перечень ИУ"/>
      <sheetName val="Коэфф1."/>
      <sheetName val="свод 2"/>
      <sheetName val="влад-таблица"/>
      <sheetName val="2002(v1)"/>
      <sheetName val="Подрядчики"/>
      <sheetName val="Январь"/>
      <sheetName val="3.1 ТХ"/>
      <sheetName val="ЗП_ЮНГ"/>
      <sheetName val="sapactivexlhiddensheet"/>
      <sheetName val="НМА"/>
      <sheetName val="оператор"/>
      <sheetName val="исх_данные"/>
      <sheetName val="ст ГТМ"/>
      <sheetName val="СметаСводная Колпино"/>
      <sheetName val="Итог"/>
      <sheetName val="мсн"/>
      <sheetName val="мат"/>
      <sheetName val="к.84-к.83"/>
      <sheetName val="ТИТУЛ"/>
      <sheetName val="6.14"/>
      <sheetName val="ОБЩЕСТВА"/>
      <sheetName val="6.3.1"/>
      <sheetName val="6.20"/>
      <sheetName val="6.4.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ПДР"/>
      <sheetName val="Прилож"/>
      <sheetName val="DATA"/>
      <sheetName val="Нормы"/>
      <sheetName val="вариант"/>
      <sheetName val="Обновление"/>
      <sheetName val="Цена"/>
      <sheetName val="Product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информация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КП (2)"/>
      <sheetName val="Бюджет"/>
      <sheetName val="Norm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1.401.2"/>
      <sheetName val="Rub"/>
      <sheetName val="1"/>
      <sheetName val="Пояснение "/>
      <sheetName val="3.1"/>
      <sheetName val="Коммерческие расходы"/>
      <sheetName val="ц_1991"/>
      <sheetName val="смета 2 проект. работы"/>
      <sheetName val="Хар_"/>
      <sheetName val="С1_"/>
      <sheetName val="СтрЗапасов (2)"/>
      <sheetName val="НМ расчеты"/>
      <sheetName val="Общая часть"/>
      <sheetName val="СС замеч с ответам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Курсы"/>
      <sheetName val="в работу"/>
      <sheetName val="1ПС"/>
      <sheetName val="20_Кредиты краткосрочные"/>
      <sheetName val="Лист3"/>
      <sheetName val="АЧ"/>
      <sheetName val="кп"/>
      <sheetName val="Баланс (Ф1)"/>
      <sheetName val="Перечень Заказчиков"/>
      <sheetName val="Смета терзем"/>
      <sheetName val="СП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оэф КВ"/>
      <sheetName val="кп (3)"/>
      <sheetName val="13_1"/>
      <sheetName val=""/>
      <sheetName val="К"/>
      <sheetName val="Кал.план Жукова даты - не надо"/>
      <sheetName val="матер."/>
      <sheetName val="КП Прим (3)"/>
      <sheetName val="фонтан разбитый2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Коэф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Таблица 5"/>
      <sheetName val="Таблица 3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Source lists"/>
      <sheetName val="PO Data"/>
      <sheetName val="ПД"/>
      <sheetName val="СВ 2"/>
      <sheetName val="Акт выбора"/>
      <sheetName val="Смета _4ПР ЭХЗ"/>
      <sheetName val="Общ"/>
      <sheetName val="Полигон - ИЭИ "/>
      <sheetName val="Ком"/>
      <sheetName val="№1"/>
      <sheetName val="Tier 311208"/>
      <sheetName val="свод_ИИР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См.3_АСУ"/>
      <sheetName val="3_гидромет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РСС_АУ"/>
      <sheetName val="Раб.АУ"/>
      <sheetName val="ЛС_РЕС"/>
      <sheetName val="ГАЗ_камаз"/>
      <sheetName val="эл_химз_3"/>
      <sheetName val="геология_3"/>
      <sheetName val="Данные_для_расчёта_сметы2"/>
      <sheetName val="справ_3"/>
      <sheetName val="СметаСводная_снег2"/>
      <sheetName val="лч_и_кам1"/>
      <sheetName val="СметаСводная_павильон2"/>
      <sheetName val="Перечень_ИУ2"/>
      <sheetName val="Коэфф1_2"/>
      <sheetName val="свод_22"/>
      <sheetName val="3_1_ТХ2"/>
      <sheetName val="ст_ГТМ1"/>
      <sheetName val="СметаСводная_Колпино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1"/>
      <sheetName val="Таблица_4_АСУТП2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3_52"/>
      <sheetName val="суб_подряд2"/>
      <sheetName val="ПСБ_-_ОЭ2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1"/>
      <sheetName val="ресурсная_вед_1"/>
      <sheetName val="р_Волхов2"/>
      <sheetName val="КП_к_ГК1"/>
      <sheetName val="изыскания_21"/>
      <sheetName val="Калплан_Кра1"/>
      <sheetName val="6_11_новый1"/>
      <sheetName val="1_401_21"/>
      <sheetName val="Пояснение_1"/>
      <sheetName val="3_12"/>
      <sheetName val="Коммерческие_расходы2"/>
      <sheetName val="смета_2_проект__работы1"/>
      <sheetName val="СтрЗапасов_(2)1"/>
      <sheetName val="НМ_расчеты1"/>
      <sheetName val="Общая_часть1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PwC_Copies_from_old_models_--&gt;1"/>
      <sheetName val="Сравнение_ДПН_факт_06-071"/>
      <sheetName val="см_№1_1_Геодезические_работы_1"/>
      <sheetName val="см_№1_4_Экология_1"/>
      <sheetName val="Input_Assumptions1"/>
      <sheetName val="2_2_2"/>
      <sheetName val="Расчет_курса1"/>
      <sheetName val="АСУ_ТП_1_этап_ПД1"/>
      <sheetName val="в_работу2"/>
      <sheetName val="20_Кредиты_краткосрочные2"/>
      <sheetName val="Баланс_(Ф1)1"/>
      <sheetName val="Перечень_Заказчиков2"/>
      <sheetName val="Смета_терзем1"/>
      <sheetName val="Opex_personnel_(Term_facs)2"/>
      <sheetName val="Капитальные_затраты2"/>
      <sheetName val="Коэф_КВ1"/>
      <sheetName val="кп_(3)1"/>
      <sheetName val="Кал_план_Жукова_даты_-_не_надо1"/>
      <sheetName val="матер_1"/>
      <sheetName val="КП_Прим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Source_lists1"/>
      <sheetName val="PO_Data1"/>
      <sheetName val="СВ_21"/>
      <sheetName val="Акт_выбора1"/>
      <sheetName val="Смета__4ПР_ЭХЗ1"/>
      <sheetName val="эл_химз_2"/>
      <sheetName val="геология_2"/>
      <sheetName val="Данные_для_расчёта_сметы1"/>
      <sheetName val="справ_2"/>
      <sheetName val="СметаСводная_снег1"/>
      <sheetName val="лч_и_кам"/>
      <sheetName val="СметаСводная_павильон1"/>
      <sheetName val="Перечень_ИУ1"/>
      <sheetName val="Коэфф1_1"/>
      <sheetName val="свод_21"/>
      <sheetName val="3_1_ТХ1"/>
      <sheetName val="ст_ГТМ"/>
      <sheetName val="СметаСводная_Колпино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3_51"/>
      <sheetName val="суб_подряд1"/>
      <sheetName val="ПСБ_-_ОЭ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"/>
      <sheetName val="ресурсная_вед_"/>
      <sheetName val="р_Волхов1"/>
      <sheetName val="КП_к_ГК"/>
      <sheetName val="изыскания_2"/>
      <sheetName val="Калплан_Кра"/>
      <sheetName val="6_11_новый"/>
      <sheetName val="1_401_2"/>
      <sheetName val="Пояснение_"/>
      <sheetName val="3_11"/>
      <sheetName val="Коммерческие_расходы1"/>
      <sheetName val="смета_2_проект__работы"/>
      <sheetName val="СтрЗапасов_(2)"/>
      <sheetName val="НМ_расчеты"/>
      <sheetName val="Общая_часть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PwC_Copies_from_old_models_--&gt;&gt;"/>
      <sheetName val="Сравнение_ДПН_факт_06-07"/>
      <sheetName val="см_№1_1_Геодезические_работы_"/>
      <sheetName val="см_№1_4_Экология_"/>
      <sheetName val="Input_Assumptions"/>
      <sheetName val="2_2_1"/>
      <sheetName val="Расчет_курса"/>
      <sheetName val="АСУ_ТП_1_этап_ПД"/>
      <sheetName val="в_работу1"/>
      <sheetName val="20_Кредиты_краткосрочные1"/>
      <sheetName val="Баланс_(Ф1)"/>
      <sheetName val="Перечень_Заказчиков1"/>
      <sheetName val="Смета_терзем"/>
      <sheetName val="Opex_personnel_(Term_facs)1"/>
      <sheetName val="Капитальные_затраты1"/>
      <sheetName val="Коэф_КВ"/>
      <sheetName val="кп_(3)"/>
      <sheetName val="Кал_план_Жукова_даты_-_не_надо"/>
      <sheetName val="матер_"/>
      <sheetName val="КП_Прим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Source_lists"/>
      <sheetName val="PO_Data"/>
      <sheetName val="СВ_2"/>
      <sheetName val="Акт_выбора"/>
      <sheetName val="Смета__4ПР_ЭХЗ"/>
      <sheetName val="эл_химз_4"/>
      <sheetName val="геология_4"/>
      <sheetName val="Данные_для_расчёта_сметы3"/>
      <sheetName val="справ_4"/>
      <sheetName val="СметаСводная_снег3"/>
      <sheetName val="лч_и_кам2"/>
      <sheetName val="СметаСводная_павильон3"/>
      <sheetName val="Перечень_ИУ3"/>
      <sheetName val="Коэфф1_3"/>
      <sheetName val="свод_23"/>
      <sheetName val="3_1_ТХ3"/>
      <sheetName val="ст_ГТМ2"/>
      <sheetName val="СметаСводная_Колпино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2"/>
      <sheetName val="Таблица_4_АСУТП3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3_53"/>
      <sheetName val="суб_подряд3"/>
      <sheetName val="ПСБ_-_ОЭ3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2"/>
      <sheetName val="ресурсная_вед_2"/>
      <sheetName val="р_Волхов3"/>
      <sheetName val="КП_к_ГК2"/>
      <sheetName val="изыскания_22"/>
      <sheetName val="Калплан_Кра2"/>
      <sheetName val="6_11_новый2"/>
      <sheetName val="1_401_22"/>
      <sheetName val="Пояснение_2"/>
      <sheetName val="3_13"/>
      <sheetName val="Коммерческие_расходы3"/>
      <sheetName val="смета_2_проект__работы2"/>
      <sheetName val="СтрЗапасов_(2)2"/>
      <sheetName val="НМ_расчеты2"/>
      <sheetName val="Общая_часть2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PwC_Copies_from_old_models_--&gt;2"/>
      <sheetName val="Сравнение_ДПН_факт_06-072"/>
      <sheetName val="см_№1_1_Геодезические_работы_2"/>
      <sheetName val="см_№1_4_Экология_2"/>
      <sheetName val="Input_Assumptions2"/>
      <sheetName val="2_2_3"/>
      <sheetName val="Расчет_курса2"/>
      <sheetName val="АСУ_ТП_1_этап_ПД2"/>
      <sheetName val="в_работу3"/>
      <sheetName val="20_Кредиты_краткосрочные3"/>
      <sheetName val="Баланс_(Ф1)2"/>
      <sheetName val="Перечень_Заказчиков3"/>
      <sheetName val="Смета_терзем2"/>
      <sheetName val="Opex_personnel_(Term_facs)3"/>
      <sheetName val="Капитальные_затраты3"/>
      <sheetName val="Коэф_КВ2"/>
      <sheetName val="кп_(3)2"/>
      <sheetName val="Кал_план_Жукова_даты_-_не_надо2"/>
      <sheetName val="матер_2"/>
      <sheetName val="КП_Прим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Source_lists2"/>
      <sheetName val="PO_Data2"/>
      <sheetName val="СВ_22"/>
      <sheetName val="Акт_выбора2"/>
      <sheetName val="Смета__4ПР_ЭХЗ2"/>
      <sheetName val="Полигон_-_ИЭИ_"/>
      <sheetName val="Tier_311208"/>
      <sheetName val="См_3_АСУ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Раб_АУ"/>
      <sheetName val="ЖД 3.1"/>
      <sheetName val="УСР"/>
      <sheetName val="Объемы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СМ_x000b__x0011__x0012__x000c__x0011__x0011__x0011__x0011__x0011__x0011_"/>
      <sheetName val="ᄀᄀᄀᄀᄀᄀᄀᄀᄀᄀᄀᄀᄀᄀᄀᄀᄀ"/>
      <sheetName val="См.№7 Эл."/>
      <sheetName val="См.№8 Пож."/>
      <sheetName val="См.№3 ВиК"/>
      <sheetName val="Сметы за сопровождение"/>
      <sheetName val="Объем работ"/>
      <sheetName val="2-stage"/>
      <sheetName val="АСУ-линия-1"/>
      <sheetName val="ТЗ АСУ-1"/>
      <sheetName val="ИД СМР"/>
      <sheetName val="Виды работ АСО"/>
      <sheetName val="6"/>
      <sheetName val="1.14"/>
      <sheetName val="1.7"/>
      <sheetName val=""/>
      <sheetName val="таблица_руко_x0019__x0015_ _x0003__x000c__x0011__x0011_"/>
      <sheetName val="MararashAA"/>
      <sheetName val="ПРОЦЕНТЫ"/>
      <sheetName val="Бл.электр."/>
      <sheetName val="8"/>
      <sheetName val="ПД-2.2"/>
      <sheetName val="ФОТ для смет"/>
      <sheetName val="2 Геология"/>
      <sheetName val="Lucent"/>
      <sheetName val="СМ"/>
      <sheetName val="таблица_руко_x0019__x0015_ _x0003__x000c__x0011__x0011_"/>
      <sheetName val="Норм"/>
      <sheetName val="база"/>
      <sheetName val="СМИС"/>
      <sheetName val="Исх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basa"/>
      <sheetName val="1.2_"/>
      <sheetName val="Base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#ССЫЛКА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Причины отклонений"/>
      <sheetName val="Статус работы"/>
      <sheetName val="Уровень графика"/>
      <sheetName val="ИД ПНР"/>
      <sheetName val="Технический лист"/>
      <sheetName val="Приложение 2"/>
      <sheetName val="анализ 2003_2004исполнение МТО"/>
      <sheetName val="аванс по ОС"/>
      <sheetName val="Авансы выданные"/>
      <sheetName val="Кред"/>
      <sheetName val="ДЗ"/>
      <sheetName val="Кред. задолж."/>
      <sheetName val="Прочие"/>
      <sheetName val="Main list"/>
      <sheetName val="Имя"/>
      <sheetName val="Сводный"/>
      <sheetName val="Тестовый"/>
      <sheetName val="ИНСТРУКЦИЯ"/>
      <sheetName val="41"/>
      <sheetName val=" Свод"/>
      <sheetName val="Договорная цена"/>
      <sheetName val="Panduit"/>
      <sheetName val="КБК ДПК"/>
      <sheetName val="расчеты"/>
      <sheetName val="Прас_лист"/>
      <sheetName val="исключ ЭХЗ"/>
      <sheetName val="БДР"/>
      <sheetName val="геол"/>
      <sheetName val="Должности"/>
      <sheetName val="3 Сл.-структура затрат"/>
      <sheetName val="Исходная"/>
      <sheetName val="const"/>
      <sheetName val="№2Гидромет."/>
      <sheetName val="№2Геолог"/>
      <sheetName val="№2Геолог с.п."/>
      <sheetName val="№3Экологи (2этап)"/>
      <sheetName val="ПС"/>
      <sheetName val="расчет вязкости"/>
      <sheetName val="Сравнение с Finder - ДНС-5"/>
      <sheetName val="Прил.5 СС"/>
      <sheetName val="автоматизация РД"/>
      <sheetName val="ПС 110 кВ (доп)"/>
      <sheetName val="ПС"/>
      <sheetName val="Пра"/>
      <sheetName val="Исх. данные"/>
      <sheetName val="СметаСводная п54"/>
      <sheetName val="Смета 7"/>
      <sheetName val="СметаСводная пуш"/>
      <sheetName val="ДЦ"/>
      <sheetName val=" Оборудование  end"/>
      <sheetName val="Прочее"/>
      <sheetName val="ПД-2.1"/>
      <sheetName val="Акт-Смета_30"/>
      <sheetName val="ЛЧ Р"/>
      <sheetName val="сводная (2)"/>
      <sheetName val="GLOBAL"/>
      <sheetName val="темп"/>
      <sheetName val="ЖД_3_1"/>
      <sheetName val="ЕТС (ф)"/>
      <sheetName val="Исх1"/>
      <sheetName val="W28"/>
      <sheetName val="см 5 ОДД "/>
      <sheetName val="Форма 2.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/>
      <sheetData sheetId="1466" refreshError="1"/>
      <sheetData sheetId="1467" refreshError="1"/>
      <sheetData sheetId="1468" refreshError="1"/>
      <sheetData sheetId="1469" refreshError="1"/>
      <sheetData sheetId="147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З П"/>
      <sheetName val="Свод"/>
      <sheetName val="СМЕТА проект"/>
      <sheetName val="СВОД ПИР"/>
      <sheetName val="топография"/>
      <sheetName val="13.1"/>
      <sheetName val="Смета"/>
      <sheetName val="93-110"/>
      <sheetName val="ПДР"/>
      <sheetName val="Пример расчета"/>
      <sheetName val="sapactivexlhiddensheet"/>
      <sheetName val="Calc"/>
      <sheetName val="Шкаф"/>
      <sheetName val="Коэфф1."/>
      <sheetName val="Прайс лист"/>
      <sheetName val="Сводная смета"/>
      <sheetName val="list"/>
      <sheetName val="топо"/>
      <sheetName val="1ПС"/>
      <sheetName val="Сводная газопровод"/>
      <sheetName val="5ОборРабМест(HP)"/>
      <sheetName val="к.84-к.83"/>
      <sheetName val="Обновление"/>
      <sheetName val="Цена"/>
      <sheetName val="Product"/>
      <sheetName val="Лист1"/>
      <sheetName val="График"/>
      <sheetName val="РП"/>
      <sheetName val="См 1 наруж.водопровод"/>
      <sheetName val="Упр"/>
      <sheetName val="OCK1"/>
      <sheetName val="КП (2)"/>
      <sheetName val="в работу"/>
      <sheetName val="Данные для расчёта сметы"/>
      <sheetName val="Коэф"/>
      <sheetName val="Сводная"/>
      <sheetName val="Параметры"/>
      <sheetName val="Геология"/>
      <sheetName val="Геофизика"/>
      <sheetName val="ЭХЗ"/>
      <sheetName val="Табл38-7"/>
      <sheetName val="Journals"/>
      <sheetName val="СтрЗапасов (2)"/>
      <sheetName val="З_П"/>
      <sheetName val="СМЕТА_проект"/>
      <sheetName val="СВОД_ПИР"/>
      <sheetName val="13_1"/>
      <sheetName val="Пример_расчета"/>
      <sheetName val="Коэфф1_"/>
      <sheetName val="Прайс_лист"/>
      <sheetName val="Сводная_смета"/>
      <sheetName val="Сводная_газопровод"/>
      <sheetName val="к_84-к_83"/>
      <sheetName val="Прибыль опл"/>
      <sheetName val="все"/>
      <sheetName val="Хар_"/>
      <sheetName val="С1_"/>
      <sheetName val="УКП"/>
      <sheetName val="Lim"/>
      <sheetName val="ИД СМР"/>
      <sheetName val="ИД ПНР"/>
      <sheetName val="Восстановл_Лист7"/>
      <sheetName val="Восстановл_Лист13"/>
      <sheetName val="Восстановл_Лист15"/>
      <sheetName val="Восстановл_Лист19"/>
      <sheetName val="СПЕЦИФИКАЦИЯ"/>
      <sheetName val="ПД"/>
      <sheetName val="DATA"/>
      <sheetName val="Norm"/>
      <sheetName val="8"/>
      <sheetName val=""/>
      <sheetName val="№5 СУБ Инж защ"/>
      <sheetName val="З_П1"/>
      <sheetName val="СМЕТА_проект1"/>
      <sheetName val="СВОД_ПИР1"/>
      <sheetName val="13_11"/>
      <sheetName val="Пример_расчета1"/>
      <sheetName val="Коэфф1_1"/>
      <sheetName val="Прайс_лист1"/>
      <sheetName val="Сводная_смета1"/>
      <sheetName val="Сводная_газопровод1"/>
      <sheetName val="к_84-к_831"/>
      <sheetName val="См_1_наруж_водопровод"/>
      <sheetName val="КП_(2)"/>
      <sheetName val="в_работу"/>
      <sheetName val="Данные_для_расчёта_сметы"/>
      <sheetName val="СтрЗапасов_(2)"/>
      <sheetName val="Прибыль_опл"/>
      <sheetName val="ИД_СМР"/>
      <sheetName val="ИД_ПНР"/>
      <sheetName val="Panduit"/>
      <sheetName val="БД"/>
      <sheetName val="Выборка Заказчик"/>
      <sheetName val="З_П3"/>
      <sheetName val="СМЕТА_проект3"/>
      <sheetName val="СВОД_ПИР3"/>
      <sheetName val="13_13"/>
      <sheetName val="Пример_расчета3"/>
      <sheetName val="Коэфф1_3"/>
      <sheetName val="Прайс_лист3"/>
      <sheetName val="Сводная_смета3"/>
      <sheetName val="Сводная_газопровод3"/>
      <sheetName val="к_84-к_833"/>
      <sheetName val="См_1_наруж_водопровод2"/>
      <sheetName val="КП_(2)2"/>
      <sheetName val="в_работу2"/>
      <sheetName val="Данные_для_расчёта_сметы2"/>
      <sheetName val="СтрЗапасов_(2)2"/>
      <sheetName val="Прибыль_опл2"/>
      <sheetName val="ИД_СМР2"/>
      <sheetName val="ИД_ПНР2"/>
      <sheetName val="№5_СУБ_Инж_защ1"/>
      <sheetName val="З_П2"/>
      <sheetName val="СМЕТА_проект2"/>
      <sheetName val="СВОД_ПИР2"/>
      <sheetName val="13_12"/>
      <sheetName val="Пример_расчета2"/>
      <sheetName val="Коэфф1_2"/>
      <sheetName val="Прайс_лист2"/>
      <sheetName val="Сводная_смета2"/>
      <sheetName val="Сводная_газопровод2"/>
      <sheetName val="к_84-к_832"/>
      <sheetName val="См_1_наруж_водопровод1"/>
      <sheetName val="КП_(2)1"/>
      <sheetName val="в_работу1"/>
      <sheetName val="Данные_для_расчёта_сметы1"/>
      <sheetName val="СтрЗапасов_(2)1"/>
      <sheetName val="Прибыль_опл1"/>
      <sheetName val="ИД_СМР1"/>
      <sheetName val="ИД_ПНР1"/>
      <sheetName val="№5_СУБ_Инж_защ"/>
      <sheetName val="З_П4"/>
      <sheetName val="СМЕТА_проект4"/>
      <sheetName val="СВОД_ПИР4"/>
      <sheetName val="13_14"/>
      <sheetName val="Пример_расчета4"/>
      <sheetName val="Коэфф1_4"/>
      <sheetName val="Прайс_лист4"/>
      <sheetName val="Сводная_смета4"/>
      <sheetName val="Сводная_газопровод4"/>
      <sheetName val="к_84-к_834"/>
      <sheetName val="См_1_наруж_водопровод3"/>
      <sheetName val="КП_(2)3"/>
      <sheetName val="в_работу3"/>
      <sheetName val="Данные_для_расчёта_сметы3"/>
      <sheetName val="СтрЗапасов_(2)3"/>
      <sheetName val="Прибыль_опл3"/>
      <sheetName val="ИД_СМР3"/>
      <sheetName val="ИД_ПНР3"/>
      <sheetName val="№5_СУБ_Инж_защ2"/>
      <sheetName val="Выборка_Заказчик"/>
      <sheetName val="Проект"/>
      <sheetName val="Общ"/>
      <sheetName val="Текущие показатели"/>
      <sheetName val="Хаттон 90.90 Femco"/>
      <sheetName val="Коэффициенты"/>
      <sheetName val="база"/>
      <sheetName val="к.рын"/>
      <sheetName val="СметаСводная гост"/>
      <sheetName val="Лист опроса"/>
      <sheetName val="XLR_NoRangeSheet"/>
      <sheetName val="Акт выбора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Шкаф"/>
      <sheetName val="Коэфф1."/>
      <sheetName val="Прайс лист"/>
      <sheetName val="к.84-к.83"/>
      <sheetName val="Смета"/>
      <sheetName val="СМЕТА проект"/>
      <sheetName val="Лист опроса"/>
      <sheetName val="Summary"/>
      <sheetName val="сохранить"/>
      <sheetName val="5ОборРабМест(HP)"/>
      <sheetName val="График"/>
      <sheetName val="Зап-3- СЦБ"/>
      <sheetName val="№5 СУБ Инж защ"/>
      <sheetName val="свод 2"/>
      <sheetName val="ЭХЗ"/>
      <sheetName val="Лист1"/>
      <sheetName val="Обновление"/>
      <sheetName val="Цена"/>
      <sheetName val="Product"/>
      <sheetName val="К.рын"/>
      <sheetName val="РП"/>
      <sheetName val="13.1"/>
      <sheetName val="Суточная"/>
      <sheetName val="вариант"/>
      <sheetName val="Табл38-7"/>
      <sheetName val="Лист2"/>
      <sheetName val="ПДР"/>
      <sheetName val="Данные для расчёта сметы"/>
      <sheetName val="1155"/>
      <sheetName val="СметаСводная Колпино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эл_химз_"/>
      <sheetName val="геология_"/>
      <sheetName val="Коэфф1_"/>
      <sheetName val="Прайс_лист"/>
      <sheetName val="к_84-к_83"/>
      <sheetName val="Материалы"/>
      <sheetName val="BACT"/>
      <sheetName val="Calc"/>
      <sheetName val="8"/>
      <sheetName val=""/>
      <sheetName val="1ПС"/>
      <sheetName val="свод"/>
      <sheetName val="1"/>
      <sheetName val="исх-данные"/>
      <sheetName val="EKDEB90"/>
      <sheetName val="HP и оргтехника"/>
      <sheetName val="РС"/>
      <sheetName val="эл_химз_2"/>
      <sheetName val="геология_2"/>
      <sheetName val="Коэфф1_2"/>
      <sheetName val="Прайс_лист2"/>
      <sheetName val="к_84-к_832"/>
      <sheetName val="СМЕТА_проект1"/>
      <sheetName val="Лист_опроса1"/>
      <sheetName val="Зап-3-_СЦБ1"/>
      <sheetName val="№5_СУБ_Инж_защ1"/>
      <sheetName val="свод_21"/>
      <sheetName val="К_рын1"/>
      <sheetName val="13_11"/>
      <sheetName val="Данные_для_расчёта_сметы1"/>
      <sheetName val="СметаСводная_Колпино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HP_и_оргтехника1"/>
      <sheetName val="эл_химз_1"/>
      <sheetName val="геология_1"/>
      <sheetName val="Коэфф1_1"/>
      <sheetName val="Прайс_лист1"/>
      <sheetName val="к_84-к_831"/>
      <sheetName val="СМЕТА_проект"/>
      <sheetName val="Лист_опроса"/>
      <sheetName val="Зап-3-_СЦБ"/>
      <sheetName val="№5_СУБ_Инж_защ"/>
      <sheetName val="свод_2"/>
      <sheetName val="К_рын"/>
      <sheetName val="13_1"/>
      <sheetName val="Данные_для_расчёта_сметы"/>
      <sheetName val="СметаСводная_Колпино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HP_и_оргтехника"/>
      <sheetName val="эл_химз_3"/>
      <sheetName val="геология_3"/>
      <sheetName val="Коэфф1_3"/>
      <sheetName val="Прайс_лист3"/>
      <sheetName val="к_84-к_833"/>
      <sheetName val="СМЕТА_проект2"/>
      <sheetName val="Лист_опроса2"/>
      <sheetName val="Зап-3-_СЦБ2"/>
      <sheetName val="№5_СУБ_Инж_защ2"/>
      <sheetName val="свод_22"/>
      <sheetName val="К_рын2"/>
      <sheetName val="13_12"/>
      <sheetName val="Данные_для_расчёта_сметы2"/>
      <sheetName val="СметаСводная_Колпино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HP_и_оргтехника2"/>
      <sheetName val="РасчетКомандир1"/>
      <sheetName val="РасчетКомандир2"/>
      <sheetName val="Коэфф"/>
      <sheetName val="Смета2 проект. раб."/>
      <sheetName val="Кредиты"/>
      <sheetName val="Счет-Фактура"/>
      <sheetName val="СС"/>
      <sheetName val="Смета 1"/>
      <sheetName val="данные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Сводная смета"/>
      <sheetName val="Землеотвод"/>
      <sheetName val="Смета2_проект__раб_"/>
      <sheetName val="Смета_1"/>
      <sheetName val="свод 3"/>
      <sheetName val="информация"/>
      <sheetName val="шаблон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РС "/>
      <sheetName val="Табл.5"/>
      <sheetName val="Табл.2"/>
      <sheetName val="Исх.данные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Дополнительные параметры"/>
      <sheetName val="ЛЧ"/>
      <sheetName val="Leistungsakt"/>
      <sheetName val="Свод объем"/>
      <sheetName val="Дог цена"/>
      <sheetName val="геолог"/>
      <sheetName val="SakhNIPI5"/>
      <sheetName val="ПИР"/>
      <sheetName val="выборка на22 июня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Таблица 5"/>
      <sheetName val="Таблица 3"/>
      <sheetName val="1.401.2"/>
      <sheetName val="Восстановл_Лист37"/>
      <sheetName val="16"/>
      <sheetName val="Коэф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исходные_данные"/>
      <sheetName val="расчетные_таблицы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3_5"/>
      <sheetName val="См3_СЦБ-зап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№1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2-stage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Бл.электр.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 _x0003__x000c__x0011__x0011_"/>
      <sheetName val="ИД СМР"/>
      <sheetName val="Норм"/>
      <sheetName val="2 Геология"/>
      <sheetName val="ФОТ для смет"/>
      <sheetName val="ЛС_РЕС"/>
      <sheetName val="таблица_руко_x0019__x0015_ _x0003__x000c__x0011__x0011_"/>
      <sheetName val="Настр"/>
      <sheetName val="ПД-2.2"/>
      <sheetName val="Lucent"/>
      <sheetName val="Общ"/>
      <sheetName val="6"/>
      <sheetName val="1.14"/>
      <sheetName val="1.7"/>
      <sheetName val="СМ"/>
      <sheetName val=""/>
      <sheetName val="СМИС"/>
      <sheetName val="База"/>
      <sheetName val="basa"/>
      <sheetName val="СВ 2"/>
      <sheetName val="1.2_"/>
      <sheetName val="Base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Дог_рас"/>
      <sheetName val="Исх."/>
      <sheetName val="Лист"/>
      <sheetName val="Исх"/>
      <sheetName val="Акты"/>
      <sheetName val="ЛС_БИ"/>
      <sheetName val="Расч(подряд)"/>
      <sheetName val="Сводный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/>
      <sheetData sheetId="780"/>
      <sheetData sheetId="781"/>
      <sheetData sheetId="782"/>
      <sheetData sheetId="783"/>
      <sheetData sheetId="784"/>
      <sheetData sheetId="785" refreshError="1"/>
      <sheetData sheetId="786" refreshError="1"/>
      <sheetData sheetId="787" refreshError="1"/>
      <sheetData sheetId="788" refreshError="1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/>
      <sheetData sheetId="819" refreshError="1"/>
      <sheetData sheetId="820" refreshError="1"/>
      <sheetData sheetId="821" refreshError="1"/>
      <sheetData sheetId="82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к.84-к.83"/>
      <sheetName val="Шкаф"/>
      <sheetName val="Коэфф1."/>
      <sheetName val="Прайс лист"/>
      <sheetName val="СМЕТА проект"/>
      <sheetName val="выборка на22 июня"/>
      <sheetName val="Смета"/>
      <sheetName val="HP и оргтехника"/>
      <sheetName val="Лист опроса"/>
      <sheetName val="Summary"/>
      <sheetName val="5ОборРабМест(HP)"/>
      <sheetName val="сохранить"/>
      <sheetName val="13.1"/>
      <sheetName val="свод 2"/>
      <sheetName val="Лист2"/>
      <sheetName val="Данные для расчёта сметы"/>
      <sheetName val="Таблица 5"/>
      <sheetName val="Таблица 3"/>
      <sheetName val="93-110"/>
      <sheetName val="ПДР"/>
      <sheetName val="Зап-3- СЦБ"/>
      <sheetName val="Destination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1"/>
      <sheetName val="эл_химз_"/>
      <sheetName val="геология_"/>
      <sheetName val="к_84-к_83"/>
      <sheetName val="HP_и_оргтехника"/>
      <sheetName val="Коэфф1_"/>
      <sheetName val="Прайс_лист"/>
      <sheetName val="СМЕТА_проект"/>
      <sheetName val="Лист_опроса"/>
      <sheetName val="13_1"/>
      <sheetName val="свод_2"/>
      <sheetName val="3_гидромет"/>
      <sheetName val="см8"/>
      <sheetName val="Calc"/>
      <sheetName val="ЭХЗ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РП"/>
      <sheetName val="2002(v2)"/>
      <sheetName val="справ."/>
      <sheetName val="Пояснение 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метаСводная Колпино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смета 2 проект. работы"/>
      <sheetName val="Хар_"/>
      <sheetName val="С1_"/>
      <sheetName val="СтрЗапасов (2)"/>
      <sheetName val="Norm"/>
      <sheetName val="НМ расчеты"/>
      <sheetName val="свод 3"/>
      <sheetName val="ИД"/>
      <sheetName val="отчет эл_эн  2000"/>
      <sheetName val="См3 СЦБ-зап"/>
      <sheetName val="Смета 1"/>
      <sheetName val="справка"/>
      <sheetName val="суб.подряд"/>
      <sheetName val="ПСБ - ОЭ"/>
      <sheetName val="Переменные и константы"/>
      <sheetName val="Смета 1свод"/>
      <sheetName val="Вспомогательный"/>
      <sheetName val="ID"/>
      <sheetName val="История"/>
      <sheetName val="Р1"/>
      <sheetName val="Параметры_i"/>
      <sheetName val="Таблица 2"/>
      <sheetName val="информация"/>
      <sheetName val="Текущие цены"/>
      <sheetName val="рабочий"/>
      <sheetName val="окраска"/>
      <sheetName val="Ачинский НПЗ"/>
      <sheetName val="D"/>
      <sheetName val="СметаСводная 1 оч"/>
      <sheetName val="Итог"/>
      <sheetName val="3.1 ТХ"/>
      <sheetName val="ЗП_ЮНГ"/>
      <sheetName val="РН-ПНГ"/>
      <sheetName val="Общая часть"/>
      <sheetName val="№5 СУБ Инж защ"/>
      <sheetName val="СС замеч с ответами"/>
      <sheetName val="total"/>
      <sheetName val="Комплектация"/>
      <sheetName val="трубы"/>
      <sheetName val="СМР"/>
      <sheetName val="дорог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Input"/>
      <sheetName val="Calculation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Смета 2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кп ГК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Курсы"/>
      <sheetName val="в работу"/>
      <sheetName val="1ПС"/>
      <sheetName val="20_Кредиты краткосрочные"/>
      <sheetName val="Амур ДОН"/>
      <sheetName val="3.5"/>
      <sheetName val="Январь"/>
      <sheetName val="ИДвалка"/>
      <sheetName val="Лист3"/>
      <sheetName val="часы"/>
      <sheetName val="АЧ"/>
      <sheetName val="кп"/>
      <sheetName val="2.2 "/>
      <sheetName val="Расчет курса"/>
      <sheetName val="XLR_NoRangeSheet"/>
      <sheetName val="НЕДЕЛИ"/>
      <sheetName val="GD"/>
      <sheetName val="ПОДПИСИ"/>
      <sheetName val="РАСЧЕТ"/>
      <sheetName val="КП (2)"/>
      <sheetName val="Бюджет"/>
      <sheetName val="Перечень Заказчиков"/>
      <sheetName val="Б.Сатка"/>
      <sheetName val="КП к ГК"/>
      <sheetName val="изыскания 2"/>
      <sheetName val="свод (2)"/>
      <sheetName val="Калплан ОИ2 Макм крестики"/>
      <sheetName val="Смета терзем"/>
      <sheetName val="ресурсная вед."/>
      <sheetName val="смета СИД"/>
      <sheetName val="р.Волхов"/>
      <sheetName val="СП"/>
      <sheetName val="мсн"/>
      <sheetName val="влад-таблица"/>
      <sheetName val="2002(v1)"/>
      <sheetName val="Баланс (Ф1)"/>
      <sheetName val="Смета2_проект__раб_"/>
      <sheetName val="Зап-3-_СЦБ"/>
      <sheetName val="Данные_для_расчёта_сметы"/>
      <sheetName val="Смета_1"/>
      <sheetName val="геолог"/>
      <sheetName val="SakhNIPI5"/>
      <sheetName val="ПИР"/>
      <sheetName val="Капитальные затраты"/>
      <sheetName val="Opex personnel (Term facs)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ятилетка"/>
      <sheetName val="мониторинг"/>
      <sheetName val="Св. смета"/>
      <sheetName val="РБС ИЗМ1"/>
      <sheetName val="Справочные данные"/>
      <sheetName val="Подрядчики"/>
      <sheetName val="мат"/>
      <sheetName val="суб_подряд"/>
      <sheetName val="ПСБ_-_ОЭ"/>
      <sheetName val="4"/>
      <sheetName val="Калплан Кра"/>
      <sheetName val="Материалы"/>
      <sheetName val="6.11 новый"/>
      <sheetName val="трансформация1"/>
      <sheetName val="breakdown"/>
      <sheetName val="EKDEB90"/>
      <sheetName val="Коэф КВ"/>
      <sheetName val="К"/>
      <sheetName val="Кал.план Жукова даты - не надо"/>
      <sheetName val="матер."/>
      <sheetName val="КП Прим (3)"/>
      <sheetName val="кп (3)"/>
      <sheetName val="фонтан разбитый2"/>
      <sheetName val="накладная"/>
      <sheetName val="Акт"/>
      <sheetName val="Смета-Т"/>
      <sheetName val=""/>
      <sheetName val="Смета 3 Гидролог"/>
      <sheetName val="Записка СЦБ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ОПС"/>
      <sheetName val="СметаСводная_снег"/>
      <sheetName val="Хаттон_90_90_Femc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.401.2"/>
      <sheetName val="3труба (П)"/>
      <sheetName val="Source lists"/>
      <sheetName val="Rub"/>
      <sheetName val="15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Акт выбора"/>
      <sheetName val="АСУ-линия-1"/>
      <sheetName val="ТЗ АСУ-1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осстановл_Лист37"/>
      <sheetName val="16"/>
      <sheetName val="СМИС"/>
      <sheetName val="basa"/>
      <sheetName val="6"/>
      <sheetName val="Сводный"/>
      <sheetName val="Base"/>
      <sheetName val="№1"/>
      <sheetName val="Lucent"/>
      <sheetName val="BACT"/>
      <sheetName val="РЕАГ_КАТАЛ"/>
      <sheetName val="пофакторный"/>
      <sheetName val="РАСШИФ_ЦЕХ_РАСХ"/>
      <sheetName val="РАСПРЕД ПО ПРОЦЕСС"/>
      <sheetName val="Распределение_затрат"/>
      <sheetName val="топ"/>
      <sheetName val="ПС 110 кВ (доп)"/>
      <sheetName val="аванс по ОС"/>
      <sheetName val="Авансы выданные"/>
      <sheetName val="Кред"/>
      <sheetName val="ДЗ"/>
      <sheetName val="Кред. задолж."/>
      <sheetName val="Прочие"/>
      <sheetName val="Хаттон_90_礊め_x0005_"/>
      <sheetName val="эл_химз_3"/>
      <sheetName val="геология_3"/>
      <sheetName val="к_84-к_832"/>
      <sheetName val="Коэфф1_2"/>
      <sheetName val="Прайс_лист2"/>
      <sheetName val="СМЕТА_проект2"/>
      <sheetName val="выборка_на22_июня1"/>
      <sheetName val="HP_и_оргтехника2"/>
      <sheetName val="Лист_опроса2"/>
      <sheetName val="13_12"/>
      <sheetName val="свод_22"/>
      <sheetName val="Данные_для_расчёта_сметы2"/>
      <sheetName val="Таблица_51"/>
      <sheetName val="Таблица_31"/>
      <sheetName val="Зап-3-_СЦБ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2_проект__раб_2"/>
      <sheetName val="Production_and_Spend1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Пример_расчета2"/>
      <sheetName val="СметаСводная_Рыб2"/>
      <sheetName val="1_32"/>
      <sheetName val="К_рын2"/>
      <sheetName val="Сводная_смета2"/>
      <sheetName val="справ_3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2"/>
      <sheetName val="Прибыль_опл2"/>
      <sheetName val="3_12"/>
      <sheetName val="Коммерческие_расходы2"/>
      <sheetName val="исходные_данные2"/>
      <sheetName val="расчетные_таблицы2"/>
      <sheetName val="СметаСводная_Колпино2"/>
      <sheetName val="СметаСводная_снег2"/>
      <sheetName val="СметаСводная_павильон2"/>
      <sheetName val="Перечень_ИУ2"/>
      <sheetName val="ст_ГТМ1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смета_2_проект__работы1"/>
      <sheetName val="СтрЗапасов_(2)1"/>
      <sheetName val="НМ_расчеты1"/>
      <sheetName val="свод_32"/>
      <sheetName val="отчет_эл_эн__20002"/>
      <sheetName val="См3_СЦБ-зап2"/>
      <sheetName val="Смета_12"/>
      <sheetName val="суб_подряд2"/>
      <sheetName val="ПСБ_-_ОЭ2"/>
      <sheetName val="Переменные_и_константы2"/>
      <sheetName val="Смета_1свод2"/>
      <sheetName val="Таблица_21"/>
      <sheetName val="Текущие_цены2"/>
      <sheetName val="Ачинский_НПЗ2"/>
      <sheetName val="СметаСводная_1_оч2"/>
      <sheetName val="3_1_ТХ2"/>
      <sheetName val="Общая_часть1"/>
      <sheetName val="№5_СУБ_Инж_защ2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Смета_22"/>
      <sheetName val="PwC_Copies_from_old_models_--&gt;1"/>
      <sheetName val="Сравнение_ДПН_факт_06-071"/>
      <sheetName val="кп_ГК1"/>
      <sheetName val="Input_Assumptions1"/>
      <sheetName val="см_№1_1_Геодезические_работы_1"/>
      <sheetName val="см_№1_4_Экология_1"/>
      <sheetName val="АСУ_ТП_1_этап_ПД1"/>
      <sheetName val="в_работу2"/>
      <sheetName val="20_Кредиты_краткосрочные2"/>
      <sheetName val="Амур_ДОН2"/>
      <sheetName val="3_52"/>
      <sheetName val="2_2_2"/>
      <sheetName val="Расчет_курса1"/>
      <sheetName val="КП_(2)2"/>
      <sheetName val="Перечень_Заказчиков2"/>
      <sheetName val="Б_Сатка2"/>
      <sheetName val="КП_к_ГК1"/>
      <sheetName val="изыскания_21"/>
      <sheetName val="свод_(2)1"/>
      <sheetName val="Калплан_ОИ2_Макм_крестики1"/>
      <sheetName val="Смета_терзем1"/>
      <sheetName val="ресурсная_вед_1"/>
      <sheetName val="смета_СИД1"/>
      <sheetName val="р_Волхов2"/>
      <sheetName val="Баланс_(Ф1)1"/>
      <sheetName val="Капитальные_затраты2"/>
      <sheetName val="Opex_personnel_(Term_facs)2"/>
      <sheetName val="6_31"/>
      <sheetName val="6_71"/>
      <sheetName val="6_3_1_31"/>
      <sheetName val="Св__смета1"/>
      <sheetName val="РБС_ИЗМ11"/>
      <sheetName val="Справочные_данные1"/>
      <sheetName val="Калплан_Кра1"/>
      <sheetName val="6_11_новый1"/>
      <sheetName val="Коэф_КВ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Объемы_работ_по_ПВ1"/>
      <sheetName val="1_401_21"/>
      <sheetName val="3труба_(П)1"/>
      <sheetName val="Source_lists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Акт_выбора1"/>
      <sheetName val="ТЗ_АСУ-1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эл_химз_2"/>
      <sheetName val="геология_2"/>
      <sheetName val="к_84-к_831"/>
      <sheetName val="Коэфф1_1"/>
      <sheetName val="Прайс_лист1"/>
      <sheetName val="СМЕТА_проект1"/>
      <sheetName val="выборка_на22_июня"/>
      <sheetName val="HP_и_оргтехника1"/>
      <sheetName val="Лист_опроса1"/>
      <sheetName val="13_11"/>
      <sheetName val="свод_21"/>
      <sheetName val="Данные_для_расчёта_сметы1"/>
      <sheetName val="Таблица_5"/>
      <sheetName val="Таблица_3"/>
      <sheetName val="Зап-3-_СЦБ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2_проект__раб_1"/>
      <sheetName val="Production_and_Spend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Пример_расчета1"/>
      <sheetName val="СметаСводная_Рыб1"/>
      <sheetName val="1_31"/>
      <sheetName val="К_рын1"/>
      <sheetName val="Сводная_смета1"/>
      <sheetName val="справ_2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1"/>
      <sheetName val="Прибыль_опл1"/>
      <sheetName val="3_11"/>
      <sheetName val="Коммерческие_расходы1"/>
      <sheetName val="исходные_данные1"/>
      <sheetName val="расчетные_таблицы1"/>
      <sheetName val="СметаСводная_Колпино1"/>
      <sheetName val="СметаСводная_снег1"/>
      <sheetName val="СметаСводная_павильон1"/>
      <sheetName val="Перечень_ИУ1"/>
      <sheetName val="ст_ГТМ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смета_2_проект__работы"/>
      <sheetName val="СтрЗапасов_(2)"/>
      <sheetName val="НМ_расчеты"/>
      <sheetName val="свод_31"/>
      <sheetName val="отчет_эл_эн__20001"/>
      <sheetName val="См3_СЦБ-зап1"/>
      <sheetName val="Смета_11"/>
      <sheetName val="суб_подряд1"/>
      <sheetName val="ПСБ_-_ОЭ1"/>
      <sheetName val="Переменные_и_константы1"/>
      <sheetName val="Смета_1свод1"/>
      <sheetName val="Таблица_2"/>
      <sheetName val="Текущие_цены1"/>
      <sheetName val="Ачинский_НПЗ1"/>
      <sheetName val="СметаСводная_1_оч1"/>
      <sheetName val="3_1_ТХ1"/>
      <sheetName val="Общая_часть"/>
      <sheetName val="№5_СУБ_Инж_защ1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Смета_21"/>
      <sheetName val="PwC_Copies_from_old_models_--&gt;&gt;"/>
      <sheetName val="Сравнение_ДПН_факт_06-07"/>
      <sheetName val="кп_ГК"/>
      <sheetName val="Input_Assumptions"/>
      <sheetName val="см_№1_1_Геодезические_работы_"/>
      <sheetName val="см_№1_4_Экология_"/>
      <sheetName val="АСУ_ТП_1_этап_ПД"/>
      <sheetName val="в_работу1"/>
      <sheetName val="20_Кредиты_краткосрочные1"/>
      <sheetName val="Амур_ДОН1"/>
      <sheetName val="3_51"/>
      <sheetName val="2_2_1"/>
      <sheetName val="Расчет_курса"/>
      <sheetName val="КП_(2)1"/>
      <sheetName val="Перечень_Заказчиков1"/>
      <sheetName val="Б_Сатка1"/>
      <sheetName val="КП_к_ГК"/>
      <sheetName val="изыскания_2"/>
      <sheetName val="свод_(2)"/>
      <sheetName val="Калплан_ОИ2_Макм_крестики"/>
      <sheetName val="Смета_терзем"/>
      <sheetName val="ресурсная_вед_"/>
      <sheetName val="смета_СИД"/>
      <sheetName val="р_Волхов1"/>
      <sheetName val="Баланс_(Ф1)"/>
      <sheetName val="Капитальные_затраты1"/>
      <sheetName val="Opex_personnel_(Term_facs)1"/>
      <sheetName val="6_3"/>
      <sheetName val="6_7"/>
      <sheetName val="6_3_1_3"/>
      <sheetName val="Св__смета"/>
      <sheetName val="РБС_ИЗМ1"/>
      <sheetName val="Справочные_данные"/>
      <sheetName val="Калплан_Кра"/>
      <sheetName val="6_11_новый"/>
      <sheetName val="Коэф_КВ"/>
      <sheetName val="Кал_план_Жукова_даты_-_не_надо"/>
      <sheetName val="матер_"/>
      <sheetName val="КП_Прим_(3)"/>
      <sheetName val="кп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Объемы_работ_по_ПВ"/>
      <sheetName val="1_401_2"/>
      <sheetName val="3труба_(П)"/>
      <sheetName val="Source_lists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Акт_выбора"/>
      <sheetName val="ТЗ_АСУ-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эл_химз_4"/>
      <sheetName val="геология_4"/>
      <sheetName val="к_84-к_833"/>
      <sheetName val="Коэфф1_3"/>
      <sheetName val="Прайс_лист3"/>
      <sheetName val="СМЕТА_проект3"/>
      <sheetName val="выборка_на22_июня2"/>
      <sheetName val="HP_и_оргтехника3"/>
      <sheetName val="Лист_опроса3"/>
      <sheetName val="13_13"/>
      <sheetName val="свод_23"/>
      <sheetName val="Данные_для_расчёта_сметы3"/>
      <sheetName val="Таблица_52"/>
      <sheetName val="Таблица_32"/>
      <sheetName val="Зап-3-_СЦБ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2_проект__раб_3"/>
      <sheetName val="Production_and_Spend2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Пример_расчета3"/>
      <sheetName val="СметаСводная_Рыб3"/>
      <sheetName val="1_33"/>
      <sheetName val="К_рын3"/>
      <sheetName val="Сводная_смета3"/>
      <sheetName val="справ_4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3"/>
      <sheetName val="Прибыль_опл3"/>
      <sheetName val="3_13"/>
      <sheetName val="Коммерческие_расходы3"/>
      <sheetName val="исходные_данные3"/>
      <sheetName val="расчетные_таблицы3"/>
      <sheetName val="СметаСводная_Колпино3"/>
      <sheetName val="СметаСводная_снег3"/>
      <sheetName val="СметаСводная_павильон3"/>
      <sheetName val="Перечень_ИУ3"/>
      <sheetName val="ст_ГТМ2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смета_2_проект__работы2"/>
      <sheetName val="СтрЗапасов_(2)2"/>
      <sheetName val="НМ_расчеты2"/>
      <sheetName val="свод_33"/>
      <sheetName val="отчет_эл_эн__20003"/>
      <sheetName val="См3_СЦБ-зап3"/>
      <sheetName val="Смета_13"/>
      <sheetName val="суб_подряд3"/>
      <sheetName val="ПСБ_-_ОЭ3"/>
      <sheetName val="Переменные_и_константы3"/>
      <sheetName val="Смета_1свод3"/>
      <sheetName val="Таблица_22"/>
      <sheetName val="Текущие_цены3"/>
      <sheetName val="Ачинский_НПЗ3"/>
      <sheetName val="СметаСводная_1_оч3"/>
      <sheetName val="3_1_ТХ3"/>
      <sheetName val="Общая_часть2"/>
      <sheetName val="№5_СУБ_Инж_защ3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Смета_23"/>
      <sheetName val="PwC_Copies_from_old_models_--&gt;2"/>
      <sheetName val="Сравнение_ДПН_факт_06-072"/>
      <sheetName val="кп_ГК2"/>
      <sheetName val="Input_Assumptions2"/>
      <sheetName val="см_№1_1_Геодезические_работы_2"/>
      <sheetName val="см_№1_4_Экология_2"/>
      <sheetName val="АСУ_ТП_1_этап_ПД2"/>
      <sheetName val="в_работу3"/>
      <sheetName val="20_Кредиты_краткосрочные3"/>
      <sheetName val="Амур_ДОН3"/>
      <sheetName val="3_53"/>
      <sheetName val="2_2_3"/>
      <sheetName val="Расчет_курса2"/>
      <sheetName val="КП_(2)3"/>
      <sheetName val="Перечень_Заказчиков3"/>
      <sheetName val="Б_Сатка3"/>
      <sheetName val="КП_к_ГК2"/>
      <sheetName val="изыскания_22"/>
      <sheetName val="свод_(2)2"/>
      <sheetName val="Калплан_ОИ2_Макм_крестики2"/>
      <sheetName val="Смета_терзем2"/>
      <sheetName val="ресурсная_вед_2"/>
      <sheetName val="смета_СИД2"/>
      <sheetName val="р_Волхов3"/>
      <sheetName val="Баланс_(Ф1)2"/>
      <sheetName val="Капитальные_затраты3"/>
      <sheetName val="Opex_personnel_(Term_facs)3"/>
      <sheetName val="6_32"/>
      <sheetName val="6_72"/>
      <sheetName val="6_3_1_32"/>
      <sheetName val="Св__смета2"/>
      <sheetName val="РБС_ИЗМ12"/>
      <sheetName val="Справочные_данные2"/>
      <sheetName val="Калплан_Кра2"/>
      <sheetName val="6_11_новый2"/>
      <sheetName val="Коэф_КВ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Объемы_работ_по_ПВ2"/>
      <sheetName val="1_401_22"/>
      <sheetName val="3труба_(П)2"/>
      <sheetName val="Source_lists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Акт_выбора2"/>
      <sheetName val="ТЗ_АСУ-1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РАСПРЕД_ПО_ПРОЦЕСС"/>
      <sheetName val="ПС_110_кВ_(доп)"/>
      <sheetName val="аванс_по_ОС"/>
      <sheetName val="Авансы_выданные"/>
      <sheetName val="Кред__задолж_"/>
      <sheetName val="Хаттон_90_礊め"/>
      <sheetName val="Должности"/>
      <sheetName val="БАЗА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1-1"/>
      <sheetName val="1-2"/>
      <sheetName val="1-4"/>
      <sheetName val="изм2-1"/>
      <sheetName val="2-2"/>
      <sheetName val="2-3"/>
      <sheetName val="изм7-1"/>
      <sheetName val="изм9-1"/>
      <sheetName val="Коэф"/>
      <sheetName val="PO Data"/>
      <sheetName val="свод_ИИР"/>
      <sheetName val="Сводная "/>
      <sheetName val="7.ТХ Сети (кор)"/>
      <sheetName val="Tier 311208"/>
      <sheetName val="М_1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Бл.электр."/>
      <sheetName val="2-stage"/>
      <sheetName val="лч и кам"/>
      <sheetName val="ПС"/>
      <sheetName val="ПРОЦЕНТЫ"/>
      <sheetName val="MararashAA"/>
      <sheetName val="ИД СМР"/>
      <sheetName val="Объем работ"/>
      <sheetName val="Виды работ АСО"/>
      <sheetName val="таблица_руко_x0019__x0015_ _x0003__x000c__x0011__x0011_"/>
      <sheetName val="Норм"/>
      <sheetName val="2 Геология"/>
      <sheetName val="ФОТ для смет"/>
      <sheetName val="ЛС_РЕС"/>
      <sheetName val="Настр"/>
      <sheetName val="ПД-2.2"/>
      <sheetName val="Общ"/>
      <sheetName val="1.14"/>
      <sheetName val="1.7"/>
      <sheetName val="СМ"/>
      <sheetName val="#ССЫЛКА"/>
      <sheetName val="8"/>
      <sheetName val="ЗАТ_ПОДР"/>
      <sheetName val="ПРОЧИЕ_ЗАТР"/>
      <sheetName val="ПОКУП_ВОДА"/>
      <sheetName val="СЫРЬЕ"/>
      <sheetName val="СМЕТА_ТЕКРЕМ"/>
      <sheetName val="УСЛУГИ_ПРОМХАР"/>
      <sheetName val="Исх."/>
      <sheetName val="исх-данные"/>
      <sheetName val="Вспом."/>
      <sheetName val="УКП"/>
      <sheetName val="БД"/>
      <sheetName val="Лист4"/>
      <sheetName val="Общий"/>
      <sheetName val="ТабР"/>
      <sheetName val="ИД ПНР"/>
      <sheetName val="41"/>
      <sheetName val="Обор"/>
      <sheetName val="СВ 2"/>
      <sheetName val="Приложение 2"/>
      <sheetName val=" Свод"/>
      <sheetName val="Договорная цена"/>
      <sheetName val="кап.ремонт"/>
      <sheetName val="1.2_"/>
      <sheetName val="Дог_рас"/>
      <sheetName val="Ограничения шаблон"/>
      <sheetName val="Лист"/>
      <sheetName val="Исх"/>
      <sheetName val=""/>
      <sheetName val="Технический лист"/>
      <sheetName val="Причины отклонений"/>
      <sheetName val="Статус работы"/>
      <sheetName val="Уровень графика"/>
      <sheetName val="Main list"/>
      <sheetName val="анализ 2003_2004исполнение МТО"/>
      <sheetName val="Тестовый"/>
      <sheetName val="Прил.5 СС"/>
      <sheetName val="Исходная"/>
      <sheetName val="3 Сл.-структура затрат"/>
      <sheetName val="const"/>
      <sheetName val="Panduit"/>
      <sheetName val="Имя"/>
      <sheetName val="ГАЗ_камаз"/>
      <sheetName val="Прас_лист"/>
      <sheetName val="исключ ЭХЗ"/>
      <sheetName val="БДР"/>
      <sheetName val="КБК ДПК"/>
      <sheetName val="геол"/>
      <sheetName val="Хаттон_90_礊め_x0005_"/>
      <sheetName val="ПС"/>
      <sheetName val="таблица_руко_x0019__x0015_ _x0003__x000c__x0011__x0011_"/>
      <sheetName val="№2Гидромет."/>
      <sheetName val="№2Геолог"/>
      <sheetName val="№2Геолог с.п."/>
      <sheetName val="№3Экологи (2этап)"/>
      <sheetName val="расчеты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PLиюль04"/>
      <sheetName val="PL СКР"/>
      <sheetName val="Пра"/>
      <sheetName val="7"/>
      <sheetName val="Хаттон_90_忕と_x0005_"/>
      <sheetName val="Выборка Заказчик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РС "/>
      <sheetName val="ЭХЗ"/>
      <sheetName val="эл_химз_"/>
      <sheetName val="геология_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Summary"/>
      <sheetName val="Зап-3- СЦБ"/>
      <sheetName val="График"/>
      <sheetName val="Кредиты"/>
      <sheetName val="свод 2"/>
      <sheetName val="Счет-Фактура"/>
      <sheetName val="Суточная"/>
      <sheetName val="ПДР"/>
      <sheetName val="вариант"/>
      <sheetName val="Табл38-7"/>
      <sheetName val="СС"/>
      <sheetName val="Смета 1"/>
      <sheetName val="РП"/>
      <sheetName val="данные"/>
      <sheetName val="Баланс"/>
      <sheetName val="СМЕТА проект"/>
      <sheetName val="Production and Spend"/>
      <sheetName val="Смета2_проект__раб_"/>
      <sheetName val="Зап-3-_СЦБ"/>
      <sheetName val="свод_2"/>
      <sheetName val="Данные_для_расчёта_сметы"/>
      <sheetName val="Смета_1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Шкаф"/>
      <sheetName val="Коэфф1."/>
      <sheetName val="Прайс лист"/>
      <sheetName val="1.3"/>
      <sheetName val="ИГ1"/>
      <sheetName val="К.рын"/>
      <sheetName val="Сводная смета"/>
      <sheetName val="Землеотвод"/>
      <sheetName val="информация"/>
      <sheetName val="шаблон"/>
      <sheetName val="свод 3"/>
      <sheetName val="1"/>
      <sheetName val="к.84-к.83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исходные данные"/>
      <sheetName val="расчетные таблицы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Calc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геолог"/>
      <sheetName val="SakhNIPI5"/>
      <sheetName val="ПИР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№1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МЕТА_проект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ыборка на22 июня"/>
      <sheetName val="HP_и_оргтехника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 _x0003__x000c__x0011__x0011_"/>
      <sheetName val="таблица_руко_x0019__x0015_ _x0003__x000c__x0011__x0011_"/>
      <sheetName val="2 Геология"/>
      <sheetName val="ИД СМР"/>
      <sheetName val="ФОТ для смет"/>
      <sheetName val="ЛС_РЕС"/>
      <sheetName val="Норм"/>
      <sheetName val="Вспом."/>
      <sheetName val="УКП"/>
      <sheetName val="БД"/>
      <sheetName val="Лист4"/>
      <sheetName val="Общий"/>
      <sheetName val="ТабР"/>
      <sheetName val="База"/>
      <sheetName val="ПД-2.2"/>
      <sheetName val="Lucent"/>
      <sheetName val="BACT"/>
      <sheetName val="Общ"/>
      <sheetName val="6"/>
      <sheetName val="1.14"/>
      <sheetName val="1.7"/>
      <sheetName val="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8"/>
      <sheetName val="СМИС"/>
      <sheetName val="СМ"/>
      <sheetName val="ИД ПНР"/>
      <sheetName val="#ССЫЛКА"/>
      <sheetName val="см 5 ОДД 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"/>
      <sheetName val="3_гидромет"/>
      <sheetName val="Имя"/>
      <sheetName val="Смета 2 эл.монтаж"/>
      <sheetName val="Смета 1 общестроит"/>
      <sheetName val="basa"/>
      <sheetName val="СВ 2"/>
      <sheetName val="1.2_"/>
      <sheetName val="Base"/>
      <sheetName val="Технический лист"/>
      <sheetName val="кап.ремонт"/>
      <sheetName val="Обор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Исх"/>
      <sheetName val="Причины отклонений"/>
      <sheetName val="Статус работы"/>
      <sheetName val="Уровень графика"/>
      <sheetName val="анализ 2003_2004исполнение МТО"/>
      <sheetName val="Main list"/>
      <sheetName val="41"/>
      <sheetName val="Приложение 2"/>
      <sheetName val=" Свод"/>
      <sheetName val="Договорная цена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Тестовый"/>
      <sheetName val="Акт-Смета_30"/>
      <sheetName val="эл_химз_4"/>
      <sheetName val="геология_4"/>
      <sheetName val="Смета2_проект__раб_3"/>
      <sheetName val="РС_1"/>
      <sheetName val="Зап-3-_СЦБ3"/>
      <sheetName val="свод_23"/>
      <sheetName val="Данные_для_расчёта_сметы3"/>
      <sheetName val="СМЕТА_проект2"/>
      <sheetName val="Смета_13"/>
      <sheetName val="6_144"/>
      <sheetName val="6_3_14"/>
      <sheetName val="6_204"/>
      <sheetName val="6_4_14"/>
      <sheetName val="6_11_1__сторонние4"/>
      <sheetName val="8_14_КР_(списание)ОПСТИКР4"/>
      <sheetName val="Production_and_Spend2"/>
      <sheetName val="6_14_КР3"/>
      <sheetName val="Пример_расчета3"/>
      <sheetName val="СметаСводная_Рыб3"/>
      <sheetName val="Коэфф1_3"/>
      <sheetName val="Прайс_лист3"/>
      <sheetName val="1_32"/>
      <sheetName val="К_рын2"/>
      <sheetName val="Сводная_смета2"/>
      <sheetName val="свод_32"/>
      <sheetName val="к_84-к_833"/>
      <sheetName val="справ_3"/>
      <sheetName val="Пояснение_1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2"/>
      <sheetName val="исходные_данные2"/>
      <sheetName val="расчетные_таблицы2"/>
      <sheetName val="Лист_опроса2"/>
      <sheetName val="СметаСводная_Колпино2"/>
      <sheetName val="HP_и_оргтехника2"/>
      <sheetName val="СметаСводная_снег2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Таблица_22"/>
      <sheetName val="смета_2_проект__работы1"/>
      <sheetName val="Амур_ДОН2"/>
      <sheetName val="Ачинский_НПЗ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3_СЦБ-зап2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кп_ГК2"/>
      <sheetName val="Справочные_данные2"/>
      <sheetName val="Б_Сатка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Source_lists1"/>
      <sheetName val="PO_Data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Раб_АУ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Объем_работ1"/>
      <sheetName val="ТЗ_АСУ-11"/>
      <sheetName val="Виды_работ_АСО1"/>
      <sheetName val="таблица_руко_"/>
      <sheetName val="2_Геология1"/>
      <sheetName val="ИД_СМР1"/>
      <sheetName val="ФОТ_для_смет1"/>
      <sheetName val="таблица_руко_2"/>
      <sheetName val="Вспом_1"/>
      <sheetName val="ПД-2_21"/>
      <sheetName val="1_141"/>
      <sheetName val="1_71"/>
      <sheetName val="РАСПРЕД_ПО_ПРОЦЕСС1"/>
      <sheetName val="Исх_1"/>
      <sheetName val="ИД_ПНР1"/>
      <sheetName val="см_5_ОДД_1"/>
      <sheetName val="ПС"/>
      <sheetName val="эл_химз_3"/>
      <sheetName val="геология_3"/>
      <sheetName val="Смета2_проект__раб_2"/>
      <sheetName val="РС_"/>
      <sheetName val="Зап-3-_СЦБ2"/>
      <sheetName val="свод_22"/>
      <sheetName val="Данные_для_расчёта_сметы2"/>
      <sheetName val="СМЕТА_проект1"/>
      <sheetName val="Смета_12"/>
      <sheetName val="6_143"/>
      <sheetName val="6_3_13"/>
      <sheetName val="6_203"/>
      <sheetName val="6_4_13"/>
      <sheetName val="6_11_1__сторонние3"/>
      <sheetName val="8_14_КР_(списание)ОПСТИКР3"/>
      <sheetName val="Production_and_Spend1"/>
      <sheetName val="6_14_КР2"/>
      <sheetName val="Пример_расчета2"/>
      <sheetName val="СметаСводная_Рыб2"/>
      <sheetName val="Коэфф1_2"/>
      <sheetName val="Прайс_лист2"/>
      <sheetName val="1_31"/>
      <sheetName val="К_рын1"/>
      <sheetName val="Сводная_смета1"/>
      <sheetName val="свод_31"/>
      <sheetName val="к_84-к_832"/>
      <sheetName val="справ_2"/>
      <sheetName val="Пояснение_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1"/>
      <sheetName val="исходные_данные1"/>
      <sheetName val="расчетные_таблицы1"/>
      <sheetName val="Лист_опроса1"/>
      <sheetName val="СметаСводная_Колпино1"/>
      <sheetName val="HP_и_оргтехника1"/>
      <sheetName val="СметаСводная_снег1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Таблица_21"/>
      <sheetName val="смета_2_проект__работы"/>
      <sheetName val="Амур_ДОН1"/>
      <sheetName val="Ачинский_НПЗ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3_СЦБ-зап1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кп_ГК1"/>
      <sheetName val="Справочные_данные1"/>
      <sheetName val="Б_Сатка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Source_lists"/>
      <sheetName val="PO_Data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Объем_работ"/>
      <sheetName val="ТЗ_АСУ-1"/>
      <sheetName val="Виды_работ_АСО"/>
      <sheetName val="2_Геология"/>
      <sheetName val="ИД_СМР"/>
      <sheetName val="ФОТ_для_смет"/>
      <sheetName val="таблица_руко_1"/>
      <sheetName val="Вспом_"/>
      <sheetName val="ПД-2_2"/>
      <sheetName val="1_14"/>
      <sheetName val="1_7"/>
      <sheetName val="РАСПРЕД_ПО_ПРОЦЕСС"/>
      <sheetName val="Исх_"/>
      <sheetName val="ИД_ПНР"/>
      <sheetName val="см_5_ОДД_"/>
      <sheetName val="таблица_руко "/>
      <sheetName val="эл_химз_5"/>
      <sheetName val="геология_5"/>
      <sheetName val="Смета2_проект__раб_4"/>
      <sheetName val="РС_2"/>
      <sheetName val="Зап-3-_СЦБ4"/>
      <sheetName val="свод_24"/>
      <sheetName val="Данные_для_расчёта_сметы4"/>
      <sheetName val="СМЕТА_проект3"/>
      <sheetName val="Смета_14"/>
      <sheetName val="6_145"/>
      <sheetName val="6_3_15"/>
      <sheetName val="6_205"/>
      <sheetName val="6_4_15"/>
      <sheetName val="6_11_1__сторонние5"/>
      <sheetName val="8_14_КР_(списание)ОПСТИКР5"/>
      <sheetName val="Production_and_Spend3"/>
      <sheetName val="6_14_КР4"/>
      <sheetName val="Пример_расчета4"/>
      <sheetName val="СметаСводная_Рыб4"/>
      <sheetName val="Коэфф1_4"/>
      <sheetName val="Прайс_лист4"/>
      <sheetName val="1_33"/>
      <sheetName val="К_рын3"/>
      <sheetName val="Сводная_смета3"/>
      <sheetName val="свод_33"/>
      <sheetName val="к_84-к_834"/>
      <sheetName val="справ_4"/>
      <sheetName val="Пояснение_2"/>
      <sheetName val="См_1_наруж_водопровод4"/>
      <sheetName val="Разработка_проекта4"/>
      <sheetName val="КП_НовоКов4"/>
      <sheetName val="ПДР_ООО_&quot;Юкос_ФБЦ&quot;3"/>
      <sheetName val="Прибыль_опл3"/>
      <sheetName val="3_13"/>
      <sheetName val="Коммерческие_расходы3"/>
      <sheetName val="13_13"/>
      <sheetName val="исходные_данные3"/>
      <sheetName val="расчетные_таблицы3"/>
      <sheetName val="Лист_опроса3"/>
      <sheetName val="СметаСводная_Колпино3"/>
      <sheetName val="HP_и_оргтехника3"/>
      <sheetName val="СметаСводная_снег3"/>
      <sheetName val="СметаСводная_павильон3"/>
      <sheetName val="Перечень_ИУ3"/>
      <sheetName val="ст_ГТМ3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изыскания_23"/>
      <sheetName val="КП_к_ГК3"/>
      <sheetName val="Таблица_23"/>
      <sheetName val="смета_2_проект__работы2"/>
      <sheetName val="Амур_ДОН3"/>
      <sheetName val="Ачинский_НПЗ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Текущие_цены4"/>
      <sheetName val="отчет_эл_эн__20004"/>
      <sheetName val="№5_СУБ_Инж_защ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3_1_ТХ3"/>
      <sheetName val="3_53"/>
      <sheetName val="суб_подряд4"/>
      <sheetName val="ПСБ_-_ОЭ4"/>
      <sheetName val="См3_СЦБ-зап3"/>
      <sheetName val="Смета_23"/>
      <sheetName val="СметаСводная_1_оч4"/>
      <sheetName val="Перечень_Заказчиков3"/>
      <sheetName val="Капитальные_затраты3"/>
      <sheetName val="Opex_personnel_(Term_facs)3"/>
      <sheetName val="КП_(2)3"/>
      <sheetName val="2_2_3"/>
      <sheetName val="6_33"/>
      <sheetName val="6_73"/>
      <sheetName val="6_3_1_33"/>
      <sheetName val="Переменные_и_константы3"/>
      <sheetName val="свод_(2)3"/>
      <sheetName val="Калплан_ОИ2_Макм_крестики3"/>
      <sheetName val="Св__смета3"/>
      <sheetName val="РБС_ИЗМ13"/>
      <sheetName val="кп_ГК3"/>
      <sheetName val="Справочные_данные3"/>
      <sheetName val="Б_Сатка3"/>
      <sheetName val="смета_СИД3"/>
      <sheetName val="ресурсная_вед_3"/>
      <sheetName val="р_Волхов3"/>
      <sheetName val="Калплан_Кра3"/>
      <sheetName val="6_11_новый3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Source_lists2"/>
      <sheetName val="PO_Data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Раб_АУ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Объем_работ2"/>
      <sheetName val="ТЗ_АСУ-12"/>
      <sheetName val="Виды_работ_АСО2"/>
      <sheetName val="2_Геология2"/>
      <sheetName val="ИД_СМР2"/>
      <sheetName val="ФОТ_для_смет2"/>
      <sheetName val="Вспом_2"/>
      <sheetName val="ПД-2_22"/>
      <sheetName val="1_142"/>
      <sheetName val="1_72"/>
      <sheetName val="РАСПРЕД_ПО_ПРОЦЕСС2"/>
      <sheetName val="Исх_2"/>
      <sheetName val="ИД_ПНР2"/>
      <sheetName val="см_5_ОДД_2"/>
      <sheetName val="Смета_2_эл_монтаж"/>
      <sheetName val="Смета_1_общестроит"/>
      <sheetName val="СВ_2"/>
      <sheetName val="1_2_"/>
      <sheetName val="Технический_лист"/>
      <sheetName val="кап_ремонт"/>
      <sheetName val="Ограничения_шаблон"/>
      <sheetName val="Причины_отклонений"/>
      <sheetName val="Статус_работы"/>
      <sheetName val="Уровень_графика"/>
      <sheetName val="анализ_2003_2004исполнение_МТО"/>
      <sheetName val="Main_list"/>
      <sheetName val="Приложение_2"/>
      <sheetName val="_Свод"/>
      <sheetName val="Договорная_цена"/>
      <sheetName val="аванс_по_ОС"/>
      <sheetName val="Авансы_выданные"/>
      <sheetName val="Кред__задолж_"/>
      <sheetName val="таблица_руко_3"/>
      <sheetName val="ГАЗ_камаз"/>
      <sheetName val="№2Гидромет."/>
      <sheetName val="№2Геолог"/>
      <sheetName val="№2Геолог с.п."/>
      <sheetName val="№3Экологи (2этап)"/>
      <sheetName val="Прас_лист"/>
      <sheetName val="исключ ЭХЗ"/>
      <sheetName val="БДР"/>
      <sheetName val="КБК ДПК"/>
      <sheetName val="геол"/>
      <sheetName val="Должности"/>
      <sheetName val="const"/>
      <sheetName val="расчеты"/>
      <sheetName val="3 Сл.-структура затрат"/>
      <sheetName val="Исходная"/>
      <sheetName val="Пра"/>
      <sheetName val="Прил.5 СС"/>
      <sheetName val="Panduit"/>
      <sheetName val="расчет вязкости"/>
      <sheetName val="Сравнение с Finder - ДНС-5"/>
      <sheetName val="ДЦ"/>
      <sheetName val=" Оборудование  end"/>
      <sheetName val="ПС 110 кВ (доп)"/>
      <sheetName val="автоматизация РД"/>
      <sheetName val="Коэффициенты"/>
      <sheetName val="Форма 2.1"/>
      <sheetName val="W28"/>
      <sheetName val="сводная (2)"/>
      <sheetName val="Настройки"/>
      <sheetName val="таблица_руко_4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СВ"/>
      <sheetName val="Список_объектов"/>
      <sheetName val="GLOBAL"/>
      <sheetName val="ПД-2.1"/>
      <sheetName val="Прочее"/>
      <sheetName val="ЛЧ Р"/>
      <sheetName val="темп"/>
      <sheetName val="Производство электроэнергии"/>
      <sheetName val="Т11"/>
      <sheetName val="Т12"/>
      <sheetName val="Т7"/>
      <sheetName val="1.1"/>
      <sheetName val="1.2-1"/>
      <sheetName val="1.2-2"/>
      <sheetName val="1.2-3"/>
      <sheetName val="1.2-4"/>
      <sheetName val="1.2-5"/>
      <sheetName val="1.3.1"/>
      <sheetName val="1.3.2"/>
      <sheetName val="1.3.3"/>
      <sheetName val="1.4.1.1"/>
      <sheetName val="1.4.1.2"/>
      <sheetName val="1.4.1.3"/>
      <sheetName val="1.4.1.5"/>
      <sheetName val="1.5"/>
      <sheetName val="№2.1"/>
      <sheetName val="№2.2-1"/>
      <sheetName val="№2.2-2"/>
      <sheetName val="№2.2-3 "/>
      <sheetName val="2.2-5 "/>
      <sheetName val="№2.3.1"/>
      <sheetName val="№2.3.2"/>
      <sheetName val="2.3.3"/>
      <sheetName val="2.4.1.1"/>
      <sheetName val="2.4.1.3"/>
      <sheetName val="№3.1"/>
      <sheetName val="№3.2-1"/>
      <sheetName val="№3.2-2"/>
      <sheetName val="№3.2-3"/>
      <sheetName val="3.2-5 "/>
      <sheetName val="3.3.1"/>
      <sheetName val="3.3.2"/>
      <sheetName val="3.3.3"/>
      <sheetName val="3.4.1.3"/>
      <sheetName val="2.6"/>
      <sheetName val="2.7"/>
      <sheetName val="4.1"/>
      <sheetName val="4.2"/>
      <sheetName val="4.3"/>
      <sheetName val="4.4"/>
      <sheetName val="4.5"/>
      <sheetName val="4.6"/>
      <sheetName val="4.7"/>
      <sheetName val="4.9"/>
      <sheetName val="4.10"/>
      <sheetName val="4.10 (3)"/>
      <sheetName val="4.10 (2)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5.1"/>
      <sheetName val="5.2"/>
      <sheetName val="5.3"/>
      <sheetName val="5.4"/>
      <sheetName val="5.5"/>
      <sheetName val="5.6"/>
      <sheetName val="5.7"/>
      <sheetName val="5.8"/>
      <sheetName val="Настройка"/>
      <sheetName val="База ВОП"/>
      <sheetName val="База ПИР"/>
      <sheetName val="2.1"/>
      <sheetName val="2.2"/>
      <sheetName val="2.3"/>
      <sheetName val="2.3.2"/>
      <sheetName val="2.4"/>
      <sheetName val="2.5"/>
      <sheetName val=" Ком"/>
      <sheetName val="2.3.лаб"/>
      <sheetName val="3.1земля"/>
      <sheetName val="6.1-7.1"/>
      <sheetName val="рекульт"/>
      <sheetName val="ГО и ЧС"/>
      <sheetName val="ДПБ"/>
      <sheetName val="№3"/>
      <sheetName val="№1 СИД"/>
      <sheetName val="№2 Ком дьяк"/>
      <sheetName val="№3.2"/>
      <sheetName val="№3.3"/>
      <sheetName val="СВ смета"/>
      <sheetName val="№3.4"/>
      <sheetName val="№4 ПДЛУ и ЗУ"/>
      <sheetName val="№5 ППиМТ"/>
      <sheetName val="№6.1 ТГВ"/>
      <sheetName val="№6.2 ЭХЗ"/>
      <sheetName val="№6.3 ЭС (согл )"/>
      <sheetName val="№6.4 КИП"/>
      <sheetName val="№6.5 Согл (КИП) "/>
      <sheetName val="№6.6 МЕО "/>
      <sheetName val="№6.7 ПожБ (ПД)"/>
      <sheetName val="№6.8 Пром без (ПД)"/>
      <sheetName val="№6.9 эк аспект"/>
      <sheetName val="№6.10 ОВОС"/>
      <sheetName val="№6.11 отвод"/>
      <sheetName val="№6.12 рекул"/>
      <sheetName val="№6.13 отход"/>
      <sheetName val="№6.14 выброс"/>
      <sheetName val="№6.15 ИБ (ПД)"/>
      <sheetName val="№6.16 ИБ (РД)"/>
      <sheetName val="ЕТС (ф)"/>
      <sheetName val="Смета _4ПР ЭХЗ"/>
      <sheetName val="РабПр"/>
      <sheetName val="См_2 Шатурс сети  проект работы"/>
      <sheetName val="Ref"/>
      <sheetName val="выборка "/>
      <sheetName val="выборка раб"/>
      <sheetName val="См_2_Шатурс_сети__проект_работы"/>
      <sheetName val="исключ_ЭХЗ"/>
      <sheetName val="КБК_ДПК"/>
      <sheetName val="Исх. данные"/>
      <sheetName val="Исх1"/>
      <sheetName val="Промер глуб"/>
      <sheetName val="Расчет №1.1"/>
      <sheetName val="Расчет №2.1"/>
      <sheetName val="ЕТС_(ф)"/>
      <sheetName val="Исх__данные"/>
      <sheetName val="Промер_глуб"/>
      <sheetName val="СмРучБур"/>
      <sheetName val="7"/>
      <sheetName val="Локальная смета 6-3-2"/>
      <sheetName val="РС"/>
      <sheetName val="Смета 7"/>
      <sheetName val="сммашбур"/>
      <sheetName val="ОбмОбслЗемОд"/>
      <sheetName val="телемехан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 refreshError="1"/>
      <sheetData sheetId="1552" refreshError="1"/>
      <sheetData sheetId="1553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/>
      <sheetData sheetId="1580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/>
      <sheetData sheetId="1744" refreshError="1"/>
      <sheetData sheetId="1745" refreshError="1"/>
      <sheetData sheetId="1746" refreshError="1"/>
      <sheetData sheetId="174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3"/>
      <sheetName val="эл_химз_"/>
      <sheetName val="геология_"/>
      <sheetName val="Лист1"/>
      <sheetName val="Обновление"/>
      <sheetName val="Цена"/>
      <sheetName val="Product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ПДР"/>
      <sheetName val="РасчетКомандир1"/>
      <sheetName val="РасчетКомандир2"/>
      <sheetName val="свод 2"/>
      <sheetName val="свод 3"/>
      <sheetName val="Зап-3- СЦБ"/>
      <sheetName val="Шкаф"/>
      <sheetName val="Коэфф1."/>
      <sheetName val="Прайс лист"/>
      <sheetName val="Справочные данные"/>
      <sheetName val="Амур ДОН"/>
      <sheetName val="кп ГК"/>
      <sheetName val="Б.Сатка"/>
      <sheetName val="Исполнение по оборуд_"/>
      <sheetName val="Calc"/>
      <sheetName val="total"/>
      <sheetName val="Комплектация"/>
      <sheetName val="трубы"/>
      <sheetName val="СМР"/>
      <sheetName val="дороги"/>
      <sheetName val="ИД"/>
      <sheetName val="исходные данные"/>
      <sheetName val="расчетные таблицы"/>
      <sheetName val="УП _2004"/>
      <sheetName val="См3 СЦБ-зап"/>
      <sheetName val="СметаСводная Рыб"/>
      <sheetName val="Справка"/>
      <sheetName val="свод_2"/>
      <sheetName val="свод_3"/>
      <sheetName val="Зап-3-_СЦБ"/>
      <sheetName val="Данные_для_расчёта_сметы"/>
      <sheetName val="геолог"/>
      <sheetName val="Summary"/>
      <sheetName val="ЭХЗ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DATA"/>
      <sheetName val="Списки"/>
      <sheetName val="6.14_КР"/>
      <sheetName val="см8"/>
      <sheetName val="Прилож"/>
      <sheetName val="Пример расчета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1"/>
      <sheetName val="РП"/>
      <sheetName val="к.84-к.83"/>
      <sheetName val="СМЕТА проект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Смета 1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2_проект__раб_"/>
      <sheetName val="Смета_1"/>
      <sheetName val="информация"/>
      <sheetName val="смета 2 проект. работы"/>
      <sheetName val="4сд"/>
      <sheetName val="2сд"/>
      <sheetName val="7сд"/>
      <sheetName val="MAIN_PARAMETERS"/>
      <sheetName val="Ачинский НПЗ"/>
      <sheetName val="СС замеч с ответами"/>
      <sheetName val="начало"/>
      <sheetName val="Main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уб.подряд"/>
      <sheetName val="ПСБ - ОЭ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см 5 ОДД "/>
      <sheetName val="эл_химз_3"/>
      <sheetName val="геология_3"/>
      <sheetName val="свод_22"/>
      <sheetName val="свод_32"/>
      <sheetName val="Зап-3-_СЦБ2"/>
      <sheetName val="Данные_для_расчёта_сметы2"/>
      <sheetName val="6_143"/>
      <sheetName val="6_3_13"/>
      <sheetName val="6_203"/>
      <sheetName val="6_4_13"/>
      <sheetName val="6_11_1__сторонние3"/>
      <sheetName val="8_14_КР_(списание)ОПСТИКР3"/>
      <sheetName val="Коэфф1_2"/>
      <sheetName val="Прайс_лист2"/>
      <sheetName val="Справочные_данные1"/>
      <sheetName val="Амур_ДОН1"/>
      <sheetName val="кп_ГК1"/>
      <sheetName val="Б_Сатка1"/>
      <sheetName val="Исполнение_по_оборуд_1"/>
      <sheetName val="исходные_данные1"/>
      <sheetName val="расчетные_таблицы1"/>
      <sheetName val="УП__20041"/>
      <sheetName val="См3_СЦБ-зап1"/>
      <sheetName val="СметаСводная_Рыб2"/>
      <sheetName val="Смета2_проект__раб_2"/>
      <sheetName val="Production_and_Spend1"/>
      <sheetName val="6_14_КР2"/>
      <sheetName val="Пример_расчета2"/>
      <sheetName val="1_31"/>
      <sheetName val="К_рын1"/>
      <sheetName val="Сводная_смета1"/>
      <sheetName val="к_84-к_832"/>
      <sheetName val="СМЕТА_проект2"/>
      <sheetName val="справ_2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2"/>
      <sheetName val="Лист_опроса2"/>
      <sheetName val="СметаСводная_Колпино1"/>
      <sheetName val="HP_и_оргтехника2"/>
      <sheetName val="СметаСводная_снег2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Смета_12"/>
      <sheetName val="Таблица_21"/>
      <sheetName val="смета_2_проект__работы1"/>
      <sheetName val="Ачинский_НПЗ1"/>
      <sheetName val="СС_замеч_с_ответами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1"/>
      <sheetName val="Табл_21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см_5_ОДД_1"/>
      <sheetName val="эл_химз_2"/>
      <sheetName val="геология_2"/>
      <sheetName val="свод_21"/>
      <sheetName val="свод_31"/>
      <sheetName val="Зап-3-_СЦБ1"/>
      <sheetName val="Данные_для_расчёта_сметы1"/>
      <sheetName val="6_142"/>
      <sheetName val="6_3_12"/>
      <sheetName val="6_202"/>
      <sheetName val="6_4_12"/>
      <sheetName val="6_11_1__сторонние2"/>
      <sheetName val="8_14_КР_(списание)ОПСТИКР2"/>
      <sheetName val="Коэфф1_1"/>
      <sheetName val="Прайс_лист1"/>
      <sheetName val="Справочные_данные"/>
      <sheetName val="Амур_ДОН"/>
      <sheetName val="кп_ГК"/>
      <sheetName val="Б_Сатка"/>
      <sheetName val="Исполнение_по_оборуд_"/>
      <sheetName val="исходные_данные"/>
      <sheetName val="расчетные_таблицы"/>
      <sheetName val="УП__2004"/>
      <sheetName val="См3_СЦБ-зап"/>
      <sheetName val="СметаСводная_Рыб1"/>
      <sheetName val="Смета2_проект__раб_1"/>
      <sheetName val="Production_and_Spend"/>
      <sheetName val="6_14_КР1"/>
      <sheetName val="Пример_расчета1"/>
      <sheetName val="1_3"/>
      <sheetName val="К_рын"/>
      <sheetName val="Сводная_смета"/>
      <sheetName val="к_84-к_831"/>
      <sheetName val="СМЕТА_проект1"/>
      <sheetName val="справ_1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"/>
      <sheetName val="Прибыль_опл"/>
      <sheetName val="3_1"/>
      <sheetName val="Коммерческие_расходы"/>
      <sheetName val="13_11"/>
      <sheetName val="Лист_опроса1"/>
      <sheetName val="СметаСводная_Колпино"/>
      <sheetName val="HP_и_оргтехника1"/>
      <sheetName val="СметаСводная_снег1"/>
      <sheetName val="СметаСводная_павильон"/>
      <sheetName val="Перечень_ИУ"/>
      <sheetName val="ст_ГТМ"/>
      <sheetName val="таблица_руководству"/>
      <sheetName val="Суточная_добыча_за_неделю"/>
      <sheetName val="Хаттон_90_90_Femco"/>
      <sheetName val="Таблица_4_АСУТП"/>
      <sheetName val="Смета_5_2__Кусты25,29,31,65"/>
      <sheetName val="свод_общ"/>
      <sheetName val="изыскания_2"/>
      <sheetName val="КП_к_ГК"/>
      <sheetName val="Смета_11"/>
      <sheetName val="Таблица_2"/>
      <sheetName val="смета_2_проект__работы"/>
      <sheetName val="Ачинский_НПЗ"/>
      <sheetName val="СС_замеч_с_ответами"/>
      <sheetName val="в_работу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20_Кредиты_краткосрочные"/>
      <sheetName val="Текущие_цены1"/>
      <sheetName val="отчет_эл_эн__20001"/>
      <sheetName val="№5_СУБ_Инж_защ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3_1_ТХ"/>
      <sheetName val="3_5"/>
      <sheetName val="суб_подряд1"/>
      <sheetName val="ПСБ_-_ОЭ1"/>
      <sheetName val="Смета_2"/>
      <sheetName val="СметаСводная_1_оч1"/>
      <sheetName val="Перечень_Заказчиков"/>
      <sheetName val="Капитальные_затраты"/>
      <sheetName val="Opex_personnel_(Term_facs)"/>
      <sheetName val="КП_(2)"/>
      <sheetName val="2_2_"/>
      <sheetName val="6_3"/>
      <sheetName val="6_7"/>
      <sheetName val="6_3_1_3"/>
      <sheetName val="Переменные_и_константы"/>
      <sheetName val="свод_(2)"/>
      <sheetName val="Калплан_ОИ2_Макм_крестики"/>
      <sheetName val="Св__смета"/>
      <sheetName val="РБС_ИЗМ1"/>
      <sheetName val="смета_СИД"/>
      <sheetName val="ресурсная_вед_"/>
      <sheetName val="р_Волхов"/>
      <sheetName val="Калплан_Кра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"/>
      <sheetName val="Табл_2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см_5_ОДД_"/>
      <sheetName val="эл_химз_4"/>
      <sheetName val="геология_4"/>
      <sheetName val="свод_23"/>
      <sheetName val="свод_33"/>
      <sheetName val="Зап-3-_СЦБ3"/>
      <sheetName val="Данные_для_расчёта_сметы3"/>
      <sheetName val="6_144"/>
      <sheetName val="6_3_14"/>
      <sheetName val="6_204"/>
      <sheetName val="6_4_14"/>
      <sheetName val="6_11_1__сторонние4"/>
      <sheetName val="8_14_КР_(списание)ОПСТИКР4"/>
      <sheetName val="Коэфф1_3"/>
      <sheetName val="Прайс_лист3"/>
      <sheetName val="Справочные_данные2"/>
      <sheetName val="Амур_ДОН2"/>
      <sheetName val="кп_ГК2"/>
      <sheetName val="Б_Сатка2"/>
      <sheetName val="Исполнение_по_оборуд_2"/>
      <sheetName val="исходные_данные2"/>
      <sheetName val="расчетные_таблицы2"/>
      <sheetName val="УП__20042"/>
      <sheetName val="См3_СЦБ-зап2"/>
      <sheetName val="СметаСводная_Рыб3"/>
      <sheetName val="Смета2_проект__раб_3"/>
      <sheetName val="Production_and_Spend2"/>
      <sheetName val="6_14_КР3"/>
      <sheetName val="Пример_расчета3"/>
      <sheetName val="1_32"/>
      <sheetName val="К_рын2"/>
      <sheetName val="Сводная_смета2"/>
      <sheetName val="к_84-к_833"/>
      <sheetName val="СМЕТА_проект3"/>
      <sheetName val="справ_3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3"/>
      <sheetName val="Лист_опроса3"/>
      <sheetName val="СметаСводная_Колпино2"/>
      <sheetName val="HP_и_оргтехника3"/>
      <sheetName val="СметаСводная_снег3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Смета_13"/>
      <sheetName val="Таблица_22"/>
      <sheetName val="смета_2_проект__работы2"/>
      <sheetName val="Ачинский_НПЗ2"/>
      <sheetName val="СС_замеч_с_ответами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2"/>
      <sheetName val="Табл_22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см_5_ОДД_2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Source lists"/>
      <sheetName val="Rub"/>
      <sheetName val="Сводная "/>
      <sheetName val="7.ТХ Сети (кор)"/>
      <sheetName val="Tier 311208"/>
      <sheetName val="PO Data"/>
      <sheetName val="свод_ИИР"/>
      <sheetName val="ПД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Объем работ"/>
      <sheetName val="MararashAA"/>
      <sheetName val="ПРОЦЕНТЫ"/>
      <sheetName val="Бл.электр."/>
      <sheetName val="2-stage"/>
      <sheetName val="АСУ-линия-1"/>
      <sheetName val="ТЗ АСУ-1"/>
      <sheetName val="Виды работ АСО"/>
      <sheetName val="таблица_руко_x0019__x0015_ _x0003__x000c__x0011__x0011_"/>
      <sheetName val="таблица_руко_x0019__x0015_ _x0003__x000c__x0011__x0011_"/>
      <sheetName val="3труба_(П)"/>
      <sheetName val="Объемы_работ_по_ПВ"/>
      <sheetName val="Таблица_5"/>
      <sheetName val="Таблица_3"/>
      <sheetName val="1_401_2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Source_lists"/>
      <sheetName val="Сводная_"/>
      <sheetName val="7_ТХ_Сети_(кор)"/>
      <sheetName val="Tier_311208"/>
      <sheetName val="PO_Data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лч_и_кам"/>
      <sheetName val="Объем_работ"/>
      <sheetName val="Бл_электр_"/>
      <sheetName val="ТЗ_АСУ-1"/>
      <sheetName val="Виды_работ_АСО"/>
      <sheetName val="таблица_руко_"/>
      <sheetName val="#ССЫЛКА"/>
      <sheetName val="ГАЗ_камаз"/>
      <sheetName val="таблица_руко_1"/>
      <sheetName val="сводная (2)"/>
      <sheetName val="проектные рол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 refreshError="1"/>
      <sheetData sheetId="1170" refreshError="1"/>
      <sheetData sheetId="1171" refreshError="1"/>
      <sheetData sheetId="1172" refreshError="1"/>
      <sheetData sheetId="117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топо"/>
      <sheetName val="установки"/>
      <sheetName val="8.14 КР (списание)ОПСТИКР"/>
      <sheetName val="Стр1"/>
      <sheetName val="Список"/>
      <sheetName val="Данные для расчёта сметы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ПДР"/>
      <sheetName val="6.14_КР"/>
      <sheetName val="Прилож"/>
      <sheetName val="см8"/>
      <sheetName val="DATA"/>
      <sheetName val="вариант"/>
      <sheetName val="Обновление"/>
      <sheetName val="Цена"/>
      <sheetName val="Product"/>
      <sheetName val="Summary"/>
      <sheetName val="Пример расчета"/>
      <sheetName val="свод 2"/>
      <sheetName val="Табл38-7"/>
      <sheetName val="Зап-3- СЦБ"/>
      <sheetName val="все"/>
      <sheetName val="информация"/>
      <sheetName val="Кредиты"/>
      <sheetName val="СметаСводная Рыб"/>
      <sheetName val="Нормы"/>
      <sheetName val="13.1"/>
      <sheetName val="Текущие цены"/>
      <sheetName val="рабочий"/>
      <sheetName val="окраска"/>
      <sheetName val="отчет эл_эн  2000"/>
      <sheetName val="Счет-Фактура"/>
      <sheetName val="к.84-к.83"/>
      <sheetName val="Коэфф1."/>
      <sheetName val="График"/>
      <sheetName val="ПОДПИСИ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ИГ1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метаСводная павильон"/>
      <sheetName val="93-110"/>
      <sheetName val="Св. смета"/>
      <sheetName val="РБС ИЗМ1"/>
      <sheetName val="СметаСводная снег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2002(v2)"/>
      <sheetName val="справ."/>
      <sheetName val="справ_"/>
      <sheetName val="2002_v2_"/>
      <sheetName val="СметаСводная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НМА"/>
      <sheetName val="оператор"/>
      <sheetName val="исх_данные"/>
      <sheetName val="СметаСводная Колпино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Opex personnel (Term facs)"/>
      <sheetName val="накладная"/>
      <sheetName val="Акт"/>
      <sheetName val="Капитальные затраты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2.2 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Баланс (Ф1)"/>
      <sheetName val="Смета-Т"/>
      <sheetName val=""/>
      <sheetName val="Смета 3 Гидролог"/>
      <sheetName val="Записка СЦБ"/>
      <sheetName val="13_1"/>
      <sheetName val="ИПЦ2002-2004"/>
      <sheetName val="РС 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КП_(2)"/>
      <sheetName val="свод_3"/>
      <sheetName val="Смета2_проект__раб_1"/>
      <sheetName val="Смета_11"/>
      <sheetName val="СМЕТА_проект"/>
      <sheetName val="Production_and_Spend"/>
      <sheetName val="Прайс_лист1"/>
      <sheetName val="1_3"/>
      <sheetName val="К_рын"/>
      <sheetName val="Сводная_смета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"/>
      <sheetName val="свод_(2)"/>
      <sheetName val="Калплан_ОИ2_Макм_крестики"/>
      <sheetName val="СметаСводная_павильон"/>
      <sheetName val="Св__смета"/>
      <sheetName val="РБС_ИЗМ1"/>
      <sheetName val="СметаСводная_снег"/>
      <sheetName val="Лист_опроса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таблица_руководству"/>
      <sheetName val="Суточная_добыча_за_неделю"/>
      <sheetName val="Прибыль_опл"/>
      <sheetName val="№5_СУБ_Инж_защ"/>
      <sheetName val="HP_и_оргтехника"/>
      <sheetName val="Таблица_2"/>
      <sheetName val="Таблица_4_АСУТП"/>
      <sheetName val="ст_ГТМ"/>
      <sheetName val="ПДР_ООО_&quot;Юкос_ФБЦ&quot;"/>
      <sheetName val="исходные_данные"/>
      <sheetName val="расчетные_таблицы"/>
      <sheetName val="Амур_ДОН"/>
      <sheetName val="кп_ГК"/>
      <sheetName val="Справочные_данные"/>
      <sheetName val="Б_Сатка"/>
      <sheetName val="справ_1"/>
      <sheetName val="Перечень_ИУ"/>
      <sheetName val="3_1_ТХ"/>
      <sheetName val="СметаСводная_Колпино"/>
      <sheetName val="3_5"/>
      <sheetName val="суб_подряд1"/>
      <sheetName val="ПСБ_-_ОЭ1"/>
      <sheetName val="Смета_2"/>
      <sheetName val="Ачинский_НПЗ"/>
      <sheetName val="См3_СЦБ-зап"/>
      <sheetName val="Хаттон_90_90_Femco"/>
      <sheetName val="свод_общ"/>
      <sheetName val="Смета_5_2__Кусты25,29,31,65"/>
      <sheetName val="смета_СИД"/>
      <sheetName val="ресурсная_вед_"/>
      <sheetName val="р_Волхов"/>
      <sheetName val="КП_к_ГК"/>
      <sheetName val="изыскания_2"/>
      <sheetName val="Калплан_Кра"/>
      <sheetName val="6_11_новый"/>
      <sheetName val="Opex_personnel_(Term_facs)"/>
      <sheetName val="Капитальные_затраты"/>
      <sheetName val="Восстановл_Лист37"/>
      <sheetName val="Source lists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выборка на22 июня"/>
      <sheetName val="ОПС"/>
      <sheetName val="1155"/>
      <sheetName val="3труба (П)"/>
      <sheetName val="15"/>
      <sheetName val="Объемы работ по ПВ"/>
      <sheetName val="16"/>
      <sheetName val="Таблица 5"/>
      <sheetName val="Таблица 3"/>
      <sheetName val="1.401.2"/>
      <sheetName val="PO Data"/>
      <sheetName val="Rub"/>
      <sheetName val="ПД"/>
      <sheetName val="РСС_АУ"/>
      <sheetName val="Раб.АУ"/>
      <sheetName val="Коэф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УП__2004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20_Кредиты_краткосрочные"/>
      <sheetName val="Перечень_Заказчиков"/>
      <sheetName val="КП_к_снег_Рыбинская"/>
      <sheetName val="Табл_5"/>
      <sheetName val="Табл_2"/>
      <sheetName val="2_2_"/>
      <sheetName val="свод_ИИР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Сметы за сопровождение"/>
      <sheetName val="ПС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3_гидромет"/>
      <sheetName val="ПРОЦЕНТЫ"/>
      <sheetName val="MararashAA"/>
      <sheetName val="АСУ-линия-1"/>
      <sheetName val="ТЗ АСУ-1"/>
      <sheetName val="ИД СМР"/>
      <sheetName val="Вспом."/>
      <sheetName val="УКП"/>
      <sheetName val="БД"/>
      <sheetName val="Норм"/>
      <sheetName val="Лист4"/>
      <sheetName val="Общий"/>
      <sheetName val="ТабР"/>
      <sheetName val="Lucent"/>
      <sheetName val="BACT"/>
      <sheetName val="Общ"/>
      <sheetName val="2 Геология"/>
      <sheetName val="Объем работ"/>
      <sheetName val="Виды работ АСО"/>
      <sheetName val="таблица_руко_x0019__x0015_ _x0003__x000c__x0011__x0011_"/>
      <sheetName val="ФОТ для смет"/>
      <sheetName val="ЛС_РЕС"/>
      <sheetName val=""/>
      <sheetName val="таблица_руко_x0019__x0015_ _x0003__x000c__x0011__x0011_"/>
      <sheetName val="КБК ДПК"/>
      <sheetName val="ЕТС (ф)"/>
      <sheetName val="база"/>
      <sheetName val="ПС"/>
      <sheetName val="13_11"/>
      <sheetName val="Пояснение_"/>
      <sheetName val="смета_2_проект__работы"/>
      <sheetName val="СтрЗапасов_(2)"/>
      <sheetName val="PwC_Copies_from_old_models_--&gt;&gt;"/>
      <sheetName val="Сравнение_ДПН_факт_06-07"/>
      <sheetName val="НМ_расчеты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РС_"/>
      <sheetName val="Исх1"/>
      <sheetName val="Main list"/>
      <sheetName val="ПД-2.2"/>
      <sheetName val="6"/>
      <sheetName val="1.14"/>
      <sheetName val="1.7"/>
      <sheetName val="#ССЫЛКА"/>
      <sheetName val="СМ"/>
      <sheetName val="СМИС"/>
      <sheetName val="эл_химз_4"/>
      <sheetName val="геология_4"/>
      <sheetName val="6_144"/>
      <sheetName val="6_3_14"/>
      <sheetName val="6_204"/>
      <sheetName val="6_4_14"/>
      <sheetName val="6_11_1__сторонние4"/>
      <sheetName val="8_14_КР_(списание)ОПСТИКР4"/>
      <sheetName val="Данные_для_расчёта_сметы3"/>
      <sheetName val="6_14_КР3"/>
      <sheetName val="13_13"/>
      <sheetName val="свод_23"/>
      <sheetName val="Зап-3-_СЦБ3"/>
      <sheetName val="Пример_расчета3"/>
      <sheetName val="СметаСводная_Рыб3"/>
      <sheetName val="Текущие_цены3"/>
      <sheetName val="отчет_эл_эн__20003"/>
      <sheetName val="к_84-к_833"/>
      <sheetName val="Коэфф1_3"/>
      <sheetName val="6_32"/>
      <sheetName val="6_72"/>
      <sheetName val="6_3_1_32"/>
      <sheetName val="КП_(2)2"/>
      <sheetName val="свод_32"/>
      <sheetName val="Смета2_проект__раб_3"/>
      <sheetName val="Смета_13"/>
      <sheetName val="СМЕТА_проект2"/>
      <sheetName val="Production_and_Spend2"/>
      <sheetName val="Прайс_лист3"/>
      <sheetName val="1_32"/>
      <sheetName val="К_рын2"/>
      <sheetName val="Сводная_смета2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2"/>
      <sheetName val="свод_(2)2"/>
      <sheetName val="Калплан_ОИ2_Макм_крестики2"/>
      <sheetName val="СметаСводная_павильон2"/>
      <sheetName val="Св__смета2"/>
      <sheetName val="РБС_ИЗМ1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2"/>
      <sheetName val="Таблица_4_АСУТП2"/>
      <sheetName val="ст_ГТМ2"/>
      <sheetName val="ПДР_ООО_&quot;Юкос_ФБЦ&quot;2"/>
      <sheetName val="исходные_данные2"/>
      <sheetName val="расчетные_таблицы2"/>
      <sheetName val="Амур_ДОН2"/>
      <sheetName val="кп_ГК2"/>
      <sheetName val="Справочные_данные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3"/>
      <sheetName val="ПСБ_-_ОЭ3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2"/>
      <sheetName val="ресурсная_вед_2"/>
      <sheetName val="р_Волхов2"/>
      <sheetName val="КП_к_ГК2"/>
      <sheetName val="изыскания_22"/>
      <sheetName val="Калплан_Кра2"/>
      <sheetName val="6_11_новый2"/>
      <sheetName val="Opex_personnel_(Term_facs)2"/>
      <sheetName val="Капитальные_затраты2"/>
      <sheetName val="Пояснение_2"/>
      <sheetName val="3_12"/>
      <sheetName val="Коммерческие_расходы2"/>
      <sheetName val="смета_2_проект__работы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2_2_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РС_2"/>
      <sheetName val="Source_lists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PO_Data1"/>
      <sheetName val="Раб_А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ТЗ_АСУ-11"/>
      <sheetName val="ИД_СМР1"/>
      <sheetName val="Вспом_1"/>
      <sheetName val="2_Геология1"/>
      <sheetName val="Объем_работ1"/>
      <sheetName val="Виды_работ_АСО1"/>
      <sheetName val="таблица_руко_2"/>
      <sheetName val="ФОТ_для_смет1"/>
      <sheetName val="таблица_руко_"/>
      <sheetName val="КБК_ДПК1"/>
      <sheetName val="ЕТС_(ф)1"/>
      <sheetName val="эл_химз_3"/>
      <sheetName val="геология_3"/>
      <sheetName val="6_143"/>
      <sheetName val="6_3_13"/>
      <sheetName val="6_203"/>
      <sheetName val="6_4_13"/>
      <sheetName val="6_11_1__сторонние3"/>
      <sheetName val="8_14_КР_(списание)ОПСТИКР3"/>
      <sheetName val="Данные_для_расчёта_сметы2"/>
      <sheetName val="6_14_КР2"/>
      <sheetName val="13_12"/>
      <sheetName val="свод_22"/>
      <sheetName val="Зап-3-_СЦБ2"/>
      <sheetName val="Пример_расчета2"/>
      <sheetName val="СметаСводная_Рыб2"/>
      <sheetName val="Текущие_цены2"/>
      <sheetName val="отчет_эл_эн__20002"/>
      <sheetName val="к_84-к_832"/>
      <sheetName val="Коэфф1_2"/>
      <sheetName val="6_31"/>
      <sheetName val="6_71"/>
      <sheetName val="6_3_1_31"/>
      <sheetName val="КП_(2)1"/>
      <sheetName val="свод_31"/>
      <sheetName val="Смета2_проект__раб_2"/>
      <sheetName val="Смета_12"/>
      <sheetName val="СМЕТА_проект1"/>
      <sheetName val="Production_and_Spend1"/>
      <sheetName val="Прайс_лист2"/>
      <sheetName val="1_31"/>
      <sheetName val="К_рын1"/>
      <sheetName val="Сводная_смета1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1"/>
      <sheetName val="свод_(2)1"/>
      <sheetName val="Калплан_ОИ2_Макм_крестики1"/>
      <sheetName val="СметаСводная_павильон1"/>
      <sheetName val="Св__смета1"/>
      <sheetName val="РБС_ИЗМ11"/>
      <sheetName val="СметаСводная_снег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1"/>
      <sheetName val="Таблица_4_АСУТП1"/>
      <sheetName val="ст_ГТМ1"/>
      <sheetName val="ПДР_ООО_&quot;Юкос_ФБЦ&quot;1"/>
      <sheetName val="исходные_данные1"/>
      <sheetName val="расчетные_таблицы1"/>
      <sheetName val="Амур_ДОН1"/>
      <sheetName val="кп_ГК1"/>
      <sheetName val="Справочные_данные1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2"/>
      <sheetName val="ПСБ_-_ОЭ2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1"/>
      <sheetName val="ресурсная_вед_1"/>
      <sheetName val="р_Волхов1"/>
      <sheetName val="КП_к_ГК1"/>
      <sheetName val="изыскания_21"/>
      <sheetName val="Калплан_Кра1"/>
      <sheetName val="6_11_новый1"/>
      <sheetName val="Opex_personnel_(Term_facs)1"/>
      <sheetName val="Капитальные_затраты1"/>
      <sheetName val="Пояснение_1"/>
      <sheetName val="3_11"/>
      <sheetName val="Коммерческие_расходы1"/>
      <sheetName val="смета_2_проект__работы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РС_1"/>
      <sheetName val="Source_lists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PO_Data"/>
      <sheetName val="Раб_А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ТЗ_АСУ-1"/>
      <sheetName val="ИД_СМР"/>
      <sheetName val="Вспом_"/>
      <sheetName val="2_Геология"/>
      <sheetName val="Объем_работ"/>
      <sheetName val="Виды_работ_АСО"/>
      <sheetName val="таблица_руко_1"/>
      <sheetName val="ФОТ_для_смет"/>
      <sheetName val="КБК_ДПК"/>
      <sheetName val="ЕТС_(ф)"/>
      <sheetName val="эл_химз_5"/>
      <sheetName val="геология_5"/>
      <sheetName val="6_145"/>
      <sheetName val="6_3_15"/>
      <sheetName val="6_205"/>
      <sheetName val="6_4_15"/>
      <sheetName val="6_11_1__сторонние5"/>
      <sheetName val="8_14_КР_(списание)ОПСТИКР5"/>
      <sheetName val="Данные_для_расчёта_сметы4"/>
      <sheetName val="6_14_КР4"/>
      <sheetName val="13_14"/>
      <sheetName val="свод_24"/>
      <sheetName val="Зап-3-_СЦБ4"/>
      <sheetName val="Пример_расчета4"/>
      <sheetName val="СметаСводная_Рыб4"/>
      <sheetName val="Текущие_цены4"/>
      <sheetName val="отчет_эл_эн__20004"/>
      <sheetName val="к_84-к_834"/>
      <sheetName val="Коэфф1_4"/>
      <sheetName val="6_33"/>
      <sheetName val="6_73"/>
      <sheetName val="6_3_1_33"/>
      <sheetName val="КП_(2)3"/>
      <sheetName val="свод_33"/>
      <sheetName val="Смета2_проект__раб_4"/>
      <sheetName val="Смета_14"/>
      <sheetName val="СМЕТА_проект3"/>
      <sheetName val="Production_and_Spend3"/>
      <sheetName val="Прайс_лист4"/>
      <sheetName val="1_33"/>
      <sheetName val="К_рын3"/>
      <sheetName val="Сводная_смета3"/>
      <sheetName val="См_1_наруж_водопровод4"/>
      <sheetName val="Разработка_проекта4"/>
      <sheetName val="КП_НовоКов4"/>
      <sheetName val="СметаСводная_1_оч4"/>
      <sheetName val="Переменные_и_константы3"/>
      <sheetName val="свод_(2)3"/>
      <sheetName val="Калплан_ОИ2_Макм_крестики3"/>
      <sheetName val="СметаСводная_павильон3"/>
      <sheetName val="Св__смета3"/>
      <sheetName val="РБС_ИЗМ13"/>
      <sheetName val="СметаСводная_снег3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3"/>
      <sheetName val="Таблица_4_АСУТП3"/>
      <sheetName val="ст_ГТМ3"/>
      <sheetName val="ПДР_ООО_&quot;Юкос_ФБЦ&quot;3"/>
      <sheetName val="исходные_данные3"/>
      <sheetName val="расчетные_таблицы3"/>
      <sheetName val="Амур_ДОН3"/>
      <sheetName val="кп_ГК3"/>
      <sheetName val="Справочные_данные3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4"/>
      <sheetName val="ПСБ_-_ОЭ4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3"/>
      <sheetName val="ресурсная_вед_3"/>
      <sheetName val="р_Волхов3"/>
      <sheetName val="КП_к_ГК3"/>
      <sheetName val="изыскания_23"/>
      <sheetName val="Калплан_Кра3"/>
      <sheetName val="6_11_новый3"/>
      <sheetName val="Opex_personnel_(Term_facs)3"/>
      <sheetName val="Капитальные_затраты3"/>
      <sheetName val="Пояснение_3"/>
      <sheetName val="3_13"/>
      <sheetName val="Коммерческие_расходы3"/>
      <sheetName val="смета_2_проект__работы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2_2_3"/>
      <sheetName val="СтрЗапасов_(2)3"/>
      <sheetName val="PwC_Copies_from_old_models_--&gt;3"/>
      <sheetName val="Сравнение_ДПН_факт_06-073"/>
      <sheetName val="НМ_расчеты3"/>
      <sheetName val="КП_к_снег_Рыбинская3"/>
      <sheetName val="Коэф_КВ3"/>
      <sheetName val="Смета_терзем3"/>
      <sheetName val="Кал_план_Жукова_даты_-_не_надо3"/>
      <sheetName val="матер_3"/>
      <sheetName val="КП_Прим_(3)3"/>
      <sheetName val="кп_(3)3"/>
      <sheetName val="фонтан_разбитый23"/>
      <sheetName val="Баланс_(Ф1)3"/>
      <sheetName val="Смета_3_Гидролог3"/>
      <sheetName val="Записка_СЦБ3"/>
      <sheetName val="РС_3"/>
      <sheetName val="Source_lists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PO_Data2"/>
      <sheetName val="Раб_А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ТЗ_АСУ-12"/>
      <sheetName val="ИД_СМР2"/>
      <sheetName val="Вспом_2"/>
      <sheetName val="2_Геология2"/>
      <sheetName val="Объем_работ2"/>
      <sheetName val="Виды_работ_АСО2"/>
      <sheetName val="таблица_руко "/>
      <sheetName val="ФОТ_для_смет2"/>
      <sheetName val="КБК_ДПК2"/>
      <sheetName val="ЕТС_(ф)2"/>
      <sheetName val="таблица_руко_3"/>
      <sheetName val="эл_химз_6"/>
      <sheetName val="геология_6"/>
      <sheetName val="6_146"/>
      <sheetName val="6_3_16"/>
      <sheetName val="6_206"/>
      <sheetName val="6_4_16"/>
      <sheetName val="6_11_1__сторонние6"/>
      <sheetName val="8_14_КР_(списание)ОПСТИКР6"/>
      <sheetName val="Данные_для_расчёта_сметы5"/>
      <sheetName val="6_14_КР5"/>
      <sheetName val="13_15"/>
      <sheetName val="свод_25"/>
      <sheetName val="Зап-3-_СЦБ5"/>
      <sheetName val="Пример_расчета5"/>
      <sheetName val="СметаСводная_Рыб5"/>
      <sheetName val="Текущие_цены5"/>
      <sheetName val="отчет_эл_эн__20005"/>
      <sheetName val="к_84-к_835"/>
      <sheetName val="Коэфф1_5"/>
      <sheetName val="6_34"/>
      <sheetName val="6_74"/>
      <sheetName val="6_3_1_34"/>
      <sheetName val="КП_(2)4"/>
      <sheetName val="свод_34"/>
      <sheetName val="Смета2_проект__раб_5"/>
      <sheetName val="Смета_15"/>
      <sheetName val="СМЕТА_проект4"/>
      <sheetName val="Production_and_Spend4"/>
      <sheetName val="Прайс_лист5"/>
      <sheetName val="1_34"/>
      <sheetName val="К_рын4"/>
      <sheetName val="Сводная_смета4"/>
      <sheetName val="См_1_наруж_водопровод5"/>
      <sheetName val="Разработка_проекта5"/>
      <sheetName val="КП_НовоКов5"/>
      <sheetName val="СметаСводная_1_оч5"/>
      <sheetName val="Переменные_и_константы4"/>
      <sheetName val="свод_(2)4"/>
      <sheetName val="Калплан_ОИ2_Макм_крестики4"/>
      <sheetName val="СметаСводная_павильон4"/>
      <sheetName val="Св__смета4"/>
      <sheetName val="РБС_ИЗМ14"/>
      <sheetName val="СметаСводная_снег4"/>
      <sheetName val="Лист_опроса4"/>
      <sheetName val="Исполнение__освоение_по_закупк4"/>
      <sheetName val="Исполнение_для_Ускова4"/>
      <sheetName val="Выборка_по_отсыпкам4"/>
      <sheetName val="ИП__отсыпки_4"/>
      <sheetName val="ИП__отсыпки_ФОТ_диз_т_4"/>
      <sheetName val="ИП__отсыпки___выборка_4"/>
      <sheetName val="Исполнение_по_оборуд_4"/>
      <sheetName val="Исполнение_по_оборуд___2_4"/>
      <sheetName val="Исполнение_сжато4"/>
      <sheetName val="Форма_для_бурения4"/>
      <sheetName val="Форма_для_КС4"/>
      <sheetName val="Форма_для_ГР4"/>
      <sheetName val="Смета_1свод4"/>
      <sheetName val="таблица_руководству4"/>
      <sheetName val="Суточная_добыча_за_неделю4"/>
      <sheetName val="Прибыль_опл4"/>
      <sheetName val="№5_СУБ_Инж_защ4"/>
      <sheetName val="HP_и_оргтехника4"/>
      <sheetName val="Таблица_24"/>
      <sheetName val="Таблица_4_АСУТП4"/>
      <sheetName val="ст_ГТМ4"/>
      <sheetName val="ПДР_ООО_&quot;Юкос_ФБЦ&quot;4"/>
      <sheetName val="исходные_данные4"/>
      <sheetName val="расчетные_таблицы4"/>
      <sheetName val="Амур_ДОН4"/>
      <sheetName val="кп_ГК4"/>
      <sheetName val="Справочные_данные4"/>
      <sheetName val="Б_Сатка4"/>
      <sheetName val="справ_5"/>
      <sheetName val="Перечень_ИУ4"/>
      <sheetName val="3_1_ТХ4"/>
      <sheetName val="СметаСводная_Колпино4"/>
      <sheetName val="3_54"/>
      <sheetName val="суб_подряд5"/>
      <sheetName val="ПСБ_-_ОЭ5"/>
      <sheetName val="Смета_24"/>
      <sheetName val="Ачинский_НПЗ4"/>
      <sheetName val="См3_СЦБ-зап4"/>
      <sheetName val="Хаттон_90_90_Femco4"/>
      <sheetName val="свод_общ4"/>
      <sheetName val="Смета_5_2__Кусты25,29,31,654"/>
      <sheetName val="смета_СИД4"/>
      <sheetName val="ресурсная_вед_4"/>
      <sheetName val="р_Волхов4"/>
      <sheetName val="КП_к_ГК4"/>
      <sheetName val="изыскания_24"/>
      <sheetName val="Калплан_Кра4"/>
      <sheetName val="6_11_новый4"/>
      <sheetName val="Opex_personnel_(Term_facs)4"/>
      <sheetName val="Капитальные_затраты4"/>
      <sheetName val="Пояснение_4"/>
      <sheetName val="3_14"/>
      <sheetName val="Коммерческие_расходы4"/>
      <sheetName val="смета_2_проект__работы4"/>
      <sheetName val="СС_замеч_с_ответами4"/>
      <sheetName val="УП__20044"/>
      <sheetName val="в_работу4"/>
      <sheetName val="3_24"/>
      <sheetName val="3_34"/>
      <sheetName val="Р2_14"/>
      <sheetName val="Р2_24"/>
      <sheetName val="Удельные(проф_)4"/>
      <sheetName val="Константы_и_результаты4"/>
      <sheetName val="расчет_№34"/>
      <sheetName val="20_Кредиты_краткосрочные4"/>
      <sheetName val="Перечень_Заказчиков4"/>
      <sheetName val="2_2_4"/>
      <sheetName val="СтрЗапасов_(2)4"/>
      <sheetName val="PwC_Copies_from_old_models_--&gt;4"/>
      <sheetName val="Сравнение_ДПН_факт_06-074"/>
      <sheetName val="НМ_расчеты4"/>
      <sheetName val="КП_к_снег_Рыбинская4"/>
      <sheetName val="Коэф_КВ4"/>
      <sheetName val="Смета_терзем4"/>
      <sheetName val="Кал_план_Жукова_даты_-_не_надо4"/>
      <sheetName val="матер_4"/>
      <sheetName val="КП_Прим_(3)4"/>
      <sheetName val="кп_(3)4"/>
      <sheetName val="фонтан_разбитый24"/>
      <sheetName val="Баланс_(Ф1)4"/>
      <sheetName val="Смета_3_Гидролог4"/>
      <sheetName val="Записка_СЦБ4"/>
      <sheetName val="РС_4"/>
      <sheetName val="Source_lists3"/>
      <sheetName val="Общая_часть3"/>
      <sheetName val="Табл_54"/>
      <sheetName val="Табл_24"/>
      <sheetName val="См_№3_ОПР3"/>
      <sheetName val="см_№6_АВЗУ_и_ГПЗУ3"/>
      <sheetName val="Input_Assumptions3"/>
      <sheetName val="см_№1_1_Геодезические_работы_3"/>
      <sheetName val="см_№1_4_Экология_3"/>
      <sheetName val="АСУ_ТП_1_этап_ПД3"/>
      <sheetName val="Расчет_курса3"/>
      <sheetName val="Курс_доллара3"/>
      <sheetName val="Календарь_новый3"/>
      <sheetName val="Смета_№_1_ИИ_линия3"/>
      <sheetName val="Дополнительные_параметры3"/>
      <sheetName val="Свод_объем3"/>
      <sheetName val="Дог_цена3"/>
      <sheetName val="выборка_на22_июня3"/>
      <sheetName val="3труба_(П)3"/>
      <sheetName val="Объемы_работ_по_ПВ3"/>
      <sheetName val="Таблица_53"/>
      <sheetName val="Таблица_33"/>
      <sheetName val="1_401_23"/>
      <sheetName val="PO_Data3"/>
      <sheetName val="Раб_АУ3"/>
      <sheetName val="р_Нева4"/>
      <sheetName val="р_Молога4"/>
      <sheetName val="18_рек_Ю-Х4"/>
      <sheetName val="нпс_Палкино4"/>
      <sheetName val="Россия_-_Китай4"/>
      <sheetName val="КМ_210-2384"/>
      <sheetName val="БТС-2_км_405-4594"/>
      <sheetName val="БТС-2_км_405-4534"/>
      <sheetName val="БТС-2_км_313-3524"/>
      <sheetName val="БТС-2_км326-3524"/>
      <sheetName val="Улейма_И4"/>
      <sheetName val="Белая_УБКА4"/>
      <sheetName val="км_72-75р_Левоннька4"/>
      <sheetName val="киенгоп-н_Челны_км_104-2064"/>
      <sheetName val="ВЛ_Урдома4"/>
      <sheetName val="Вл_Микунь_Урдома4"/>
      <sheetName val="ВЛ_Синдор-Микунь4"/>
      <sheetName val="Тон_Чермасан4"/>
      <sheetName val="Трасса_км_16-1474"/>
      <sheetName val="трасса_0-764"/>
      <sheetName val="Колва_784"/>
      <sheetName val="Гидрология__р_Колва_км_384"/>
      <sheetName val="ПСП_4"/>
      <sheetName val="Новая_сводка_(до_бюджета)_(2)5"/>
      <sheetName val="Что_пришло5"/>
      <sheetName val="влад-таблица_(2)5"/>
      <sheetName val="Новая_сводка_(до_бюджета)5"/>
      <sheetName val="Новая_сводка5"/>
      <sheetName val="Общие_расходы5"/>
      <sheetName val="Новая_сводка_(по_бюджету)5"/>
      <sheetName val="Íîâàÿ_ñâîäêà_(äî_áþäæåòà)_(2)5"/>
      <sheetName val="×òî_ïðèøëî5"/>
      <sheetName val="âëàä-òàáëèöà_(2)5"/>
      <sheetName val="Íîâàÿ_ñâîäêà_(äî_áþäæåòà)5"/>
      <sheetName val="Íîâàÿ_ñâîäêà5"/>
      <sheetName val="Îáùèå_ðàñõîäû5"/>
      <sheetName val="Íîâàÿ_ñâîäêà_(ïî_áþäæåòó)5"/>
      <sheetName val="6_10_15"/>
      <sheetName val="6_7_3_ТН5"/>
      <sheetName val="6_16"/>
      <sheetName val="6_52-свод4"/>
      <sheetName val="ДДС_(Форма_№3)3"/>
      <sheetName val="Сводная_3"/>
      <sheetName val="7_ТХ_Сети_(кор)3"/>
      <sheetName val="Tier_3112083"/>
      <sheetName val="Акт_выбора3"/>
      <sheetName val="См_№7_Эл_3"/>
      <sheetName val="См_№8_Пож_3"/>
      <sheetName val="См_№3_ВиК3"/>
      <sheetName val="Сметы_за_сопровождение3"/>
      <sheetName val="См_3_АСУ3"/>
      <sheetName val="Полигон_-_ИЭИ_3"/>
      <sheetName val="Смета_ТЗ_АСУ-163"/>
      <sheetName val="База_Геодезия3"/>
      <sheetName val="База_Геология3"/>
      <sheetName val="База_Геофизика3"/>
      <sheetName val="4_1_13"/>
      <sheetName val="исп_1_1_13"/>
      <sheetName val="База_Гидро3"/>
      <sheetName val="4_2_13"/>
      <sheetName val="исп_1_1_23"/>
      <sheetName val="Исп__смета_этап_1_1,_1_23"/>
      <sheetName val="Бл_электр_3"/>
      <sheetName val="лч_и_кам3"/>
      <sheetName val="ТЗ_АСУ-13"/>
      <sheetName val="ИД_СМР3"/>
      <sheetName val="Вспом_3"/>
      <sheetName val="2_Геология3"/>
      <sheetName val="Объем_работ3"/>
      <sheetName val="Виды_работ_АСО3"/>
      <sheetName val="ФОТ_для_смет3"/>
      <sheetName val="КБК_ДПК3"/>
      <sheetName val="ЕТС_(ф)3"/>
      <sheetName val="Main_list"/>
      <sheetName val="ПД-2_2"/>
      <sheetName val="1_14"/>
      <sheetName val="1_7"/>
      <sheetName val="таблица_руко_4"/>
      <sheetName val="исх-данные"/>
      <sheetName val="Исх. данные"/>
      <sheetName val="8"/>
      <sheetName val="Прас_лист"/>
      <sheetName val="Сводный"/>
      <sheetName val="basa"/>
      <sheetName val="Имя"/>
      <sheetName val="кап.ремонт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Обор"/>
      <sheetName val="Приложение 2"/>
      <sheetName val="Должности"/>
      <sheetName val="Лист"/>
      <sheetName val="Исх"/>
      <sheetName val="Исх.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Промер глуб"/>
      <sheetName val="ИД ПНР"/>
      <sheetName val="Технический лист"/>
      <sheetName val="анализ 2003_2004исполнение МТО"/>
      <sheetName val="Тестовый"/>
      <sheetName val="Panduit"/>
      <sheetName val=" Свод"/>
      <sheetName val="Пра"/>
      <sheetName val="исключ ЭХЗ"/>
      <sheetName val="БДР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ГАЗ_камаз"/>
      <sheetName val="41"/>
      <sheetName val="Договорная цена"/>
      <sheetName val="№2Гидромет."/>
      <sheetName val="№2Геолог"/>
      <sheetName val="№2Геолог с.п."/>
      <sheetName val="№3Экологи (2этап)"/>
      <sheetName val="Исходная"/>
      <sheetName val="3 Сл.-структура затрат"/>
      <sheetName val="const"/>
      <sheetName val="расчеты"/>
      <sheetName val="ПС 110 кВ (доп)"/>
      <sheetName val="ПД-2.1"/>
      <sheetName val="Смета 7"/>
      <sheetName val="Прил.5 СС"/>
      <sheetName val="расчет вязкости"/>
      <sheetName val="Сравнение с Finder - ДНС-5"/>
      <sheetName val="Расчет №1.1"/>
      <sheetName val="Расчет №2.1"/>
      <sheetName val="таблица_руко_5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Исх__данные"/>
      <sheetName val="Промер_глуб"/>
      <sheetName val="см 5 ОДД "/>
      <sheetName val="Смета _4ПР ЭХЗ"/>
      <sheetName val="РабПр"/>
      <sheetName val="SENSITIVITY"/>
      <sheetName val="Исх__данные1"/>
      <sheetName val="Main_list1"/>
      <sheetName val="ПД-2_21"/>
      <sheetName val="1_141"/>
      <sheetName val="1_71"/>
      <sheetName val="Индексы"/>
      <sheetName val="сводная (2)"/>
      <sheetName val="Расч(подряд)"/>
      <sheetName val="Пр2 Р. стоимости"/>
      <sheetName val="Исх__данные2"/>
      <sheetName val="Main_list2"/>
      <sheetName val="ПД-2_22"/>
      <sheetName val="1_142"/>
      <sheetName val="1_72"/>
      <sheetName val="Промер_глуб1"/>
      <sheetName val="кап_ремонт"/>
      <sheetName val="СВ_2"/>
      <sheetName val="1_2_"/>
      <sheetName val="РАСПРЕД_ПО_ПРОЦЕСС"/>
      <sheetName val="Приложение_2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Расчет_№1_1"/>
      <sheetName val="Расчет_№2_1"/>
      <sheetName val="ИД_ПНР"/>
      <sheetName val="Технический_лист"/>
      <sheetName val="анализ_2003_2004исполнение_МТО"/>
      <sheetName val="Акт-Смета_30"/>
      <sheetName val="W28"/>
      <sheetName val="телемехан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 refreshError="1"/>
      <sheetData sheetId="172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/>
      <sheetData sheetId="1761"/>
      <sheetData sheetId="1762" refreshError="1"/>
      <sheetData sheetId="1763" refreshError="1"/>
      <sheetData sheetId="1764" refreshError="1"/>
      <sheetData sheetId="1765"/>
      <sheetData sheetId="1766"/>
      <sheetData sheetId="1767"/>
      <sheetData sheetId="1768"/>
      <sheetData sheetId="1769"/>
      <sheetData sheetId="1770"/>
      <sheetData sheetId="177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/>
      <sheetData sheetId="1782" refreshError="1"/>
      <sheetData sheetId="1783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/>
      <sheetData sheetId="1819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 refreshError="1"/>
      <sheetData sheetId="1855" refreshError="1"/>
      <sheetData sheetId="185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6"/>
  <sheetViews>
    <sheetView view="pageBreakPreview" zoomScale="55" zoomScaleNormal="100" topLeftCell="A19" workbookViewId="0">
      <selection activeCell="R16" sqref="R16"/>
    </sheetView>
  </sheetViews>
  <sheetFormatPr defaultColWidth="9" defaultRowHeight="15"/>
  <cols>
    <col min="1" max="3" width="9.33333333333333" style="187"/>
    <col min="4" max="4" width="11" style="187" customWidth="1"/>
    <col min="5" max="19" width="9.33333333333333" style="187"/>
    <col min="20" max="20" width="79.6666666666667" style="187" customWidth="1"/>
    <col min="21" max="259" width="9.33333333333333" style="187"/>
    <col min="260" max="260" width="11" style="187" customWidth="1"/>
    <col min="261" max="275" width="9.33333333333333" style="187"/>
    <col min="276" max="276" width="79.6666666666667" style="187" customWidth="1"/>
    <col min="277" max="515" width="9.33333333333333" style="187"/>
    <col min="516" max="516" width="11" style="187" customWidth="1"/>
    <col min="517" max="531" width="9.33333333333333" style="187"/>
    <col min="532" max="532" width="79.6666666666667" style="187" customWidth="1"/>
    <col min="533" max="771" width="9.33333333333333" style="187"/>
    <col min="772" max="772" width="11" style="187" customWidth="1"/>
    <col min="773" max="787" width="9.33333333333333" style="187"/>
    <col min="788" max="788" width="79.6666666666667" style="187" customWidth="1"/>
    <col min="789" max="1027" width="9.33333333333333" style="187"/>
    <col min="1028" max="1028" width="11" style="187" customWidth="1"/>
    <col min="1029" max="1043" width="9.33333333333333" style="187"/>
    <col min="1044" max="1044" width="79.6666666666667" style="187" customWidth="1"/>
    <col min="1045" max="1283" width="9.33333333333333" style="187"/>
    <col min="1284" max="1284" width="11" style="187" customWidth="1"/>
    <col min="1285" max="1299" width="9.33333333333333" style="187"/>
    <col min="1300" max="1300" width="79.6666666666667" style="187" customWidth="1"/>
    <col min="1301" max="1539" width="9.33333333333333" style="187"/>
    <col min="1540" max="1540" width="11" style="187" customWidth="1"/>
    <col min="1541" max="1555" width="9.33333333333333" style="187"/>
    <col min="1556" max="1556" width="79.6666666666667" style="187" customWidth="1"/>
    <col min="1557" max="1795" width="9.33333333333333" style="187"/>
    <col min="1796" max="1796" width="11" style="187" customWidth="1"/>
    <col min="1797" max="1811" width="9.33333333333333" style="187"/>
    <col min="1812" max="1812" width="79.6666666666667" style="187" customWidth="1"/>
    <col min="1813" max="2051" width="9.33333333333333" style="187"/>
    <col min="2052" max="2052" width="11" style="187" customWidth="1"/>
    <col min="2053" max="2067" width="9.33333333333333" style="187"/>
    <col min="2068" max="2068" width="79.6666666666667" style="187" customWidth="1"/>
    <col min="2069" max="2307" width="9.33333333333333" style="187"/>
    <col min="2308" max="2308" width="11" style="187" customWidth="1"/>
    <col min="2309" max="2323" width="9.33333333333333" style="187"/>
    <col min="2324" max="2324" width="79.6666666666667" style="187" customWidth="1"/>
    <col min="2325" max="2563" width="9.33333333333333" style="187"/>
    <col min="2564" max="2564" width="11" style="187" customWidth="1"/>
    <col min="2565" max="2579" width="9.33333333333333" style="187"/>
    <col min="2580" max="2580" width="79.6666666666667" style="187" customWidth="1"/>
    <col min="2581" max="2819" width="9.33333333333333" style="187"/>
    <col min="2820" max="2820" width="11" style="187" customWidth="1"/>
    <col min="2821" max="2835" width="9.33333333333333" style="187"/>
    <col min="2836" max="2836" width="79.6666666666667" style="187" customWidth="1"/>
    <col min="2837" max="3075" width="9.33333333333333" style="187"/>
    <col min="3076" max="3076" width="11" style="187" customWidth="1"/>
    <col min="3077" max="3091" width="9.33333333333333" style="187"/>
    <col min="3092" max="3092" width="79.6666666666667" style="187" customWidth="1"/>
    <col min="3093" max="3331" width="9.33333333333333" style="187"/>
    <col min="3332" max="3332" width="11" style="187" customWidth="1"/>
    <col min="3333" max="3347" width="9.33333333333333" style="187"/>
    <col min="3348" max="3348" width="79.6666666666667" style="187" customWidth="1"/>
    <col min="3349" max="3587" width="9.33333333333333" style="187"/>
    <col min="3588" max="3588" width="11" style="187" customWidth="1"/>
    <col min="3589" max="3603" width="9.33333333333333" style="187"/>
    <col min="3604" max="3604" width="79.6666666666667" style="187" customWidth="1"/>
    <col min="3605" max="3843" width="9.33333333333333" style="187"/>
    <col min="3844" max="3844" width="11" style="187" customWidth="1"/>
    <col min="3845" max="3859" width="9.33333333333333" style="187"/>
    <col min="3860" max="3860" width="79.6666666666667" style="187" customWidth="1"/>
    <col min="3861" max="4099" width="9.33333333333333" style="187"/>
    <col min="4100" max="4100" width="11" style="187" customWidth="1"/>
    <col min="4101" max="4115" width="9.33333333333333" style="187"/>
    <col min="4116" max="4116" width="79.6666666666667" style="187" customWidth="1"/>
    <col min="4117" max="4355" width="9.33333333333333" style="187"/>
    <col min="4356" max="4356" width="11" style="187" customWidth="1"/>
    <col min="4357" max="4371" width="9.33333333333333" style="187"/>
    <col min="4372" max="4372" width="79.6666666666667" style="187" customWidth="1"/>
    <col min="4373" max="4611" width="9.33333333333333" style="187"/>
    <col min="4612" max="4612" width="11" style="187" customWidth="1"/>
    <col min="4613" max="4627" width="9.33333333333333" style="187"/>
    <col min="4628" max="4628" width="79.6666666666667" style="187" customWidth="1"/>
    <col min="4629" max="4867" width="9.33333333333333" style="187"/>
    <col min="4868" max="4868" width="11" style="187" customWidth="1"/>
    <col min="4869" max="4883" width="9.33333333333333" style="187"/>
    <col min="4884" max="4884" width="79.6666666666667" style="187" customWidth="1"/>
    <col min="4885" max="5123" width="9.33333333333333" style="187"/>
    <col min="5124" max="5124" width="11" style="187" customWidth="1"/>
    <col min="5125" max="5139" width="9.33333333333333" style="187"/>
    <col min="5140" max="5140" width="79.6666666666667" style="187" customWidth="1"/>
    <col min="5141" max="5379" width="9.33333333333333" style="187"/>
    <col min="5380" max="5380" width="11" style="187" customWidth="1"/>
    <col min="5381" max="5395" width="9.33333333333333" style="187"/>
    <col min="5396" max="5396" width="79.6666666666667" style="187" customWidth="1"/>
    <col min="5397" max="5635" width="9.33333333333333" style="187"/>
    <col min="5636" max="5636" width="11" style="187" customWidth="1"/>
    <col min="5637" max="5651" width="9.33333333333333" style="187"/>
    <col min="5652" max="5652" width="79.6666666666667" style="187" customWidth="1"/>
    <col min="5653" max="5891" width="9.33333333333333" style="187"/>
    <col min="5892" max="5892" width="11" style="187" customWidth="1"/>
    <col min="5893" max="5907" width="9.33333333333333" style="187"/>
    <col min="5908" max="5908" width="79.6666666666667" style="187" customWidth="1"/>
    <col min="5909" max="6147" width="9.33333333333333" style="187"/>
    <col min="6148" max="6148" width="11" style="187" customWidth="1"/>
    <col min="6149" max="6163" width="9.33333333333333" style="187"/>
    <col min="6164" max="6164" width="79.6666666666667" style="187" customWidth="1"/>
    <col min="6165" max="6403" width="9.33333333333333" style="187"/>
    <col min="6404" max="6404" width="11" style="187" customWidth="1"/>
    <col min="6405" max="6419" width="9.33333333333333" style="187"/>
    <col min="6420" max="6420" width="79.6666666666667" style="187" customWidth="1"/>
    <col min="6421" max="6659" width="9.33333333333333" style="187"/>
    <col min="6660" max="6660" width="11" style="187" customWidth="1"/>
    <col min="6661" max="6675" width="9.33333333333333" style="187"/>
    <col min="6676" max="6676" width="79.6666666666667" style="187" customWidth="1"/>
    <col min="6677" max="6915" width="9.33333333333333" style="187"/>
    <col min="6916" max="6916" width="11" style="187" customWidth="1"/>
    <col min="6917" max="6931" width="9.33333333333333" style="187"/>
    <col min="6932" max="6932" width="79.6666666666667" style="187" customWidth="1"/>
    <col min="6933" max="7171" width="9.33333333333333" style="187"/>
    <col min="7172" max="7172" width="11" style="187" customWidth="1"/>
    <col min="7173" max="7187" width="9.33333333333333" style="187"/>
    <col min="7188" max="7188" width="79.6666666666667" style="187" customWidth="1"/>
    <col min="7189" max="7427" width="9.33333333333333" style="187"/>
    <col min="7428" max="7428" width="11" style="187" customWidth="1"/>
    <col min="7429" max="7443" width="9.33333333333333" style="187"/>
    <col min="7444" max="7444" width="79.6666666666667" style="187" customWidth="1"/>
    <col min="7445" max="7683" width="9.33333333333333" style="187"/>
    <col min="7684" max="7684" width="11" style="187" customWidth="1"/>
    <col min="7685" max="7699" width="9.33333333333333" style="187"/>
    <col min="7700" max="7700" width="79.6666666666667" style="187" customWidth="1"/>
    <col min="7701" max="7939" width="9.33333333333333" style="187"/>
    <col min="7940" max="7940" width="11" style="187" customWidth="1"/>
    <col min="7941" max="7955" width="9.33333333333333" style="187"/>
    <col min="7956" max="7956" width="79.6666666666667" style="187" customWidth="1"/>
    <col min="7957" max="8195" width="9.33333333333333" style="187"/>
    <col min="8196" max="8196" width="11" style="187" customWidth="1"/>
    <col min="8197" max="8211" width="9.33333333333333" style="187"/>
    <col min="8212" max="8212" width="79.6666666666667" style="187" customWidth="1"/>
    <col min="8213" max="8451" width="9.33333333333333" style="187"/>
    <col min="8452" max="8452" width="11" style="187" customWidth="1"/>
    <col min="8453" max="8467" width="9.33333333333333" style="187"/>
    <col min="8468" max="8468" width="79.6666666666667" style="187" customWidth="1"/>
    <col min="8469" max="8707" width="9.33333333333333" style="187"/>
    <col min="8708" max="8708" width="11" style="187" customWidth="1"/>
    <col min="8709" max="8723" width="9.33333333333333" style="187"/>
    <col min="8724" max="8724" width="79.6666666666667" style="187" customWidth="1"/>
    <col min="8725" max="8963" width="9.33333333333333" style="187"/>
    <col min="8964" max="8964" width="11" style="187" customWidth="1"/>
    <col min="8965" max="8979" width="9.33333333333333" style="187"/>
    <col min="8980" max="8980" width="79.6666666666667" style="187" customWidth="1"/>
    <col min="8981" max="9219" width="9.33333333333333" style="187"/>
    <col min="9220" max="9220" width="11" style="187" customWidth="1"/>
    <col min="9221" max="9235" width="9.33333333333333" style="187"/>
    <col min="9236" max="9236" width="79.6666666666667" style="187" customWidth="1"/>
    <col min="9237" max="9475" width="9.33333333333333" style="187"/>
    <col min="9476" max="9476" width="11" style="187" customWidth="1"/>
    <col min="9477" max="9491" width="9.33333333333333" style="187"/>
    <col min="9492" max="9492" width="79.6666666666667" style="187" customWidth="1"/>
    <col min="9493" max="9731" width="9.33333333333333" style="187"/>
    <col min="9732" max="9732" width="11" style="187" customWidth="1"/>
    <col min="9733" max="9747" width="9.33333333333333" style="187"/>
    <col min="9748" max="9748" width="79.6666666666667" style="187" customWidth="1"/>
    <col min="9749" max="9987" width="9.33333333333333" style="187"/>
    <col min="9988" max="9988" width="11" style="187" customWidth="1"/>
    <col min="9989" max="10003" width="9.33333333333333" style="187"/>
    <col min="10004" max="10004" width="79.6666666666667" style="187" customWidth="1"/>
    <col min="10005" max="10243" width="9.33333333333333" style="187"/>
    <col min="10244" max="10244" width="11" style="187" customWidth="1"/>
    <col min="10245" max="10259" width="9.33333333333333" style="187"/>
    <col min="10260" max="10260" width="79.6666666666667" style="187" customWidth="1"/>
    <col min="10261" max="10499" width="9.33333333333333" style="187"/>
    <col min="10500" max="10500" width="11" style="187" customWidth="1"/>
    <col min="10501" max="10515" width="9.33333333333333" style="187"/>
    <col min="10516" max="10516" width="79.6666666666667" style="187" customWidth="1"/>
    <col min="10517" max="10755" width="9.33333333333333" style="187"/>
    <col min="10756" max="10756" width="11" style="187" customWidth="1"/>
    <col min="10757" max="10771" width="9.33333333333333" style="187"/>
    <col min="10772" max="10772" width="79.6666666666667" style="187" customWidth="1"/>
    <col min="10773" max="11011" width="9.33333333333333" style="187"/>
    <col min="11012" max="11012" width="11" style="187" customWidth="1"/>
    <col min="11013" max="11027" width="9.33333333333333" style="187"/>
    <col min="11028" max="11028" width="79.6666666666667" style="187" customWidth="1"/>
    <col min="11029" max="11267" width="9.33333333333333" style="187"/>
    <col min="11268" max="11268" width="11" style="187" customWidth="1"/>
    <col min="11269" max="11283" width="9.33333333333333" style="187"/>
    <col min="11284" max="11284" width="79.6666666666667" style="187" customWidth="1"/>
    <col min="11285" max="11523" width="9.33333333333333" style="187"/>
    <col min="11524" max="11524" width="11" style="187" customWidth="1"/>
    <col min="11525" max="11539" width="9.33333333333333" style="187"/>
    <col min="11540" max="11540" width="79.6666666666667" style="187" customWidth="1"/>
    <col min="11541" max="11779" width="9.33333333333333" style="187"/>
    <col min="11780" max="11780" width="11" style="187" customWidth="1"/>
    <col min="11781" max="11795" width="9.33333333333333" style="187"/>
    <col min="11796" max="11796" width="79.6666666666667" style="187" customWidth="1"/>
    <col min="11797" max="12035" width="9.33333333333333" style="187"/>
    <col min="12036" max="12036" width="11" style="187" customWidth="1"/>
    <col min="12037" max="12051" width="9.33333333333333" style="187"/>
    <col min="12052" max="12052" width="79.6666666666667" style="187" customWidth="1"/>
    <col min="12053" max="12291" width="9.33333333333333" style="187"/>
    <col min="12292" max="12292" width="11" style="187" customWidth="1"/>
    <col min="12293" max="12307" width="9.33333333333333" style="187"/>
    <col min="12308" max="12308" width="79.6666666666667" style="187" customWidth="1"/>
    <col min="12309" max="12547" width="9.33333333333333" style="187"/>
    <col min="12548" max="12548" width="11" style="187" customWidth="1"/>
    <col min="12549" max="12563" width="9.33333333333333" style="187"/>
    <col min="12564" max="12564" width="79.6666666666667" style="187" customWidth="1"/>
    <col min="12565" max="12803" width="9.33333333333333" style="187"/>
    <col min="12804" max="12804" width="11" style="187" customWidth="1"/>
    <col min="12805" max="12819" width="9.33333333333333" style="187"/>
    <col min="12820" max="12820" width="79.6666666666667" style="187" customWidth="1"/>
    <col min="12821" max="13059" width="9.33333333333333" style="187"/>
    <col min="13060" max="13060" width="11" style="187" customWidth="1"/>
    <col min="13061" max="13075" width="9.33333333333333" style="187"/>
    <col min="13076" max="13076" width="79.6666666666667" style="187" customWidth="1"/>
    <col min="13077" max="13315" width="9.33333333333333" style="187"/>
    <col min="13316" max="13316" width="11" style="187" customWidth="1"/>
    <col min="13317" max="13331" width="9.33333333333333" style="187"/>
    <col min="13332" max="13332" width="79.6666666666667" style="187" customWidth="1"/>
    <col min="13333" max="13571" width="9.33333333333333" style="187"/>
    <col min="13572" max="13572" width="11" style="187" customWidth="1"/>
    <col min="13573" max="13587" width="9.33333333333333" style="187"/>
    <col min="13588" max="13588" width="79.6666666666667" style="187" customWidth="1"/>
    <col min="13589" max="13827" width="9.33333333333333" style="187"/>
    <col min="13828" max="13828" width="11" style="187" customWidth="1"/>
    <col min="13829" max="13843" width="9.33333333333333" style="187"/>
    <col min="13844" max="13844" width="79.6666666666667" style="187" customWidth="1"/>
    <col min="13845" max="14083" width="9.33333333333333" style="187"/>
    <col min="14084" max="14084" width="11" style="187" customWidth="1"/>
    <col min="14085" max="14099" width="9.33333333333333" style="187"/>
    <col min="14100" max="14100" width="79.6666666666667" style="187" customWidth="1"/>
    <col min="14101" max="14339" width="9.33333333333333" style="187"/>
    <col min="14340" max="14340" width="11" style="187" customWidth="1"/>
    <col min="14341" max="14355" width="9.33333333333333" style="187"/>
    <col min="14356" max="14356" width="79.6666666666667" style="187" customWidth="1"/>
    <col min="14357" max="14595" width="9.33333333333333" style="187"/>
    <col min="14596" max="14596" width="11" style="187" customWidth="1"/>
    <col min="14597" max="14611" width="9.33333333333333" style="187"/>
    <col min="14612" max="14612" width="79.6666666666667" style="187" customWidth="1"/>
    <col min="14613" max="14851" width="9.33333333333333" style="187"/>
    <col min="14852" max="14852" width="11" style="187" customWidth="1"/>
    <col min="14853" max="14867" width="9.33333333333333" style="187"/>
    <col min="14868" max="14868" width="79.6666666666667" style="187" customWidth="1"/>
    <col min="14869" max="15107" width="9.33333333333333" style="187"/>
    <col min="15108" max="15108" width="11" style="187" customWidth="1"/>
    <col min="15109" max="15123" width="9.33333333333333" style="187"/>
    <col min="15124" max="15124" width="79.6666666666667" style="187" customWidth="1"/>
    <col min="15125" max="15363" width="9.33333333333333" style="187"/>
    <col min="15364" max="15364" width="11" style="187" customWidth="1"/>
    <col min="15365" max="15379" width="9.33333333333333" style="187"/>
    <col min="15380" max="15380" width="79.6666666666667" style="187" customWidth="1"/>
    <col min="15381" max="15619" width="9.33333333333333" style="187"/>
    <col min="15620" max="15620" width="11" style="187" customWidth="1"/>
    <col min="15621" max="15635" width="9.33333333333333" style="187"/>
    <col min="15636" max="15636" width="79.6666666666667" style="187" customWidth="1"/>
    <col min="15637" max="15875" width="9.33333333333333" style="187"/>
    <col min="15876" max="15876" width="11" style="187" customWidth="1"/>
    <col min="15877" max="15891" width="9.33333333333333" style="187"/>
    <col min="15892" max="15892" width="79.6666666666667" style="187" customWidth="1"/>
    <col min="15893" max="16131" width="9.33333333333333" style="187"/>
    <col min="16132" max="16132" width="11" style="187" customWidth="1"/>
    <col min="16133" max="16147" width="9.33333333333333" style="187"/>
    <col min="16148" max="16148" width="79.6666666666667" style="187" customWidth="1"/>
    <col min="16149" max="16384" width="9.33333333333333" style="187"/>
  </cols>
  <sheetData>
    <row r="1" ht="36" spans="1:20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</row>
    <row r="2" ht="36" spans="1:20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</row>
    <row r="3" ht="20.1" customHeight="1" spans="1:20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</row>
    <row r="4" ht="20.1" customHeight="1" spans="1:20">
      <c r="A4" s="190" t="s">
        <v>0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</row>
    <row r="5" ht="20.1" customHeight="1" spans="1:20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</row>
    <row r="6" ht="20.1" customHeight="1" spans="1:20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</row>
    <row r="7" ht="20.1" customHeight="1" spans="1:20">
      <c r="A7" s="192" t="str">
        <f>'ССР Т'!B11</f>
        <v>Строительство ЛЭП-0,4 кВ от сущ. ВЛ-0,4 кВ с ТП-1794, ПС №657 «Ялфимово», в т.ч. ПИР, МО, Ступинский р-н, Аксиньинское с/п, вблизи д. Ламоново Ю8-25-302-286075(622742)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</row>
    <row r="8" ht="20.1" customHeight="1" spans="1:20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</row>
    <row r="9" ht="20.1" customHeight="1" spans="1:20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</row>
    <row r="10" ht="20.1" customHeight="1" spans="1:20">
      <c r="A10" s="192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</row>
    <row r="11" ht="20.1" customHeight="1" spans="1:20">
      <c r="A11" s="192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</row>
    <row r="12" ht="20.1" customHeight="1" spans="1:20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</row>
    <row r="13" ht="20.1" customHeight="1" spans="1:20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</row>
    <row r="14" ht="20.1" customHeight="1" spans="1:20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</row>
    <row r="15" ht="30.75" customHeight="1" spans="1:20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9" t="str">
        <f>'ССР Т'!H15</f>
        <v>I-356122</v>
      </c>
      <c r="S15" s="199"/>
      <c r="T15" s="199"/>
    </row>
    <row r="16" ht="30.75" customHeight="1" spans="1:20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9"/>
      <c r="S16" s="199"/>
      <c r="T16" s="199"/>
    </row>
    <row r="17" ht="20.1" customHeight="1" spans="1:20">
      <c r="A17" s="194" t="s">
        <v>1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</row>
    <row r="18" ht="20.1" customHeight="1" spans="1:20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</row>
    <row r="19" ht="141" customHeight="1" spans="1:20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</row>
    <row r="20" ht="20.1" customHeight="1" spans="1:20">
      <c r="A20" s="195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</row>
    <row r="21" ht="20.1" customHeight="1" spans="1:20">
      <c r="A21" s="196" t="s">
        <v>2</v>
      </c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ht="20.1" customHeight="1" spans="1:20">
      <c r="A22" s="196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ht="20.1" customHeight="1" spans="1:20">
      <c r="A23" s="196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ht="20.1" customHeight="1" spans="1:20">
      <c r="A24" s="197" t="s">
        <v>3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</row>
    <row r="25" ht="20.1" customHeight="1" spans="1:20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</row>
    <row r="26" ht="20.1" customHeight="1" spans="1:20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</row>
    <row r="27" ht="20.1" customHeight="1" spans="1:20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</row>
    <row r="28" ht="20.1" customHeight="1" spans="1:20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</row>
    <row r="29" ht="20.1" customHeight="1" spans="1:20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</row>
    <row r="30" ht="20.1" customHeight="1" spans="1:20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</row>
    <row r="31" ht="20.1" customHeight="1" spans="1:20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</row>
    <row r="32" ht="20.1" customHeight="1" spans="1:20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</row>
    <row r="33" ht="20.1" customHeight="1" spans="1:20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</row>
    <row r="34" ht="20.1" customHeight="1" spans="1:20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</row>
    <row r="35" ht="20.1" customHeight="1" spans="1:20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</row>
    <row r="36" ht="20.1" customHeight="1" spans="1:20">
      <c r="A36" s="198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</row>
    <row r="37" ht="20.1" customHeight="1" spans="1:20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</row>
    <row r="38" ht="20.1" customHeight="1" spans="1:20">
      <c r="A38" s="198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</row>
    <row r="39" ht="20.1" customHeight="1" spans="1:20">
      <c r="A39" s="198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</row>
    <row r="40" ht="20.1" customHeight="1" spans="1:20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</row>
    <row r="41" ht="20.1" customHeight="1" spans="1:20">
      <c r="A41" s="198"/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</row>
    <row r="42" ht="20.1" customHeight="1" spans="1:20">
      <c r="A42" s="198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</row>
    <row r="43" ht="20.1" customHeight="1" spans="1:20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</row>
    <row r="44" ht="20.1" customHeight="1" spans="1:20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</row>
    <row r="45" ht="20.1" customHeight="1" spans="1:20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</row>
    <row r="46" ht="20.1" customHeight="1" spans="1:20">
      <c r="A46" s="198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</row>
    <row r="47" ht="20.1" customHeight="1" spans="1:20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</row>
    <row r="48" ht="20.1" customHeight="1" spans="1:20">
      <c r="A48" s="198"/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</row>
    <row r="49" ht="20.1" customHeight="1" spans="1:20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</row>
    <row r="50" ht="20.1" customHeight="1" spans="1:20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</row>
    <row r="51" ht="20.1" customHeight="1" spans="1:20">
      <c r="A51" s="198"/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</row>
    <row r="52" ht="20.1" customHeight="1" spans="1:20">
      <c r="A52" s="198"/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</row>
    <row r="53" ht="20.1" customHeight="1" spans="1:20">
      <c r="A53" s="198"/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</row>
    <row r="54" ht="20.1" customHeight="1" spans="1:20">
      <c r="A54" s="198"/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</row>
    <row r="55" ht="20.1" customHeight="1" spans="1:20">
      <c r="A55" s="198"/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</row>
    <row r="56" ht="20.1" customHeight="1" spans="1:20">
      <c r="A56" s="198"/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</row>
    <row r="57" ht="20.1" customHeight="1" spans="1:20">
      <c r="A57" s="198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</row>
    <row r="58" ht="20.1" customHeight="1" spans="1:20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</row>
    <row r="59" ht="20.1" customHeight="1" spans="1:20">
      <c r="A59" s="198"/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</row>
    <row r="60" ht="20.1" customHeight="1" spans="1:20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</row>
    <row r="61" ht="20.1" customHeight="1" spans="1:20">
      <c r="A61" s="198"/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</row>
    <row r="62" ht="20.1" customHeight="1" spans="1:20">
      <c r="A62" s="198"/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</row>
    <row r="63" ht="20.1" customHeight="1" spans="1:20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</row>
    <row r="64" ht="20.1" customHeight="1" spans="1:20">
      <c r="A64" s="198"/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</row>
    <row r="65" ht="20.1" customHeight="1" spans="1:20">
      <c r="A65" s="198"/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</row>
    <row r="66" ht="20.1" customHeight="1" spans="1:20">
      <c r="A66" s="198"/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</row>
    <row r="67" ht="20.1" customHeight="1" spans="1:20">
      <c r="A67" s="198"/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</row>
    <row r="68" ht="20.1" customHeight="1" spans="1:20">
      <c r="A68" s="198"/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</row>
    <row r="69" ht="20.1" customHeight="1" spans="1:20">
      <c r="A69" s="198"/>
      <c r="B69" s="198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</row>
    <row r="70" ht="20.1" customHeight="1" spans="1:20">
      <c r="A70" s="198"/>
      <c r="B70" s="198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</row>
    <row r="71" ht="20.1" customHeight="1" spans="1:20">
      <c r="A71" s="198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</row>
    <row r="72" ht="20.1" customHeight="1" spans="1:20">
      <c r="A72" s="198"/>
      <c r="B72" s="198"/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</row>
    <row r="73" ht="20.1" customHeight="1" spans="1:20">
      <c r="A73" s="198"/>
      <c r="B73" s="198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</row>
    <row r="74" ht="20.1" customHeight="1" spans="1:20">
      <c r="A74" s="198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</row>
    <row r="75" ht="409.5" customHeight="1" spans="1:20">
      <c r="A75" s="198"/>
      <c r="B75" s="198"/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</row>
    <row r="76" ht="32.25" spans="1:20">
      <c r="A76" s="200"/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</row>
    <row r="77" ht="32.25" spans="1:20">
      <c r="A77" s="200"/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</row>
    <row r="78" ht="32.25" spans="1:20">
      <c r="A78" s="200"/>
      <c r="B78" s="200"/>
      <c r="C78" s="200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</row>
    <row r="79" ht="32.25" spans="1:20">
      <c r="A79" s="200"/>
      <c r="B79" s="200"/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</row>
    <row r="80" ht="32.25" spans="1:20">
      <c r="A80" s="200"/>
      <c r="B80" s="200"/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</row>
    <row r="81" ht="32.25" spans="1:20">
      <c r="A81" s="200"/>
      <c r="B81" s="20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</row>
    <row r="82" ht="32.25" spans="1:20">
      <c r="A82" s="200"/>
      <c r="B82" s="200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</row>
    <row r="83" ht="32.25" spans="1:20">
      <c r="A83" s="200"/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</row>
    <row r="84" ht="32.25" spans="1:20">
      <c r="A84" s="200"/>
      <c r="B84" s="200"/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</row>
    <row r="85" ht="32.25" spans="1:20">
      <c r="A85" s="200"/>
      <c r="B85" s="20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</row>
    <row r="86" ht="32.25" spans="1:20">
      <c r="A86" s="200"/>
      <c r="B86" s="200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</row>
  </sheetData>
  <mergeCells count="6">
    <mergeCell ref="R15:T15"/>
    <mergeCell ref="A24:T75"/>
    <mergeCell ref="A4:T5"/>
    <mergeCell ref="A7:T13"/>
    <mergeCell ref="A17:T19"/>
    <mergeCell ref="A21:T22"/>
  </mergeCells>
  <pageMargins left="0.7" right="0.7" top="0.75" bottom="0.75" header="0.3" footer="0.3"/>
  <pageSetup paperSize="9" scale="3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topLeftCell="A11" workbookViewId="0">
      <selection activeCell="D69" sqref="D69"/>
    </sheetView>
  </sheetViews>
  <sheetFormatPr defaultColWidth="9.33333333333333" defaultRowHeight="15"/>
  <cols>
    <col min="1" max="1" width="6" style="78" customWidth="1"/>
    <col min="2" max="2" width="33.6666666666667" style="78" customWidth="1"/>
    <col min="3" max="3" width="63.3333333333333" style="78" customWidth="1"/>
    <col min="4" max="4" width="29" style="78" customWidth="1"/>
    <col min="5" max="5" width="26.8333333333333" style="78" customWidth="1"/>
    <col min="6" max="6" width="23.1666666666667" style="78" customWidth="1"/>
    <col min="7" max="8" width="28.3333333333333" style="78" customWidth="1"/>
    <col min="9" max="9" width="27.8333333333333" style="78" customWidth="1"/>
    <col min="10" max="10" width="28.8333333333333" style="78" customWidth="1"/>
    <col min="11" max="11" width="30.6666666666667" style="78" customWidth="1"/>
    <col min="12" max="12" width="31.3333333333333" style="78" customWidth="1"/>
    <col min="13" max="16384" width="9.33333333333333" style="78"/>
  </cols>
  <sheetData>
    <row r="1" s="72" customFormat="1" ht="30" customHeight="1" spans="1:8">
      <c r="A1" s="79"/>
      <c r="B1" s="80" t="s">
        <v>4</v>
      </c>
      <c r="C1" s="80"/>
      <c r="D1" s="80"/>
      <c r="E1" s="80"/>
      <c r="F1" s="81"/>
      <c r="G1" s="80"/>
      <c r="H1" s="80"/>
    </row>
    <row r="2" s="72" customFormat="1" ht="18.75" spans="1:8">
      <c r="A2" s="79"/>
      <c r="B2" s="82"/>
      <c r="C2" s="82"/>
      <c r="D2" s="82"/>
      <c r="E2" s="82"/>
      <c r="F2" s="83"/>
      <c r="G2" s="82"/>
      <c r="H2" s="82"/>
    </row>
    <row r="3" s="72" customFormat="1" ht="21.75" customHeight="1" spans="1:8">
      <c r="A3" s="79"/>
      <c r="B3" s="84" t="s">
        <v>5</v>
      </c>
      <c r="C3" s="85"/>
      <c r="D3" s="85"/>
      <c r="E3" s="85"/>
      <c r="F3" s="86"/>
      <c r="G3" s="85"/>
      <c r="H3" s="85"/>
    </row>
    <row r="4" s="72" customFormat="1" ht="18.75" spans="1:8">
      <c r="A4" s="79"/>
      <c r="B4" s="83"/>
      <c r="C4" s="83"/>
      <c r="D4" s="83"/>
      <c r="E4" s="83"/>
      <c r="F4" s="83"/>
      <c r="G4" s="82"/>
      <c r="H4" s="82"/>
    </row>
    <row r="5" s="72" customFormat="1" ht="33.75" customHeight="1" spans="1:8">
      <c r="A5" s="79"/>
      <c r="B5" s="82" t="s">
        <v>6</v>
      </c>
      <c r="C5" s="82"/>
      <c r="D5" s="82"/>
      <c r="E5" s="82"/>
      <c r="F5" s="83"/>
      <c r="G5" s="82"/>
      <c r="H5" s="82"/>
    </row>
    <row r="6" s="72" customFormat="1" ht="25.7" customHeight="1" spans="1:8">
      <c r="A6" s="79"/>
      <c r="B6" s="87" t="s">
        <v>7</v>
      </c>
      <c r="C6" s="87"/>
      <c r="D6" s="87"/>
      <c r="E6" s="87"/>
      <c r="F6" s="88"/>
      <c r="G6" s="87"/>
      <c r="H6" s="87"/>
    </row>
    <row r="7" s="72" customFormat="1" ht="18.75" spans="1:8">
      <c r="A7" s="79"/>
      <c r="B7" s="89" t="s">
        <v>8</v>
      </c>
      <c r="C7" s="79"/>
      <c r="D7" s="79"/>
      <c r="E7" s="79"/>
      <c r="F7" s="89"/>
      <c r="G7" s="79"/>
      <c r="H7" s="79"/>
    </row>
    <row r="8" s="72" customFormat="1" ht="18.75" spans="1:8">
      <c r="A8" s="79"/>
      <c r="B8" s="89"/>
      <c r="C8" s="79"/>
      <c r="D8" s="79"/>
      <c r="E8" s="79"/>
      <c r="F8" s="89"/>
      <c r="G8" s="79"/>
      <c r="H8" s="79"/>
    </row>
    <row r="9" s="72" customFormat="1" ht="28.5" customHeight="1" spans="1:8">
      <c r="A9" s="79"/>
      <c r="B9" s="90" t="s">
        <v>9</v>
      </c>
      <c r="C9" s="90"/>
      <c r="D9" s="90"/>
      <c r="E9" s="90"/>
      <c r="F9" s="90"/>
      <c r="G9" s="90"/>
      <c r="H9" s="90"/>
    </row>
    <row r="10" s="72" customFormat="1" ht="18.75" spans="1:8">
      <c r="A10" s="79"/>
      <c r="B10" s="89"/>
      <c r="C10" s="79"/>
      <c r="D10" s="79"/>
      <c r="E10" s="79"/>
      <c r="F10" s="89"/>
      <c r="G10" s="79"/>
      <c r="H10" s="79"/>
    </row>
    <row r="11" s="72" customFormat="1" ht="48" customHeight="1" spans="1:8">
      <c r="A11" s="88"/>
      <c r="B11" s="91" t="s">
        <v>10</v>
      </c>
      <c r="C11" s="91"/>
      <c r="D11" s="91"/>
      <c r="E11" s="91"/>
      <c r="F11" s="91"/>
      <c r="G11" s="91"/>
      <c r="H11" s="91"/>
    </row>
    <row r="12" s="72" customFormat="1" ht="18" customHeight="1" spans="1:8">
      <c r="A12" s="86"/>
      <c r="B12" s="92" t="s">
        <v>11</v>
      </c>
      <c r="C12" s="92"/>
      <c r="D12" s="92"/>
      <c r="E12" s="92"/>
      <c r="F12" s="92"/>
      <c r="G12" s="92"/>
      <c r="H12" s="92"/>
    </row>
    <row r="13" s="72" customFormat="1" customHeight="1" spans="1:8">
      <c r="A13" s="86"/>
      <c r="B13" s="92"/>
      <c r="C13" s="92"/>
      <c r="D13" s="92"/>
      <c r="E13" s="92"/>
      <c r="F13" s="92"/>
      <c r="G13" s="92"/>
      <c r="H13" s="92"/>
    </row>
    <row r="14" s="72" customFormat="1" ht="26.45" customHeight="1" spans="1:8">
      <c r="A14" s="86"/>
      <c r="B14" s="92"/>
      <c r="C14" s="79"/>
      <c r="D14" s="93" t="s">
        <v>12</v>
      </c>
      <c r="E14" s="92"/>
      <c r="F14" s="92"/>
      <c r="G14" s="92"/>
      <c r="H14" s="92"/>
    </row>
    <row r="15" s="72" customFormat="1" ht="18.75" spans="1:8">
      <c r="A15" s="94" t="s">
        <v>13</v>
      </c>
      <c r="B15" s="79"/>
      <c r="C15" s="95"/>
      <c r="D15" s="96" t="s">
        <v>14</v>
      </c>
      <c r="E15" s="97"/>
      <c r="F15" s="79"/>
      <c r="G15" s="96"/>
      <c r="H15" s="96" t="s">
        <v>15</v>
      </c>
    </row>
    <row r="16" s="73" customFormat="1" ht="22.5" customHeight="1" spans="1:9">
      <c r="A16" s="98" t="s">
        <v>16</v>
      </c>
      <c r="B16" s="98" t="s">
        <v>17</v>
      </c>
      <c r="C16" s="98" t="s">
        <v>18</v>
      </c>
      <c r="D16" s="98" t="s">
        <v>19</v>
      </c>
      <c r="E16" s="98"/>
      <c r="F16" s="98"/>
      <c r="G16" s="98"/>
      <c r="H16" s="98" t="s">
        <v>20</v>
      </c>
      <c r="I16" s="135"/>
    </row>
    <row r="17" s="73" customFormat="1" ht="35.25" customHeight="1" spans="1:8">
      <c r="A17" s="98"/>
      <c r="B17" s="98"/>
      <c r="C17" s="98"/>
      <c r="D17" s="99" t="s">
        <v>21</v>
      </c>
      <c r="E17" s="99" t="s">
        <v>22</v>
      </c>
      <c r="F17" s="98" t="s">
        <v>23</v>
      </c>
      <c r="G17" s="98" t="s">
        <v>24</v>
      </c>
      <c r="H17" s="98"/>
    </row>
    <row r="18" s="74" customFormat="1" ht="18.75" customHeight="1" spans="1:8">
      <c r="A18" s="98">
        <v>1</v>
      </c>
      <c r="B18" s="98">
        <v>2</v>
      </c>
      <c r="C18" s="98">
        <v>3</v>
      </c>
      <c r="D18" s="99">
        <v>4</v>
      </c>
      <c r="E18" s="99">
        <v>5</v>
      </c>
      <c r="F18" s="99">
        <v>6</v>
      </c>
      <c r="G18" s="99">
        <v>7</v>
      </c>
      <c r="H18" s="99">
        <v>8</v>
      </c>
    </row>
    <row r="19" s="75" customFormat="1" ht="21.75" customHeight="1" spans="1:8">
      <c r="A19" s="100"/>
      <c r="B19" s="101" t="s">
        <v>25</v>
      </c>
      <c r="C19" s="101"/>
      <c r="D19" s="101"/>
      <c r="E19" s="101"/>
      <c r="F19" s="101"/>
      <c r="G19" s="101"/>
      <c r="H19" s="102"/>
    </row>
    <row r="20" s="75" customFormat="1" ht="18.75" hidden="1" spans="1:8">
      <c r="A20" s="103">
        <v>1</v>
      </c>
      <c r="B20" s="103"/>
      <c r="C20" s="104"/>
      <c r="D20" s="105"/>
      <c r="E20" s="105"/>
      <c r="F20" s="105"/>
      <c r="G20" s="105"/>
      <c r="H20" s="106">
        <f>SUM(D20:G20)</f>
        <v>0</v>
      </c>
    </row>
    <row r="21" s="75" customFormat="1" ht="18.75" hidden="1" spans="1:8">
      <c r="A21" s="103">
        <v>2</v>
      </c>
      <c r="B21" s="103"/>
      <c r="C21" s="104"/>
      <c r="D21" s="105"/>
      <c r="E21" s="105"/>
      <c r="F21" s="105"/>
      <c r="G21" s="105"/>
      <c r="H21" s="106">
        <f>SUM(D21:G21)</f>
        <v>0</v>
      </c>
    </row>
    <row r="22" s="75" customFormat="1" ht="18.75" hidden="1" spans="1:8">
      <c r="A22" s="103">
        <v>3</v>
      </c>
      <c r="B22" s="104"/>
      <c r="C22" s="104"/>
      <c r="D22" s="105"/>
      <c r="E22" s="105"/>
      <c r="F22" s="105"/>
      <c r="G22" s="105"/>
      <c r="H22" s="106">
        <f>SUM(D22:G22)</f>
        <v>0</v>
      </c>
    </row>
    <row r="23" s="76" customFormat="1" ht="18.75" spans="1:8">
      <c r="A23" s="107" t="s">
        <v>26</v>
      </c>
      <c r="B23" s="108"/>
      <c r="C23" s="109"/>
      <c r="D23" s="110">
        <f>SUM(D20:D22)</f>
        <v>0</v>
      </c>
      <c r="E23" s="110">
        <f>SUM(E20:E22)</f>
        <v>0</v>
      </c>
      <c r="F23" s="110">
        <f>SUM(F20:F22)</f>
        <v>0</v>
      </c>
      <c r="G23" s="110">
        <f>SUM(G20:G22)</f>
        <v>0</v>
      </c>
      <c r="H23" s="110">
        <f>SUM(H20:H22)</f>
        <v>0</v>
      </c>
    </row>
    <row r="24" s="75" customFormat="1" ht="24" customHeight="1" spans="1:11">
      <c r="A24" s="100"/>
      <c r="B24" s="101" t="s">
        <v>27</v>
      </c>
      <c r="C24" s="101"/>
      <c r="D24" s="101"/>
      <c r="E24" s="101"/>
      <c r="F24" s="101"/>
      <c r="G24" s="101"/>
      <c r="H24" s="102"/>
      <c r="J24" s="136"/>
      <c r="K24" s="137"/>
    </row>
    <row r="25" s="75" customFormat="1" ht="24.95" customHeight="1" spans="1:9">
      <c r="A25" s="103">
        <v>1</v>
      </c>
      <c r="B25" s="111" t="s">
        <v>28</v>
      </c>
      <c r="C25" s="112" t="s">
        <v>29</v>
      </c>
      <c r="D25" s="113">
        <v>352.05572</v>
      </c>
      <c r="E25" s="114">
        <v>50.25596</v>
      </c>
      <c r="F25" s="134"/>
      <c r="G25" s="115"/>
      <c r="H25" s="116">
        <f>SUM(D25:G25)</f>
        <v>402.31168</v>
      </c>
      <c r="I25" s="138"/>
    </row>
    <row r="26" s="75" customFormat="1" ht="24.95" hidden="1" customHeight="1" spans="1:12">
      <c r="A26" s="103">
        <v>2</v>
      </c>
      <c r="B26" s="111" t="s">
        <v>30</v>
      </c>
      <c r="C26" s="112" t="s">
        <v>31</v>
      </c>
      <c r="D26" s="113"/>
      <c r="E26" s="113"/>
      <c r="F26" s="113"/>
      <c r="G26" s="115"/>
      <c r="H26" s="116">
        <f>SUM(D26:G26)</f>
        <v>0</v>
      </c>
      <c r="I26" s="138"/>
      <c r="L26" s="139"/>
    </row>
    <row r="27" s="75" customFormat="1" ht="24.95" hidden="1" customHeight="1" spans="1:12">
      <c r="A27" s="103">
        <v>3</v>
      </c>
      <c r="B27" s="111" t="s">
        <v>32</v>
      </c>
      <c r="C27" s="112" t="s">
        <v>33</v>
      </c>
      <c r="D27" s="113"/>
      <c r="E27" s="113"/>
      <c r="F27" s="113"/>
      <c r="G27" s="115"/>
      <c r="H27" s="116">
        <f>SUM(D27:G27)</f>
        <v>0</v>
      </c>
      <c r="I27" s="138"/>
      <c r="J27" s="136"/>
      <c r="K27" s="137"/>
      <c r="L27" s="140"/>
    </row>
    <row r="28" s="75" customFormat="1" ht="24.95" hidden="1" customHeight="1" spans="1:12">
      <c r="A28" s="103">
        <v>4</v>
      </c>
      <c r="B28" s="111" t="s">
        <v>34</v>
      </c>
      <c r="C28" s="112" t="s">
        <v>35</v>
      </c>
      <c r="D28" s="113"/>
      <c r="E28" s="113"/>
      <c r="F28" s="113"/>
      <c r="G28" s="115"/>
      <c r="H28" s="116">
        <f>SUM(D28:G28)</f>
        <v>0</v>
      </c>
      <c r="I28" s="138"/>
      <c r="J28" s="136"/>
      <c r="K28" s="137"/>
      <c r="L28" s="140"/>
    </row>
    <row r="29" s="75" customFormat="1" ht="24.95" hidden="1" customHeight="1" spans="1:11">
      <c r="A29" s="103">
        <v>5</v>
      </c>
      <c r="B29" s="111" t="s">
        <v>36</v>
      </c>
      <c r="C29" s="112" t="s">
        <v>37</v>
      </c>
      <c r="D29" s="113"/>
      <c r="E29" s="114"/>
      <c r="F29" s="113"/>
      <c r="G29" s="115"/>
      <c r="H29" s="116">
        <f>SUM(D29:G29)</f>
        <v>0</v>
      </c>
      <c r="J29" s="136"/>
      <c r="K29" s="136"/>
    </row>
    <row r="30" s="76" customFormat="1" ht="21" spans="1:11">
      <c r="A30" s="107" t="s">
        <v>38</v>
      </c>
      <c r="B30" s="108"/>
      <c r="C30" s="109"/>
      <c r="D30" s="117">
        <f>SUM(D25:D29)</f>
        <v>352.05572</v>
      </c>
      <c r="E30" s="117">
        <f>SUM(E25:E29)</f>
        <v>50.25596</v>
      </c>
      <c r="F30" s="117">
        <f>SUM(F25:F29)</f>
        <v>0</v>
      </c>
      <c r="G30" s="117">
        <f>SUM(G25:G29)</f>
        <v>0</v>
      </c>
      <c r="H30" s="117">
        <f>SUM(H25:H29)</f>
        <v>402.31168</v>
      </c>
      <c r="I30" s="141"/>
      <c r="J30" s="142"/>
      <c r="K30" s="142"/>
    </row>
    <row r="31" s="76" customFormat="1" ht="18.75" spans="1:9">
      <c r="A31" s="118" t="s">
        <v>39</v>
      </c>
      <c r="B31" s="119"/>
      <c r="C31" s="120"/>
      <c r="D31" s="121">
        <f>D23+D30</f>
        <v>352.05572</v>
      </c>
      <c r="E31" s="121">
        <f>E23+E30</f>
        <v>50.25596</v>
      </c>
      <c r="F31" s="121">
        <f>F23+F30</f>
        <v>0</v>
      </c>
      <c r="G31" s="121">
        <f>G23+G30</f>
        <v>0</v>
      </c>
      <c r="H31" s="121">
        <f>H23+H30</f>
        <v>402.31168</v>
      </c>
      <c r="I31" s="141"/>
    </row>
    <row r="32" s="76" customFormat="1" ht="21" hidden="1" customHeight="1" spans="1:8">
      <c r="A32" s="118"/>
      <c r="B32" s="122" t="s">
        <v>40</v>
      </c>
      <c r="C32" s="122"/>
      <c r="D32" s="122"/>
      <c r="E32" s="122"/>
      <c r="F32" s="122"/>
      <c r="G32" s="123"/>
      <c r="H32" s="124"/>
    </row>
    <row r="33" s="76" customFormat="1" ht="18.75" hidden="1" spans="1:8">
      <c r="A33" s="103">
        <v>3</v>
      </c>
      <c r="B33" s="103"/>
      <c r="C33" s="103"/>
      <c r="D33" s="105"/>
      <c r="E33" s="105"/>
      <c r="F33" s="105"/>
      <c r="G33" s="105"/>
      <c r="H33" s="106">
        <f>SUM(D33:G33)</f>
        <v>0</v>
      </c>
    </row>
    <row r="34" s="76" customFormat="1" ht="18.75" hidden="1" spans="1:8">
      <c r="A34" s="103">
        <v>8</v>
      </c>
      <c r="B34" s="103"/>
      <c r="C34" s="103"/>
      <c r="D34" s="105"/>
      <c r="E34" s="105"/>
      <c r="F34" s="105"/>
      <c r="G34" s="105"/>
      <c r="H34" s="106">
        <f>SUM(D34:G34)</f>
        <v>0</v>
      </c>
    </row>
    <row r="35" s="76" customFormat="1" ht="18.75" hidden="1" spans="1:8">
      <c r="A35" s="103">
        <v>9</v>
      </c>
      <c r="B35" s="103"/>
      <c r="C35" s="103"/>
      <c r="D35" s="105"/>
      <c r="E35" s="105"/>
      <c r="F35" s="105"/>
      <c r="G35" s="105"/>
      <c r="H35" s="106">
        <f>SUM(D35:G35)</f>
        <v>0</v>
      </c>
    </row>
    <row r="36" s="76" customFormat="1" ht="18.75" hidden="1" spans="1:8">
      <c r="A36" s="107" t="s">
        <v>41</v>
      </c>
      <c r="B36" s="108"/>
      <c r="C36" s="109"/>
      <c r="D36" s="110">
        <f>SUM(D33:D35)</f>
        <v>0</v>
      </c>
      <c r="E36" s="110">
        <f>SUM(E33:E35)</f>
        <v>0</v>
      </c>
      <c r="F36" s="110">
        <f>SUM(F33:F35)</f>
        <v>0</v>
      </c>
      <c r="G36" s="110">
        <f>SUM(G33:G35)</f>
        <v>0</v>
      </c>
      <c r="H36" s="110">
        <f>SUM(H33:H35)</f>
        <v>0</v>
      </c>
    </row>
    <row r="37" s="76" customFormat="1" ht="18.75" hidden="1" spans="1:8">
      <c r="A37" s="118" t="s">
        <v>42</v>
      </c>
      <c r="B37" s="119"/>
      <c r="C37" s="120"/>
      <c r="D37" s="125">
        <f>D31+D36</f>
        <v>352.05572</v>
      </c>
      <c r="E37" s="125">
        <f>E31+E36</f>
        <v>50.25596</v>
      </c>
      <c r="F37" s="125">
        <f>F31+F36</f>
        <v>0</v>
      </c>
      <c r="G37" s="125">
        <f>G31+G36</f>
        <v>0</v>
      </c>
      <c r="H37" s="125">
        <f>H31+H36</f>
        <v>402.31168</v>
      </c>
    </row>
    <row r="38" s="76" customFormat="1" ht="22.5" hidden="1" customHeight="1" spans="1:8">
      <c r="A38" s="118"/>
      <c r="B38" s="122" t="s">
        <v>43</v>
      </c>
      <c r="C38" s="122"/>
      <c r="D38" s="122"/>
      <c r="E38" s="122"/>
      <c r="F38" s="122"/>
      <c r="G38" s="123"/>
      <c r="H38" s="124"/>
    </row>
    <row r="39" s="76" customFormat="1" ht="18.75" hidden="1" spans="1:8">
      <c r="A39" s="103">
        <v>4</v>
      </c>
      <c r="B39" s="103"/>
      <c r="C39" s="103"/>
      <c r="D39" s="105"/>
      <c r="E39" s="105"/>
      <c r="F39" s="105"/>
      <c r="G39" s="105"/>
      <c r="H39" s="106">
        <f>SUM(D39:G39)</f>
        <v>0</v>
      </c>
    </row>
    <row r="40" s="76" customFormat="1" ht="18.75" hidden="1" spans="1:8">
      <c r="A40" s="103">
        <v>11</v>
      </c>
      <c r="B40" s="103"/>
      <c r="C40" s="103"/>
      <c r="D40" s="105"/>
      <c r="E40" s="105"/>
      <c r="F40" s="105"/>
      <c r="G40" s="105"/>
      <c r="H40" s="106">
        <f>SUM(D40:G40)</f>
        <v>0</v>
      </c>
    </row>
    <row r="41" s="76" customFormat="1" ht="18.75" hidden="1" spans="1:8">
      <c r="A41" s="103">
        <v>12</v>
      </c>
      <c r="B41" s="103"/>
      <c r="C41" s="103"/>
      <c r="D41" s="105"/>
      <c r="E41" s="105"/>
      <c r="F41" s="105"/>
      <c r="G41" s="105"/>
      <c r="H41" s="106">
        <f>SUM(D41:G41)</f>
        <v>0</v>
      </c>
    </row>
    <row r="42" s="76" customFormat="1" ht="18.75" hidden="1" spans="1:8">
      <c r="A42" s="107" t="s">
        <v>44</v>
      </c>
      <c r="B42" s="108"/>
      <c r="C42" s="109"/>
      <c r="D42" s="110">
        <f>SUM(D39:D41)</f>
        <v>0</v>
      </c>
      <c r="E42" s="110">
        <f>SUM(E39:E41)</f>
        <v>0</v>
      </c>
      <c r="F42" s="110">
        <f>SUM(F39:F41)</f>
        <v>0</v>
      </c>
      <c r="G42" s="110">
        <f>SUM(G39:G41)</f>
        <v>0</v>
      </c>
      <c r="H42" s="110">
        <f>SUM(H39:H41)</f>
        <v>0</v>
      </c>
    </row>
    <row r="43" s="76" customFormat="1" ht="18.75" hidden="1" spans="1:8">
      <c r="A43" s="118" t="s">
        <v>45</v>
      </c>
      <c r="B43" s="119"/>
      <c r="C43" s="120"/>
      <c r="D43" s="125">
        <f>D37+D42</f>
        <v>352.05572</v>
      </c>
      <c r="E43" s="125">
        <f>E37+E42</f>
        <v>50.25596</v>
      </c>
      <c r="F43" s="125">
        <f>F37+F42</f>
        <v>0</v>
      </c>
      <c r="G43" s="125">
        <f>G37+G42</f>
        <v>0</v>
      </c>
      <c r="H43" s="125">
        <f>H37+H42</f>
        <v>402.31168</v>
      </c>
    </row>
    <row r="44" s="76" customFormat="1" ht="24" hidden="1" customHeight="1" spans="1:8">
      <c r="A44" s="118"/>
      <c r="B44" s="122" t="s">
        <v>46</v>
      </c>
      <c r="C44" s="122"/>
      <c r="D44" s="122"/>
      <c r="E44" s="122"/>
      <c r="F44" s="122"/>
      <c r="G44" s="123"/>
      <c r="H44" s="124"/>
    </row>
    <row r="45" s="76" customFormat="1" ht="18.75" hidden="1" spans="1:8">
      <c r="A45" s="103">
        <v>5</v>
      </c>
      <c r="B45" s="103"/>
      <c r="C45" s="103"/>
      <c r="D45" s="105"/>
      <c r="E45" s="105"/>
      <c r="F45" s="105"/>
      <c r="G45" s="105"/>
      <c r="H45" s="106">
        <f>SUM(D45:G45)</f>
        <v>0</v>
      </c>
    </row>
    <row r="46" s="76" customFormat="1" ht="18.75" hidden="1" spans="1:8">
      <c r="A46" s="103">
        <v>14</v>
      </c>
      <c r="B46" s="103"/>
      <c r="C46" s="103"/>
      <c r="D46" s="105"/>
      <c r="E46" s="105"/>
      <c r="F46" s="105"/>
      <c r="G46" s="105"/>
      <c r="H46" s="106">
        <f>SUM(D46:G46)</f>
        <v>0</v>
      </c>
    </row>
    <row r="47" s="76" customFormat="1" ht="18.75" hidden="1" spans="1:8">
      <c r="A47" s="103">
        <v>15</v>
      </c>
      <c r="B47" s="103"/>
      <c r="C47" s="103"/>
      <c r="D47" s="105"/>
      <c r="E47" s="105"/>
      <c r="F47" s="105"/>
      <c r="G47" s="105"/>
      <c r="H47" s="106">
        <f>SUM(D47:G47)</f>
        <v>0</v>
      </c>
    </row>
    <row r="48" s="76" customFormat="1" ht="18.75" hidden="1" spans="1:8">
      <c r="A48" s="107" t="s">
        <v>47</v>
      </c>
      <c r="B48" s="108"/>
      <c r="C48" s="109"/>
      <c r="D48" s="110">
        <f>SUM(D45:D47)</f>
        <v>0</v>
      </c>
      <c r="E48" s="110">
        <f>SUM(E45:E47)</f>
        <v>0</v>
      </c>
      <c r="F48" s="110">
        <f>SUM(F45:F47)</f>
        <v>0</v>
      </c>
      <c r="G48" s="110">
        <f>SUM(G45:G47)</f>
        <v>0</v>
      </c>
      <c r="H48" s="110">
        <f>SUM(H45:H47)</f>
        <v>0</v>
      </c>
    </row>
    <row r="49" s="76" customFormat="1" ht="18.75" hidden="1" spans="1:8">
      <c r="A49" s="118" t="s">
        <v>48</v>
      </c>
      <c r="B49" s="119"/>
      <c r="C49" s="120"/>
      <c r="D49" s="125">
        <f>D43+D48</f>
        <v>352.05572</v>
      </c>
      <c r="E49" s="125">
        <f>E43+E48</f>
        <v>50.25596</v>
      </c>
      <c r="F49" s="125">
        <f>F43+F48</f>
        <v>0</v>
      </c>
      <c r="G49" s="125">
        <f>G43+G48</f>
        <v>0</v>
      </c>
      <c r="H49" s="125">
        <f>H43+H48</f>
        <v>402.31168</v>
      </c>
    </row>
    <row r="50" s="76" customFormat="1" ht="21" hidden="1" customHeight="1" spans="1:8">
      <c r="A50" s="118"/>
      <c r="B50" s="122" t="s">
        <v>49</v>
      </c>
      <c r="C50" s="122"/>
      <c r="D50" s="122"/>
      <c r="E50" s="122"/>
      <c r="F50" s="122"/>
      <c r="G50" s="123"/>
      <c r="H50" s="124"/>
    </row>
    <row r="51" s="76" customFormat="1" ht="18.75" hidden="1" spans="1:8">
      <c r="A51" s="103">
        <v>6</v>
      </c>
      <c r="B51" s="103"/>
      <c r="C51" s="103"/>
      <c r="D51" s="105"/>
      <c r="E51" s="105"/>
      <c r="F51" s="105"/>
      <c r="G51" s="105"/>
      <c r="H51" s="106">
        <f>SUM(D51:G51)</f>
        <v>0</v>
      </c>
    </row>
    <row r="52" s="76" customFormat="1" ht="18.75" hidden="1" spans="1:8">
      <c r="A52" s="103">
        <v>17</v>
      </c>
      <c r="B52" s="103"/>
      <c r="C52" s="103"/>
      <c r="D52" s="105"/>
      <c r="E52" s="105"/>
      <c r="F52" s="105"/>
      <c r="G52" s="105"/>
      <c r="H52" s="106">
        <f>SUM(D52:G52)</f>
        <v>0</v>
      </c>
    </row>
    <row r="53" s="76" customFormat="1" ht="18.75" hidden="1" spans="1:8">
      <c r="A53" s="103">
        <v>18</v>
      </c>
      <c r="B53" s="103"/>
      <c r="C53" s="103"/>
      <c r="D53" s="105"/>
      <c r="E53" s="105"/>
      <c r="F53" s="105"/>
      <c r="G53" s="105"/>
      <c r="H53" s="106">
        <f>SUM(D53:G53)</f>
        <v>0</v>
      </c>
    </row>
    <row r="54" s="76" customFormat="1" ht="18.75" hidden="1" spans="1:8">
      <c r="A54" s="107" t="s">
        <v>50</v>
      </c>
      <c r="B54" s="108"/>
      <c r="C54" s="109"/>
      <c r="D54" s="110">
        <f>SUM(D51:D53)</f>
        <v>0</v>
      </c>
      <c r="E54" s="110">
        <f>SUM(E51:E53)</f>
        <v>0</v>
      </c>
      <c r="F54" s="110">
        <f>SUM(F51:F53)</f>
        <v>0</v>
      </c>
      <c r="G54" s="110">
        <f>SUM(G51:G53)</f>
        <v>0</v>
      </c>
      <c r="H54" s="110">
        <f>SUM(H51:H53)</f>
        <v>0</v>
      </c>
    </row>
    <row r="55" s="76" customFormat="1" ht="18.75" hidden="1" spans="1:8">
      <c r="A55" s="118" t="s">
        <v>51</v>
      </c>
      <c r="B55" s="119"/>
      <c r="C55" s="120"/>
      <c r="D55" s="125">
        <f>D49+D54</f>
        <v>352.05572</v>
      </c>
      <c r="E55" s="125">
        <f>E49+E54</f>
        <v>50.25596</v>
      </c>
      <c r="F55" s="125">
        <f>F49+F54</f>
        <v>0</v>
      </c>
      <c r="G55" s="125">
        <f>G49+G54</f>
        <v>0</v>
      </c>
      <c r="H55" s="125">
        <f>H49+H54</f>
        <v>402.31168</v>
      </c>
    </row>
    <row r="56" s="76" customFormat="1" ht="29.1" hidden="1" customHeight="1" spans="1:8">
      <c r="A56" s="118"/>
      <c r="B56" s="122" t="s">
        <v>52</v>
      </c>
      <c r="C56" s="122"/>
      <c r="D56" s="122"/>
      <c r="E56" s="122"/>
      <c r="F56" s="122"/>
      <c r="G56" s="123"/>
      <c r="H56" s="124"/>
    </row>
    <row r="57" s="76" customFormat="1" ht="18.75" hidden="1" spans="1:8">
      <c r="A57" s="103">
        <v>7</v>
      </c>
      <c r="B57" s="103"/>
      <c r="C57" s="103"/>
      <c r="D57" s="105"/>
      <c r="E57" s="105"/>
      <c r="F57" s="105"/>
      <c r="G57" s="105"/>
      <c r="H57" s="106">
        <f>SUM(D57:G57)</f>
        <v>0</v>
      </c>
    </row>
    <row r="58" s="76" customFormat="1" ht="18.75" hidden="1" spans="1:8">
      <c r="A58" s="103">
        <v>20</v>
      </c>
      <c r="B58" s="103"/>
      <c r="C58" s="103"/>
      <c r="D58" s="105"/>
      <c r="E58" s="105"/>
      <c r="F58" s="105"/>
      <c r="G58" s="105"/>
      <c r="H58" s="106">
        <f>SUM(D58:G58)</f>
        <v>0</v>
      </c>
    </row>
    <row r="59" s="76" customFormat="1" ht="18.75" hidden="1" spans="1:8">
      <c r="A59" s="103">
        <v>21</v>
      </c>
      <c r="B59" s="103"/>
      <c r="C59" s="103"/>
      <c r="D59" s="105"/>
      <c r="E59" s="105"/>
      <c r="F59" s="105"/>
      <c r="G59" s="105"/>
      <c r="H59" s="106">
        <f>SUM(D59:G59)</f>
        <v>0</v>
      </c>
    </row>
    <row r="60" s="76" customFormat="1" ht="18.75" hidden="1" spans="1:8">
      <c r="A60" s="107" t="s">
        <v>53</v>
      </c>
      <c r="B60" s="108"/>
      <c r="C60" s="109"/>
      <c r="D60" s="110">
        <f>SUM(D57:D59)</f>
        <v>0</v>
      </c>
      <c r="E60" s="110">
        <f>SUM(E57:E59)</f>
        <v>0</v>
      </c>
      <c r="F60" s="110">
        <f>SUM(F57:F59)</f>
        <v>0</v>
      </c>
      <c r="G60" s="110">
        <f>SUM(G57:G59)</f>
        <v>0</v>
      </c>
      <c r="H60" s="110">
        <f>SUM(H57:H59)</f>
        <v>0</v>
      </c>
    </row>
    <row r="61" s="76" customFormat="1" ht="18.75" hidden="1" spans="1:8">
      <c r="A61" s="118" t="s">
        <v>54</v>
      </c>
      <c r="B61" s="119"/>
      <c r="C61" s="120"/>
      <c r="D61" s="125">
        <f>D55+D60</f>
        <v>352.05572</v>
      </c>
      <c r="E61" s="125">
        <f>E55+E60</f>
        <v>50.25596</v>
      </c>
      <c r="F61" s="125">
        <f>F55+F60</f>
        <v>0</v>
      </c>
      <c r="G61" s="125">
        <f>G55+G60</f>
        <v>0</v>
      </c>
      <c r="H61" s="125">
        <f>H55+H60</f>
        <v>402.31168</v>
      </c>
    </row>
    <row r="62" s="75" customFormat="1" ht="28.5" customHeight="1" spans="1:8">
      <c r="A62" s="126"/>
      <c r="B62" s="122" t="s">
        <v>55</v>
      </c>
      <c r="C62" s="122"/>
      <c r="D62" s="122"/>
      <c r="E62" s="122"/>
      <c r="F62" s="122"/>
      <c r="G62" s="122"/>
      <c r="H62" s="102"/>
    </row>
    <row r="63" s="75" customFormat="1" ht="56.25" spans="1:8">
      <c r="A63" s="103">
        <v>2</v>
      </c>
      <c r="B63" s="127" t="s">
        <v>56</v>
      </c>
      <c r="C63" s="128" t="s">
        <v>57</v>
      </c>
      <c r="D63" s="129">
        <f>ROUND(D61*2.5%,5)</f>
        <v>8.80139</v>
      </c>
      <c r="E63" s="129">
        <f>ROUND(E61*2.5%,5)</f>
        <v>1.2564</v>
      </c>
      <c r="F63" s="129"/>
      <c r="G63" s="129"/>
      <c r="H63" s="130">
        <f t="shared" ref="H63:H65" si="0">SUM(D63:G63)</f>
        <v>10.05779</v>
      </c>
    </row>
    <row r="64" s="75" customFormat="1" ht="18.75" hidden="1" spans="1:8">
      <c r="A64" s="131">
        <v>23</v>
      </c>
      <c r="B64" s="132"/>
      <c r="C64" s="133"/>
      <c r="D64" s="134"/>
      <c r="E64" s="134"/>
      <c r="F64" s="134"/>
      <c r="G64" s="134"/>
      <c r="H64" s="116">
        <f t="shared" si="0"/>
        <v>0</v>
      </c>
    </row>
    <row r="65" s="75" customFormat="1" ht="18.75" hidden="1" spans="1:8">
      <c r="A65" s="131">
        <v>24</v>
      </c>
      <c r="B65" s="132"/>
      <c r="C65" s="133"/>
      <c r="D65" s="134"/>
      <c r="E65" s="134"/>
      <c r="F65" s="134"/>
      <c r="G65" s="134"/>
      <c r="H65" s="116">
        <f t="shared" si="0"/>
        <v>0</v>
      </c>
    </row>
    <row r="66" s="75" customFormat="1" ht="18.75" spans="1:8">
      <c r="A66" s="107" t="s">
        <v>58</v>
      </c>
      <c r="B66" s="108"/>
      <c r="C66" s="109"/>
      <c r="D66" s="117">
        <f>SUM(D63:D65)</f>
        <v>8.80139</v>
      </c>
      <c r="E66" s="117">
        <f>SUM(E63:E65)</f>
        <v>1.2564</v>
      </c>
      <c r="F66" s="117">
        <f>SUM(F63:F65)</f>
        <v>0</v>
      </c>
      <c r="G66" s="117">
        <f>SUM(G63:G65)</f>
        <v>0</v>
      </c>
      <c r="H66" s="117">
        <f>SUM(H63:H65)</f>
        <v>10.05779</v>
      </c>
    </row>
    <row r="67" s="75" customFormat="1" ht="18.75" spans="1:8">
      <c r="A67" s="118" t="s">
        <v>59</v>
      </c>
      <c r="B67" s="119"/>
      <c r="C67" s="120"/>
      <c r="D67" s="121">
        <f>D61+D66</f>
        <v>360.85711</v>
      </c>
      <c r="E67" s="121">
        <f>E61+E66</f>
        <v>51.51236</v>
      </c>
      <c r="F67" s="121">
        <f>F61+F66</f>
        <v>0</v>
      </c>
      <c r="G67" s="121">
        <f>G61+G66</f>
        <v>0</v>
      </c>
      <c r="H67" s="121">
        <f>H61+H66</f>
        <v>412.36947</v>
      </c>
    </row>
    <row r="68" s="75" customFormat="1" ht="29.1" customHeight="1" spans="1:8">
      <c r="A68" s="126"/>
      <c r="B68" s="122" t="s">
        <v>60</v>
      </c>
      <c r="C68" s="122"/>
      <c r="D68" s="122"/>
      <c r="E68" s="122"/>
      <c r="F68" s="122"/>
      <c r="G68" s="122"/>
      <c r="H68" s="102"/>
    </row>
    <row r="69" s="75" customFormat="1" ht="56.25" spans="1:11">
      <c r="A69" s="103">
        <v>3</v>
      </c>
      <c r="B69" s="143" t="s">
        <v>61</v>
      </c>
      <c r="C69" s="143" t="s">
        <v>62</v>
      </c>
      <c r="D69" s="129">
        <f>ROUND(D67*1.9%,5)</f>
        <v>6.85629</v>
      </c>
      <c r="E69" s="129">
        <f>ROUND(E67*1.9%,5)</f>
        <v>0.97873</v>
      </c>
      <c r="F69" s="129"/>
      <c r="G69" s="129"/>
      <c r="H69" s="130">
        <f t="shared" ref="H69" si="1">SUM(D69:G69)</f>
        <v>7.83502</v>
      </c>
      <c r="J69" s="136" t="s">
        <v>63</v>
      </c>
      <c r="K69" s="137">
        <f>(D31+E31)*1.019*1000+G76*1000</f>
        <v>430492.88192</v>
      </c>
    </row>
    <row r="70" s="75" customFormat="1" ht="24.95" customHeight="1" spans="1:11">
      <c r="A70" s="131">
        <v>4</v>
      </c>
      <c r="B70" s="111" t="s">
        <v>64</v>
      </c>
      <c r="C70" s="112" t="s">
        <v>65</v>
      </c>
      <c r="D70" s="134"/>
      <c r="E70" s="134"/>
      <c r="F70" s="134"/>
      <c r="G70" s="113">
        <v>20.53728</v>
      </c>
      <c r="H70" s="116">
        <f>G70</f>
        <v>20.53728</v>
      </c>
      <c r="I70" s="167"/>
      <c r="J70" s="136" t="s">
        <v>66</v>
      </c>
      <c r="K70" s="137">
        <f>F31*1000</f>
        <v>0</v>
      </c>
    </row>
    <row r="71" s="75" customFormat="1" ht="24.95" hidden="1" customHeight="1" spans="1:11">
      <c r="A71" s="103">
        <v>6</v>
      </c>
      <c r="B71" s="111" t="s">
        <v>67</v>
      </c>
      <c r="C71" s="112" t="s">
        <v>68</v>
      </c>
      <c r="D71" s="134"/>
      <c r="E71" s="134"/>
      <c r="F71" s="134"/>
      <c r="G71" s="113"/>
      <c r="H71" s="116">
        <f>G71</f>
        <v>0</v>
      </c>
      <c r="J71" s="136"/>
      <c r="K71" s="137"/>
    </row>
    <row r="72" s="75" customFormat="1" ht="24.95" hidden="1" customHeight="1" spans="1:8">
      <c r="A72" s="131">
        <v>10</v>
      </c>
      <c r="B72" s="111" t="s">
        <v>69</v>
      </c>
      <c r="C72" s="112" t="s">
        <v>70</v>
      </c>
      <c r="D72" s="134"/>
      <c r="E72" s="134"/>
      <c r="F72" s="134"/>
      <c r="G72" s="113"/>
      <c r="H72" s="116">
        <f>G72</f>
        <v>0</v>
      </c>
    </row>
    <row r="73" s="75" customFormat="1" ht="24.95" hidden="1" customHeight="1" spans="1:8">
      <c r="A73" s="131">
        <v>11</v>
      </c>
      <c r="B73" s="111" t="s">
        <v>71</v>
      </c>
      <c r="C73" s="112" t="s">
        <v>72</v>
      </c>
      <c r="D73" s="134"/>
      <c r="E73" s="134"/>
      <c r="F73" s="134"/>
      <c r="G73" s="113"/>
      <c r="H73" s="116">
        <f>G73</f>
        <v>0</v>
      </c>
    </row>
    <row r="74" s="75" customFormat="1" ht="24.95" hidden="1" customHeight="1" spans="1:8">
      <c r="A74" s="103">
        <v>12</v>
      </c>
      <c r="B74" s="111" t="s">
        <v>73</v>
      </c>
      <c r="C74" s="112" t="s">
        <v>74</v>
      </c>
      <c r="D74" s="134"/>
      <c r="E74" s="134"/>
      <c r="F74" s="134"/>
      <c r="G74" s="113"/>
      <c r="H74" s="116">
        <f>G74</f>
        <v>0</v>
      </c>
    </row>
    <row r="75" s="75" customFormat="1" ht="18.75" spans="1:10">
      <c r="A75" s="107" t="s">
        <v>75</v>
      </c>
      <c r="B75" s="108"/>
      <c r="C75" s="109"/>
      <c r="D75" s="117">
        <f>SUM(D69:D74)</f>
        <v>6.85629</v>
      </c>
      <c r="E75" s="117">
        <f>SUM(E69:E74)</f>
        <v>0.97873</v>
      </c>
      <c r="F75" s="117">
        <f>SUM(F69:F74)</f>
        <v>0</v>
      </c>
      <c r="G75" s="117">
        <f>SUM(G69:G74)</f>
        <v>20.53728</v>
      </c>
      <c r="H75" s="117">
        <f>SUM(H69:H74)</f>
        <v>28.3723</v>
      </c>
      <c r="I75" s="168" t="s">
        <v>63</v>
      </c>
      <c r="J75" s="168"/>
    </row>
    <row r="76" s="75" customFormat="1" ht="18.75" spans="1:10">
      <c r="A76" s="118" t="s">
        <v>76</v>
      </c>
      <c r="B76" s="119"/>
      <c r="C76" s="120"/>
      <c r="D76" s="121">
        <f>D67+D75</f>
        <v>367.7134</v>
      </c>
      <c r="E76" s="121">
        <f>E67+E75</f>
        <v>52.49109</v>
      </c>
      <c r="F76" s="121">
        <f>F67+F75</f>
        <v>0</v>
      </c>
      <c r="G76" s="121">
        <f>G67+G75</f>
        <v>20.53728</v>
      </c>
      <c r="H76" s="144">
        <f>H67+H75</f>
        <v>440.74177</v>
      </c>
      <c r="I76" s="169">
        <f>K69+K70</f>
        <v>430492.88192</v>
      </c>
      <c r="J76" s="170"/>
    </row>
    <row r="77" s="75" customFormat="1" ht="28.5" customHeight="1" spans="1:8">
      <c r="A77" s="126"/>
      <c r="B77" s="122" t="s">
        <v>77</v>
      </c>
      <c r="C77" s="122"/>
      <c r="D77" s="122"/>
      <c r="E77" s="122"/>
      <c r="F77" s="122"/>
      <c r="G77" s="122"/>
      <c r="H77" s="103"/>
    </row>
    <row r="78" s="75" customFormat="1" ht="56.25" spans="1:8">
      <c r="A78" s="103">
        <v>5</v>
      </c>
      <c r="B78" s="132" t="s">
        <v>78</v>
      </c>
      <c r="C78" s="145" t="s">
        <v>79</v>
      </c>
      <c r="D78" s="134"/>
      <c r="E78" s="134"/>
      <c r="F78" s="134"/>
      <c r="G78" s="134">
        <f>ROUND(H76*0.0214,5)</f>
        <v>9.43187</v>
      </c>
      <c r="H78" s="116">
        <f>SUM(D78:G78)</f>
        <v>9.43187</v>
      </c>
    </row>
    <row r="79" s="75" customFormat="1" ht="56.25" spans="1:8">
      <c r="A79" s="131">
        <v>6</v>
      </c>
      <c r="B79" s="132" t="s">
        <v>80</v>
      </c>
      <c r="C79" s="133" t="s">
        <v>81</v>
      </c>
      <c r="D79" s="134"/>
      <c r="E79" s="134"/>
      <c r="F79" s="134"/>
      <c r="G79" s="134">
        <f>ROUND((H76+H93)*0.0393,5)</f>
        <v>17.64282</v>
      </c>
      <c r="H79" s="116">
        <f>SUM(D79:G79)</f>
        <v>17.64282</v>
      </c>
    </row>
    <row r="80" s="75" customFormat="1" ht="18.75" hidden="1" spans="1:8">
      <c r="A80" s="131">
        <v>30</v>
      </c>
      <c r="B80" s="132"/>
      <c r="C80" s="133"/>
      <c r="D80" s="134"/>
      <c r="E80" s="134"/>
      <c r="F80" s="134"/>
      <c r="G80" s="134"/>
      <c r="H80" s="116">
        <f>SUM(D80:G80)</f>
        <v>0</v>
      </c>
    </row>
    <row r="81" s="75" customFormat="1" ht="18.75" spans="1:8">
      <c r="A81" s="107" t="s">
        <v>82</v>
      </c>
      <c r="B81" s="108"/>
      <c r="C81" s="109"/>
      <c r="D81" s="117">
        <f>SUM(D78:D80)</f>
        <v>0</v>
      </c>
      <c r="E81" s="117">
        <f>SUM(E78:E80)</f>
        <v>0</v>
      </c>
      <c r="F81" s="117">
        <f>SUM(F78:F80)</f>
        <v>0</v>
      </c>
      <c r="G81" s="117">
        <f>SUM(G78:G80)</f>
        <v>27.07469</v>
      </c>
      <c r="H81" s="117">
        <f>SUM(D81:G81)</f>
        <v>27.07469</v>
      </c>
    </row>
    <row r="82" s="75" customFormat="1" ht="18.75" spans="1:8">
      <c r="A82" s="118" t="s">
        <v>83</v>
      </c>
      <c r="B82" s="119"/>
      <c r="C82" s="120"/>
      <c r="D82" s="121">
        <f>D76+D81</f>
        <v>367.7134</v>
      </c>
      <c r="E82" s="121">
        <f>E76+E81</f>
        <v>52.49109</v>
      </c>
      <c r="F82" s="121">
        <f>F76+F81</f>
        <v>0</v>
      </c>
      <c r="G82" s="121">
        <f>G76+G81</f>
        <v>47.61197</v>
      </c>
      <c r="H82" s="121">
        <f>H76+H81</f>
        <v>467.81646</v>
      </c>
    </row>
    <row r="83" s="75" customFormat="1" ht="28.5" hidden="1" customHeight="1" spans="1:8">
      <c r="A83" s="126"/>
      <c r="B83" s="122" t="s">
        <v>84</v>
      </c>
      <c r="C83" s="122"/>
      <c r="D83" s="122"/>
      <c r="E83" s="122"/>
      <c r="F83" s="122"/>
      <c r="G83" s="122"/>
      <c r="H83" s="103"/>
    </row>
    <row r="84" s="75" customFormat="1" ht="18.75" hidden="1" spans="1:8">
      <c r="A84" s="131">
        <v>13</v>
      </c>
      <c r="B84" s="132"/>
      <c r="C84" s="133"/>
      <c r="D84" s="105"/>
      <c r="E84" s="105"/>
      <c r="F84" s="105"/>
      <c r="G84" s="105"/>
      <c r="H84" s="106">
        <f>SUM(D84:G84)</f>
        <v>0</v>
      </c>
    </row>
    <row r="85" s="75" customFormat="1" ht="18.75" hidden="1" spans="1:8">
      <c r="A85" s="131">
        <v>32</v>
      </c>
      <c r="B85" s="132"/>
      <c r="C85" s="133"/>
      <c r="D85" s="105"/>
      <c r="E85" s="105"/>
      <c r="F85" s="105"/>
      <c r="G85" s="105"/>
      <c r="H85" s="106">
        <f>SUM(D85:G85)</f>
        <v>0</v>
      </c>
    </row>
    <row r="86" s="75" customFormat="1" ht="18.75" hidden="1" spans="1:8">
      <c r="A86" s="131">
        <v>33</v>
      </c>
      <c r="B86" s="132"/>
      <c r="C86" s="133"/>
      <c r="D86" s="105"/>
      <c r="E86" s="105"/>
      <c r="F86" s="105"/>
      <c r="G86" s="105"/>
      <c r="H86" s="106">
        <f>SUM(D86:G86)</f>
        <v>0</v>
      </c>
    </row>
    <row r="87" s="75" customFormat="1" ht="18.75" hidden="1" spans="1:8">
      <c r="A87" s="107" t="s">
        <v>82</v>
      </c>
      <c r="B87" s="108"/>
      <c r="C87" s="109"/>
      <c r="D87" s="110">
        <f>SUM(D84:D86)</f>
        <v>0</v>
      </c>
      <c r="E87" s="110">
        <f>SUM(E84:E86)</f>
        <v>0</v>
      </c>
      <c r="F87" s="110">
        <f>SUM(F84:F86)</f>
        <v>0</v>
      </c>
      <c r="G87" s="110">
        <f>SUM(G84:G86)</f>
        <v>0</v>
      </c>
      <c r="H87" s="110">
        <f>SUM(D87:G87)</f>
        <v>0</v>
      </c>
    </row>
    <row r="88" s="75" customFormat="1" ht="18.75" hidden="1" spans="1:8">
      <c r="A88" s="118" t="s">
        <v>85</v>
      </c>
      <c r="B88" s="119"/>
      <c r="C88" s="120"/>
      <c r="D88" s="125">
        <f>D82+D87</f>
        <v>367.7134</v>
      </c>
      <c r="E88" s="125">
        <f>E82+E87</f>
        <v>52.49109</v>
      </c>
      <c r="F88" s="125">
        <f>F82+F87</f>
        <v>0</v>
      </c>
      <c r="G88" s="125">
        <f>G82+G87</f>
        <v>47.61197</v>
      </c>
      <c r="H88" s="125">
        <f>H82+H87</f>
        <v>467.81646</v>
      </c>
    </row>
    <row r="89" s="75" customFormat="1" ht="29.1" customHeight="1" spans="1:8">
      <c r="A89" s="126"/>
      <c r="B89" s="122" t="s">
        <v>86</v>
      </c>
      <c r="C89" s="122"/>
      <c r="D89" s="122"/>
      <c r="E89" s="122"/>
      <c r="F89" s="122"/>
      <c r="G89" s="122"/>
      <c r="H89" s="103"/>
    </row>
    <row r="90" s="75" customFormat="1" ht="37.5" spans="1:10">
      <c r="A90" s="103">
        <v>7</v>
      </c>
      <c r="B90" s="146" t="str">
        <f>D14</f>
        <v>Договор № 13-26-Ф-Ст от 13.02.2026</v>
      </c>
      <c r="C90" s="147" t="s">
        <v>87</v>
      </c>
      <c r="D90" s="134"/>
      <c r="E90" s="134"/>
      <c r="F90" s="134"/>
      <c r="G90" s="113">
        <v>8.1849</v>
      </c>
      <c r="H90" s="116">
        <f>SUM(D90:G90)</f>
        <v>8.1849</v>
      </c>
      <c r="I90" s="161"/>
      <c r="J90" s="171"/>
    </row>
    <row r="91" s="75" customFormat="1" ht="18.75" hidden="1" spans="1:8">
      <c r="A91" s="131">
        <v>14</v>
      </c>
      <c r="B91" s="103" t="s">
        <v>88</v>
      </c>
      <c r="C91" s="148" t="s">
        <v>89</v>
      </c>
      <c r="D91" s="134"/>
      <c r="E91" s="134"/>
      <c r="F91" s="134"/>
      <c r="G91" s="134">
        <v>0</v>
      </c>
      <c r="H91" s="116">
        <f>SUM(D91:G91)</f>
        <v>0</v>
      </c>
    </row>
    <row r="92" s="75" customFormat="1" ht="18.75" hidden="1" spans="1:8">
      <c r="A92" s="131">
        <v>36</v>
      </c>
      <c r="B92" s="103"/>
      <c r="C92" s="149"/>
      <c r="D92" s="134"/>
      <c r="E92" s="134"/>
      <c r="F92" s="134"/>
      <c r="G92" s="134"/>
      <c r="H92" s="116">
        <f>SUM(D92:G92)</f>
        <v>0</v>
      </c>
    </row>
    <row r="93" s="75" customFormat="1" ht="18.75" spans="1:9">
      <c r="A93" s="107" t="s">
        <v>90</v>
      </c>
      <c r="B93" s="108"/>
      <c r="C93" s="109"/>
      <c r="D93" s="117">
        <f>SUM(D90:D92)</f>
        <v>0</v>
      </c>
      <c r="E93" s="117">
        <f>SUM(E90:E92)</f>
        <v>0</v>
      </c>
      <c r="F93" s="117">
        <f>SUM(F90:F92)</f>
        <v>0</v>
      </c>
      <c r="G93" s="117">
        <f>SUM(G90:G92)</f>
        <v>8.1849</v>
      </c>
      <c r="H93" s="117">
        <f>SUM(H90:H92)</f>
        <v>8.1849</v>
      </c>
      <c r="I93" s="172"/>
    </row>
    <row r="94" s="75" customFormat="1" ht="19.5" spans="1:11">
      <c r="A94" s="118" t="s">
        <v>91</v>
      </c>
      <c r="B94" s="119"/>
      <c r="C94" s="120"/>
      <c r="D94" s="121">
        <f>D88+D93</f>
        <v>367.7134</v>
      </c>
      <c r="E94" s="121">
        <f>E88+E93</f>
        <v>52.49109</v>
      </c>
      <c r="F94" s="121">
        <f>F88+F93</f>
        <v>0</v>
      </c>
      <c r="G94" s="121">
        <f>G88+G93</f>
        <v>55.79687</v>
      </c>
      <c r="H94" s="121">
        <f>H93+H88</f>
        <v>476.00136</v>
      </c>
      <c r="I94" s="173"/>
      <c r="J94" s="168" t="s">
        <v>92</v>
      </c>
      <c r="K94" s="168" t="s">
        <v>93</v>
      </c>
    </row>
    <row r="95" s="75" customFormat="1" ht="28.5" customHeight="1" spans="1:11">
      <c r="A95" s="126"/>
      <c r="B95" s="122" t="s">
        <v>94</v>
      </c>
      <c r="C95" s="122"/>
      <c r="D95" s="122"/>
      <c r="E95" s="122"/>
      <c r="F95" s="122"/>
      <c r="G95" s="122"/>
      <c r="H95" s="103"/>
      <c r="I95" s="174" t="s">
        <v>95</v>
      </c>
      <c r="J95" s="175">
        <f>I76/1000+G90</f>
        <v>438.67778192</v>
      </c>
      <c r="K95" s="176">
        <f>J95*1.22+0.00001</f>
        <v>535.1869039424</v>
      </c>
    </row>
    <row r="96" s="75" customFormat="1" ht="37.5" spans="1:11">
      <c r="A96" s="103">
        <v>8</v>
      </c>
      <c r="B96" s="132" t="s">
        <v>96</v>
      </c>
      <c r="C96" s="145" t="s">
        <v>97</v>
      </c>
      <c r="D96" s="134">
        <f>ROUND(D94*0.03,5)</f>
        <v>11.0314</v>
      </c>
      <c r="E96" s="134">
        <f t="shared" ref="E96:G96" si="2">ROUND(E94*0.03,5)</f>
        <v>1.57473</v>
      </c>
      <c r="F96" s="134">
        <f t="shared" si="2"/>
        <v>0</v>
      </c>
      <c r="G96" s="134">
        <f t="shared" si="2"/>
        <v>1.67391</v>
      </c>
      <c r="H96" s="116">
        <f>SUM(D96:G96)</f>
        <v>14.28004</v>
      </c>
      <c r="I96" s="177"/>
      <c r="J96" s="136"/>
      <c r="K96" s="136"/>
    </row>
    <row r="97" s="75" customFormat="1" ht="21" hidden="1" spans="1:11">
      <c r="A97" s="103">
        <v>38</v>
      </c>
      <c r="B97" s="132"/>
      <c r="C97" s="145"/>
      <c r="D97" s="134"/>
      <c r="E97" s="134"/>
      <c r="F97" s="134"/>
      <c r="G97" s="134"/>
      <c r="H97" s="116">
        <f>SUM(D97:G97)</f>
        <v>0</v>
      </c>
      <c r="I97" s="136"/>
      <c r="J97" s="136"/>
      <c r="K97" s="136"/>
    </row>
    <row r="98" s="75" customFormat="1" ht="21" hidden="1" spans="1:11">
      <c r="A98" s="103">
        <v>39</v>
      </c>
      <c r="B98" s="132"/>
      <c r="C98" s="145"/>
      <c r="D98" s="134"/>
      <c r="E98" s="134"/>
      <c r="F98" s="134"/>
      <c r="G98" s="134"/>
      <c r="H98" s="116">
        <f>SUM(D98:G98)</f>
        <v>0</v>
      </c>
      <c r="I98" s="177"/>
      <c r="J98" s="136"/>
      <c r="K98" s="136"/>
    </row>
    <row r="99" s="75" customFormat="1" ht="20.25" customHeight="1" spans="1:11">
      <c r="A99" s="150"/>
      <c r="B99" s="150"/>
      <c r="C99" s="151" t="s">
        <v>98</v>
      </c>
      <c r="D99" s="152">
        <f>SUM(D96:D98)</f>
        <v>11.0314</v>
      </c>
      <c r="E99" s="152">
        <f>SUM(E96:E98)</f>
        <v>1.57473</v>
      </c>
      <c r="F99" s="152">
        <f>SUM(F96:F98)</f>
        <v>0</v>
      </c>
      <c r="G99" s="152">
        <f>SUM(G96:G98)</f>
        <v>1.67391</v>
      </c>
      <c r="H99" s="152">
        <f>SUM(H96:H98)</f>
        <v>14.28004</v>
      </c>
      <c r="I99" s="178"/>
      <c r="J99" s="179" t="s">
        <v>99</v>
      </c>
      <c r="K99" s="136"/>
    </row>
    <row r="100" s="75" customFormat="1" ht="21.75" spans="1:11">
      <c r="A100" s="153"/>
      <c r="B100" s="153"/>
      <c r="C100" s="153" t="s">
        <v>100</v>
      </c>
      <c r="D100" s="154">
        <f>D94+D99</f>
        <v>378.7448</v>
      </c>
      <c r="E100" s="154">
        <f>E94+E99</f>
        <v>54.06582</v>
      </c>
      <c r="F100" s="154">
        <f>F94+F99</f>
        <v>0</v>
      </c>
      <c r="G100" s="154">
        <f>G94+G99</f>
        <v>57.47078</v>
      </c>
      <c r="H100" s="154">
        <f>H94+H99</f>
        <v>490.2814</v>
      </c>
      <c r="I100" s="180"/>
      <c r="J100" s="181">
        <v>267.54373</v>
      </c>
      <c r="K100" s="161"/>
    </row>
    <row r="101" s="75" customFormat="1" ht="21.75" spans="1:11">
      <c r="A101" s="150"/>
      <c r="B101" s="122" t="s">
        <v>101</v>
      </c>
      <c r="C101" s="122"/>
      <c r="D101" s="122"/>
      <c r="E101" s="122"/>
      <c r="F101" s="122"/>
      <c r="G101" s="122"/>
      <c r="H101" s="125"/>
      <c r="I101" s="136"/>
      <c r="J101" s="179" t="s">
        <v>102</v>
      </c>
      <c r="K101" s="136"/>
    </row>
    <row r="102" s="75" customFormat="1" ht="21.75" spans="1:10">
      <c r="A102" s="103">
        <v>9</v>
      </c>
      <c r="B102" s="150"/>
      <c r="C102" s="155" t="s">
        <v>103</v>
      </c>
      <c r="D102" s="134">
        <f>ROUND(D100*0.22,5)</f>
        <v>83.32386</v>
      </c>
      <c r="E102" s="134">
        <f>ROUND(E100*0.22,5)</f>
        <v>11.89448</v>
      </c>
      <c r="F102" s="134">
        <f>ROUND(F100*0.22,5)</f>
        <v>0</v>
      </c>
      <c r="G102" s="134">
        <f>ROUND(G100*0.22,5)</f>
        <v>12.64357</v>
      </c>
      <c r="H102" s="121">
        <f>SUM(D102:G102)</f>
        <v>107.86191</v>
      </c>
      <c r="I102" s="171"/>
      <c r="J102" s="182">
        <v>293.58528</v>
      </c>
    </row>
    <row r="103" s="75" customFormat="1" ht="37.5" hidden="1" spans="1:11">
      <c r="A103" s="103">
        <v>17</v>
      </c>
      <c r="B103" s="150"/>
      <c r="C103" s="155" t="s">
        <v>104</v>
      </c>
      <c r="D103" s="134"/>
      <c r="E103" s="134"/>
      <c r="F103" s="134"/>
      <c r="G103" s="134"/>
      <c r="H103" s="121">
        <f>SUM(D103:G103)</f>
        <v>0</v>
      </c>
      <c r="I103" s="136"/>
      <c r="J103" s="136"/>
      <c r="K103" s="136"/>
    </row>
    <row r="104" s="75" customFormat="1" ht="37.5" hidden="1" spans="1:11">
      <c r="A104" s="103">
        <v>42</v>
      </c>
      <c r="B104" s="150"/>
      <c r="C104" s="155" t="s">
        <v>105</v>
      </c>
      <c r="D104" s="134"/>
      <c r="E104" s="134"/>
      <c r="F104" s="134"/>
      <c r="G104" s="134"/>
      <c r="H104" s="121">
        <f>SUM(D104:G104)</f>
        <v>0</v>
      </c>
      <c r="I104" s="136"/>
      <c r="J104" s="136"/>
      <c r="K104" s="136"/>
    </row>
    <row r="105" s="75" customFormat="1" ht="23.25" spans="1:12">
      <c r="A105" s="150"/>
      <c r="B105" s="150"/>
      <c r="C105" s="156" t="s">
        <v>106</v>
      </c>
      <c r="D105" s="121">
        <f>SUM(D102:D104)</f>
        <v>83.32386</v>
      </c>
      <c r="E105" s="121">
        <f>SUM(E102:E104)</f>
        <v>11.89448</v>
      </c>
      <c r="F105" s="121">
        <f>SUM(F102:F104)</f>
        <v>0</v>
      </c>
      <c r="G105" s="121">
        <f>SUM(G102:G104)</f>
        <v>12.64357</v>
      </c>
      <c r="H105" s="121">
        <f>SUM(H102:H104)</f>
        <v>107.86191</v>
      </c>
      <c r="I105" s="183" t="s">
        <v>107</v>
      </c>
      <c r="J105" s="184">
        <f>(J102/1.03/1.0393-H90)/1.0214</f>
        <v>260.49646753847</v>
      </c>
      <c r="K105" s="171"/>
      <c r="L105" s="185">
        <f>K105*1.2</f>
        <v>0</v>
      </c>
    </row>
    <row r="106" s="75" customFormat="1" ht="21" spans="1:11">
      <c r="A106" s="150"/>
      <c r="B106" s="150"/>
      <c r="C106" s="156" t="s">
        <v>108</v>
      </c>
      <c r="D106" s="121">
        <f>D100+D105</f>
        <v>462.06866</v>
      </c>
      <c r="E106" s="121">
        <f>E100+E105</f>
        <v>65.9603</v>
      </c>
      <c r="F106" s="121">
        <f>F100+F105</f>
        <v>0</v>
      </c>
      <c r="G106" s="121">
        <f>G100+G105</f>
        <v>70.11435</v>
      </c>
      <c r="H106" s="134">
        <f>H100+H105</f>
        <v>598.14331</v>
      </c>
      <c r="I106" s="183" t="s">
        <v>109</v>
      </c>
      <c r="J106" s="186">
        <f>J100-H90</f>
        <v>259.35883</v>
      </c>
      <c r="K106" s="136"/>
    </row>
    <row r="107" s="75" customFormat="1" ht="21" spans="1:11">
      <c r="A107" s="157"/>
      <c r="B107" s="157"/>
      <c r="C107" s="158"/>
      <c r="D107" s="159"/>
      <c r="E107" s="159"/>
      <c r="F107" s="159"/>
      <c r="G107" s="159"/>
      <c r="H107" s="160"/>
      <c r="I107" s="183"/>
      <c r="J107" s="186"/>
      <c r="K107" s="136"/>
    </row>
    <row r="108" s="75" customFormat="1" ht="21" spans="1:11">
      <c r="A108" s="157"/>
      <c r="B108" s="157"/>
      <c r="C108" s="158"/>
      <c r="D108" s="159"/>
      <c r="E108" s="159"/>
      <c r="F108" s="159"/>
      <c r="G108" s="159"/>
      <c r="H108" s="160"/>
      <c r="I108" s="183"/>
      <c r="J108" s="186"/>
      <c r="K108" s="136"/>
    </row>
    <row r="109" s="75" customFormat="1" ht="21" spans="1:11">
      <c r="A109" s="157"/>
      <c r="B109" s="157"/>
      <c r="C109" s="158"/>
      <c r="D109" s="159"/>
      <c r="E109" s="159"/>
      <c r="F109" s="159"/>
      <c r="G109" s="159"/>
      <c r="H109" s="160"/>
      <c r="I109" s="183"/>
      <c r="J109" s="186"/>
      <c r="K109" s="136"/>
    </row>
    <row r="110" s="75" customFormat="1" ht="21" spans="1:11">
      <c r="A110" s="161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</row>
    <row r="111" s="77" customFormat="1" ht="41.25" customHeight="1" spans="1:8">
      <c r="A111" s="162"/>
      <c r="B111" s="163"/>
      <c r="C111" s="164" t="s">
        <v>110</v>
      </c>
      <c r="D111" s="165"/>
      <c r="E111" s="165"/>
      <c r="F111" s="166" t="s">
        <v>111</v>
      </c>
      <c r="G111" s="163"/>
      <c r="H111" s="163"/>
    </row>
    <row r="112" s="75" customFormat="1" ht="21" spans="1:8">
      <c r="A112" s="161"/>
      <c r="B112" s="163" t="s">
        <v>8</v>
      </c>
      <c r="C112" s="136"/>
      <c r="D112" s="136"/>
      <c r="E112" s="136"/>
      <c r="F112" s="136"/>
      <c r="G112" s="136"/>
      <c r="H112" s="136"/>
    </row>
    <row r="113" s="75" customFormat="1" ht="21" spans="2:6">
      <c r="B113" s="163"/>
      <c r="C113" s="136"/>
      <c r="D113" s="136"/>
      <c r="E113" s="136"/>
      <c r="F113" s="136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topLeftCell="A11" workbookViewId="0">
      <selection activeCell="B89" sqref="B89:G89"/>
    </sheetView>
  </sheetViews>
  <sheetFormatPr defaultColWidth="9.33333333333333" defaultRowHeight="15"/>
  <cols>
    <col min="1" max="1" width="6" style="78" customWidth="1"/>
    <col min="2" max="2" width="33.6666666666667" style="78" customWidth="1"/>
    <col min="3" max="3" width="63.3333333333333" style="78" customWidth="1"/>
    <col min="4" max="4" width="29" style="78" customWidth="1"/>
    <col min="5" max="5" width="26.8333333333333" style="78" customWidth="1"/>
    <col min="6" max="6" width="23.1666666666667" style="78" customWidth="1"/>
    <col min="7" max="8" width="28.3333333333333" style="78" customWidth="1"/>
    <col min="9" max="9" width="27.8333333333333" style="78" customWidth="1"/>
    <col min="10" max="10" width="28.8333333333333" style="78" customWidth="1"/>
    <col min="11" max="11" width="30.6666666666667" style="78" customWidth="1"/>
    <col min="12" max="12" width="31.3333333333333" style="78" customWidth="1"/>
    <col min="13" max="16384" width="9.33333333333333" style="78"/>
  </cols>
  <sheetData>
    <row r="1" s="72" customFormat="1" ht="30" customHeight="1" spans="1:8">
      <c r="A1" s="79"/>
      <c r="B1" s="80" t="s">
        <v>4</v>
      </c>
      <c r="C1" s="80"/>
      <c r="D1" s="80"/>
      <c r="E1" s="80"/>
      <c r="F1" s="81"/>
      <c r="G1" s="80"/>
      <c r="H1" s="80"/>
    </row>
    <row r="2" s="72" customFormat="1" ht="18.75" spans="1:8">
      <c r="A2" s="79"/>
      <c r="B2" s="82"/>
      <c r="C2" s="82"/>
      <c r="D2" s="82"/>
      <c r="E2" s="82"/>
      <c r="F2" s="83"/>
      <c r="G2" s="82"/>
      <c r="H2" s="82"/>
    </row>
    <row r="3" s="72" customFormat="1" ht="21.75" customHeight="1" spans="1:8">
      <c r="A3" s="79"/>
      <c r="B3" s="84" t="s">
        <v>5</v>
      </c>
      <c r="C3" s="85"/>
      <c r="D3" s="85"/>
      <c r="E3" s="85"/>
      <c r="F3" s="86"/>
      <c r="G3" s="85"/>
      <c r="H3" s="85"/>
    </row>
    <row r="4" s="72" customFormat="1" ht="18.75" spans="1:8">
      <c r="A4" s="79"/>
      <c r="B4" s="83"/>
      <c r="C4" s="83"/>
      <c r="D4" s="83"/>
      <c r="E4" s="83"/>
      <c r="F4" s="83"/>
      <c r="G4" s="82"/>
      <c r="H4" s="82"/>
    </row>
    <row r="5" s="72" customFormat="1" ht="33.75" customHeight="1" spans="1:8">
      <c r="A5" s="79"/>
      <c r="B5" s="82" t="s">
        <v>6</v>
      </c>
      <c r="C5" s="82"/>
      <c r="D5" s="82"/>
      <c r="E5" s="82"/>
      <c r="F5" s="83"/>
      <c r="G5" s="82"/>
      <c r="H5" s="82"/>
    </row>
    <row r="6" s="72" customFormat="1" ht="25.7" customHeight="1" spans="1:8">
      <c r="A6" s="79"/>
      <c r="B6" s="87" t="s">
        <v>7</v>
      </c>
      <c r="C6" s="87"/>
      <c r="D6" s="87"/>
      <c r="E6" s="87"/>
      <c r="F6" s="88"/>
      <c r="G6" s="87"/>
      <c r="H6" s="87"/>
    </row>
    <row r="7" s="72" customFormat="1" ht="18.75" spans="1:8">
      <c r="A7" s="79"/>
      <c r="B7" s="89" t="s">
        <v>8</v>
      </c>
      <c r="C7" s="79"/>
      <c r="D7" s="79"/>
      <c r="E7" s="79"/>
      <c r="F7" s="89"/>
      <c r="G7" s="79"/>
      <c r="H7" s="79"/>
    </row>
    <row r="8" s="72" customFormat="1" ht="18.75" spans="1:8">
      <c r="A8" s="79"/>
      <c r="B8" s="89"/>
      <c r="C8" s="79"/>
      <c r="D8" s="79"/>
      <c r="E8" s="79"/>
      <c r="F8" s="89"/>
      <c r="G8" s="79"/>
      <c r="H8" s="79"/>
    </row>
    <row r="9" s="72" customFormat="1" ht="28.5" customHeight="1" spans="1:8">
      <c r="A9" s="79"/>
      <c r="B9" s="90" t="s">
        <v>9</v>
      </c>
      <c r="C9" s="90"/>
      <c r="D9" s="90"/>
      <c r="E9" s="90"/>
      <c r="F9" s="90"/>
      <c r="G9" s="90"/>
      <c r="H9" s="90"/>
    </row>
    <row r="10" s="72" customFormat="1" ht="18.75" spans="1:8">
      <c r="A10" s="79"/>
      <c r="B10" s="89"/>
      <c r="C10" s="79"/>
      <c r="D10" s="79"/>
      <c r="E10" s="79"/>
      <c r="F10" s="89"/>
      <c r="G10" s="79"/>
      <c r="H10" s="79"/>
    </row>
    <row r="11" s="72" customFormat="1" ht="48" customHeight="1" spans="1:8">
      <c r="A11" s="88"/>
      <c r="B11" s="91" t="s">
        <v>10</v>
      </c>
      <c r="C11" s="91"/>
      <c r="D11" s="91"/>
      <c r="E11" s="91"/>
      <c r="F11" s="91"/>
      <c r="G11" s="91"/>
      <c r="H11" s="91"/>
    </row>
    <row r="12" s="72" customFormat="1" ht="18" customHeight="1" spans="1:8">
      <c r="A12" s="86"/>
      <c r="B12" s="92" t="s">
        <v>11</v>
      </c>
      <c r="C12" s="92"/>
      <c r="D12" s="92"/>
      <c r="E12" s="92"/>
      <c r="F12" s="92"/>
      <c r="G12" s="92"/>
      <c r="H12" s="92"/>
    </row>
    <row r="13" s="72" customFormat="1" customHeight="1" spans="1:8">
      <c r="A13" s="86"/>
      <c r="B13" s="92"/>
      <c r="C13" s="92"/>
      <c r="D13" s="92"/>
      <c r="E13" s="92"/>
      <c r="F13" s="92"/>
      <c r="G13" s="92"/>
      <c r="H13" s="92"/>
    </row>
    <row r="14" s="72" customFormat="1" ht="26.45" customHeight="1" spans="1:8">
      <c r="A14" s="86"/>
      <c r="B14" s="92"/>
      <c r="C14" s="79"/>
      <c r="D14" s="93" t="s">
        <v>12</v>
      </c>
      <c r="E14" s="92"/>
      <c r="F14" s="92"/>
      <c r="G14" s="92"/>
      <c r="H14" s="92"/>
    </row>
    <row r="15" s="72" customFormat="1" ht="18.75" spans="1:8">
      <c r="A15" s="94" t="s">
        <v>13</v>
      </c>
      <c r="B15" s="79"/>
      <c r="C15" s="95"/>
      <c r="D15" s="96" t="s">
        <v>14</v>
      </c>
      <c r="E15" s="97"/>
      <c r="F15" s="79"/>
      <c r="G15" s="96"/>
      <c r="H15" s="96" t="s">
        <v>15</v>
      </c>
    </row>
    <row r="16" s="73" customFormat="1" ht="22.5" customHeight="1" spans="1:9">
      <c r="A16" s="98" t="s">
        <v>16</v>
      </c>
      <c r="B16" s="98" t="s">
        <v>17</v>
      </c>
      <c r="C16" s="98" t="s">
        <v>18</v>
      </c>
      <c r="D16" s="98" t="s">
        <v>19</v>
      </c>
      <c r="E16" s="98"/>
      <c r="F16" s="98"/>
      <c r="G16" s="98"/>
      <c r="H16" s="98" t="s">
        <v>20</v>
      </c>
      <c r="I16" s="135"/>
    </row>
    <row r="17" s="73" customFormat="1" ht="35.25" customHeight="1" spans="1:8">
      <c r="A17" s="98"/>
      <c r="B17" s="98"/>
      <c r="C17" s="98"/>
      <c r="D17" s="99" t="s">
        <v>21</v>
      </c>
      <c r="E17" s="99" t="s">
        <v>22</v>
      </c>
      <c r="F17" s="98" t="s">
        <v>23</v>
      </c>
      <c r="G17" s="98" t="s">
        <v>24</v>
      </c>
      <c r="H17" s="98"/>
    </row>
    <row r="18" s="74" customFormat="1" ht="18.75" customHeight="1" spans="1:8">
      <c r="A18" s="98">
        <v>1</v>
      </c>
      <c r="B18" s="98">
        <v>2</v>
      </c>
      <c r="C18" s="98">
        <v>3</v>
      </c>
      <c r="D18" s="99">
        <v>4</v>
      </c>
      <c r="E18" s="99">
        <v>5</v>
      </c>
      <c r="F18" s="99">
        <v>6</v>
      </c>
      <c r="G18" s="99">
        <v>7</v>
      </c>
      <c r="H18" s="99">
        <v>8</v>
      </c>
    </row>
    <row r="19" s="75" customFormat="1" ht="21.75" customHeight="1" spans="1:8">
      <c r="A19" s="100"/>
      <c r="B19" s="101" t="s">
        <v>25</v>
      </c>
      <c r="C19" s="101"/>
      <c r="D19" s="101"/>
      <c r="E19" s="101"/>
      <c r="F19" s="101"/>
      <c r="G19" s="101"/>
      <c r="H19" s="102"/>
    </row>
    <row r="20" s="75" customFormat="1" ht="18.75" hidden="1" spans="1:8">
      <c r="A20" s="103">
        <v>1</v>
      </c>
      <c r="B20" s="103"/>
      <c r="C20" s="104"/>
      <c r="D20" s="105"/>
      <c r="E20" s="105"/>
      <c r="F20" s="105"/>
      <c r="G20" s="105"/>
      <c r="H20" s="106">
        <f t="shared" ref="H20:H22" si="0">SUM(D20:G20)</f>
        <v>0</v>
      </c>
    </row>
    <row r="21" s="75" customFormat="1" ht="18.75" hidden="1" spans="1:8">
      <c r="A21" s="103">
        <v>2</v>
      </c>
      <c r="B21" s="103"/>
      <c r="C21" s="104"/>
      <c r="D21" s="105"/>
      <c r="E21" s="105"/>
      <c r="F21" s="105"/>
      <c r="G21" s="105"/>
      <c r="H21" s="106">
        <f t="shared" si="0"/>
        <v>0</v>
      </c>
    </row>
    <row r="22" s="75" customFormat="1" ht="18.75" hidden="1" spans="1:8">
      <c r="A22" s="103">
        <v>3</v>
      </c>
      <c r="B22" s="104"/>
      <c r="C22" s="104"/>
      <c r="D22" s="105"/>
      <c r="E22" s="105"/>
      <c r="F22" s="105"/>
      <c r="G22" s="105"/>
      <c r="H22" s="106">
        <f t="shared" si="0"/>
        <v>0</v>
      </c>
    </row>
    <row r="23" s="76" customFormat="1" ht="18.75" spans="1:8">
      <c r="A23" s="107" t="s">
        <v>26</v>
      </c>
      <c r="B23" s="108"/>
      <c r="C23" s="109"/>
      <c r="D23" s="110">
        <f t="shared" ref="D23:H23" si="1">SUM(D20:D22)</f>
        <v>0</v>
      </c>
      <c r="E23" s="110">
        <f t="shared" si="1"/>
        <v>0</v>
      </c>
      <c r="F23" s="110">
        <f t="shared" si="1"/>
        <v>0</v>
      </c>
      <c r="G23" s="110">
        <f t="shared" si="1"/>
        <v>0</v>
      </c>
      <c r="H23" s="110">
        <f t="shared" si="1"/>
        <v>0</v>
      </c>
    </row>
    <row r="24" s="75" customFormat="1" ht="24" customHeight="1" spans="1:11">
      <c r="A24" s="100"/>
      <c r="B24" s="101" t="s">
        <v>27</v>
      </c>
      <c r="C24" s="101"/>
      <c r="D24" s="101"/>
      <c r="E24" s="101"/>
      <c r="F24" s="101"/>
      <c r="G24" s="101"/>
      <c r="H24" s="102"/>
      <c r="J24" s="136"/>
      <c r="K24" s="137"/>
    </row>
    <row r="25" s="75" customFormat="1" ht="24.95" customHeight="1" spans="1:9">
      <c r="A25" s="103">
        <v>1</v>
      </c>
      <c r="B25" s="111" t="s">
        <v>28</v>
      </c>
      <c r="C25" s="112" t="s">
        <v>29</v>
      </c>
      <c r="D25" s="113">
        <v>254.51618</v>
      </c>
      <c r="E25" s="114"/>
      <c r="F25" s="134"/>
      <c r="G25" s="115"/>
      <c r="H25" s="116">
        <f t="shared" ref="H25:H29" si="2">SUM(D25:G25)</f>
        <v>254.51618</v>
      </c>
      <c r="I25" s="138"/>
    </row>
    <row r="26" s="75" customFormat="1" ht="24.95" hidden="1" customHeight="1" spans="1:12">
      <c r="A26" s="103">
        <v>2</v>
      </c>
      <c r="B26" s="111" t="s">
        <v>30</v>
      </c>
      <c r="C26" s="112" t="s">
        <v>31</v>
      </c>
      <c r="D26" s="113"/>
      <c r="E26" s="113"/>
      <c r="F26" s="113"/>
      <c r="G26" s="115"/>
      <c r="H26" s="116">
        <f t="shared" si="2"/>
        <v>0</v>
      </c>
      <c r="I26" s="138"/>
      <c r="L26" s="139"/>
    </row>
    <row r="27" s="75" customFormat="1" ht="24.95" hidden="1" customHeight="1" spans="1:12">
      <c r="A27" s="103">
        <v>3</v>
      </c>
      <c r="B27" s="111" t="s">
        <v>32</v>
      </c>
      <c r="C27" s="112" t="s">
        <v>33</v>
      </c>
      <c r="D27" s="113"/>
      <c r="E27" s="113"/>
      <c r="F27" s="113"/>
      <c r="G27" s="115"/>
      <c r="H27" s="116">
        <f t="shared" si="2"/>
        <v>0</v>
      </c>
      <c r="I27" s="138"/>
      <c r="J27" s="136"/>
      <c r="K27" s="137"/>
      <c r="L27" s="140"/>
    </row>
    <row r="28" s="75" customFormat="1" ht="24.95" hidden="1" customHeight="1" spans="1:12">
      <c r="A28" s="103">
        <v>4</v>
      </c>
      <c r="B28" s="111" t="s">
        <v>34</v>
      </c>
      <c r="C28" s="112" t="s">
        <v>35</v>
      </c>
      <c r="D28" s="113"/>
      <c r="E28" s="113"/>
      <c r="F28" s="113"/>
      <c r="G28" s="115"/>
      <c r="H28" s="116">
        <f t="shared" si="2"/>
        <v>0</v>
      </c>
      <c r="I28" s="138"/>
      <c r="J28" s="136"/>
      <c r="K28" s="137"/>
      <c r="L28" s="140"/>
    </row>
    <row r="29" s="75" customFormat="1" ht="24.95" hidden="1" customHeight="1" spans="1:11">
      <c r="A29" s="103">
        <v>5</v>
      </c>
      <c r="B29" s="111" t="s">
        <v>36</v>
      </c>
      <c r="C29" s="112" t="s">
        <v>37</v>
      </c>
      <c r="D29" s="113"/>
      <c r="E29" s="114"/>
      <c r="F29" s="113"/>
      <c r="G29" s="115"/>
      <c r="H29" s="116">
        <f t="shared" si="2"/>
        <v>0</v>
      </c>
      <c r="J29" s="136"/>
      <c r="K29" s="136"/>
    </row>
    <row r="30" s="76" customFormat="1" ht="21" spans="1:11">
      <c r="A30" s="107" t="s">
        <v>38</v>
      </c>
      <c r="B30" s="108"/>
      <c r="C30" s="109"/>
      <c r="D30" s="117">
        <f t="shared" ref="D30:H30" si="3">SUM(D25:D29)</f>
        <v>254.51618</v>
      </c>
      <c r="E30" s="117">
        <f t="shared" si="3"/>
        <v>0</v>
      </c>
      <c r="F30" s="117">
        <f t="shared" si="3"/>
        <v>0</v>
      </c>
      <c r="G30" s="117">
        <f t="shared" si="3"/>
        <v>0</v>
      </c>
      <c r="H30" s="117">
        <f t="shared" si="3"/>
        <v>254.51618</v>
      </c>
      <c r="I30" s="141"/>
      <c r="J30" s="142"/>
      <c r="K30" s="142"/>
    </row>
    <row r="31" s="76" customFormat="1" ht="18.75" spans="1:9">
      <c r="A31" s="118" t="s">
        <v>39</v>
      </c>
      <c r="B31" s="119"/>
      <c r="C31" s="120"/>
      <c r="D31" s="121">
        <f t="shared" ref="D31:H31" si="4">D23+D30</f>
        <v>254.51618</v>
      </c>
      <c r="E31" s="121">
        <f t="shared" si="4"/>
        <v>0</v>
      </c>
      <c r="F31" s="121">
        <f t="shared" si="4"/>
        <v>0</v>
      </c>
      <c r="G31" s="121">
        <f t="shared" si="4"/>
        <v>0</v>
      </c>
      <c r="H31" s="121">
        <f t="shared" si="4"/>
        <v>254.51618</v>
      </c>
      <c r="I31" s="141"/>
    </row>
    <row r="32" s="76" customFormat="1" ht="21" hidden="1" customHeight="1" spans="1:8">
      <c r="A32" s="118"/>
      <c r="B32" s="122" t="s">
        <v>40</v>
      </c>
      <c r="C32" s="122"/>
      <c r="D32" s="122"/>
      <c r="E32" s="122"/>
      <c r="F32" s="122"/>
      <c r="G32" s="123"/>
      <c r="H32" s="124"/>
    </row>
    <row r="33" s="76" customFormat="1" ht="18.75" hidden="1" spans="1:8">
      <c r="A33" s="103">
        <v>3</v>
      </c>
      <c r="B33" s="103"/>
      <c r="C33" s="103"/>
      <c r="D33" s="105"/>
      <c r="E33" s="105"/>
      <c r="F33" s="105"/>
      <c r="G33" s="105"/>
      <c r="H33" s="106">
        <f t="shared" ref="H33:H35" si="5">SUM(D33:G33)</f>
        <v>0</v>
      </c>
    </row>
    <row r="34" s="76" customFormat="1" ht="18.75" hidden="1" spans="1:8">
      <c r="A34" s="103">
        <v>8</v>
      </c>
      <c r="B34" s="103"/>
      <c r="C34" s="103"/>
      <c r="D34" s="105"/>
      <c r="E34" s="105"/>
      <c r="F34" s="105"/>
      <c r="G34" s="105"/>
      <c r="H34" s="106">
        <f t="shared" si="5"/>
        <v>0</v>
      </c>
    </row>
    <row r="35" s="76" customFormat="1" ht="18.75" hidden="1" spans="1:8">
      <c r="A35" s="103">
        <v>9</v>
      </c>
      <c r="B35" s="103"/>
      <c r="C35" s="103"/>
      <c r="D35" s="105"/>
      <c r="E35" s="105"/>
      <c r="F35" s="105"/>
      <c r="G35" s="105"/>
      <c r="H35" s="106">
        <f t="shared" si="5"/>
        <v>0</v>
      </c>
    </row>
    <row r="36" s="76" customFormat="1" ht="18.75" hidden="1" spans="1:8">
      <c r="A36" s="107" t="s">
        <v>41</v>
      </c>
      <c r="B36" s="108"/>
      <c r="C36" s="109"/>
      <c r="D36" s="110">
        <f t="shared" ref="D36:H36" si="6">SUM(D33:D35)</f>
        <v>0</v>
      </c>
      <c r="E36" s="110">
        <f t="shared" si="6"/>
        <v>0</v>
      </c>
      <c r="F36" s="110">
        <f t="shared" si="6"/>
        <v>0</v>
      </c>
      <c r="G36" s="110">
        <f t="shared" si="6"/>
        <v>0</v>
      </c>
      <c r="H36" s="110">
        <f t="shared" si="6"/>
        <v>0</v>
      </c>
    </row>
    <row r="37" s="76" customFormat="1" ht="18.75" hidden="1" spans="1:8">
      <c r="A37" s="118" t="s">
        <v>42</v>
      </c>
      <c r="B37" s="119"/>
      <c r="C37" s="120"/>
      <c r="D37" s="125">
        <f t="shared" ref="D37:H37" si="7">D31+D36</f>
        <v>254.51618</v>
      </c>
      <c r="E37" s="125">
        <f t="shared" si="7"/>
        <v>0</v>
      </c>
      <c r="F37" s="125">
        <f t="shared" si="7"/>
        <v>0</v>
      </c>
      <c r="G37" s="125">
        <f t="shared" si="7"/>
        <v>0</v>
      </c>
      <c r="H37" s="125">
        <f t="shared" si="7"/>
        <v>254.51618</v>
      </c>
    </row>
    <row r="38" s="76" customFormat="1" ht="22.5" hidden="1" customHeight="1" spans="1:8">
      <c r="A38" s="118"/>
      <c r="B38" s="122" t="s">
        <v>43</v>
      </c>
      <c r="C38" s="122"/>
      <c r="D38" s="122"/>
      <c r="E38" s="122"/>
      <c r="F38" s="122"/>
      <c r="G38" s="123"/>
      <c r="H38" s="124"/>
    </row>
    <row r="39" s="76" customFormat="1" ht="18.75" hidden="1" spans="1:8">
      <c r="A39" s="103">
        <v>4</v>
      </c>
      <c r="B39" s="103"/>
      <c r="C39" s="103"/>
      <c r="D39" s="105"/>
      <c r="E39" s="105"/>
      <c r="F39" s="105"/>
      <c r="G39" s="105"/>
      <c r="H39" s="106">
        <f t="shared" ref="H39:H41" si="8">SUM(D39:G39)</f>
        <v>0</v>
      </c>
    </row>
    <row r="40" s="76" customFormat="1" ht="18.75" hidden="1" spans="1:8">
      <c r="A40" s="103">
        <v>11</v>
      </c>
      <c r="B40" s="103"/>
      <c r="C40" s="103"/>
      <c r="D40" s="105"/>
      <c r="E40" s="105"/>
      <c r="F40" s="105"/>
      <c r="G40" s="105"/>
      <c r="H40" s="106">
        <f t="shared" si="8"/>
        <v>0</v>
      </c>
    </row>
    <row r="41" s="76" customFormat="1" ht="18.75" hidden="1" spans="1:8">
      <c r="A41" s="103">
        <v>12</v>
      </c>
      <c r="B41" s="103"/>
      <c r="C41" s="103"/>
      <c r="D41" s="105"/>
      <c r="E41" s="105"/>
      <c r="F41" s="105"/>
      <c r="G41" s="105"/>
      <c r="H41" s="106">
        <f t="shared" si="8"/>
        <v>0</v>
      </c>
    </row>
    <row r="42" s="76" customFormat="1" ht="18.75" hidden="1" spans="1:8">
      <c r="A42" s="107" t="s">
        <v>44</v>
      </c>
      <c r="B42" s="108"/>
      <c r="C42" s="109"/>
      <c r="D42" s="110">
        <f t="shared" ref="D42:H42" si="9">SUM(D39:D41)</f>
        <v>0</v>
      </c>
      <c r="E42" s="110">
        <f t="shared" si="9"/>
        <v>0</v>
      </c>
      <c r="F42" s="110">
        <f t="shared" si="9"/>
        <v>0</v>
      </c>
      <c r="G42" s="110">
        <f t="shared" si="9"/>
        <v>0</v>
      </c>
      <c r="H42" s="110">
        <f t="shared" si="9"/>
        <v>0</v>
      </c>
    </row>
    <row r="43" s="76" customFormat="1" ht="18.75" hidden="1" spans="1:8">
      <c r="A43" s="118" t="s">
        <v>45</v>
      </c>
      <c r="B43" s="119"/>
      <c r="C43" s="120"/>
      <c r="D43" s="125">
        <f t="shared" ref="D43:H43" si="10">D37+D42</f>
        <v>254.51618</v>
      </c>
      <c r="E43" s="125">
        <f t="shared" si="10"/>
        <v>0</v>
      </c>
      <c r="F43" s="125">
        <f t="shared" si="10"/>
        <v>0</v>
      </c>
      <c r="G43" s="125">
        <f t="shared" si="10"/>
        <v>0</v>
      </c>
      <c r="H43" s="125">
        <f t="shared" si="10"/>
        <v>254.51618</v>
      </c>
    </row>
    <row r="44" s="76" customFormat="1" ht="24" hidden="1" customHeight="1" spans="1:8">
      <c r="A44" s="118"/>
      <c r="B44" s="122" t="s">
        <v>46</v>
      </c>
      <c r="C44" s="122"/>
      <c r="D44" s="122"/>
      <c r="E44" s="122"/>
      <c r="F44" s="122"/>
      <c r="G44" s="123"/>
      <c r="H44" s="124"/>
    </row>
    <row r="45" s="76" customFormat="1" ht="18.75" hidden="1" spans="1:8">
      <c r="A45" s="103">
        <v>5</v>
      </c>
      <c r="B45" s="103"/>
      <c r="C45" s="103"/>
      <c r="D45" s="105"/>
      <c r="E45" s="105"/>
      <c r="F45" s="105"/>
      <c r="G45" s="105"/>
      <c r="H45" s="106">
        <f t="shared" ref="H45:H47" si="11">SUM(D45:G45)</f>
        <v>0</v>
      </c>
    </row>
    <row r="46" s="76" customFormat="1" ht="18.75" hidden="1" spans="1:8">
      <c r="A46" s="103">
        <v>14</v>
      </c>
      <c r="B46" s="103"/>
      <c r="C46" s="103"/>
      <c r="D46" s="105"/>
      <c r="E46" s="105"/>
      <c r="F46" s="105"/>
      <c r="G46" s="105"/>
      <c r="H46" s="106">
        <f t="shared" si="11"/>
        <v>0</v>
      </c>
    </row>
    <row r="47" s="76" customFormat="1" ht="18.75" hidden="1" spans="1:8">
      <c r="A47" s="103">
        <v>15</v>
      </c>
      <c r="B47" s="103"/>
      <c r="C47" s="103"/>
      <c r="D47" s="105"/>
      <c r="E47" s="105"/>
      <c r="F47" s="105"/>
      <c r="G47" s="105"/>
      <c r="H47" s="106">
        <f t="shared" si="11"/>
        <v>0</v>
      </c>
    </row>
    <row r="48" s="76" customFormat="1" ht="18.75" hidden="1" spans="1:8">
      <c r="A48" s="107" t="s">
        <v>47</v>
      </c>
      <c r="B48" s="108"/>
      <c r="C48" s="109"/>
      <c r="D48" s="110">
        <f t="shared" ref="D48:H48" si="12">SUM(D45:D47)</f>
        <v>0</v>
      </c>
      <c r="E48" s="110">
        <f t="shared" si="12"/>
        <v>0</v>
      </c>
      <c r="F48" s="110">
        <f t="shared" si="12"/>
        <v>0</v>
      </c>
      <c r="G48" s="110">
        <f t="shared" si="12"/>
        <v>0</v>
      </c>
      <c r="H48" s="110">
        <f t="shared" si="12"/>
        <v>0</v>
      </c>
    </row>
    <row r="49" s="76" customFormat="1" ht="18.75" hidden="1" spans="1:8">
      <c r="A49" s="118" t="s">
        <v>48</v>
      </c>
      <c r="B49" s="119"/>
      <c r="C49" s="120"/>
      <c r="D49" s="125">
        <f t="shared" ref="D49:H49" si="13">D43+D48</f>
        <v>254.51618</v>
      </c>
      <c r="E49" s="125">
        <f t="shared" si="13"/>
        <v>0</v>
      </c>
      <c r="F49" s="125">
        <f t="shared" si="13"/>
        <v>0</v>
      </c>
      <c r="G49" s="125">
        <f t="shared" si="13"/>
        <v>0</v>
      </c>
      <c r="H49" s="125">
        <f t="shared" si="13"/>
        <v>254.51618</v>
      </c>
    </row>
    <row r="50" s="76" customFormat="1" ht="21" hidden="1" customHeight="1" spans="1:8">
      <c r="A50" s="118"/>
      <c r="B50" s="122" t="s">
        <v>49</v>
      </c>
      <c r="C50" s="122"/>
      <c r="D50" s="122"/>
      <c r="E50" s="122"/>
      <c r="F50" s="122"/>
      <c r="G50" s="123"/>
      <c r="H50" s="124"/>
    </row>
    <row r="51" s="76" customFormat="1" ht="18.75" hidden="1" spans="1:8">
      <c r="A51" s="103">
        <v>6</v>
      </c>
      <c r="B51" s="103"/>
      <c r="C51" s="103"/>
      <c r="D51" s="105"/>
      <c r="E51" s="105"/>
      <c r="F51" s="105"/>
      <c r="G51" s="105"/>
      <c r="H51" s="106">
        <f t="shared" ref="H51:H53" si="14">SUM(D51:G51)</f>
        <v>0</v>
      </c>
    </row>
    <row r="52" s="76" customFormat="1" ht="18.75" hidden="1" spans="1:8">
      <c r="A52" s="103">
        <v>17</v>
      </c>
      <c r="B52" s="103"/>
      <c r="C52" s="103"/>
      <c r="D52" s="105"/>
      <c r="E52" s="105"/>
      <c r="F52" s="105"/>
      <c r="G52" s="105"/>
      <c r="H52" s="106">
        <f t="shared" si="14"/>
        <v>0</v>
      </c>
    </row>
    <row r="53" s="76" customFormat="1" ht="18.75" hidden="1" spans="1:8">
      <c r="A53" s="103">
        <v>18</v>
      </c>
      <c r="B53" s="103"/>
      <c r="C53" s="103"/>
      <c r="D53" s="105"/>
      <c r="E53" s="105"/>
      <c r="F53" s="105"/>
      <c r="G53" s="105"/>
      <c r="H53" s="106">
        <f t="shared" si="14"/>
        <v>0</v>
      </c>
    </row>
    <row r="54" s="76" customFormat="1" ht="18.75" hidden="1" spans="1:8">
      <c r="A54" s="107" t="s">
        <v>50</v>
      </c>
      <c r="B54" s="108"/>
      <c r="C54" s="109"/>
      <c r="D54" s="110">
        <f t="shared" ref="D54:H54" si="15">SUM(D51:D53)</f>
        <v>0</v>
      </c>
      <c r="E54" s="110">
        <f t="shared" si="15"/>
        <v>0</v>
      </c>
      <c r="F54" s="110">
        <f t="shared" si="15"/>
        <v>0</v>
      </c>
      <c r="G54" s="110">
        <f t="shared" si="15"/>
        <v>0</v>
      </c>
      <c r="H54" s="110">
        <f t="shared" si="15"/>
        <v>0</v>
      </c>
    </row>
    <row r="55" s="76" customFormat="1" ht="18.75" hidden="1" spans="1:8">
      <c r="A55" s="118" t="s">
        <v>51</v>
      </c>
      <c r="B55" s="119"/>
      <c r="C55" s="120"/>
      <c r="D55" s="125">
        <f t="shared" ref="D55:H55" si="16">D49+D54</f>
        <v>254.51618</v>
      </c>
      <c r="E55" s="125">
        <f t="shared" si="16"/>
        <v>0</v>
      </c>
      <c r="F55" s="125">
        <f t="shared" si="16"/>
        <v>0</v>
      </c>
      <c r="G55" s="125">
        <f t="shared" si="16"/>
        <v>0</v>
      </c>
      <c r="H55" s="125">
        <f t="shared" si="16"/>
        <v>254.51618</v>
      </c>
    </row>
    <row r="56" s="76" customFormat="1" ht="29.1" hidden="1" customHeight="1" spans="1:8">
      <c r="A56" s="118"/>
      <c r="B56" s="122" t="s">
        <v>52</v>
      </c>
      <c r="C56" s="122"/>
      <c r="D56" s="122"/>
      <c r="E56" s="122"/>
      <c r="F56" s="122"/>
      <c r="G56" s="123"/>
      <c r="H56" s="124"/>
    </row>
    <row r="57" s="76" customFormat="1" ht="18.75" hidden="1" spans="1:8">
      <c r="A57" s="103">
        <v>7</v>
      </c>
      <c r="B57" s="103"/>
      <c r="C57" s="103"/>
      <c r="D57" s="105"/>
      <c r="E57" s="105"/>
      <c r="F57" s="105"/>
      <c r="G57" s="105"/>
      <c r="H57" s="106">
        <f t="shared" ref="H57:H59" si="17">SUM(D57:G57)</f>
        <v>0</v>
      </c>
    </row>
    <row r="58" s="76" customFormat="1" ht="18.75" hidden="1" spans="1:8">
      <c r="A58" s="103">
        <v>20</v>
      </c>
      <c r="B58" s="103"/>
      <c r="C58" s="103"/>
      <c r="D58" s="105"/>
      <c r="E58" s="105"/>
      <c r="F58" s="105"/>
      <c r="G58" s="105"/>
      <c r="H58" s="106">
        <f t="shared" si="17"/>
        <v>0</v>
      </c>
    </row>
    <row r="59" s="76" customFormat="1" ht="18.75" hidden="1" spans="1:8">
      <c r="A59" s="103">
        <v>21</v>
      </c>
      <c r="B59" s="103"/>
      <c r="C59" s="103"/>
      <c r="D59" s="105"/>
      <c r="E59" s="105"/>
      <c r="F59" s="105"/>
      <c r="G59" s="105"/>
      <c r="H59" s="106">
        <f t="shared" si="17"/>
        <v>0</v>
      </c>
    </row>
    <row r="60" s="76" customFormat="1" ht="18.75" hidden="1" spans="1:8">
      <c r="A60" s="107" t="s">
        <v>53</v>
      </c>
      <c r="B60" s="108"/>
      <c r="C60" s="109"/>
      <c r="D60" s="110">
        <f t="shared" ref="D60:H60" si="18">SUM(D57:D59)</f>
        <v>0</v>
      </c>
      <c r="E60" s="110">
        <f t="shared" si="18"/>
        <v>0</v>
      </c>
      <c r="F60" s="110">
        <f t="shared" si="18"/>
        <v>0</v>
      </c>
      <c r="G60" s="110">
        <f t="shared" si="18"/>
        <v>0</v>
      </c>
      <c r="H60" s="110">
        <f t="shared" si="18"/>
        <v>0</v>
      </c>
    </row>
    <row r="61" s="76" customFormat="1" ht="18.75" hidden="1" spans="1:8">
      <c r="A61" s="118" t="s">
        <v>54</v>
      </c>
      <c r="B61" s="119"/>
      <c r="C61" s="120"/>
      <c r="D61" s="125">
        <f t="shared" ref="D61:H61" si="19">D55+D60</f>
        <v>254.51618</v>
      </c>
      <c r="E61" s="125">
        <f t="shared" si="19"/>
        <v>0</v>
      </c>
      <c r="F61" s="125">
        <f t="shared" si="19"/>
        <v>0</v>
      </c>
      <c r="G61" s="125">
        <f t="shared" si="19"/>
        <v>0</v>
      </c>
      <c r="H61" s="125">
        <f t="shared" si="19"/>
        <v>254.51618</v>
      </c>
    </row>
    <row r="62" s="75" customFormat="1" ht="28.5" customHeight="1" spans="1:8">
      <c r="A62" s="126"/>
      <c r="B62" s="122" t="s">
        <v>55</v>
      </c>
      <c r="C62" s="122"/>
      <c r="D62" s="122"/>
      <c r="E62" s="122"/>
      <c r="F62" s="122"/>
      <c r="G62" s="122"/>
      <c r="H62" s="102"/>
    </row>
    <row r="63" s="75" customFormat="1" ht="56.25" spans="1:8">
      <c r="A63" s="103">
        <v>2</v>
      </c>
      <c r="B63" s="127" t="s">
        <v>56</v>
      </c>
      <c r="C63" s="128" t="s">
        <v>57</v>
      </c>
      <c r="D63" s="129">
        <f>ROUND(D61*2.5%,5)</f>
        <v>6.3629</v>
      </c>
      <c r="E63" s="129">
        <f>ROUND(E61*2.5%,5)</f>
        <v>0</v>
      </c>
      <c r="F63" s="129"/>
      <c r="G63" s="129"/>
      <c r="H63" s="130">
        <f t="shared" ref="H63:H65" si="20">SUM(D63:G63)</f>
        <v>6.3629</v>
      </c>
    </row>
    <row r="64" s="75" customFormat="1" ht="18.75" hidden="1" spans="1:8">
      <c r="A64" s="131">
        <v>23</v>
      </c>
      <c r="B64" s="132"/>
      <c r="C64" s="133"/>
      <c r="D64" s="134"/>
      <c r="E64" s="134"/>
      <c r="F64" s="134"/>
      <c r="G64" s="134"/>
      <c r="H64" s="116">
        <f t="shared" si="20"/>
        <v>0</v>
      </c>
    </row>
    <row r="65" s="75" customFormat="1" ht="18.75" hidden="1" spans="1:8">
      <c r="A65" s="131">
        <v>24</v>
      </c>
      <c r="B65" s="132"/>
      <c r="C65" s="133"/>
      <c r="D65" s="134"/>
      <c r="E65" s="134"/>
      <c r="F65" s="134"/>
      <c r="G65" s="134"/>
      <c r="H65" s="116">
        <f t="shared" si="20"/>
        <v>0</v>
      </c>
    </row>
    <row r="66" s="75" customFormat="1" ht="18.75" spans="1:8">
      <c r="A66" s="107" t="s">
        <v>58</v>
      </c>
      <c r="B66" s="108"/>
      <c r="C66" s="109"/>
      <c r="D66" s="117">
        <f t="shared" ref="D66:H66" si="21">SUM(D63:D65)</f>
        <v>6.3629</v>
      </c>
      <c r="E66" s="117">
        <f t="shared" si="21"/>
        <v>0</v>
      </c>
      <c r="F66" s="117">
        <f t="shared" si="21"/>
        <v>0</v>
      </c>
      <c r="G66" s="117">
        <f t="shared" si="21"/>
        <v>0</v>
      </c>
      <c r="H66" s="117">
        <f t="shared" si="21"/>
        <v>6.3629</v>
      </c>
    </row>
    <row r="67" s="75" customFormat="1" ht="18.75" spans="1:8">
      <c r="A67" s="118" t="s">
        <v>59</v>
      </c>
      <c r="B67" s="119"/>
      <c r="C67" s="120"/>
      <c r="D67" s="121">
        <f t="shared" ref="D67:H67" si="22">D61+D66</f>
        <v>260.87908</v>
      </c>
      <c r="E67" s="121">
        <f t="shared" si="22"/>
        <v>0</v>
      </c>
      <c r="F67" s="121">
        <f t="shared" si="22"/>
        <v>0</v>
      </c>
      <c r="G67" s="121">
        <f t="shared" si="22"/>
        <v>0</v>
      </c>
      <c r="H67" s="121">
        <f t="shared" si="22"/>
        <v>260.87908</v>
      </c>
    </row>
    <row r="68" s="75" customFormat="1" ht="29.1" customHeight="1" spans="1:8">
      <c r="A68" s="126"/>
      <c r="B68" s="122" t="s">
        <v>60</v>
      </c>
      <c r="C68" s="122"/>
      <c r="D68" s="122"/>
      <c r="E68" s="122"/>
      <c r="F68" s="122"/>
      <c r="G68" s="122"/>
      <c r="H68" s="102"/>
    </row>
    <row r="69" s="75" customFormat="1" ht="56.25" spans="1:11">
      <c r="A69" s="103">
        <v>3</v>
      </c>
      <c r="B69" s="143" t="s">
        <v>61</v>
      </c>
      <c r="C69" s="143" t="s">
        <v>62</v>
      </c>
      <c r="D69" s="129">
        <f>ROUND(D67*1.9%,5)</f>
        <v>4.9567</v>
      </c>
      <c r="E69" s="129">
        <f>ROUND(E67*1.9%,5)</f>
        <v>0</v>
      </c>
      <c r="F69" s="129"/>
      <c r="G69" s="129"/>
      <c r="H69" s="130">
        <f>SUM(D69:G69)</f>
        <v>4.9567</v>
      </c>
      <c r="J69" s="136" t="s">
        <v>63</v>
      </c>
      <c r="K69" s="137">
        <f>(D31+E31)*1.019*1000+G76*1000</f>
        <v>259351.98742</v>
      </c>
    </row>
    <row r="70" s="75" customFormat="1" ht="24.95" customHeight="1" spans="1:11">
      <c r="A70" s="131">
        <v>4</v>
      </c>
      <c r="B70" s="111" t="s">
        <v>64</v>
      </c>
      <c r="C70" s="112" t="s">
        <v>65</v>
      </c>
      <c r="D70" s="134"/>
      <c r="E70" s="134"/>
      <c r="F70" s="134"/>
      <c r="G70" s="113"/>
      <c r="H70" s="116">
        <f t="shared" ref="H70:H74" si="23">G70</f>
        <v>0</v>
      </c>
      <c r="I70" s="167"/>
      <c r="J70" s="136" t="s">
        <v>66</v>
      </c>
      <c r="K70" s="137">
        <f>F31*1000</f>
        <v>0</v>
      </c>
    </row>
    <row r="71" s="75" customFormat="1" ht="24.95" hidden="1" customHeight="1" spans="1:11">
      <c r="A71" s="103">
        <v>6</v>
      </c>
      <c r="B71" s="111" t="s">
        <v>67</v>
      </c>
      <c r="C71" s="112" t="s">
        <v>68</v>
      </c>
      <c r="D71" s="134"/>
      <c r="E71" s="134"/>
      <c r="F71" s="134"/>
      <c r="G71" s="113"/>
      <c r="H71" s="116">
        <f t="shared" si="23"/>
        <v>0</v>
      </c>
      <c r="J71" s="136"/>
      <c r="K71" s="137"/>
    </row>
    <row r="72" s="75" customFormat="1" ht="24.95" hidden="1" customHeight="1" spans="1:8">
      <c r="A72" s="131">
        <v>10</v>
      </c>
      <c r="B72" s="111" t="s">
        <v>69</v>
      </c>
      <c r="C72" s="112" t="s">
        <v>70</v>
      </c>
      <c r="D72" s="134"/>
      <c r="E72" s="134"/>
      <c r="F72" s="134"/>
      <c r="G72" s="113"/>
      <c r="H72" s="116">
        <f t="shared" si="23"/>
        <v>0</v>
      </c>
    </row>
    <row r="73" s="75" customFormat="1" ht="24.95" hidden="1" customHeight="1" spans="1:8">
      <c r="A73" s="131">
        <v>11</v>
      </c>
      <c r="B73" s="111" t="s">
        <v>71</v>
      </c>
      <c r="C73" s="112" t="s">
        <v>72</v>
      </c>
      <c r="D73" s="134"/>
      <c r="E73" s="134"/>
      <c r="F73" s="134"/>
      <c r="G73" s="113"/>
      <c r="H73" s="116">
        <f t="shared" si="23"/>
        <v>0</v>
      </c>
    </row>
    <row r="74" s="75" customFormat="1" ht="24.95" hidden="1" customHeight="1" spans="1:8">
      <c r="A74" s="103">
        <v>12</v>
      </c>
      <c r="B74" s="111" t="s">
        <v>73</v>
      </c>
      <c r="C74" s="112" t="s">
        <v>74</v>
      </c>
      <c r="D74" s="134"/>
      <c r="E74" s="134"/>
      <c r="F74" s="134"/>
      <c r="G74" s="113"/>
      <c r="H74" s="116">
        <f t="shared" si="23"/>
        <v>0</v>
      </c>
    </row>
    <row r="75" s="75" customFormat="1" ht="18.75" spans="1:10">
      <c r="A75" s="107" t="s">
        <v>75</v>
      </c>
      <c r="B75" s="108"/>
      <c r="C75" s="109"/>
      <c r="D75" s="117">
        <f t="shared" ref="D75:H75" si="24">SUM(D69:D74)</f>
        <v>4.9567</v>
      </c>
      <c r="E75" s="117">
        <f t="shared" si="24"/>
        <v>0</v>
      </c>
      <c r="F75" s="117">
        <f t="shared" si="24"/>
        <v>0</v>
      </c>
      <c r="G75" s="117">
        <f t="shared" si="24"/>
        <v>0</v>
      </c>
      <c r="H75" s="117">
        <f t="shared" si="24"/>
        <v>4.9567</v>
      </c>
      <c r="I75" s="168" t="s">
        <v>63</v>
      </c>
      <c r="J75" s="168"/>
    </row>
    <row r="76" s="75" customFormat="1" ht="18.75" spans="1:10">
      <c r="A76" s="118" t="s">
        <v>76</v>
      </c>
      <c r="B76" s="119"/>
      <c r="C76" s="120"/>
      <c r="D76" s="121">
        <f t="shared" ref="D76:H76" si="25">D67+D75</f>
        <v>265.83578</v>
      </c>
      <c r="E76" s="121">
        <f t="shared" si="25"/>
        <v>0</v>
      </c>
      <c r="F76" s="121">
        <f t="shared" si="25"/>
        <v>0</v>
      </c>
      <c r="G76" s="121">
        <f t="shared" si="25"/>
        <v>0</v>
      </c>
      <c r="H76" s="144">
        <f t="shared" si="25"/>
        <v>265.83578</v>
      </c>
      <c r="I76" s="169">
        <f>K69+K70</f>
        <v>259351.98742</v>
      </c>
      <c r="J76" s="170"/>
    </row>
    <row r="77" s="75" customFormat="1" ht="28.5" customHeight="1" spans="1:8">
      <c r="A77" s="126"/>
      <c r="B77" s="122" t="s">
        <v>77</v>
      </c>
      <c r="C77" s="122"/>
      <c r="D77" s="122"/>
      <c r="E77" s="122"/>
      <c r="F77" s="122"/>
      <c r="G77" s="122"/>
      <c r="H77" s="103"/>
    </row>
    <row r="78" s="75" customFormat="1" ht="56.25" spans="1:8">
      <c r="A78" s="103">
        <v>5</v>
      </c>
      <c r="B78" s="132" t="s">
        <v>78</v>
      </c>
      <c r="C78" s="145" t="s">
        <v>79</v>
      </c>
      <c r="D78" s="134"/>
      <c r="E78" s="134"/>
      <c r="F78" s="134"/>
      <c r="G78" s="134">
        <f>ROUND(H76*0.0214,5)</f>
        <v>5.68889</v>
      </c>
      <c r="H78" s="116">
        <f t="shared" ref="H78:H81" si="26">SUM(D78:G78)</f>
        <v>5.68889</v>
      </c>
    </row>
    <row r="79" s="75" customFormat="1" ht="56.25" spans="1:8">
      <c r="A79" s="131">
        <v>6</v>
      </c>
      <c r="B79" s="132" t="s">
        <v>80</v>
      </c>
      <c r="C79" s="133" t="s">
        <v>81</v>
      </c>
      <c r="D79" s="134"/>
      <c r="E79" s="134"/>
      <c r="F79" s="134"/>
      <c r="G79" s="134">
        <f>ROUND((H76+H93)*0.0393,5)</f>
        <v>10.76901</v>
      </c>
      <c r="H79" s="116">
        <f t="shared" si="26"/>
        <v>10.76901</v>
      </c>
    </row>
    <row r="80" s="75" customFormat="1" ht="18.75" hidden="1" spans="1:8">
      <c r="A80" s="131">
        <v>30</v>
      </c>
      <c r="B80" s="132"/>
      <c r="C80" s="133"/>
      <c r="D80" s="134"/>
      <c r="E80" s="134"/>
      <c r="F80" s="134"/>
      <c r="G80" s="134"/>
      <c r="H80" s="116">
        <f t="shared" si="26"/>
        <v>0</v>
      </c>
    </row>
    <row r="81" s="75" customFormat="1" ht="18.75" spans="1:8">
      <c r="A81" s="107" t="s">
        <v>82</v>
      </c>
      <c r="B81" s="108"/>
      <c r="C81" s="109"/>
      <c r="D81" s="117">
        <f t="shared" ref="D81:G81" si="27">SUM(D78:D80)</f>
        <v>0</v>
      </c>
      <c r="E81" s="117">
        <f t="shared" si="27"/>
        <v>0</v>
      </c>
      <c r="F81" s="117">
        <f t="shared" si="27"/>
        <v>0</v>
      </c>
      <c r="G81" s="117">
        <f t="shared" si="27"/>
        <v>16.4579</v>
      </c>
      <c r="H81" s="117">
        <f t="shared" si="26"/>
        <v>16.4579</v>
      </c>
    </row>
    <row r="82" s="75" customFormat="1" ht="18.75" spans="1:8">
      <c r="A82" s="118" t="s">
        <v>83</v>
      </c>
      <c r="B82" s="119"/>
      <c r="C82" s="120"/>
      <c r="D82" s="121">
        <f t="shared" ref="D82:H82" si="28">D76+D81</f>
        <v>265.83578</v>
      </c>
      <c r="E82" s="121">
        <f t="shared" si="28"/>
        <v>0</v>
      </c>
      <c r="F82" s="121">
        <f t="shared" si="28"/>
        <v>0</v>
      </c>
      <c r="G82" s="121">
        <f t="shared" si="28"/>
        <v>16.4579</v>
      </c>
      <c r="H82" s="121">
        <f t="shared" si="28"/>
        <v>282.29368</v>
      </c>
    </row>
    <row r="83" s="75" customFormat="1" ht="28.5" hidden="1" customHeight="1" spans="1:8">
      <c r="A83" s="126"/>
      <c r="B83" s="122" t="s">
        <v>84</v>
      </c>
      <c r="C83" s="122"/>
      <c r="D83" s="122"/>
      <c r="E83" s="122"/>
      <c r="F83" s="122"/>
      <c r="G83" s="122"/>
      <c r="H83" s="103"/>
    </row>
    <row r="84" s="75" customFormat="1" ht="18.75" hidden="1" spans="1:8">
      <c r="A84" s="131">
        <v>13</v>
      </c>
      <c r="B84" s="132"/>
      <c r="C84" s="133"/>
      <c r="D84" s="105"/>
      <c r="E84" s="105"/>
      <c r="F84" s="105"/>
      <c r="G84" s="105"/>
      <c r="H84" s="106">
        <f t="shared" ref="H84:H87" si="29">SUM(D84:G84)</f>
        <v>0</v>
      </c>
    </row>
    <row r="85" s="75" customFormat="1" ht="18.75" hidden="1" spans="1:8">
      <c r="A85" s="131">
        <v>32</v>
      </c>
      <c r="B85" s="132"/>
      <c r="C85" s="133"/>
      <c r="D85" s="105"/>
      <c r="E85" s="105"/>
      <c r="F85" s="105"/>
      <c r="G85" s="105"/>
      <c r="H85" s="106">
        <f t="shared" si="29"/>
        <v>0</v>
      </c>
    </row>
    <row r="86" s="75" customFormat="1" ht="18.75" hidden="1" spans="1:8">
      <c r="A86" s="131">
        <v>33</v>
      </c>
      <c r="B86" s="132"/>
      <c r="C86" s="133"/>
      <c r="D86" s="105"/>
      <c r="E86" s="105"/>
      <c r="F86" s="105"/>
      <c r="G86" s="105"/>
      <c r="H86" s="106">
        <f t="shared" si="29"/>
        <v>0</v>
      </c>
    </row>
    <row r="87" s="75" customFormat="1" ht="18.75" hidden="1" spans="1:8">
      <c r="A87" s="107" t="s">
        <v>82</v>
      </c>
      <c r="B87" s="108"/>
      <c r="C87" s="109"/>
      <c r="D87" s="110">
        <f t="shared" ref="D87:G87" si="30">SUM(D84:D86)</f>
        <v>0</v>
      </c>
      <c r="E87" s="110">
        <f t="shared" si="30"/>
        <v>0</v>
      </c>
      <c r="F87" s="110">
        <f t="shared" si="30"/>
        <v>0</v>
      </c>
      <c r="G87" s="110">
        <f t="shared" si="30"/>
        <v>0</v>
      </c>
      <c r="H87" s="110">
        <f t="shared" si="29"/>
        <v>0</v>
      </c>
    </row>
    <row r="88" s="75" customFormat="1" ht="18.75" hidden="1" spans="1:8">
      <c r="A88" s="118" t="s">
        <v>85</v>
      </c>
      <c r="B88" s="119"/>
      <c r="C88" s="120"/>
      <c r="D88" s="125">
        <f t="shared" ref="D88:H88" si="31">D82+D87</f>
        <v>265.83578</v>
      </c>
      <c r="E88" s="125">
        <f t="shared" si="31"/>
        <v>0</v>
      </c>
      <c r="F88" s="125">
        <f t="shared" si="31"/>
        <v>0</v>
      </c>
      <c r="G88" s="125">
        <f t="shared" si="31"/>
        <v>16.4579</v>
      </c>
      <c r="H88" s="125">
        <f t="shared" si="31"/>
        <v>282.29368</v>
      </c>
    </row>
    <row r="89" s="75" customFormat="1" ht="29.1" customHeight="1" spans="1:8">
      <c r="A89" s="126"/>
      <c r="B89" s="122" t="s">
        <v>86</v>
      </c>
      <c r="C89" s="122"/>
      <c r="D89" s="122"/>
      <c r="E89" s="122"/>
      <c r="F89" s="122"/>
      <c r="G89" s="122"/>
      <c r="H89" s="103"/>
    </row>
    <row r="90" s="75" customFormat="1" ht="37.5" spans="1:10">
      <c r="A90" s="103">
        <v>7</v>
      </c>
      <c r="B90" s="146" t="str">
        <f>D14</f>
        <v>Договор № 13-26-Ф-Ст от 13.02.2026</v>
      </c>
      <c r="C90" s="147" t="s">
        <v>87</v>
      </c>
      <c r="D90" s="134"/>
      <c r="E90" s="134"/>
      <c r="F90" s="134"/>
      <c r="G90" s="113">
        <v>8.1849</v>
      </c>
      <c r="H90" s="116">
        <f t="shared" ref="H90:H92" si="32">SUM(D90:G90)</f>
        <v>8.1849</v>
      </c>
      <c r="I90" s="161"/>
      <c r="J90" s="171"/>
    </row>
    <row r="91" s="75" customFormat="1" ht="18.75" hidden="1" spans="1:8">
      <c r="A91" s="131">
        <v>14</v>
      </c>
      <c r="B91" s="103" t="s">
        <v>88</v>
      </c>
      <c r="C91" s="148" t="s">
        <v>89</v>
      </c>
      <c r="D91" s="134"/>
      <c r="E91" s="134"/>
      <c r="F91" s="134"/>
      <c r="G91" s="134">
        <v>0</v>
      </c>
      <c r="H91" s="116">
        <f t="shared" si="32"/>
        <v>0</v>
      </c>
    </row>
    <row r="92" s="75" customFormat="1" ht="18.75" hidden="1" spans="1:8">
      <c r="A92" s="131">
        <v>36</v>
      </c>
      <c r="B92" s="103"/>
      <c r="C92" s="149"/>
      <c r="D92" s="134"/>
      <c r="E92" s="134"/>
      <c r="F92" s="134"/>
      <c r="G92" s="134"/>
      <c r="H92" s="116">
        <f t="shared" si="32"/>
        <v>0</v>
      </c>
    </row>
    <row r="93" s="75" customFormat="1" ht="18.75" spans="1:9">
      <c r="A93" s="107" t="s">
        <v>90</v>
      </c>
      <c r="B93" s="108"/>
      <c r="C93" s="109"/>
      <c r="D93" s="117">
        <f t="shared" ref="D93:H93" si="33">SUM(D90:D92)</f>
        <v>0</v>
      </c>
      <c r="E93" s="117">
        <f t="shared" si="33"/>
        <v>0</v>
      </c>
      <c r="F93" s="117">
        <f t="shared" si="33"/>
        <v>0</v>
      </c>
      <c r="G93" s="117">
        <f t="shared" si="33"/>
        <v>8.1849</v>
      </c>
      <c r="H93" s="117">
        <f t="shared" si="33"/>
        <v>8.1849</v>
      </c>
      <c r="I93" s="172"/>
    </row>
    <row r="94" s="75" customFormat="1" ht="19.5" spans="1:11">
      <c r="A94" s="118" t="s">
        <v>91</v>
      </c>
      <c r="B94" s="119"/>
      <c r="C94" s="120"/>
      <c r="D94" s="121">
        <f t="shared" ref="D94:G94" si="34">D88+D93</f>
        <v>265.83578</v>
      </c>
      <c r="E94" s="121">
        <f t="shared" si="34"/>
        <v>0</v>
      </c>
      <c r="F94" s="121">
        <f t="shared" si="34"/>
        <v>0</v>
      </c>
      <c r="G94" s="121">
        <f t="shared" si="34"/>
        <v>24.6428</v>
      </c>
      <c r="H94" s="121">
        <f>H93+H88</f>
        <v>290.47858</v>
      </c>
      <c r="I94" s="173"/>
      <c r="J94" s="168" t="s">
        <v>92</v>
      </c>
      <c r="K94" s="168" t="s">
        <v>93</v>
      </c>
    </row>
    <row r="95" s="75" customFormat="1" ht="28.5" customHeight="1" spans="1:11">
      <c r="A95" s="126"/>
      <c r="B95" s="122" t="s">
        <v>94</v>
      </c>
      <c r="C95" s="122"/>
      <c r="D95" s="122"/>
      <c r="E95" s="122"/>
      <c r="F95" s="122"/>
      <c r="G95" s="122"/>
      <c r="H95" s="103"/>
      <c r="I95" s="174" t="s">
        <v>95</v>
      </c>
      <c r="J95" s="175">
        <f>I76/1000+G90</f>
        <v>267.53688742</v>
      </c>
      <c r="K95" s="176">
        <f>J95*1.22+0.00001</f>
        <v>326.3950126524</v>
      </c>
    </row>
    <row r="96" s="75" customFormat="1" ht="37.5" spans="1:11">
      <c r="A96" s="103">
        <v>8</v>
      </c>
      <c r="B96" s="132" t="s">
        <v>96</v>
      </c>
      <c r="C96" s="145" t="s">
        <v>97</v>
      </c>
      <c r="D96" s="134">
        <f t="shared" ref="D96:G96" si="35">ROUND(D94*0.03,5)</f>
        <v>7.97507</v>
      </c>
      <c r="E96" s="134">
        <f t="shared" si="35"/>
        <v>0</v>
      </c>
      <c r="F96" s="134">
        <f t="shared" si="35"/>
        <v>0</v>
      </c>
      <c r="G96" s="134">
        <f t="shared" si="35"/>
        <v>0.73928</v>
      </c>
      <c r="H96" s="116">
        <f t="shared" ref="H96:H98" si="36">SUM(D96:G96)</f>
        <v>8.71435</v>
      </c>
      <c r="I96" s="177"/>
      <c r="J96" s="136"/>
      <c r="K96" s="136"/>
    </row>
    <row r="97" s="75" customFormat="1" ht="21" hidden="1" spans="1:11">
      <c r="A97" s="103">
        <v>38</v>
      </c>
      <c r="B97" s="132"/>
      <c r="C97" s="145"/>
      <c r="D97" s="134"/>
      <c r="E97" s="134"/>
      <c r="F97" s="134"/>
      <c r="G97" s="134"/>
      <c r="H97" s="116">
        <f t="shared" si="36"/>
        <v>0</v>
      </c>
      <c r="I97" s="136"/>
      <c r="J97" s="136"/>
      <c r="K97" s="136"/>
    </row>
    <row r="98" s="75" customFormat="1" ht="21" hidden="1" spans="1:11">
      <c r="A98" s="103">
        <v>39</v>
      </c>
      <c r="B98" s="132"/>
      <c r="C98" s="145"/>
      <c r="D98" s="134"/>
      <c r="E98" s="134"/>
      <c r="F98" s="134"/>
      <c r="G98" s="134"/>
      <c r="H98" s="116">
        <f t="shared" si="36"/>
        <v>0</v>
      </c>
      <c r="I98" s="177"/>
      <c r="J98" s="136"/>
      <c r="K98" s="136"/>
    </row>
    <row r="99" s="75" customFormat="1" ht="20.25" customHeight="1" spans="1:11">
      <c r="A99" s="150"/>
      <c r="B99" s="150"/>
      <c r="C99" s="151" t="s">
        <v>98</v>
      </c>
      <c r="D99" s="152">
        <f t="shared" ref="D99:H99" si="37">SUM(D96:D98)</f>
        <v>7.97507</v>
      </c>
      <c r="E99" s="152">
        <f t="shared" si="37"/>
        <v>0</v>
      </c>
      <c r="F99" s="152">
        <f t="shared" si="37"/>
        <v>0</v>
      </c>
      <c r="G99" s="152">
        <f t="shared" si="37"/>
        <v>0.73928</v>
      </c>
      <c r="H99" s="152">
        <f t="shared" si="37"/>
        <v>8.71435</v>
      </c>
      <c r="I99" s="178"/>
      <c r="J99" s="179" t="s">
        <v>99</v>
      </c>
      <c r="K99" s="136"/>
    </row>
    <row r="100" s="75" customFormat="1" ht="21.75" spans="1:11">
      <c r="A100" s="153"/>
      <c r="B100" s="153"/>
      <c r="C100" s="153" t="s">
        <v>100</v>
      </c>
      <c r="D100" s="154">
        <f t="shared" ref="D100:H100" si="38">D94+D99</f>
        <v>273.81085</v>
      </c>
      <c r="E100" s="154">
        <f t="shared" si="38"/>
        <v>0</v>
      </c>
      <c r="F100" s="154">
        <f t="shared" si="38"/>
        <v>0</v>
      </c>
      <c r="G100" s="154">
        <f t="shared" si="38"/>
        <v>25.38208</v>
      </c>
      <c r="H100" s="154">
        <f t="shared" si="38"/>
        <v>299.19293</v>
      </c>
      <c r="I100" s="180"/>
      <c r="J100" s="181">
        <v>267.54373</v>
      </c>
      <c r="K100" s="161"/>
    </row>
    <row r="101" s="75" customFormat="1" ht="21.75" spans="1:11">
      <c r="A101" s="150"/>
      <c r="B101" s="122" t="s">
        <v>101</v>
      </c>
      <c r="C101" s="122"/>
      <c r="D101" s="122"/>
      <c r="E101" s="122"/>
      <c r="F101" s="122"/>
      <c r="G101" s="122"/>
      <c r="H101" s="125"/>
      <c r="I101" s="136"/>
      <c r="J101" s="179" t="s">
        <v>102</v>
      </c>
      <c r="K101" s="136"/>
    </row>
    <row r="102" s="75" customFormat="1" ht="21.75" spans="1:10">
      <c r="A102" s="103">
        <v>9</v>
      </c>
      <c r="B102" s="150"/>
      <c r="C102" s="155" t="s">
        <v>103</v>
      </c>
      <c r="D102" s="134">
        <f t="shared" ref="D102:G102" si="39">ROUND(D100*0.22,5)</f>
        <v>60.23839</v>
      </c>
      <c r="E102" s="134">
        <f t="shared" si="39"/>
        <v>0</v>
      </c>
      <c r="F102" s="134">
        <f t="shared" si="39"/>
        <v>0</v>
      </c>
      <c r="G102" s="134">
        <f t="shared" si="39"/>
        <v>5.58406</v>
      </c>
      <c r="H102" s="121">
        <f t="shared" ref="H102:H104" si="40">SUM(D102:G102)</f>
        <v>65.82245</v>
      </c>
      <c r="I102" s="171"/>
      <c r="J102" s="182">
        <v>293.58528</v>
      </c>
    </row>
    <row r="103" s="75" customFormat="1" ht="37.5" hidden="1" spans="1:11">
      <c r="A103" s="103">
        <v>17</v>
      </c>
      <c r="B103" s="150"/>
      <c r="C103" s="155" t="s">
        <v>104</v>
      </c>
      <c r="D103" s="134"/>
      <c r="E103" s="134"/>
      <c r="F103" s="134"/>
      <c r="G103" s="134"/>
      <c r="H103" s="121">
        <f t="shared" si="40"/>
        <v>0</v>
      </c>
      <c r="I103" s="136"/>
      <c r="J103" s="136"/>
      <c r="K103" s="136"/>
    </row>
    <row r="104" s="75" customFormat="1" ht="37.5" hidden="1" spans="1:11">
      <c r="A104" s="103">
        <v>42</v>
      </c>
      <c r="B104" s="150"/>
      <c r="C104" s="155" t="s">
        <v>105</v>
      </c>
      <c r="D104" s="134"/>
      <c r="E104" s="134"/>
      <c r="F104" s="134"/>
      <c r="G104" s="134"/>
      <c r="H104" s="121">
        <f t="shared" si="40"/>
        <v>0</v>
      </c>
      <c r="I104" s="136"/>
      <c r="J104" s="136"/>
      <c r="K104" s="136"/>
    </row>
    <row r="105" s="75" customFormat="1" ht="23.25" spans="1:12">
      <c r="A105" s="150"/>
      <c r="B105" s="150"/>
      <c r="C105" s="156" t="s">
        <v>106</v>
      </c>
      <c r="D105" s="121">
        <f t="shared" ref="D105:H105" si="41">SUM(D102:D104)</f>
        <v>60.23839</v>
      </c>
      <c r="E105" s="121">
        <f t="shared" si="41"/>
        <v>0</v>
      </c>
      <c r="F105" s="121">
        <f t="shared" si="41"/>
        <v>0</v>
      </c>
      <c r="G105" s="121">
        <f t="shared" si="41"/>
        <v>5.58406</v>
      </c>
      <c r="H105" s="121">
        <f t="shared" si="41"/>
        <v>65.82245</v>
      </c>
      <c r="I105" s="183" t="s">
        <v>107</v>
      </c>
      <c r="J105" s="184">
        <f>(J102/1.03/1.0393-H90)/1.0214</f>
        <v>260.49646753847</v>
      </c>
      <c r="K105" s="171"/>
      <c r="L105" s="185">
        <f>K105*1.2</f>
        <v>0</v>
      </c>
    </row>
    <row r="106" s="75" customFormat="1" ht="21" spans="1:11">
      <c r="A106" s="150"/>
      <c r="B106" s="150"/>
      <c r="C106" s="156" t="s">
        <v>108</v>
      </c>
      <c r="D106" s="121">
        <f t="shared" ref="D106:H106" si="42">D100+D105</f>
        <v>334.04924</v>
      </c>
      <c r="E106" s="121">
        <f t="shared" si="42"/>
        <v>0</v>
      </c>
      <c r="F106" s="121">
        <f t="shared" si="42"/>
        <v>0</v>
      </c>
      <c r="G106" s="121">
        <f t="shared" si="42"/>
        <v>30.96614</v>
      </c>
      <c r="H106" s="134">
        <f t="shared" si="42"/>
        <v>365.01538</v>
      </c>
      <c r="I106" s="183" t="s">
        <v>109</v>
      </c>
      <c r="J106" s="186">
        <f>J100-H90</f>
        <v>259.35883</v>
      </c>
      <c r="K106" s="136"/>
    </row>
    <row r="107" s="75" customFormat="1" ht="21" spans="1:11">
      <c r="A107" s="157"/>
      <c r="B107" s="157"/>
      <c r="C107" s="158"/>
      <c r="D107" s="159"/>
      <c r="E107" s="159"/>
      <c r="F107" s="159"/>
      <c r="G107" s="159"/>
      <c r="H107" s="160"/>
      <c r="I107" s="183"/>
      <c r="J107" s="186"/>
      <c r="K107" s="136"/>
    </row>
    <row r="108" s="75" customFormat="1" ht="21" spans="1:11">
      <c r="A108" s="157"/>
      <c r="B108" s="157"/>
      <c r="C108" s="158"/>
      <c r="D108" s="159"/>
      <c r="E108" s="159"/>
      <c r="F108" s="159"/>
      <c r="G108" s="159"/>
      <c r="H108" s="160"/>
      <c r="I108" s="183"/>
      <c r="J108" s="186"/>
      <c r="K108" s="136"/>
    </row>
    <row r="109" s="75" customFormat="1" ht="21" spans="1:11">
      <c r="A109" s="157"/>
      <c r="B109" s="157"/>
      <c r="C109" s="158"/>
      <c r="D109" s="159"/>
      <c r="E109" s="159"/>
      <c r="F109" s="159"/>
      <c r="G109" s="159"/>
      <c r="H109" s="160"/>
      <c r="I109" s="183"/>
      <c r="J109" s="186"/>
      <c r="K109" s="136"/>
    </row>
    <row r="110" s="75" customFormat="1" ht="21" spans="1:11">
      <c r="A110" s="161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</row>
    <row r="111" s="77" customFormat="1" ht="41.25" customHeight="1" spans="1:8">
      <c r="A111" s="162"/>
      <c r="B111" s="163"/>
      <c r="C111" s="164" t="s">
        <v>110</v>
      </c>
      <c r="D111" s="165"/>
      <c r="E111" s="165"/>
      <c r="F111" s="166" t="s">
        <v>111</v>
      </c>
      <c r="G111" s="163"/>
      <c r="H111" s="163"/>
    </row>
    <row r="112" s="75" customFormat="1" ht="21" spans="1:8">
      <c r="A112" s="161"/>
      <c r="B112" s="163" t="s">
        <v>8</v>
      </c>
      <c r="C112" s="136"/>
      <c r="D112" s="136"/>
      <c r="E112" s="136"/>
      <c r="F112" s="136"/>
      <c r="G112" s="136"/>
      <c r="H112" s="136"/>
    </row>
    <row r="113" s="75" customFormat="1" ht="21" spans="2:6">
      <c r="B113" s="163"/>
      <c r="C113" s="136"/>
      <c r="D113" s="136"/>
      <c r="E113" s="136"/>
      <c r="F113" s="136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tabSelected="1" view="pageBreakPreview" zoomScale="80" zoomScaleNormal="80" topLeftCell="A11" workbookViewId="0">
      <selection activeCell="D70" sqref="D70"/>
    </sheetView>
  </sheetViews>
  <sheetFormatPr defaultColWidth="9.33333333333333" defaultRowHeight="15"/>
  <cols>
    <col min="1" max="1" width="6" style="78" customWidth="1"/>
    <col min="2" max="2" width="33.6666666666667" style="78" customWidth="1"/>
    <col min="3" max="3" width="63.3333333333333" style="78" customWidth="1"/>
    <col min="4" max="4" width="29" style="78" customWidth="1"/>
    <col min="5" max="5" width="26.8333333333333" style="78" customWidth="1"/>
    <col min="6" max="6" width="23.1666666666667" style="78" customWidth="1"/>
    <col min="7" max="8" width="28.3333333333333" style="78" customWidth="1"/>
    <col min="9" max="9" width="27.8333333333333" style="78" customWidth="1"/>
    <col min="10" max="10" width="28.8333333333333" style="78" customWidth="1"/>
    <col min="11" max="11" width="30.6666666666667" style="78" customWidth="1"/>
    <col min="12" max="12" width="31.3333333333333" style="78" customWidth="1"/>
    <col min="13" max="16384" width="9.33333333333333" style="78"/>
  </cols>
  <sheetData>
    <row r="1" s="72" customFormat="1" ht="30" customHeight="1" spans="1:8">
      <c r="A1" s="79"/>
      <c r="B1" s="80" t="s">
        <v>4</v>
      </c>
      <c r="C1" s="80"/>
      <c r="D1" s="80"/>
      <c r="E1" s="80"/>
      <c r="F1" s="81"/>
      <c r="G1" s="80"/>
      <c r="H1" s="80"/>
    </row>
    <row r="2" s="72" customFormat="1" ht="18.75" spans="1:8">
      <c r="A2" s="79"/>
      <c r="B2" s="82"/>
      <c r="C2" s="82"/>
      <c r="D2" s="82"/>
      <c r="E2" s="82"/>
      <c r="F2" s="83"/>
      <c r="G2" s="82"/>
      <c r="H2" s="82"/>
    </row>
    <row r="3" s="72" customFormat="1" ht="21.75" customHeight="1" spans="1:8">
      <c r="A3" s="79"/>
      <c r="B3" s="84" t="s">
        <v>5</v>
      </c>
      <c r="C3" s="85"/>
      <c r="D3" s="85"/>
      <c r="E3" s="85"/>
      <c r="F3" s="86"/>
      <c r="G3" s="85"/>
      <c r="H3" s="85"/>
    </row>
    <row r="4" s="72" customFormat="1" ht="18.75" spans="1:8">
      <c r="A4" s="79"/>
      <c r="B4" s="83"/>
      <c r="C4" s="83"/>
      <c r="D4" s="83"/>
      <c r="E4" s="83"/>
      <c r="F4" s="83"/>
      <c r="G4" s="82"/>
      <c r="H4" s="82"/>
    </row>
    <row r="5" s="72" customFormat="1" ht="33.75" customHeight="1" spans="1:8">
      <c r="A5" s="79"/>
      <c r="B5" s="82" t="s">
        <v>6</v>
      </c>
      <c r="C5" s="82"/>
      <c r="D5" s="82"/>
      <c r="E5" s="82"/>
      <c r="F5" s="83"/>
      <c r="G5" s="82"/>
      <c r="H5" s="82"/>
    </row>
    <row r="6" s="72" customFormat="1" ht="25.7" customHeight="1" spans="1:8">
      <c r="A6" s="79"/>
      <c r="B6" s="87" t="s">
        <v>7</v>
      </c>
      <c r="C6" s="87"/>
      <c r="D6" s="87"/>
      <c r="E6" s="87"/>
      <c r="F6" s="88"/>
      <c r="G6" s="87"/>
      <c r="H6" s="87"/>
    </row>
    <row r="7" s="72" customFormat="1" ht="18.75" spans="1:8">
      <c r="A7" s="79"/>
      <c r="B7" s="89" t="s">
        <v>8</v>
      </c>
      <c r="C7" s="79"/>
      <c r="D7" s="79"/>
      <c r="E7" s="79"/>
      <c r="F7" s="89"/>
      <c r="G7" s="79"/>
      <c r="H7" s="79"/>
    </row>
    <row r="8" s="72" customFormat="1" ht="18.75" spans="1:8">
      <c r="A8" s="79"/>
      <c r="B8" s="89"/>
      <c r="C8" s="79"/>
      <c r="D8" s="79"/>
      <c r="E8" s="79"/>
      <c r="F8" s="89"/>
      <c r="G8" s="79"/>
      <c r="H8" s="79"/>
    </row>
    <row r="9" s="72" customFormat="1" ht="28.5" customHeight="1" spans="1:8">
      <c r="A9" s="79"/>
      <c r="B9" s="90" t="s">
        <v>9</v>
      </c>
      <c r="C9" s="90"/>
      <c r="D9" s="90"/>
      <c r="E9" s="90"/>
      <c r="F9" s="90"/>
      <c r="G9" s="90"/>
      <c r="H9" s="90"/>
    </row>
    <row r="10" s="72" customFormat="1" ht="18.75" spans="1:8">
      <c r="A10" s="79"/>
      <c r="B10" s="89"/>
      <c r="C10" s="79"/>
      <c r="D10" s="79"/>
      <c r="E10" s="79"/>
      <c r="F10" s="89"/>
      <c r="G10" s="79"/>
      <c r="H10" s="79"/>
    </row>
    <row r="11" s="72" customFormat="1" ht="48" customHeight="1" spans="1:8">
      <c r="A11" s="88"/>
      <c r="B11" s="91" t="s">
        <v>10</v>
      </c>
      <c r="C11" s="91"/>
      <c r="D11" s="91"/>
      <c r="E11" s="91"/>
      <c r="F11" s="91"/>
      <c r="G11" s="91"/>
      <c r="H11" s="91"/>
    </row>
    <row r="12" s="72" customFormat="1" ht="18" customHeight="1" spans="1:8">
      <c r="A12" s="86"/>
      <c r="B12" s="92" t="s">
        <v>11</v>
      </c>
      <c r="C12" s="92"/>
      <c r="D12" s="92"/>
      <c r="E12" s="92"/>
      <c r="F12" s="92"/>
      <c r="G12" s="92"/>
      <c r="H12" s="92"/>
    </row>
    <row r="13" s="72" customFormat="1" customHeight="1" spans="1:8">
      <c r="A13" s="86"/>
      <c r="B13" s="92"/>
      <c r="C13" s="92"/>
      <c r="D13" s="92"/>
      <c r="E13" s="92"/>
      <c r="F13" s="92"/>
      <c r="G13" s="92"/>
      <c r="H13" s="92"/>
    </row>
    <row r="14" s="72" customFormat="1" ht="26.45" customHeight="1" spans="1:8">
      <c r="A14" s="86"/>
      <c r="B14" s="92"/>
      <c r="C14" s="79"/>
      <c r="D14" s="93" t="s">
        <v>12</v>
      </c>
      <c r="E14" s="92"/>
      <c r="F14" s="92"/>
      <c r="G14" s="92"/>
      <c r="H14" s="92"/>
    </row>
    <row r="15" s="72" customFormat="1" ht="18.75" spans="1:8">
      <c r="A15" s="94" t="s">
        <v>13</v>
      </c>
      <c r="B15" s="79"/>
      <c r="C15" s="95"/>
      <c r="D15" s="96" t="s">
        <v>14</v>
      </c>
      <c r="E15" s="97"/>
      <c r="F15" s="79"/>
      <c r="G15" s="96"/>
      <c r="H15" s="96" t="s">
        <v>15</v>
      </c>
    </row>
    <row r="16" s="73" customFormat="1" ht="22.5" customHeight="1" spans="1:9">
      <c r="A16" s="98" t="s">
        <v>16</v>
      </c>
      <c r="B16" s="98" t="s">
        <v>17</v>
      </c>
      <c r="C16" s="98" t="s">
        <v>18</v>
      </c>
      <c r="D16" s="98" t="s">
        <v>19</v>
      </c>
      <c r="E16" s="98"/>
      <c r="F16" s="98"/>
      <c r="G16" s="98"/>
      <c r="H16" s="98" t="s">
        <v>20</v>
      </c>
      <c r="I16" s="135"/>
    </row>
    <row r="17" s="73" customFormat="1" ht="35.25" customHeight="1" spans="1:8">
      <c r="A17" s="98"/>
      <c r="B17" s="98"/>
      <c r="C17" s="98"/>
      <c r="D17" s="99" t="s">
        <v>21</v>
      </c>
      <c r="E17" s="99" t="s">
        <v>22</v>
      </c>
      <c r="F17" s="98" t="s">
        <v>23</v>
      </c>
      <c r="G17" s="98" t="s">
        <v>24</v>
      </c>
      <c r="H17" s="98"/>
    </row>
    <row r="18" s="74" customFormat="1" ht="18.75" customHeight="1" spans="1:8">
      <c r="A18" s="98">
        <v>1</v>
      </c>
      <c r="B18" s="98">
        <v>2</v>
      </c>
      <c r="C18" s="98">
        <v>3</v>
      </c>
      <c r="D18" s="99">
        <v>4</v>
      </c>
      <c r="E18" s="99">
        <v>5</v>
      </c>
      <c r="F18" s="99">
        <v>6</v>
      </c>
      <c r="G18" s="99">
        <v>7</v>
      </c>
      <c r="H18" s="99">
        <v>8</v>
      </c>
    </row>
    <row r="19" s="75" customFormat="1" ht="21.75" customHeight="1" spans="1:8">
      <c r="A19" s="100"/>
      <c r="B19" s="101" t="s">
        <v>25</v>
      </c>
      <c r="C19" s="101"/>
      <c r="D19" s="101"/>
      <c r="E19" s="101"/>
      <c r="F19" s="101"/>
      <c r="G19" s="101"/>
      <c r="H19" s="102"/>
    </row>
    <row r="20" s="75" customFormat="1" ht="18.75" hidden="1" spans="1:8">
      <c r="A20" s="103">
        <v>1</v>
      </c>
      <c r="B20" s="103"/>
      <c r="C20" s="104"/>
      <c r="D20" s="105"/>
      <c r="E20" s="105"/>
      <c r="F20" s="105"/>
      <c r="G20" s="105"/>
      <c r="H20" s="106">
        <f t="shared" ref="H20:H22" si="0">SUM(D20:G20)</f>
        <v>0</v>
      </c>
    </row>
    <row r="21" s="75" customFormat="1" ht="18.75" hidden="1" spans="1:8">
      <c r="A21" s="103">
        <v>2</v>
      </c>
      <c r="B21" s="103"/>
      <c r="C21" s="104"/>
      <c r="D21" s="105"/>
      <c r="E21" s="105"/>
      <c r="F21" s="105"/>
      <c r="G21" s="105"/>
      <c r="H21" s="106">
        <f t="shared" si="0"/>
        <v>0</v>
      </c>
    </row>
    <row r="22" s="75" customFormat="1" ht="18.75" hidden="1" spans="1:8">
      <c r="A22" s="103">
        <v>3</v>
      </c>
      <c r="B22" s="104"/>
      <c r="C22" s="104"/>
      <c r="D22" s="105"/>
      <c r="E22" s="105"/>
      <c r="F22" s="105"/>
      <c r="G22" s="105"/>
      <c r="H22" s="106">
        <f t="shared" si="0"/>
        <v>0</v>
      </c>
    </row>
    <row r="23" s="76" customFormat="1" ht="18.75" spans="1:8">
      <c r="A23" s="107" t="s">
        <v>26</v>
      </c>
      <c r="B23" s="108"/>
      <c r="C23" s="109"/>
      <c r="D23" s="110">
        <f t="shared" ref="D23:H23" si="1">SUM(D20:D22)</f>
        <v>0</v>
      </c>
      <c r="E23" s="110">
        <f t="shared" si="1"/>
        <v>0</v>
      </c>
      <c r="F23" s="110">
        <f t="shared" si="1"/>
        <v>0</v>
      </c>
      <c r="G23" s="110">
        <f t="shared" si="1"/>
        <v>0</v>
      </c>
      <c r="H23" s="110">
        <f t="shared" si="1"/>
        <v>0</v>
      </c>
    </row>
    <row r="24" s="75" customFormat="1" ht="24" customHeight="1" spans="1:11">
      <c r="A24" s="100"/>
      <c r="B24" s="101" t="s">
        <v>27</v>
      </c>
      <c r="C24" s="101"/>
      <c r="D24" s="101"/>
      <c r="E24" s="101"/>
      <c r="F24" s="101"/>
      <c r="G24" s="101"/>
      <c r="H24" s="102"/>
      <c r="J24" s="136"/>
      <c r="K24" s="137"/>
    </row>
    <row r="25" s="75" customFormat="1" ht="24.95" customHeight="1" spans="1:9">
      <c r="A25" s="103">
        <v>1</v>
      </c>
      <c r="B25" s="111" t="s">
        <v>28</v>
      </c>
      <c r="C25" s="112" t="s">
        <v>29</v>
      </c>
      <c r="D25" s="113">
        <v>97.53954</v>
      </c>
      <c r="E25" s="114">
        <v>50.25596</v>
      </c>
      <c r="F25" s="134"/>
      <c r="G25" s="115"/>
      <c r="H25" s="116">
        <f t="shared" ref="H25:H29" si="2">SUM(D25:G25)</f>
        <v>147.7955</v>
      </c>
      <c r="I25" s="138"/>
    </row>
    <row r="26" s="75" customFormat="1" ht="24.95" hidden="1" customHeight="1" spans="1:12">
      <c r="A26" s="103">
        <v>2</v>
      </c>
      <c r="B26" s="111" t="s">
        <v>30</v>
      </c>
      <c r="C26" s="112" t="s">
        <v>31</v>
      </c>
      <c r="D26" s="113"/>
      <c r="E26" s="113"/>
      <c r="F26" s="113"/>
      <c r="G26" s="115"/>
      <c r="H26" s="116">
        <f t="shared" si="2"/>
        <v>0</v>
      </c>
      <c r="I26" s="138"/>
      <c r="L26" s="139"/>
    </row>
    <row r="27" s="75" customFormat="1" ht="24.95" hidden="1" customHeight="1" spans="1:12">
      <c r="A27" s="103">
        <v>3</v>
      </c>
      <c r="B27" s="111" t="s">
        <v>32</v>
      </c>
      <c r="C27" s="112" t="s">
        <v>33</v>
      </c>
      <c r="D27" s="113"/>
      <c r="E27" s="113"/>
      <c r="F27" s="113"/>
      <c r="G27" s="115"/>
      <c r="H27" s="116">
        <f t="shared" si="2"/>
        <v>0</v>
      </c>
      <c r="I27" s="138"/>
      <c r="J27" s="136"/>
      <c r="K27" s="137"/>
      <c r="L27" s="140"/>
    </row>
    <row r="28" s="75" customFormat="1" ht="24.95" hidden="1" customHeight="1" spans="1:12">
      <c r="A28" s="103">
        <v>4</v>
      </c>
      <c r="B28" s="111" t="s">
        <v>34</v>
      </c>
      <c r="C28" s="112" t="s">
        <v>35</v>
      </c>
      <c r="D28" s="113"/>
      <c r="E28" s="113"/>
      <c r="F28" s="113"/>
      <c r="G28" s="115"/>
      <c r="H28" s="116">
        <f t="shared" si="2"/>
        <v>0</v>
      </c>
      <c r="I28" s="138"/>
      <c r="J28" s="136"/>
      <c r="K28" s="137"/>
      <c r="L28" s="140"/>
    </row>
    <row r="29" s="75" customFormat="1" ht="24.95" hidden="1" customHeight="1" spans="1:11">
      <c r="A29" s="103">
        <v>5</v>
      </c>
      <c r="B29" s="111" t="s">
        <v>36</v>
      </c>
      <c r="C29" s="112" t="s">
        <v>37</v>
      </c>
      <c r="D29" s="113"/>
      <c r="E29" s="114"/>
      <c r="F29" s="113"/>
      <c r="G29" s="115"/>
      <c r="H29" s="116">
        <f t="shared" si="2"/>
        <v>0</v>
      </c>
      <c r="J29" s="136"/>
      <c r="K29" s="136"/>
    </row>
    <row r="30" s="76" customFormat="1" ht="21" spans="1:11">
      <c r="A30" s="107" t="s">
        <v>38</v>
      </c>
      <c r="B30" s="108"/>
      <c r="C30" s="109"/>
      <c r="D30" s="117">
        <f t="shared" ref="D30:H30" si="3">SUM(D25:D29)</f>
        <v>97.53954</v>
      </c>
      <c r="E30" s="117">
        <f t="shared" si="3"/>
        <v>50.25596</v>
      </c>
      <c r="F30" s="117">
        <f t="shared" si="3"/>
        <v>0</v>
      </c>
      <c r="G30" s="117">
        <f t="shared" si="3"/>
        <v>0</v>
      </c>
      <c r="H30" s="117">
        <f t="shared" si="3"/>
        <v>147.7955</v>
      </c>
      <c r="I30" s="141"/>
      <c r="J30" s="142"/>
      <c r="K30" s="142"/>
    </row>
    <row r="31" s="76" customFormat="1" ht="18.75" spans="1:9">
      <c r="A31" s="118" t="s">
        <v>39</v>
      </c>
      <c r="B31" s="119"/>
      <c r="C31" s="120"/>
      <c r="D31" s="121">
        <f t="shared" ref="D31:H31" si="4">D23+D30</f>
        <v>97.53954</v>
      </c>
      <c r="E31" s="121">
        <f t="shared" si="4"/>
        <v>50.25596</v>
      </c>
      <c r="F31" s="121">
        <f t="shared" si="4"/>
        <v>0</v>
      </c>
      <c r="G31" s="121">
        <f t="shared" si="4"/>
        <v>0</v>
      </c>
      <c r="H31" s="121">
        <f t="shared" si="4"/>
        <v>147.7955</v>
      </c>
      <c r="I31" s="141"/>
    </row>
    <row r="32" s="76" customFormat="1" ht="21" hidden="1" customHeight="1" spans="1:8">
      <c r="A32" s="118"/>
      <c r="B32" s="122" t="s">
        <v>40</v>
      </c>
      <c r="C32" s="122"/>
      <c r="D32" s="122"/>
      <c r="E32" s="122"/>
      <c r="F32" s="122"/>
      <c r="G32" s="123"/>
      <c r="H32" s="124"/>
    </row>
    <row r="33" s="76" customFormat="1" ht="18.75" hidden="1" spans="1:8">
      <c r="A33" s="103">
        <v>3</v>
      </c>
      <c r="B33" s="103"/>
      <c r="C33" s="103"/>
      <c r="D33" s="105"/>
      <c r="E33" s="105"/>
      <c r="F33" s="105"/>
      <c r="G33" s="105"/>
      <c r="H33" s="106">
        <f t="shared" ref="H33:H35" si="5">SUM(D33:G33)</f>
        <v>0</v>
      </c>
    </row>
    <row r="34" s="76" customFormat="1" ht="18.75" hidden="1" spans="1:8">
      <c r="A34" s="103">
        <v>8</v>
      </c>
      <c r="B34" s="103"/>
      <c r="C34" s="103"/>
      <c r="D34" s="105"/>
      <c r="E34" s="105"/>
      <c r="F34" s="105"/>
      <c r="G34" s="105"/>
      <c r="H34" s="106">
        <f t="shared" si="5"/>
        <v>0</v>
      </c>
    </row>
    <row r="35" s="76" customFormat="1" ht="18.75" hidden="1" spans="1:8">
      <c r="A35" s="103">
        <v>9</v>
      </c>
      <c r="B35" s="103"/>
      <c r="C35" s="103"/>
      <c r="D35" s="105"/>
      <c r="E35" s="105"/>
      <c r="F35" s="105"/>
      <c r="G35" s="105"/>
      <c r="H35" s="106">
        <f t="shared" si="5"/>
        <v>0</v>
      </c>
    </row>
    <row r="36" s="76" customFormat="1" ht="18.75" hidden="1" spans="1:8">
      <c r="A36" s="107" t="s">
        <v>41</v>
      </c>
      <c r="B36" s="108"/>
      <c r="C36" s="109"/>
      <c r="D36" s="110">
        <f t="shared" ref="D36:H36" si="6">SUM(D33:D35)</f>
        <v>0</v>
      </c>
      <c r="E36" s="110">
        <f t="shared" si="6"/>
        <v>0</v>
      </c>
      <c r="F36" s="110">
        <f t="shared" si="6"/>
        <v>0</v>
      </c>
      <c r="G36" s="110">
        <f t="shared" si="6"/>
        <v>0</v>
      </c>
      <c r="H36" s="110">
        <f t="shared" si="6"/>
        <v>0</v>
      </c>
    </row>
    <row r="37" s="76" customFormat="1" ht="18.75" hidden="1" spans="1:8">
      <c r="A37" s="118" t="s">
        <v>42</v>
      </c>
      <c r="B37" s="119"/>
      <c r="C37" s="120"/>
      <c r="D37" s="125">
        <f t="shared" ref="D37:H37" si="7">D31+D36</f>
        <v>97.53954</v>
      </c>
      <c r="E37" s="125">
        <f t="shared" si="7"/>
        <v>50.25596</v>
      </c>
      <c r="F37" s="125">
        <f t="shared" si="7"/>
        <v>0</v>
      </c>
      <c r="G37" s="125">
        <f t="shared" si="7"/>
        <v>0</v>
      </c>
      <c r="H37" s="125">
        <f t="shared" si="7"/>
        <v>147.7955</v>
      </c>
    </row>
    <row r="38" s="76" customFormat="1" ht="22.5" hidden="1" customHeight="1" spans="1:8">
      <c r="A38" s="118"/>
      <c r="B38" s="122" t="s">
        <v>43</v>
      </c>
      <c r="C38" s="122"/>
      <c r="D38" s="122"/>
      <c r="E38" s="122"/>
      <c r="F38" s="122"/>
      <c r="G38" s="123"/>
      <c r="H38" s="124"/>
    </row>
    <row r="39" s="76" customFormat="1" ht="18.75" hidden="1" spans="1:8">
      <c r="A39" s="103">
        <v>4</v>
      </c>
      <c r="B39" s="103"/>
      <c r="C39" s="103"/>
      <c r="D39" s="105"/>
      <c r="E39" s="105"/>
      <c r="F39" s="105"/>
      <c r="G39" s="105"/>
      <c r="H39" s="106">
        <f t="shared" ref="H39:H41" si="8">SUM(D39:G39)</f>
        <v>0</v>
      </c>
    </row>
    <row r="40" s="76" customFormat="1" ht="18.75" hidden="1" spans="1:8">
      <c r="A40" s="103">
        <v>11</v>
      </c>
      <c r="B40" s="103"/>
      <c r="C40" s="103"/>
      <c r="D40" s="105"/>
      <c r="E40" s="105"/>
      <c r="F40" s="105"/>
      <c r="G40" s="105"/>
      <c r="H40" s="106">
        <f t="shared" si="8"/>
        <v>0</v>
      </c>
    </row>
    <row r="41" s="76" customFormat="1" ht="18.75" hidden="1" spans="1:8">
      <c r="A41" s="103">
        <v>12</v>
      </c>
      <c r="B41" s="103"/>
      <c r="C41" s="103"/>
      <c r="D41" s="105"/>
      <c r="E41" s="105"/>
      <c r="F41" s="105"/>
      <c r="G41" s="105"/>
      <c r="H41" s="106">
        <f t="shared" si="8"/>
        <v>0</v>
      </c>
    </row>
    <row r="42" s="76" customFormat="1" ht="18.75" hidden="1" spans="1:8">
      <c r="A42" s="107" t="s">
        <v>44</v>
      </c>
      <c r="B42" s="108"/>
      <c r="C42" s="109"/>
      <c r="D42" s="110">
        <f t="shared" ref="D42:H42" si="9">SUM(D39:D41)</f>
        <v>0</v>
      </c>
      <c r="E42" s="110">
        <f t="shared" si="9"/>
        <v>0</v>
      </c>
      <c r="F42" s="110">
        <f t="shared" si="9"/>
        <v>0</v>
      </c>
      <c r="G42" s="110">
        <f t="shared" si="9"/>
        <v>0</v>
      </c>
      <c r="H42" s="110">
        <f t="shared" si="9"/>
        <v>0</v>
      </c>
    </row>
    <row r="43" s="76" customFormat="1" ht="18.75" hidden="1" spans="1:8">
      <c r="A43" s="118" t="s">
        <v>45</v>
      </c>
      <c r="B43" s="119"/>
      <c r="C43" s="120"/>
      <c r="D43" s="125">
        <f t="shared" ref="D43:H43" si="10">D37+D42</f>
        <v>97.53954</v>
      </c>
      <c r="E43" s="125">
        <f t="shared" si="10"/>
        <v>50.25596</v>
      </c>
      <c r="F43" s="125">
        <f t="shared" si="10"/>
        <v>0</v>
      </c>
      <c r="G43" s="125">
        <f t="shared" si="10"/>
        <v>0</v>
      </c>
      <c r="H43" s="125">
        <f t="shared" si="10"/>
        <v>147.7955</v>
      </c>
    </row>
    <row r="44" s="76" customFormat="1" ht="24" hidden="1" customHeight="1" spans="1:8">
      <c r="A44" s="118"/>
      <c r="B44" s="122" t="s">
        <v>46</v>
      </c>
      <c r="C44" s="122"/>
      <c r="D44" s="122"/>
      <c r="E44" s="122"/>
      <c r="F44" s="122"/>
      <c r="G44" s="123"/>
      <c r="H44" s="124"/>
    </row>
    <row r="45" s="76" customFormat="1" ht="18.75" hidden="1" spans="1:8">
      <c r="A45" s="103">
        <v>5</v>
      </c>
      <c r="B45" s="103"/>
      <c r="C45" s="103"/>
      <c r="D45" s="105"/>
      <c r="E45" s="105"/>
      <c r="F45" s="105"/>
      <c r="G45" s="105"/>
      <c r="H45" s="106">
        <f t="shared" ref="H45:H47" si="11">SUM(D45:G45)</f>
        <v>0</v>
      </c>
    </row>
    <row r="46" s="76" customFormat="1" ht="18.75" hidden="1" spans="1:8">
      <c r="A46" s="103">
        <v>14</v>
      </c>
      <c r="B46" s="103"/>
      <c r="C46" s="103"/>
      <c r="D46" s="105"/>
      <c r="E46" s="105"/>
      <c r="F46" s="105"/>
      <c r="G46" s="105"/>
      <c r="H46" s="106">
        <f t="shared" si="11"/>
        <v>0</v>
      </c>
    </row>
    <row r="47" s="76" customFormat="1" ht="18.75" hidden="1" spans="1:8">
      <c r="A47" s="103">
        <v>15</v>
      </c>
      <c r="B47" s="103"/>
      <c r="C47" s="103"/>
      <c r="D47" s="105"/>
      <c r="E47" s="105"/>
      <c r="F47" s="105"/>
      <c r="G47" s="105"/>
      <c r="H47" s="106">
        <f t="shared" si="11"/>
        <v>0</v>
      </c>
    </row>
    <row r="48" s="76" customFormat="1" ht="18.75" hidden="1" spans="1:8">
      <c r="A48" s="107" t="s">
        <v>47</v>
      </c>
      <c r="B48" s="108"/>
      <c r="C48" s="109"/>
      <c r="D48" s="110">
        <f t="shared" ref="D48:H48" si="12">SUM(D45:D47)</f>
        <v>0</v>
      </c>
      <c r="E48" s="110">
        <f t="shared" si="12"/>
        <v>0</v>
      </c>
      <c r="F48" s="110">
        <f t="shared" si="12"/>
        <v>0</v>
      </c>
      <c r="G48" s="110">
        <f t="shared" si="12"/>
        <v>0</v>
      </c>
      <c r="H48" s="110">
        <f t="shared" si="12"/>
        <v>0</v>
      </c>
    </row>
    <row r="49" s="76" customFormat="1" ht="18.75" hidden="1" spans="1:8">
      <c r="A49" s="118" t="s">
        <v>48</v>
      </c>
      <c r="B49" s="119"/>
      <c r="C49" s="120"/>
      <c r="D49" s="125">
        <f t="shared" ref="D49:H49" si="13">D43+D48</f>
        <v>97.53954</v>
      </c>
      <c r="E49" s="125">
        <f t="shared" si="13"/>
        <v>50.25596</v>
      </c>
      <c r="F49" s="125">
        <f t="shared" si="13"/>
        <v>0</v>
      </c>
      <c r="G49" s="125">
        <f t="shared" si="13"/>
        <v>0</v>
      </c>
      <c r="H49" s="125">
        <f t="shared" si="13"/>
        <v>147.7955</v>
      </c>
    </row>
    <row r="50" s="76" customFormat="1" ht="21" hidden="1" customHeight="1" spans="1:8">
      <c r="A50" s="118"/>
      <c r="B50" s="122" t="s">
        <v>49</v>
      </c>
      <c r="C50" s="122"/>
      <c r="D50" s="122"/>
      <c r="E50" s="122"/>
      <c r="F50" s="122"/>
      <c r="G50" s="123"/>
      <c r="H50" s="124"/>
    </row>
    <row r="51" s="76" customFormat="1" ht="18.75" hidden="1" spans="1:8">
      <c r="A51" s="103">
        <v>6</v>
      </c>
      <c r="B51" s="103"/>
      <c r="C51" s="103"/>
      <c r="D51" s="105"/>
      <c r="E51" s="105"/>
      <c r="F51" s="105"/>
      <c r="G51" s="105"/>
      <c r="H51" s="106">
        <f t="shared" ref="H51:H53" si="14">SUM(D51:G51)</f>
        <v>0</v>
      </c>
    </row>
    <row r="52" s="76" customFormat="1" ht="18.75" hidden="1" spans="1:8">
      <c r="A52" s="103">
        <v>17</v>
      </c>
      <c r="B52" s="103"/>
      <c r="C52" s="103"/>
      <c r="D52" s="105"/>
      <c r="E52" s="105"/>
      <c r="F52" s="105"/>
      <c r="G52" s="105"/>
      <c r="H52" s="106">
        <f t="shared" si="14"/>
        <v>0</v>
      </c>
    </row>
    <row r="53" s="76" customFormat="1" ht="18.75" hidden="1" spans="1:8">
      <c r="A53" s="103">
        <v>18</v>
      </c>
      <c r="B53" s="103"/>
      <c r="C53" s="103"/>
      <c r="D53" s="105"/>
      <c r="E53" s="105"/>
      <c r="F53" s="105"/>
      <c r="G53" s="105"/>
      <c r="H53" s="106">
        <f t="shared" si="14"/>
        <v>0</v>
      </c>
    </row>
    <row r="54" s="76" customFormat="1" ht="18.75" hidden="1" spans="1:8">
      <c r="A54" s="107" t="s">
        <v>50</v>
      </c>
      <c r="B54" s="108"/>
      <c r="C54" s="109"/>
      <c r="D54" s="110">
        <f t="shared" ref="D54:H54" si="15">SUM(D51:D53)</f>
        <v>0</v>
      </c>
      <c r="E54" s="110">
        <f t="shared" si="15"/>
        <v>0</v>
      </c>
      <c r="F54" s="110">
        <f t="shared" si="15"/>
        <v>0</v>
      </c>
      <c r="G54" s="110">
        <f t="shared" si="15"/>
        <v>0</v>
      </c>
      <c r="H54" s="110">
        <f t="shared" si="15"/>
        <v>0</v>
      </c>
    </row>
    <row r="55" s="76" customFormat="1" ht="18.75" hidden="1" spans="1:8">
      <c r="A55" s="118" t="s">
        <v>51</v>
      </c>
      <c r="B55" s="119"/>
      <c r="C55" s="120"/>
      <c r="D55" s="125">
        <f t="shared" ref="D55:H55" si="16">D49+D54</f>
        <v>97.53954</v>
      </c>
      <c r="E55" s="125">
        <f t="shared" si="16"/>
        <v>50.25596</v>
      </c>
      <c r="F55" s="125">
        <f t="shared" si="16"/>
        <v>0</v>
      </c>
      <c r="G55" s="125">
        <f t="shared" si="16"/>
        <v>0</v>
      </c>
      <c r="H55" s="125">
        <f t="shared" si="16"/>
        <v>147.7955</v>
      </c>
    </row>
    <row r="56" s="76" customFormat="1" ht="29.1" hidden="1" customHeight="1" spans="1:8">
      <c r="A56" s="118"/>
      <c r="B56" s="122" t="s">
        <v>52</v>
      </c>
      <c r="C56" s="122"/>
      <c r="D56" s="122"/>
      <c r="E56" s="122"/>
      <c r="F56" s="122"/>
      <c r="G56" s="123"/>
      <c r="H56" s="124"/>
    </row>
    <row r="57" s="76" customFormat="1" ht="18.75" hidden="1" spans="1:8">
      <c r="A57" s="103">
        <v>7</v>
      </c>
      <c r="B57" s="103"/>
      <c r="C57" s="103"/>
      <c r="D57" s="105"/>
      <c r="E57" s="105"/>
      <c r="F57" s="105"/>
      <c r="G57" s="105"/>
      <c r="H57" s="106">
        <f t="shared" ref="H57:H59" si="17">SUM(D57:G57)</f>
        <v>0</v>
      </c>
    </row>
    <row r="58" s="76" customFormat="1" ht="18.75" hidden="1" spans="1:8">
      <c r="A58" s="103">
        <v>20</v>
      </c>
      <c r="B58" s="103"/>
      <c r="C58" s="103"/>
      <c r="D58" s="105"/>
      <c r="E58" s="105"/>
      <c r="F58" s="105"/>
      <c r="G58" s="105"/>
      <c r="H58" s="106">
        <f t="shared" si="17"/>
        <v>0</v>
      </c>
    </row>
    <row r="59" s="76" customFormat="1" ht="18.75" hidden="1" spans="1:8">
      <c r="A59" s="103">
        <v>21</v>
      </c>
      <c r="B59" s="103"/>
      <c r="C59" s="103"/>
      <c r="D59" s="105"/>
      <c r="E59" s="105"/>
      <c r="F59" s="105"/>
      <c r="G59" s="105"/>
      <c r="H59" s="106">
        <f t="shared" si="17"/>
        <v>0</v>
      </c>
    </row>
    <row r="60" s="76" customFormat="1" ht="18.75" hidden="1" spans="1:8">
      <c r="A60" s="107" t="s">
        <v>53</v>
      </c>
      <c r="B60" s="108"/>
      <c r="C60" s="109"/>
      <c r="D60" s="110">
        <f t="shared" ref="D60:H60" si="18">SUM(D57:D59)</f>
        <v>0</v>
      </c>
      <c r="E60" s="110">
        <f t="shared" si="18"/>
        <v>0</v>
      </c>
      <c r="F60" s="110">
        <f t="shared" si="18"/>
        <v>0</v>
      </c>
      <c r="G60" s="110">
        <f t="shared" si="18"/>
        <v>0</v>
      </c>
      <c r="H60" s="110">
        <f t="shared" si="18"/>
        <v>0</v>
      </c>
    </row>
    <row r="61" s="76" customFormat="1" ht="18.75" hidden="1" spans="1:8">
      <c r="A61" s="118" t="s">
        <v>54</v>
      </c>
      <c r="B61" s="119"/>
      <c r="C61" s="120"/>
      <c r="D61" s="125">
        <f t="shared" ref="D61:H61" si="19">D55+D60</f>
        <v>97.53954</v>
      </c>
      <c r="E61" s="125">
        <f t="shared" si="19"/>
        <v>50.25596</v>
      </c>
      <c r="F61" s="125">
        <f t="shared" si="19"/>
        <v>0</v>
      </c>
      <c r="G61" s="125">
        <f t="shared" si="19"/>
        <v>0</v>
      </c>
      <c r="H61" s="125">
        <f t="shared" si="19"/>
        <v>147.7955</v>
      </c>
    </row>
    <row r="62" s="75" customFormat="1" ht="28.5" customHeight="1" spans="1:8">
      <c r="A62" s="126"/>
      <c r="B62" s="122" t="s">
        <v>55</v>
      </c>
      <c r="C62" s="122"/>
      <c r="D62" s="122"/>
      <c r="E62" s="122"/>
      <c r="F62" s="122"/>
      <c r="G62" s="122"/>
      <c r="H62" s="102"/>
    </row>
    <row r="63" s="75" customFormat="1" ht="56.25" spans="1:8">
      <c r="A63" s="103">
        <v>2</v>
      </c>
      <c r="B63" s="127" t="s">
        <v>56</v>
      </c>
      <c r="C63" s="128" t="s">
        <v>57</v>
      </c>
      <c r="D63" s="129">
        <f>ROUND(D61*2.5%,5)</f>
        <v>2.43849</v>
      </c>
      <c r="E63" s="129">
        <f>ROUND(E61*2.5%,5)</f>
        <v>1.2564</v>
      </c>
      <c r="F63" s="129"/>
      <c r="G63" s="129"/>
      <c r="H63" s="130">
        <f t="shared" ref="H63:H65" si="20">SUM(D63:G63)</f>
        <v>3.69489</v>
      </c>
    </row>
    <row r="64" s="75" customFormat="1" ht="18.75" hidden="1" spans="1:8">
      <c r="A64" s="131">
        <v>23</v>
      </c>
      <c r="B64" s="132"/>
      <c r="C64" s="133"/>
      <c r="D64" s="134"/>
      <c r="E64" s="134"/>
      <c r="F64" s="134"/>
      <c r="G64" s="134"/>
      <c r="H64" s="116">
        <f t="shared" si="20"/>
        <v>0</v>
      </c>
    </row>
    <row r="65" s="75" customFormat="1" ht="18.75" hidden="1" spans="1:8">
      <c r="A65" s="131">
        <v>24</v>
      </c>
      <c r="B65" s="132"/>
      <c r="C65" s="133"/>
      <c r="D65" s="134"/>
      <c r="E65" s="134"/>
      <c r="F65" s="134"/>
      <c r="G65" s="134"/>
      <c r="H65" s="116">
        <f t="shared" si="20"/>
        <v>0</v>
      </c>
    </row>
    <row r="66" s="75" customFormat="1" ht="18.75" spans="1:8">
      <c r="A66" s="107" t="s">
        <v>58</v>
      </c>
      <c r="B66" s="108"/>
      <c r="C66" s="109"/>
      <c r="D66" s="117">
        <f t="shared" ref="D66:H66" si="21">SUM(D63:D65)</f>
        <v>2.43849</v>
      </c>
      <c r="E66" s="117">
        <f t="shared" si="21"/>
        <v>1.2564</v>
      </c>
      <c r="F66" s="117">
        <f t="shared" si="21"/>
        <v>0</v>
      </c>
      <c r="G66" s="117">
        <f t="shared" si="21"/>
        <v>0</v>
      </c>
      <c r="H66" s="117">
        <f t="shared" si="21"/>
        <v>3.69489</v>
      </c>
    </row>
    <row r="67" s="75" customFormat="1" ht="18.75" spans="1:8">
      <c r="A67" s="118" t="s">
        <v>59</v>
      </c>
      <c r="B67" s="119"/>
      <c r="C67" s="120"/>
      <c r="D67" s="121">
        <f t="shared" ref="D67:H67" si="22">D61+D66</f>
        <v>99.97803</v>
      </c>
      <c r="E67" s="121">
        <f t="shared" si="22"/>
        <v>51.51236</v>
      </c>
      <c r="F67" s="121">
        <f t="shared" si="22"/>
        <v>0</v>
      </c>
      <c r="G67" s="121">
        <f t="shared" si="22"/>
        <v>0</v>
      </c>
      <c r="H67" s="121">
        <f t="shared" si="22"/>
        <v>151.49039</v>
      </c>
    </row>
    <row r="68" s="75" customFormat="1" ht="29.1" customHeight="1" spans="1:8">
      <c r="A68" s="126"/>
      <c r="B68" s="122" t="s">
        <v>60</v>
      </c>
      <c r="C68" s="122"/>
      <c r="D68" s="122"/>
      <c r="E68" s="122"/>
      <c r="F68" s="122"/>
      <c r="G68" s="122"/>
      <c r="H68" s="102"/>
    </row>
    <row r="69" s="75" customFormat="1" ht="56.25" spans="1:11">
      <c r="A69" s="103">
        <v>3</v>
      </c>
      <c r="B69" s="143" t="s">
        <v>61</v>
      </c>
      <c r="C69" s="143" t="s">
        <v>62</v>
      </c>
      <c r="D69" s="129">
        <f>ROUND(D67*1.9%,5)+0.00001</f>
        <v>1.89959</v>
      </c>
      <c r="E69" s="129">
        <f>ROUND(E67*1.9%,5)</f>
        <v>0.97873</v>
      </c>
      <c r="F69" s="129"/>
      <c r="G69" s="129"/>
      <c r="H69" s="130">
        <f>SUM(D69:G69)</f>
        <v>2.87832</v>
      </c>
      <c r="J69" s="136" t="s">
        <v>63</v>
      </c>
      <c r="K69" s="137">
        <f>(D31+E31)*1.019*1000+G76*1000</f>
        <v>171140.8945</v>
      </c>
    </row>
    <row r="70" s="75" customFormat="1" ht="24.95" customHeight="1" spans="1:11">
      <c r="A70" s="131">
        <v>4</v>
      </c>
      <c r="B70" s="111" t="s">
        <v>64</v>
      </c>
      <c r="C70" s="112" t="s">
        <v>65</v>
      </c>
      <c r="D70" s="134"/>
      <c r="E70" s="134"/>
      <c r="F70" s="134"/>
      <c r="G70" s="113">
        <v>20.53728</v>
      </c>
      <c r="H70" s="116">
        <f t="shared" ref="H70:H74" si="23">G70</f>
        <v>20.53728</v>
      </c>
      <c r="I70" s="167"/>
      <c r="J70" s="136" t="s">
        <v>66</v>
      </c>
      <c r="K70" s="137">
        <f>F31*1000</f>
        <v>0</v>
      </c>
    </row>
    <row r="71" s="75" customFormat="1" ht="24.95" hidden="1" customHeight="1" spans="1:11">
      <c r="A71" s="103">
        <v>6</v>
      </c>
      <c r="B71" s="111" t="s">
        <v>67</v>
      </c>
      <c r="C71" s="112" t="s">
        <v>68</v>
      </c>
      <c r="D71" s="134"/>
      <c r="E71" s="134"/>
      <c r="F71" s="134"/>
      <c r="G71" s="113"/>
      <c r="H71" s="116">
        <f t="shared" si="23"/>
        <v>0</v>
      </c>
      <c r="J71" s="136"/>
      <c r="K71" s="137"/>
    </row>
    <row r="72" s="75" customFormat="1" ht="24.95" hidden="1" customHeight="1" spans="1:8">
      <c r="A72" s="131">
        <v>10</v>
      </c>
      <c r="B72" s="111" t="s">
        <v>69</v>
      </c>
      <c r="C72" s="112" t="s">
        <v>70</v>
      </c>
      <c r="D72" s="134"/>
      <c r="E72" s="134"/>
      <c r="F72" s="134"/>
      <c r="G72" s="113"/>
      <c r="H72" s="116">
        <f t="shared" si="23"/>
        <v>0</v>
      </c>
    </row>
    <row r="73" s="75" customFormat="1" ht="24.95" hidden="1" customHeight="1" spans="1:8">
      <c r="A73" s="131">
        <v>11</v>
      </c>
      <c r="B73" s="111" t="s">
        <v>71</v>
      </c>
      <c r="C73" s="112" t="s">
        <v>72</v>
      </c>
      <c r="D73" s="134"/>
      <c r="E73" s="134"/>
      <c r="F73" s="134"/>
      <c r="G73" s="113"/>
      <c r="H73" s="116">
        <f t="shared" si="23"/>
        <v>0</v>
      </c>
    </row>
    <row r="74" s="75" customFormat="1" ht="24.95" hidden="1" customHeight="1" spans="1:8">
      <c r="A74" s="103">
        <v>12</v>
      </c>
      <c r="B74" s="111" t="s">
        <v>73</v>
      </c>
      <c r="C74" s="112" t="s">
        <v>74</v>
      </c>
      <c r="D74" s="134"/>
      <c r="E74" s="134"/>
      <c r="F74" s="134"/>
      <c r="G74" s="113"/>
      <c r="H74" s="116">
        <f t="shared" si="23"/>
        <v>0</v>
      </c>
    </row>
    <row r="75" s="75" customFormat="1" ht="18.75" spans="1:10">
      <c r="A75" s="107" t="s">
        <v>75</v>
      </c>
      <c r="B75" s="108"/>
      <c r="C75" s="109"/>
      <c r="D75" s="117">
        <f t="shared" ref="D75:H75" si="24">SUM(D69:D74)</f>
        <v>1.89959</v>
      </c>
      <c r="E75" s="117">
        <f t="shared" si="24"/>
        <v>0.97873</v>
      </c>
      <c r="F75" s="117">
        <f t="shared" si="24"/>
        <v>0</v>
      </c>
      <c r="G75" s="117">
        <f t="shared" si="24"/>
        <v>20.53728</v>
      </c>
      <c r="H75" s="117">
        <f t="shared" si="24"/>
        <v>23.4156</v>
      </c>
      <c r="I75" s="168" t="s">
        <v>63</v>
      </c>
      <c r="J75" s="168"/>
    </row>
    <row r="76" s="75" customFormat="1" ht="18.75" spans="1:10">
      <c r="A76" s="118" t="s">
        <v>76</v>
      </c>
      <c r="B76" s="119"/>
      <c r="C76" s="120"/>
      <c r="D76" s="121">
        <f t="shared" ref="D76:H76" si="25">D67+D75</f>
        <v>101.87762</v>
      </c>
      <c r="E76" s="121">
        <f t="shared" si="25"/>
        <v>52.49109</v>
      </c>
      <c r="F76" s="121">
        <f t="shared" si="25"/>
        <v>0</v>
      </c>
      <c r="G76" s="121">
        <f t="shared" si="25"/>
        <v>20.53728</v>
      </c>
      <c r="H76" s="144">
        <f t="shared" si="25"/>
        <v>174.90599</v>
      </c>
      <c r="I76" s="169">
        <f>K69+K70</f>
        <v>171140.8945</v>
      </c>
      <c r="J76" s="170"/>
    </row>
    <row r="77" s="75" customFormat="1" ht="28.5" customHeight="1" spans="1:8">
      <c r="A77" s="126"/>
      <c r="B77" s="122" t="s">
        <v>77</v>
      </c>
      <c r="C77" s="122"/>
      <c r="D77" s="122"/>
      <c r="E77" s="122"/>
      <c r="F77" s="122"/>
      <c r="G77" s="122"/>
      <c r="H77" s="103"/>
    </row>
    <row r="78" s="75" customFormat="1" ht="56.25" spans="1:8">
      <c r="A78" s="103">
        <v>5</v>
      </c>
      <c r="B78" s="132" t="s">
        <v>78</v>
      </c>
      <c r="C78" s="145" t="s">
        <v>79</v>
      </c>
      <c r="D78" s="134"/>
      <c r="E78" s="134"/>
      <c r="F78" s="134"/>
      <c r="G78" s="134">
        <f>ROUND(H76*0.0214,5)</f>
        <v>3.74299</v>
      </c>
      <c r="H78" s="116">
        <f t="shared" ref="H78:H81" si="26">SUM(D78:G78)</f>
        <v>3.74299</v>
      </c>
    </row>
    <row r="79" s="75" customFormat="1" ht="56.25" spans="1:8">
      <c r="A79" s="131">
        <v>6</v>
      </c>
      <c r="B79" s="132" t="s">
        <v>80</v>
      </c>
      <c r="C79" s="133" t="s">
        <v>81</v>
      </c>
      <c r="D79" s="134"/>
      <c r="E79" s="134"/>
      <c r="F79" s="134"/>
      <c r="G79" s="134">
        <f>ROUND((H76+H93)*0.0393,5)</f>
        <v>6.87381</v>
      </c>
      <c r="H79" s="116">
        <f t="shared" si="26"/>
        <v>6.87381</v>
      </c>
    </row>
    <row r="80" s="75" customFormat="1" ht="18.75" hidden="1" spans="1:8">
      <c r="A80" s="131">
        <v>30</v>
      </c>
      <c r="B80" s="132"/>
      <c r="C80" s="133"/>
      <c r="D80" s="134"/>
      <c r="E80" s="134"/>
      <c r="F80" s="134"/>
      <c r="G80" s="134"/>
      <c r="H80" s="116">
        <f t="shared" si="26"/>
        <v>0</v>
      </c>
    </row>
    <row r="81" s="75" customFormat="1" ht="18.75" spans="1:8">
      <c r="A81" s="107" t="s">
        <v>82</v>
      </c>
      <c r="B81" s="108"/>
      <c r="C81" s="109"/>
      <c r="D81" s="117">
        <f t="shared" ref="D81:G81" si="27">SUM(D78:D80)</f>
        <v>0</v>
      </c>
      <c r="E81" s="117">
        <f t="shared" si="27"/>
        <v>0</v>
      </c>
      <c r="F81" s="117">
        <f t="shared" si="27"/>
        <v>0</v>
      </c>
      <c r="G81" s="117">
        <f t="shared" si="27"/>
        <v>10.6168</v>
      </c>
      <c r="H81" s="117">
        <f t="shared" si="26"/>
        <v>10.6168</v>
      </c>
    </row>
    <row r="82" s="75" customFormat="1" ht="18.75" spans="1:8">
      <c r="A82" s="118" t="s">
        <v>83</v>
      </c>
      <c r="B82" s="119"/>
      <c r="C82" s="120"/>
      <c r="D82" s="121">
        <f t="shared" ref="D82:H82" si="28">D76+D81</f>
        <v>101.87762</v>
      </c>
      <c r="E82" s="121">
        <f t="shared" si="28"/>
        <v>52.49109</v>
      </c>
      <c r="F82" s="121">
        <f t="shared" si="28"/>
        <v>0</v>
      </c>
      <c r="G82" s="121">
        <f t="shared" si="28"/>
        <v>31.15408</v>
      </c>
      <c r="H82" s="121">
        <f t="shared" si="28"/>
        <v>185.52279</v>
      </c>
    </row>
    <row r="83" s="75" customFormat="1" ht="28.5" hidden="1" customHeight="1" spans="1:8">
      <c r="A83" s="126"/>
      <c r="B83" s="122" t="s">
        <v>84</v>
      </c>
      <c r="C83" s="122"/>
      <c r="D83" s="122"/>
      <c r="E83" s="122"/>
      <c r="F83" s="122"/>
      <c r="G83" s="122"/>
      <c r="H83" s="103"/>
    </row>
    <row r="84" s="75" customFormat="1" ht="18.75" hidden="1" spans="1:8">
      <c r="A84" s="131">
        <v>13</v>
      </c>
      <c r="B84" s="132"/>
      <c r="C84" s="133"/>
      <c r="D84" s="105"/>
      <c r="E84" s="105"/>
      <c r="F84" s="105"/>
      <c r="G84" s="105"/>
      <c r="H84" s="106">
        <f t="shared" ref="H84:H87" si="29">SUM(D84:G84)</f>
        <v>0</v>
      </c>
    </row>
    <row r="85" s="75" customFormat="1" ht="18.75" hidden="1" spans="1:8">
      <c r="A85" s="131">
        <v>32</v>
      </c>
      <c r="B85" s="132"/>
      <c r="C85" s="133"/>
      <c r="D85" s="105"/>
      <c r="E85" s="105"/>
      <c r="F85" s="105"/>
      <c r="G85" s="105"/>
      <c r="H85" s="106">
        <f t="shared" si="29"/>
        <v>0</v>
      </c>
    </row>
    <row r="86" s="75" customFormat="1" ht="18.75" hidden="1" spans="1:8">
      <c r="A86" s="131">
        <v>33</v>
      </c>
      <c r="B86" s="132"/>
      <c r="C86" s="133"/>
      <c r="D86" s="105"/>
      <c r="E86" s="105"/>
      <c r="F86" s="105"/>
      <c r="G86" s="105"/>
      <c r="H86" s="106">
        <f t="shared" si="29"/>
        <v>0</v>
      </c>
    </row>
    <row r="87" s="75" customFormat="1" ht="18.75" hidden="1" spans="1:8">
      <c r="A87" s="107" t="s">
        <v>82</v>
      </c>
      <c r="B87" s="108"/>
      <c r="C87" s="109"/>
      <c r="D87" s="110">
        <f t="shared" ref="D87:G87" si="30">SUM(D84:D86)</f>
        <v>0</v>
      </c>
      <c r="E87" s="110">
        <f t="shared" si="30"/>
        <v>0</v>
      </c>
      <c r="F87" s="110">
        <f t="shared" si="30"/>
        <v>0</v>
      </c>
      <c r="G87" s="110">
        <f t="shared" si="30"/>
        <v>0</v>
      </c>
      <c r="H87" s="110">
        <f t="shared" si="29"/>
        <v>0</v>
      </c>
    </row>
    <row r="88" s="75" customFormat="1" ht="18.75" hidden="1" spans="1:8">
      <c r="A88" s="118" t="s">
        <v>85</v>
      </c>
      <c r="B88" s="119"/>
      <c r="C88" s="120"/>
      <c r="D88" s="125">
        <f t="shared" ref="D88:H88" si="31">D82+D87</f>
        <v>101.87762</v>
      </c>
      <c r="E88" s="125">
        <f t="shared" si="31"/>
        <v>52.49109</v>
      </c>
      <c r="F88" s="125">
        <f t="shared" si="31"/>
        <v>0</v>
      </c>
      <c r="G88" s="125">
        <f t="shared" si="31"/>
        <v>31.15408</v>
      </c>
      <c r="H88" s="125">
        <f t="shared" si="31"/>
        <v>185.52279</v>
      </c>
    </row>
    <row r="89" s="75" customFormat="1" ht="29.1" customHeight="1" spans="1:8">
      <c r="A89" s="126"/>
      <c r="B89" s="122" t="s">
        <v>86</v>
      </c>
      <c r="C89" s="122"/>
      <c r="D89" s="122"/>
      <c r="E89" s="122"/>
      <c r="F89" s="122"/>
      <c r="G89" s="122"/>
      <c r="H89" s="103"/>
    </row>
    <row r="90" s="75" customFormat="1" ht="37.5" spans="1:10">
      <c r="A90" s="103">
        <v>7</v>
      </c>
      <c r="B90" s="146" t="str">
        <f>D14</f>
        <v>Договор № 13-26-Ф-Ст от 13.02.2026</v>
      </c>
      <c r="C90" s="147" t="s">
        <v>87</v>
      </c>
      <c r="D90" s="134"/>
      <c r="E90" s="134"/>
      <c r="F90" s="134"/>
      <c r="G90" s="113"/>
      <c r="H90" s="116">
        <f t="shared" ref="H90:H92" si="32">SUM(D90:G90)</f>
        <v>0</v>
      </c>
      <c r="I90" s="161"/>
      <c r="J90" s="171"/>
    </row>
    <row r="91" s="75" customFormat="1" ht="18.75" hidden="1" spans="1:8">
      <c r="A91" s="131">
        <v>14</v>
      </c>
      <c r="B91" s="103" t="s">
        <v>88</v>
      </c>
      <c r="C91" s="148" t="s">
        <v>89</v>
      </c>
      <c r="D91" s="134"/>
      <c r="E91" s="134"/>
      <c r="F91" s="134"/>
      <c r="G91" s="134">
        <v>0</v>
      </c>
      <c r="H91" s="116">
        <f t="shared" si="32"/>
        <v>0</v>
      </c>
    </row>
    <row r="92" s="75" customFormat="1" ht="18.75" hidden="1" spans="1:8">
      <c r="A92" s="131">
        <v>36</v>
      </c>
      <c r="B92" s="103"/>
      <c r="C92" s="149"/>
      <c r="D92" s="134"/>
      <c r="E92" s="134"/>
      <c r="F92" s="134"/>
      <c r="G92" s="134"/>
      <c r="H92" s="116">
        <f t="shared" si="32"/>
        <v>0</v>
      </c>
    </row>
    <row r="93" s="75" customFormat="1" ht="18.75" spans="1:9">
      <c r="A93" s="107" t="s">
        <v>90</v>
      </c>
      <c r="B93" s="108"/>
      <c r="C93" s="109"/>
      <c r="D93" s="117">
        <f t="shared" ref="D93:H93" si="33">SUM(D90:D92)</f>
        <v>0</v>
      </c>
      <c r="E93" s="117">
        <f t="shared" si="33"/>
        <v>0</v>
      </c>
      <c r="F93" s="117">
        <f t="shared" si="33"/>
        <v>0</v>
      </c>
      <c r="G93" s="117">
        <f t="shared" si="33"/>
        <v>0</v>
      </c>
      <c r="H93" s="117">
        <f t="shared" si="33"/>
        <v>0</v>
      </c>
      <c r="I93" s="172"/>
    </row>
    <row r="94" s="75" customFormat="1" ht="19.5" spans="1:11">
      <c r="A94" s="118" t="s">
        <v>91</v>
      </c>
      <c r="B94" s="119"/>
      <c r="C94" s="120"/>
      <c r="D94" s="121">
        <f t="shared" ref="D94:G94" si="34">D88+D93</f>
        <v>101.87762</v>
      </c>
      <c r="E94" s="121">
        <f t="shared" si="34"/>
        <v>52.49109</v>
      </c>
      <c r="F94" s="121">
        <f t="shared" si="34"/>
        <v>0</v>
      </c>
      <c r="G94" s="121">
        <f t="shared" si="34"/>
        <v>31.15408</v>
      </c>
      <c r="H94" s="121">
        <f>H93+H88</f>
        <v>185.52279</v>
      </c>
      <c r="I94" s="173"/>
      <c r="J94" s="168" t="s">
        <v>92</v>
      </c>
      <c r="K94" s="168" t="s">
        <v>93</v>
      </c>
    </row>
    <row r="95" s="75" customFormat="1" ht="28.5" customHeight="1" spans="1:11">
      <c r="A95" s="126"/>
      <c r="B95" s="122" t="s">
        <v>94</v>
      </c>
      <c r="C95" s="122"/>
      <c r="D95" s="122"/>
      <c r="E95" s="122"/>
      <c r="F95" s="122"/>
      <c r="G95" s="122"/>
      <c r="H95" s="103"/>
      <c r="I95" s="174" t="s">
        <v>95</v>
      </c>
      <c r="J95" s="175">
        <f>I76/1000+G90</f>
        <v>171.1408945</v>
      </c>
      <c r="K95" s="176">
        <f>J95*1.22+0.00001</f>
        <v>208.79190129</v>
      </c>
    </row>
    <row r="96" s="75" customFormat="1" ht="37.5" spans="1:11">
      <c r="A96" s="103">
        <v>8</v>
      </c>
      <c r="B96" s="132" t="s">
        <v>96</v>
      </c>
      <c r="C96" s="145" t="s">
        <v>97</v>
      </c>
      <c r="D96" s="134">
        <f t="shared" ref="D96:G96" si="35">ROUND(D94*0.03,5)</f>
        <v>3.05633</v>
      </c>
      <c r="E96" s="134">
        <f t="shared" si="35"/>
        <v>1.57473</v>
      </c>
      <c r="F96" s="134">
        <f t="shared" si="35"/>
        <v>0</v>
      </c>
      <c r="G96" s="134">
        <f t="shared" si="35"/>
        <v>0.93462</v>
      </c>
      <c r="H96" s="116">
        <f t="shared" ref="H96:H98" si="36">SUM(D96:G96)</f>
        <v>5.56568</v>
      </c>
      <c r="I96" s="177"/>
      <c r="J96" s="136"/>
      <c r="K96" s="136"/>
    </row>
    <row r="97" s="75" customFormat="1" ht="21" hidden="1" spans="1:11">
      <c r="A97" s="103">
        <v>38</v>
      </c>
      <c r="B97" s="132"/>
      <c r="C97" s="145"/>
      <c r="D97" s="134"/>
      <c r="E97" s="134"/>
      <c r="F97" s="134"/>
      <c r="G97" s="134"/>
      <c r="H97" s="116">
        <f t="shared" si="36"/>
        <v>0</v>
      </c>
      <c r="I97" s="136"/>
      <c r="J97" s="136"/>
      <c r="K97" s="136"/>
    </row>
    <row r="98" s="75" customFormat="1" ht="21" hidden="1" spans="1:11">
      <c r="A98" s="103">
        <v>39</v>
      </c>
      <c r="B98" s="132"/>
      <c r="C98" s="145"/>
      <c r="D98" s="134"/>
      <c r="E98" s="134"/>
      <c r="F98" s="134"/>
      <c r="G98" s="134"/>
      <c r="H98" s="116">
        <f t="shared" si="36"/>
        <v>0</v>
      </c>
      <c r="I98" s="177"/>
      <c r="J98" s="136"/>
      <c r="K98" s="136"/>
    </row>
    <row r="99" s="75" customFormat="1" ht="20.25" customHeight="1" spans="1:11">
      <c r="A99" s="150"/>
      <c r="B99" s="150"/>
      <c r="C99" s="151" t="s">
        <v>98</v>
      </c>
      <c r="D99" s="152">
        <f t="shared" ref="D99:H99" si="37">SUM(D96:D98)</f>
        <v>3.05633</v>
      </c>
      <c r="E99" s="152">
        <f t="shared" si="37"/>
        <v>1.57473</v>
      </c>
      <c r="F99" s="152">
        <f t="shared" si="37"/>
        <v>0</v>
      </c>
      <c r="G99" s="152">
        <f t="shared" si="37"/>
        <v>0.93462</v>
      </c>
      <c r="H99" s="152">
        <f t="shared" si="37"/>
        <v>5.56568</v>
      </c>
      <c r="I99" s="178"/>
      <c r="J99" s="179" t="s">
        <v>99</v>
      </c>
      <c r="K99" s="136"/>
    </row>
    <row r="100" s="75" customFormat="1" ht="21.75" spans="1:11">
      <c r="A100" s="153"/>
      <c r="B100" s="153"/>
      <c r="C100" s="153" t="s">
        <v>100</v>
      </c>
      <c r="D100" s="154">
        <f t="shared" ref="D100:H100" si="38">D94+D99</f>
        <v>104.93395</v>
      </c>
      <c r="E100" s="154">
        <f t="shared" si="38"/>
        <v>54.06582</v>
      </c>
      <c r="F100" s="154">
        <f t="shared" si="38"/>
        <v>0</v>
      </c>
      <c r="G100" s="154">
        <f t="shared" si="38"/>
        <v>32.0887</v>
      </c>
      <c r="H100" s="154">
        <f t="shared" si="38"/>
        <v>191.08847</v>
      </c>
      <c r="I100" s="180"/>
      <c r="J100" s="181">
        <v>267.54373</v>
      </c>
      <c r="K100" s="161"/>
    </row>
    <row r="101" s="75" customFormat="1" ht="21.75" spans="1:11">
      <c r="A101" s="150"/>
      <c r="B101" s="122" t="s">
        <v>101</v>
      </c>
      <c r="C101" s="122"/>
      <c r="D101" s="122"/>
      <c r="E101" s="122"/>
      <c r="F101" s="122"/>
      <c r="G101" s="122"/>
      <c r="H101" s="125"/>
      <c r="I101" s="136"/>
      <c r="J101" s="179" t="s">
        <v>102</v>
      </c>
      <c r="K101" s="136"/>
    </row>
    <row r="102" s="75" customFormat="1" ht="21.75" spans="1:10">
      <c r="A102" s="103">
        <v>9</v>
      </c>
      <c r="B102" s="150"/>
      <c r="C102" s="155" t="s">
        <v>103</v>
      </c>
      <c r="D102" s="134">
        <f t="shared" ref="D102:G102" si="39">ROUND(D100*0.22,5)</f>
        <v>23.08547</v>
      </c>
      <c r="E102" s="134">
        <f t="shared" si="39"/>
        <v>11.89448</v>
      </c>
      <c r="F102" s="134">
        <f t="shared" si="39"/>
        <v>0</v>
      </c>
      <c r="G102" s="134">
        <f t="shared" si="39"/>
        <v>7.05951</v>
      </c>
      <c r="H102" s="121">
        <f t="shared" ref="H102:H104" si="40">SUM(D102:G102)</f>
        <v>42.03946</v>
      </c>
      <c r="I102" s="171"/>
      <c r="J102" s="182">
        <v>293.58528</v>
      </c>
    </row>
    <row r="103" s="75" customFormat="1" ht="37.5" hidden="1" spans="1:11">
      <c r="A103" s="103">
        <v>17</v>
      </c>
      <c r="B103" s="150"/>
      <c r="C103" s="155" t="s">
        <v>104</v>
      </c>
      <c r="D103" s="134"/>
      <c r="E103" s="134"/>
      <c r="F103" s="134"/>
      <c r="G103" s="134"/>
      <c r="H103" s="121">
        <f t="shared" si="40"/>
        <v>0</v>
      </c>
      <c r="I103" s="136"/>
      <c r="J103" s="136"/>
      <c r="K103" s="136"/>
    </row>
    <row r="104" s="75" customFormat="1" ht="37.5" hidden="1" spans="1:11">
      <c r="A104" s="103">
        <v>42</v>
      </c>
      <c r="B104" s="150"/>
      <c r="C104" s="155" t="s">
        <v>105</v>
      </c>
      <c r="D104" s="134"/>
      <c r="E104" s="134"/>
      <c r="F104" s="134"/>
      <c r="G104" s="134"/>
      <c r="H104" s="121">
        <f t="shared" si="40"/>
        <v>0</v>
      </c>
      <c r="I104" s="136"/>
      <c r="J104" s="136"/>
      <c r="K104" s="136"/>
    </row>
    <row r="105" s="75" customFormat="1" ht="23.25" spans="1:12">
      <c r="A105" s="150"/>
      <c r="B105" s="150"/>
      <c r="C105" s="156" t="s">
        <v>106</v>
      </c>
      <c r="D105" s="121">
        <f t="shared" ref="D105:H105" si="41">SUM(D102:D104)</f>
        <v>23.08547</v>
      </c>
      <c r="E105" s="121">
        <f t="shared" si="41"/>
        <v>11.89448</v>
      </c>
      <c r="F105" s="121">
        <f t="shared" si="41"/>
        <v>0</v>
      </c>
      <c r="G105" s="121">
        <f t="shared" si="41"/>
        <v>7.05951</v>
      </c>
      <c r="H105" s="121">
        <f t="shared" si="41"/>
        <v>42.03946</v>
      </c>
      <c r="I105" s="183" t="s">
        <v>107</v>
      </c>
      <c r="J105" s="184">
        <f>(J102/1.03/1.0393-H90)/1.0214</f>
        <v>268.50988050107</v>
      </c>
      <c r="K105" s="171"/>
      <c r="L105" s="185">
        <f>K105*1.2</f>
        <v>0</v>
      </c>
    </row>
    <row r="106" s="75" customFormat="1" ht="21" spans="1:11">
      <c r="A106" s="150"/>
      <c r="B106" s="150"/>
      <c r="C106" s="156" t="s">
        <v>108</v>
      </c>
      <c r="D106" s="121">
        <f t="shared" ref="D106:H106" si="42">D100+D105</f>
        <v>128.01942</v>
      </c>
      <c r="E106" s="121">
        <f t="shared" si="42"/>
        <v>65.9603</v>
      </c>
      <c r="F106" s="121">
        <f t="shared" si="42"/>
        <v>0</v>
      </c>
      <c r="G106" s="121">
        <f t="shared" si="42"/>
        <v>39.14821</v>
      </c>
      <c r="H106" s="134">
        <f t="shared" si="42"/>
        <v>233.12793</v>
      </c>
      <c r="I106" s="183" t="s">
        <v>109</v>
      </c>
      <c r="J106" s="186">
        <f>J100-H90</f>
        <v>267.54373</v>
      </c>
      <c r="K106" s="136"/>
    </row>
    <row r="107" s="75" customFormat="1" ht="21" spans="1:11">
      <c r="A107" s="157"/>
      <c r="B107" s="157"/>
      <c r="C107" s="158"/>
      <c r="D107" s="159"/>
      <c r="E107" s="159"/>
      <c r="F107" s="159"/>
      <c r="G107" s="159"/>
      <c r="H107" s="160"/>
      <c r="I107" s="183"/>
      <c r="J107" s="186"/>
      <c r="K107" s="136"/>
    </row>
    <row r="108" s="75" customFormat="1" ht="21" spans="1:11">
      <c r="A108" s="157"/>
      <c r="B108" s="157"/>
      <c r="C108" s="158"/>
      <c r="D108" s="159"/>
      <c r="E108" s="159"/>
      <c r="F108" s="159"/>
      <c r="G108" s="159"/>
      <c r="H108" s="160"/>
      <c r="I108" s="183"/>
      <c r="J108" s="186"/>
      <c r="K108" s="136"/>
    </row>
    <row r="109" s="75" customFormat="1" ht="21" spans="1:11">
      <c r="A109" s="157"/>
      <c r="B109" s="157"/>
      <c r="C109" s="158"/>
      <c r="D109" s="159"/>
      <c r="E109" s="159"/>
      <c r="F109" s="159"/>
      <c r="G109" s="159"/>
      <c r="H109" s="160"/>
      <c r="I109" s="183"/>
      <c r="J109" s="186"/>
      <c r="K109" s="136"/>
    </row>
    <row r="110" s="75" customFormat="1" ht="21" spans="1:11">
      <c r="A110" s="161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</row>
    <row r="111" s="77" customFormat="1" ht="41.25" customHeight="1" spans="1:8">
      <c r="A111" s="162"/>
      <c r="B111" s="163"/>
      <c r="C111" s="164" t="s">
        <v>110</v>
      </c>
      <c r="D111" s="165"/>
      <c r="E111" s="165"/>
      <c r="F111" s="166" t="s">
        <v>111</v>
      </c>
      <c r="G111" s="163"/>
      <c r="H111" s="163"/>
    </row>
    <row r="112" s="75" customFormat="1" ht="21" spans="1:8">
      <c r="A112" s="161"/>
      <c r="B112" s="163" t="s">
        <v>8</v>
      </c>
      <c r="C112" s="136"/>
      <c r="D112" s="136"/>
      <c r="E112" s="136"/>
      <c r="F112" s="136"/>
      <c r="G112" s="136"/>
      <c r="H112" s="136"/>
    </row>
    <row r="113" s="75" customFormat="1" ht="21" spans="2:6">
      <c r="B113" s="163"/>
      <c r="C113" s="136"/>
      <c r="D113" s="136"/>
      <c r="E113" s="136"/>
      <c r="F113" s="136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topLeftCell="A14" workbookViewId="0">
      <selection activeCell="C96" sqref="C96"/>
    </sheetView>
  </sheetViews>
  <sheetFormatPr defaultColWidth="9.33333333333333" defaultRowHeight="15"/>
  <cols>
    <col min="1" max="1" width="6" style="78" customWidth="1"/>
    <col min="2" max="2" width="33.6666666666667" style="78" customWidth="1"/>
    <col min="3" max="3" width="63.3333333333333" style="78" customWidth="1"/>
    <col min="4" max="4" width="29" style="78" customWidth="1"/>
    <col min="5" max="5" width="26.8333333333333" style="78" customWidth="1"/>
    <col min="6" max="6" width="23.1666666666667" style="78" customWidth="1"/>
    <col min="7" max="8" width="28.3333333333333" style="78" customWidth="1"/>
    <col min="9" max="9" width="27.8333333333333" style="78" customWidth="1"/>
    <col min="10" max="10" width="28.8333333333333" style="78" customWidth="1"/>
    <col min="11" max="11" width="30.6666666666667" style="78" customWidth="1"/>
    <col min="12" max="12" width="31.3333333333333" style="78" customWidth="1"/>
    <col min="13" max="16384" width="9.33333333333333" style="78"/>
  </cols>
  <sheetData>
    <row r="1" s="72" customFormat="1" ht="30" customHeight="1" spans="1:8">
      <c r="A1" s="79"/>
      <c r="B1" s="80" t="s">
        <v>4</v>
      </c>
      <c r="C1" s="80"/>
      <c r="D1" s="80"/>
      <c r="E1" s="80"/>
      <c r="F1" s="81"/>
      <c r="G1" s="80"/>
      <c r="H1" s="80"/>
    </row>
    <row r="2" s="72" customFormat="1" ht="18.75" spans="1:8">
      <c r="A2" s="79"/>
      <c r="B2" s="82"/>
      <c r="C2" s="82"/>
      <c r="D2" s="82"/>
      <c r="E2" s="82"/>
      <c r="F2" s="83"/>
      <c r="G2" s="82"/>
      <c r="H2" s="82"/>
    </row>
    <row r="3" s="72" customFormat="1" ht="21.75" customHeight="1" spans="1:8">
      <c r="A3" s="79"/>
      <c r="B3" s="84" t="s">
        <v>5</v>
      </c>
      <c r="C3" s="85"/>
      <c r="D3" s="85"/>
      <c r="E3" s="85"/>
      <c r="F3" s="86"/>
      <c r="G3" s="85"/>
      <c r="H3" s="85"/>
    </row>
    <row r="4" s="72" customFormat="1" ht="18.75" spans="1:8">
      <c r="A4" s="79"/>
      <c r="B4" s="83"/>
      <c r="C4" s="83"/>
      <c r="D4" s="83"/>
      <c r="E4" s="83"/>
      <c r="F4" s="83"/>
      <c r="G4" s="82"/>
      <c r="H4" s="82"/>
    </row>
    <row r="5" s="72" customFormat="1" ht="33.75" customHeight="1" spans="1:8">
      <c r="A5" s="79"/>
      <c r="B5" s="82" t="s">
        <v>6</v>
      </c>
      <c r="C5" s="82"/>
      <c r="D5" s="82"/>
      <c r="E5" s="82"/>
      <c r="F5" s="83"/>
      <c r="G5" s="82"/>
      <c r="H5" s="82"/>
    </row>
    <row r="6" s="72" customFormat="1" ht="25.7" customHeight="1" spans="1:8">
      <c r="A6" s="79"/>
      <c r="B6" s="87" t="s">
        <v>7</v>
      </c>
      <c r="C6" s="87"/>
      <c r="D6" s="87"/>
      <c r="E6" s="87"/>
      <c r="F6" s="88"/>
      <c r="G6" s="87"/>
      <c r="H6" s="87"/>
    </row>
    <row r="7" s="72" customFormat="1" ht="18.75" spans="1:8">
      <c r="A7" s="79"/>
      <c r="B7" s="89" t="s">
        <v>8</v>
      </c>
      <c r="C7" s="79"/>
      <c r="D7" s="79"/>
      <c r="E7" s="79"/>
      <c r="F7" s="89"/>
      <c r="G7" s="79"/>
      <c r="H7" s="79"/>
    </row>
    <row r="8" s="72" customFormat="1" ht="18.75" spans="1:8">
      <c r="A8" s="79"/>
      <c r="B8" s="89"/>
      <c r="C8" s="79"/>
      <c r="D8" s="79"/>
      <c r="E8" s="79"/>
      <c r="F8" s="89"/>
      <c r="G8" s="79"/>
      <c r="H8" s="79"/>
    </row>
    <row r="9" s="72" customFormat="1" ht="28.5" customHeight="1" spans="1:8">
      <c r="A9" s="79"/>
      <c r="B9" s="90" t="s">
        <v>9</v>
      </c>
      <c r="C9" s="90"/>
      <c r="D9" s="90"/>
      <c r="E9" s="90"/>
      <c r="F9" s="90"/>
      <c r="G9" s="90"/>
      <c r="H9" s="90"/>
    </row>
    <row r="10" s="72" customFormat="1" ht="18.75" spans="1:8">
      <c r="A10" s="79"/>
      <c r="B10" s="89"/>
      <c r="C10" s="79"/>
      <c r="D10" s="79"/>
      <c r="E10" s="79"/>
      <c r="F10" s="89"/>
      <c r="G10" s="79"/>
      <c r="H10" s="79"/>
    </row>
    <row r="11" s="72" customFormat="1" ht="48" customHeight="1" spans="1:8">
      <c r="A11" s="88"/>
      <c r="B11" s="91"/>
      <c r="C11" s="91"/>
      <c r="D11" s="91"/>
      <c r="E11" s="91"/>
      <c r="F11" s="91"/>
      <c r="G11" s="91"/>
      <c r="H11" s="91"/>
    </row>
    <row r="12" s="72" customFormat="1" ht="18" customHeight="1" spans="1:8">
      <c r="A12" s="86"/>
      <c r="B12" s="92" t="s">
        <v>11</v>
      </c>
      <c r="C12" s="92"/>
      <c r="D12" s="92"/>
      <c r="E12" s="92"/>
      <c r="F12" s="92"/>
      <c r="G12" s="92"/>
      <c r="H12" s="92"/>
    </row>
    <row r="13" s="72" customFormat="1" customHeight="1" spans="1:8">
      <c r="A13" s="86"/>
      <c r="B13" s="92"/>
      <c r="C13" s="92"/>
      <c r="D13" s="92"/>
      <c r="E13" s="92"/>
      <c r="F13" s="92"/>
      <c r="G13" s="92"/>
      <c r="H13" s="92"/>
    </row>
    <row r="14" s="72" customFormat="1" ht="26.45" customHeight="1" spans="1:8">
      <c r="A14" s="86"/>
      <c r="B14" s="92"/>
      <c r="C14" s="79"/>
      <c r="D14" s="93"/>
      <c r="E14" s="92"/>
      <c r="F14" s="92"/>
      <c r="G14" s="92"/>
      <c r="H14" s="92"/>
    </row>
    <row r="15" s="72" customFormat="1" ht="18.75" spans="1:8">
      <c r="A15" s="94" t="s">
        <v>13</v>
      </c>
      <c r="B15" s="79"/>
      <c r="C15" s="95"/>
      <c r="D15" s="96">
        <v>2000</v>
      </c>
      <c r="E15" s="97"/>
      <c r="F15" s="79"/>
      <c r="G15" s="96"/>
      <c r="H15" s="96" t="str">
        <f>'ССР Т'!H15</f>
        <v>I-356122</v>
      </c>
    </row>
    <row r="16" s="73" customFormat="1" ht="22.5" customHeight="1" spans="1:9">
      <c r="A16" s="98" t="s">
        <v>16</v>
      </c>
      <c r="B16" s="98" t="s">
        <v>17</v>
      </c>
      <c r="C16" s="98" t="s">
        <v>18</v>
      </c>
      <c r="D16" s="98" t="s">
        <v>19</v>
      </c>
      <c r="E16" s="98"/>
      <c r="F16" s="98"/>
      <c r="G16" s="98"/>
      <c r="H16" s="98" t="s">
        <v>20</v>
      </c>
      <c r="I16" s="135"/>
    </row>
    <row r="17" s="73" customFormat="1" ht="35.25" customHeight="1" spans="1:8">
      <c r="A17" s="98"/>
      <c r="B17" s="98"/>
      <c r="C17" s="98"/>
      <c r="D17" s="99" t="s">
        <v>21</v>
      </c>
      <c r="E17" s="99" t="s">
        <v>22</v>
      </c>
      <c r="F17" s="98" t="s">
        <v>23</v>
      </c>
      <c r="G17" s="98" t="s">
        <v>24</v>
      </c>
      <c r="H17" s="98"/>
    </row>
    <row r="18" s="74" customFormat="1" ht="18.75" customHeight="1" spans="1:8">
      <c r="A18" s="98">
        <v>1</v>
      </c>
      <c r="B18" s="98">
        <v>2</v>
      </c>
      <c r="C18" s="98">
        <v>3</v>
      </c>
      <c r="D18" s="99">
        <v>4</v>
      </c>
      <c r="E18" s="99">
        <v>5</v>
      </c>
      <c r="F18" s="99">
        <v>6</v>
      </c>
      <c r="G18" s="99">
        <v>7</v>
      </c>
      <c r="H18" s="99">
        <v>8</v>
      </c>
    </row>
    <row r="19" s="75" customFormat="1" ht="21.75" customHeight="1" spans="1:8">
      <c r="A19" s="100"/>
      <c r="B19" s="101" t="s">
        <v>25</v>
      </c>
      <c r="C19" s="101"/>
      <c r="D19" s="101"/>
      <c r="E19" s="101"/>
      <c r="F19" s="101"/>
      <c r="G19" s="101"/>
      <c r="H19" s="102"/>
    </row>
    <row r="20" s="75" customFormat="1" ht="18.75" hidden="1" spans="1:8">
      <c r="A20" s="103">
        <v>1</v>
      </c>
      <c r="B20" s="103"/>
      <c r="C20" s="104"/>
      <c r="D20" s="105"/>
      <c r="E20" s="105"/>
      <c r="F20" s="105"/>
      <c r="G20" s="105"/>
      <c r="H20" s="106">
        <f>SUM(D20:G20)</f>
        <v>0</v>
      </c>
    </row>
    <row r="21" s="75" customFormat="1" ht="18.75" hidden="1" spans="1:8">
      <c r="A21" s="103">
        <v>2</v>
      </c>
      <c r="B21" s="103"/>
      <c r="C21" s="104"/>
      <c r="D21" s="105"/>
      <c r="E21" s="105"/>
      <c r="F21" s="105"/>
      <c r="G21" s="105"/>
      <c r="H21" s="106">
        <f>SUM(D21:G21)</f>
        <v>0</v>
      </c>
    </row>
    <row r="22" s="75" customFormat="1" ht="18.75" hidden="1" spans="1:8">
      <c r="A22" s="103">
        <v>3</v>
      </c>
      <c r="B22" s="104"/>
      <c r="C22" s="104"/>
      <c r="D22" s="105"/>
      <c r="E22" s="105"/>
      <c r="F22" s="105"/>
      <c r="G22" s="105"/>
      <c r="H22" s="106">
        <f>SUM(D22:G22)</f>
        <v>0</v>
      </c>
    </row>
    <row r="23" s="76" customFormat="1" ht="18.75" spans="1:8">
      <c r="A23" s="107" t="s">
        <v>26</v>
      </c>
      <c r="B23" s="108"/>
      <c r="C23" s="109"/>
      <c r="D23" s="110">
        <f>SUM(D20:D22)</f>
        <v>0</v>
      </c>
      <c r="E23" s="110">
        <f>SUM(E20:E22)</f>
        <v>0</v>
      </c>
      <c r="F23" s="110">
        <f>SUM(F20:F22)</f>
        <v>0</v>
      </c>
      <c r="G23" s="110">
        <f>SUM(G20:G22)</f>
        <v>0</v>
      </c>
      <c r="H23" s="110">
        <f>SUM(H20:H22)</f>
        <v>0</v>
      </c>
    </row>
    <row r="24" s="75" customFormat="1" ht="24" customHeight="1" spans="1:11">
      <c r="A24" s="100"/>
      <c r="B24" s="101" t="s">
        <v>27</v>
      </c>
      <c r="C24" s="101"/>
      <c r="D24" s="101"/>
      <c r="E24" s="101"/>
      <c r="F24" s="101"/>
      <c r="G24" s="101"/>
      <c r="H24" s="102"/>
      <c r="J24" s="136"/>
      <c r="K24" s="137"/>
    </row>
    <row r="25" s="75" customFormat="1" ht="24.95" customHeight="1" spans="1:9">
      <c r="A25" s="103">
        <v>1</v>
      </c>
      <c r="B25" s="111" t="s">
        <v>28</v>
      </c>
      <c r="C25" s="112" t="str">
        <f>'ССР Т'!C25</f>
        <v>Строительство ВЛИ</v>
      </c>
      <c r="D25" s="113"/>
      <c r="E25" s="114"/>
      <c r="F25" s="113"/>
      <c r="G25" s="115"/>
      <c r="H25" s="116">
        <f>SUM(D25:G25)</f>
        <v>0</v>
      </c>
      <c r="I25" s="138"/>
    </row>
    <row r="26" s="75" customFormat="1" ht="24.95" hidden="1" customHeight="1" spans="1:12">
      <c r="A26" s="103">
        <v>2</v>
      </c>
      <c r="B26" s="111" t="s">
        <v>30</v>
      </c>
      <c r="C26" s="112" t="str">
        <f>'ССР Т'!C26</f>
        <v>Установка РЩ</v>
      </c>
      <c r="D26" s="113"/>
      <c r="E26" s="113"/>
      <c r="F26" s="113"/>
      <c r="G26" s="115"/>
      <c r="H26" s="116">
        <f>SUM(D26:G26)</f>
        <v>0</v>
      </c>
      <c r="I26" s="138"/>
      <c r="L26" s="139"/>
    </row>
    <row r="27" s="75" customFormat="1" ht="24.95" hidden="1" customHeight="1" spans="1:12">
      <c r="A27" s="103">
        <v>3</v>
      </c>
      <c r="B27" s="111" t="s">
        <v>32</v>
      </c>
      <c r="C27" s="112" t="s">
        <v>33</v>
      </c>
      <c r="D27" s="113"/>
      <c r="E27" s="113"/>
      <c r="F27" s="113"/>
      <c r="G27" s="115"/>
      <c r="H27" s="116">
        <f>SUM(D27:G27)</f>
        <v>0</v>
      </c>
      <c r="I27" s="138"/>
      <c r="J27" s="136"/>
      <c r="K27" s="137"/>
      <c r="L27" s="140"/>
    </row>
    <row r="28" s="75" customFormat="1" ht="24.95" hidden="1" customHeight="1" spans="1:12">
      <c r="A28" s="103">
        <v>4</v>
      </c>
      <c r="B28" s="111" t="s">
        <v>34</v>
      </c>
      <c r="C28" s="112" t="s">
        <v>35</v>
      </c>
      <c r="D28" s="113"/>
      <c r="E28" s="113"/>
      <c r="F28" s="113"/>
      <c r="G28" s="115"/>
      <c r="H28" s="116">
        <f>SUM(D28:G28)</f>
        <v>0</v>
      </c>
      <c r="I28" s="138"/>
      <c r="J28" s="136"/>
      <c r="K28" s="137"/>
      <c r="L28" s="140"/>
    </row>
    <row r="29" s="75" customFormat="1" ht="24.95" hidden="1" customHeight="1" spans="1:11">
      <c r="A29" s="103">
        <v>5</v>
      </c>
      <c r="B29" s="111" t="s">
        <v>36</v>
      </c>
      <c r="C29" s="112" t="s">
        <v>37</v>
      </c>
      <c r="D29" s="113"/>
      <c r="E29" s="114"/>
      <c r="F29" s="113"/>
      <c r="G29" s="115"/>
      <c r="H29" s="116">
        <f>SUM(D29:G29)</f>
        <v>0</v>
      </c>
      <c r="J29" s="136"/>
      <c r="K29" s="136"/>
    </row>
    <row r="30" s="76" customFormat="1" ht="21" spans="1:11">
      <c r="A30" s="107" t="s">
        <v>38</v>
      </c>
      <c r="B30" s="108"/>
      <c r="C30" s="109"/>
      <c r="D30" s="117">
        <f>SUM(D25:D29)</f>
        <v>0</v>
      </c>
      <c r="E30" s="117">
        <f>SUM(E25:E29)</f>
        <v>0</v>
      </c>
      <c r="F30" s="117">
        <f>SUM(F25:F29)</f>
        <v>0</v>
      </c>
      <c r="G30" s="117">
        <f>SUM(G25:G29)</f>
        <v>0</v>
      </c>
      <c r="H30" s="117">
        <f>SUM(H25:H29)</f>
        <v>0</v>
      </c>
      <c r="I30" s="141"/>
      <c r="J30" s="142"/>
      <c r="K30" s="142"/>
    </row>
    <row r="31" s="76" customFormat="1" ht="18.75" spans="1:9">
      <c r="A31" s="118" t="s">
        <v>39</v>
      </c>
      <c r="B31" s="119"/>
      <c r="C31" s="120"/>
      <c r="D31" s="121">
        <f>D23+D30</f>
        <v>0</v>
      </c>
      <c r="E31" s="121">
        <f>E23+E30</f>
        <v>0</v>
      </c>
      <c r="F31" s="121">
        <f>F23+F30</f>
        <v>0</v>
      </c>
      <c r="G31" s="121">
        <f>G23+G30</f>
        <v>0</v>
      </c>
      <c r="H31" s="121">
        <f>H23+H30</f>
        <v>0</v>
      </c>
      <c r="I31" s="141"/>
    </row>
    <row r="32" s="76" customFormat="1" ht="21" hidden="1" customHeight="1" spans="1:8">
      <c r="A32" s="118"/>
      <c r="B32" s="122" t="s">
        <v>40</v>
      </c>
      <c r="C32" s="122"/>
      <c r="D32" s="122"/>
      <c r="E32" s="122"/>
      <c r="F32" s="122"/>
      <c r="G32" s="123"/>
      <c r="H32" s="124"/>
    </row>
    <row r="33" s="76" customFormat="1" ht="18.75" hidden="1" spans="1:8">
      <c r="A33" s="103">
        <v>3</v>
      </c>
      <c r="B33" s="103"/>
      <c r="C33" s="103"/>
      <c r="D33" s="105"/>
      <c r="E33" s="105"/>
      <c r="F33" s="105"/>
      <c r="G33" s="105"/>
      <c r="H33" s="106">
        <f>SUM(D33:G33)</f>
        <v>0</v>
      </c>
    </row>
    <row r="34" s="76" customFormat="1" ht="18.75" hidden="1" spans="1:8">
      <c r="A34" s="103">
        <v>8</v>
      </c>
      <c r="B34" s="103"/>
      <c r="C34" s="103"/>
      <c r="D34" s="105"/>
      <c r="E34" s="105"/>
      <c r="F34" s="105"/>
      <c r="G34" s="105"/>
      <c r="H34" s="106">
        <f>SUM(D34:G34)</f>
        <v>0</v>
      </c>
    </row>
    <row r="35" s="76" customFormat="1" ht="18.75" hidden="1" spans="1:8">
      <c r="A35" s="103">
        <v>9</v>
      </c>
      <c r="B35" s="103"/>
      <c r="C35" s="103"/>
      <c r="D35" s="105"/>
      <c r="E35" s="105"/>
      <c r="F35" s="105"/>
      <c r="G35" s="105"/>
      <c r="H35" s="106">
        <f>SUM(D35:G35)</f>
        <v>0</v>
      </c>
    </row>
    <row r="36" s="76" customFormat="1" ht="18.75" hidden="1" spans="1:8">
      <c r="A36" s="107" t="s">
        <v>41</v>
      </c>
      <c r="B36" s="108"/>
      <c r="C36" s="109"/>
      <c r="D36" s="110">
        <f>SUM(D33:D35)</f>
        <v>0</v>
      </c>
      <c r="E36" s="110">
        <f>SUM(E33:E35)</f>
        <v>0</v>
      </c>
      <c r="F36" s="110">
        <f>SUM(F33:F35)</f>
        <v>0</v>
      </c>
      <c r="G36" s="110">
        <f>SUM(G33:G35)</f>
        <v>0</v>
      </c>
      <c r="H36" s="110">
        <f>SUM(H33:H35)</f>
        <v>0</v>
      </c>
    </row>
    <row r="37" s="76" customFormat="1" ht="18.75" hidden="1" spans="1:8">
      <c r="A37" s="118" t="s">
        <v>42</v>
      </c>
      <c r="B37" s="119"/>
      <c r="C37" s="120"/>
      <c r="D37" s="125">
        <f>D31+D36</f>
        <v>0</v>
      </c>
      <c r="E37" s="125">
        <f>E31+E36</f>
        <v>0</v>
      </c>
      <c r="F37" s="125">
        <f>F31+F36</f>
        <v>0</v>
      </c>
      <c r="G37" s="125">
        <f>G31+G36</f>
        <v>0</v>
      </c>
      <c r="H37" s="125">
        <f>H31+H36</f>
        <v>0</v>
      </c>
    </row>
    <row r="38" s="76" customFormat="1" ht="22.5" hidden="1" customHeight="1" spans="1:8">
      <c r="A38" s="118"/>
      <c r="B38" s="122" t="s">
        <v>43</v>
      </c>
      <c r="C38" s="122"/>
      <c r="D38" s="122"/>
      <c r="E38" s="122"/>
      <c r="F38" s="122"/>
      <c r="G38" s="123"/>
      <c r="H38" s="124"/>
    </row>
    <row r="39" s="76" customFormat="1" ht="18.75" hidden="1" spans="1:8">
      <c r="A39" s="103">
        <v>4</v>
      </c>
      <c r="B39" s="103"/>
      <c r="C39" s="103"/>
      <c r="D39" s="105"/>
      <c r="E39" s="105"/>
      <c r="F39" s="105"/>
      <c r="G39" s="105"/>
      <c r="H39" s="106">
        <f>SUM(D39:G39)</f>
        <v>0</v>
      </c>
    </row>
    <row r="40" s="76" customFormat="1" ht="18.75" hidden="1" spans="1:8">
      <c r="A40" s="103">
        <v>11</v>
      </c>
      <c r="B40" s="103"/>
      <c r="C40" s="103"/>
      <c r="D40" s="105"/>
      <c r="E40" s="105"/>
      <c r="F40" s="105"/>
      <c r="G40" s="105"/>
      <c r="H40" s="106">
        <f>SUM(D40:G40)</f>
        <v>0</v>
      </c>
    </row>
    <row r="41" s="76" customFormat="1" ht="18.75" hidden="1" spans="1:8">
      <c r="A41" s="103">
        <v>12</v>
      </c>
      <c r="B41" s="103"/>
      <c r="C41" s="103"/>
      <c r="D41" s="105"/>
      <c r="E41" s="105"/>
      <c r="F41" s="105"/>
      <c r="G41" s="105"/>
      <c r="H41" s="106">
        <f>SUM(D41:G41)</f>
        <v>0</v>
      </c>
    </row>
    <row r="42" s="76" customFormat="1" ht="18.75" hidden="1" spans="1:8">
      <c r="A42" s="107" t="s">
        <v>44</v>
      </c>
      <c r="B42" s="108"/>
      <c r="C42" s="109"/>
      <c r="D42" s="110">
        <f>SUM(D39:D41)</f>
        <v>0</v>
      </c>
      <c r="E42" s="110">
        <f>SUM(E39:E41)</f>
        <v>0</v>
      </c>
      <c r="F42" s="110">
        <f>SUM(F39:F41)</f>
        <v>0</v>
      </c>
      <c r="G42" s="110">
        <f>SUM(G39:G41)</f>
        <v>0</v>
      </c>
      <c r="H42" s="110">
        <f>SUM(H39:H41)</f>
        <v>0</v>
      </c>
    </row>
    <row r="43" s="76" customFormat="1" ht="18.75" hidden="1" spans="1:8">
      <c r="A43" s="118" t="s">
        <v>45</v>
      </c>
      <c r="B43" s="119"/>
      <c r="C43" s="120"/>
      <c r="D43" s="125">
        <f>D37+D42</f>
        <v>0</v>
      </c>
      <c r="E43" s="125">
        <f>E37+E42</f>
        <v>0</v>
      </c>
      <c r="F43" s="125">
        <f>F37+F42</f>
        <v>0</v>
      </c>
      <c r="G43" s="125">
        <f>G37+G42</f>
        <v>0</v>
      </c>
      <c r="H43" s="125">
        <f>H37+H42</f>
        <v>0</v>
      </c>
    </row>
    <row r="44" s="76" customFormat="1" ht="24" hidden="1" customHeight="1" spans="1:8">
      <c r="A44" s="118"/>
      <c r="B44" s="122" t="s">
        <v>46</v>
      </c>
      <c r="C44" s="122"/>
      <c r="D44" s="122"/>
      <c r="E44" s="122"/>
      <c r="F44" s="122"/>
      <c r="G44" s="123"/>
      <c r="H44" s="124"/>
    </row>
    <row r="45" s="76" customFormat="1" ht="18.75" hidden="1" spans="1:8">
      <c r="A45" s="103">
        <v>5</v>
      </c>
      <c r="B45" s="103"/>
      <c r="C45" s="103"/>
      <c r="D45" s="105"/>
      <c r="E45" s="105"/>
      <c r="F45" s="105"/>
      <c r="G45" s="105"/>
      <c r="H45" s="106">
        <f>SUM(D45:G45)</f>
        <v>0</v>
      </c>
    </row>
    <row r="46" s="76" customFormat="1" ht="18.75" hidden="1" spans="1:8">
      <c r="A46" s="103">
        <v>14</v>
      </c>
      <c r="B46" s="103"/>
      <c r="C46" s="103"/>
      <c r="D46" s="105"/>
      <c r="E46" s="105"/>
      <c r="F46" s="105"/>
      <c r="G46" s="105"/>
      <c r="H46" s="106">
        <f>SUM(D46:G46)</f>
        <v>0</v>
      </c>
    </row>
    <row r="47" s="76" customFormat="1" ht="18.75" hidden="1" spans="1:8">
      <c r="A47" s="103">
        <v>15</v>
      </c>
      <c r="B47" s="103"/>
      <c r="C47" s="103"/>
      <c r="D47" s="105"/>
      <c r="E47" s="105"/>
      <c r="F47" s="105"/>
      <c r="G47" s="105"/>
      <c r="H47" s="106">
        <f>SUM(D47:G47)</f>
        <v>0</v>
      </c>
    </row>
    <row r="48" s="76" customFormat="1" ht="18.75" hidden="1" spans="1:8">
      <c r="A48" s="107" t="s">
        <v>47</v>
      </c>
      <c r="B48" s="108"/>
      <c r="C48" s="109"/>
      <c r="D48" s="110">
        <f>SUM(D45:D47)</f>
        <v>0</v>
      </c>
      <c r="E48" s="110">
        <f>SUM(E45:E47)</f>
        <v>0</v>
      </c>
      <c r="F48" s="110">
        <f>SUM(F45:F47)</f>
        <v>0</v>
      </c>
      <c r="G48" s="110">
        <f>SUM(G45:G47)</f>
        <v>0</v>
      </c>
      <c r="H48" s="110">
        <f>SUM(H45:H47)</f>
        <v>0</v>
      </c>
    </row>
    <row r="49" s="76" customFormat="1" ht="18.75" hidden="1" spans="1:8">
      <c r="A49" s="118" t="s">
        <v>48</v>
      </c>
      <c r="B49" s="119"/>
      <c r="C49" s="120"/>
      <c r="D49" s="125">
        <f>D43+D48</f>
        <v>0</v>
      </c>
      <c r="E49" s="125">
        <f>E43+E48</f>
        <v>0</v>
      </c>
      <c r="F49" s="125">
        <f>F43+F48</f>
        <v>0</v>
      </c>
      <c r="G49" s="125">
        <f>G43+G48</f>
        <v>0</v>
      </c>
      <c r="H49" s="125">
        <f>H43+H48</f>
        <v>0</v>
      </c>
    </row>
    <row r="50" s="76" customFormat="1" ht="21" hidden="1" customHeight="1" spans="1:8">
      <c r="A50" s="118"/>
      <c r="B50" s="122" t="s">
        <v>49</v>
      </c>
      <c r="C50" s="122"/>
      <c r="D50" s="122"/>
      <c r="E50" s="122"/>
      <c r="F50" s="122"/>
      <c r="G50" s="123"/>
      <c r="H50" s="124"/>
    </row>
    <row r="51" s="76" customFormat="1" ht="18.75" hidden="1" spans="1:8">
      <c r="A51" s="103">
        <v>6</v>
      </c>
      <c r="B51" s="103"/>
      <c r="C51" s="103"/>
      <c r="D51" s="105"/>
      <c r="E51" s="105"/>
      <c r="F51" s="105"/>
      <c r="G51" s="105"/>
      <c r="H51" s="106">
        <f>SUM(D51:G51)</f>
        <v>0</v>
      </c>
    </row>
    <row r="52" s="76" customFormat="1" ht="18.75" hidden="1" spans="1:8">
      <c r="A52" s="103">
        <v>17</v>
      </c>
      <c r="B52" s="103"/>
      <c r="C52" s="103"/>
      <c r="D52" s="105"/>
      <c r="E52" s="105"/>
      <c r="F52" s="105"/>
      <c r="G52" s="105"/>
      <c r="H52" s="106">
        <f>SUM(D52:G52)</f>
        <v>0</v>
      </c>
    </row>
    <row r="53" s="76" customFormat="1" ht="18.75" hidden="1" spans="1:8">
      <c r="A53" s="103">
        <v>18</v>
      </c>
      <c r="B53" s="103"/>
      <c r="C53" s="103"/>
      <c r="D53" s="105"/>
      <c r="E53" s="105"/>
      <c r="F53" s="105"/>
      <c r="G53" s="105"/>
      <c r="H53" s="106">
        <f>SUM(D53:G53)</f>
        <v>0</v>
      </c>
    </row>
    <row r="54" s="76" customFormat="1" ht="18.75" hidden="1" spans="1:8">
      <c r="A54" s="107" t="s">
        <v>50</v>
      </c>
      <c r="B54" s="108"/>
      <c r="C54" s="109"/>
      <c r="D54" s="110">
        <f>SUM(D51:D53)</f>
        <v>0</v>
      </c>
      <c r="E54" s="110">
        <f>SUM(E51:E53)</f>
        <v>0</v>
      </c>
      <c r="F54" s="110">
        <f>SUM(F51:F53)</f>
        <v>0</v>
      </c>
      <c r="G54" s="110">
        <f>SUM(G51:G53)</f>
        <v>0</v>
      </c>
      <c r="H54" s="110">
        <f>SUM(H51:H53)</f>
        <v>0</v>
      </c>
    </row>
    <row r="55" s="76" customFormat="1" ht="18.75" hidden="1" spans="1:8">
      <c r="A55" s="118" t="s">
        <v>51</v>
      </c>
      <c r="B55" s="119"/>
      <c r="C55" s="120"/>
      <c r="D55" s="125">
        <f>D49+D54</f>
        <v>0</v>
      </c>
      <c r="E55" s="125">
        <f>E49+E54</f>
        <v>0</v>
      </c>
      <c r="F55" s="125">
        <f>F49+F54</f>
        <v>0</v>
      </c>
      <c r="G55" s="125">
        <f>G49+G54</f>
        <v>0</v>
      </c>
      <c r="H55" s="125">
        <f>H49+H54</f>
        <v>0</v>
      </c>
    </row>
    <row r="56" s="76" customFormat="1" ht="29.1" hidden="1" customHeight="1" spans="1:8">
      <c r="A56" s="118"/>
      <c r="B56" s="122" t="s">
        <v>52</v>
      </c>
      <c r="C56" s="122"/>
      <c r="D56" s="122"/>
      <c r="E56" s="122"/>
      <c r="F56" s="122"/>
      <c r="G56" s="123"/>
      <c r="H56" s="124"/>
    </row>
    <row r="57" s="76" customFormat="1" ht="18.75" hidden="1" spans="1:8">
      <c r="A57" s="103">
        <v>7</v>
      </c>
      <c r="B57" s="103"/>
      <c r="C57" s="103"/>
      <c r="D57" s="105"/>
      <c r="E57" s="105"/>
      <c r="F57" s="105"/>
      <c r="G57" s="105"/>
      <c r="H57" s="106">
        <f>SUM(D57:G57)</f>
        <v>0</v>
      </c>
    </row>
    <row r="58" s="76" customFormat="1" ht="18.75" hidden="1" spans="1:8">
      <c r="A58" s="103">
        <v>20</v>
      </c>
      <c r="B58" s="103"/>
      <c r="C58" s="103"/>
      <c r="D58" s="105"/>
      <c r="E58" s="105"/>
      <c r="F58" s="105"/>
      <c r="G58" s="105"/>
      <c r="H58" s="106">
        <f>SUM(D58:G58)</f>
        <v>0</v>
      </c>
    </row>
    <row r="59" s="76" customFormat="1" ht="18.75" hidden="1" spans="1:8">
      <c r="A59" s="103">
        <v>21</v>
      </c>
      <c r="B59" s="103"/>
      <c r="C59" s="103"/>
      <c r="D59" s="105"/>
      <c r="E59" s="105"/>
      <c r="F59" s="105"/>
      <c r="G59" s="105"/>
      <c r="H59" s="106">
        <f>SUM(D59:G59)</f>
        <v>0</v>
      </c>
    </row>
    <row r="60" s="76" customFormat="1" ht="18.75" hidden="1" spans="1:8">
      <c r="A60" s="107" t="s">
        <v>53</v>
      </c>
      <c r="B60" s="108"/>
      <c r="C60" s="109"/>
      <c r="D60" s="110">
        <f>SUM(D57:D59)</f>
        <v>0</v>
      </c>
      <c r="E60" s="110">
        <f>SUM(E57:E59)</f>
        <v>0</v>
      </c>
      <c r="F60" s="110">
        <f>SUM(F57:F59)</f>
        <v>0</v>
      </c>
      <c r="G60" s="110">
        <f>SUM(G57:G59)</f>
        <v>0</v>
      </c>
      <c r="H60" s="110">
        <f>SUM(H57:H59)</f>
        <v>0</v>
      </c>
    </row>
    <row r="61" s="76" customFormat="1" ht="18.75" hidden="1" spans="1:8">
      <c r="A61" s="118" t="s">
        <v>54</v>
      </c>
      <c r="B61" s="119"/>
      <c r="C61" s="120"/>
      <c r="D61" s="125">
        <f>D55+D60</f>
        <v>0</v>
      </c>
      <c r="E61" s="125">
        <f>E55+E60</f>
        <v>0</v>
      </c>
      <c r="F61" s="125">
        <f>F55+F60</f>
        <v>0</v>
      </c>
      <c r="G61" s="125">
        <f>G55+G60</f>
        <v>0</v>
      </c>
      <c r="H61" s="125">
        <f>H55+H60</f>
        <v>0</v>
      </c>
    </row>
    <row r="62" s="75" customFormat="1" ht="28.5" customHeight="1" spans="1:8">
      <c r="A62" s="126"/>
      <c r="B62" s="122" t="s">
        <v>55</v>
      </c>
      <c r="C62" s="122"/>
      <c r="D62" s="122"/>
      <c r="E62" s="122"/>
      <c r="F62" s="122"/>
      <c r="G62" s="122"/>
      <c r="H62" s="102"/>
    </row>
    <row r="63" s="75" customFormat="1" ht="56.25" spans="1:8">
      <c r="A63" s="103">
        <v>2</v>
      </c>
      <c r="B63" s="127" t="s">
        <v>56</v>
      </c>
      <c r="C63" s="128" t="s">
        <v>57</v>
      </c>
      <c r="D63" s="129">
        <f>ROUND(D61*2.5%,5)</f>
        <v>0</v>
      </c>
      <c r="E63" s="129">
        <f>ROUND(E61*2.5%,5)</f>
        <v>0</v>
      </c>
      <c r="F63" s="129"/>
      <c r="G63" s="129"/>
      <c r="H63" s="130">
        <f t="shared" ref="H63:H65" si="0">SUM(D63:G63)</f>
        <v>0</v>
      </c>
    </row>
    <row r="64" s="75" customFormat="1" ht="18.75" hidden="1" spans="1:8">
      <c r="A64" s="131">
        <v>23</v>
      </c>
      <c r="B64" s="132"/>
      <c r="C64" s="133"/>
      <c r="D64" s="134"/>
      <c r="E64" s="134"/>
      <c r="F64" s="134"/>
      <c r="G64" s="134"/>
      <c r="H64" s="116">
        <f t="shared" si="0"/>
        <v>0</v>
      </c>
    </row>
    <row r="65" s="75" customFormat="1" ht="18.75" hidden="1" spans="1:8">
      <c r="A65" s="131">
        <v>24</v>
      </c>
      <c r="B65" s="132"/>
      <c r="C65" s="133"/>
      <c r="D65" s="134"/>
      <c r="E65" s="134"/>
      <c r="F65" s="134"/>
      <c r="G65" s="134"/>
      <c r="H65" s="116">
        <f t="shared" si="0"/>
        <v>0</v>
      </c>
    </row>
    <row r="66" s="75" customFormat="1" ht="18.75" spans="1:8">
      <c r="A66" s="107" t="s">
        <v>58</v>
      </c>
      <c r="B66" s="108"/>
      <c r="C66" s="109"/>
      <c r="D66" s="117">
        <f>SUM(D63:D65)</f>
        <v>0</v>
      </c>
      <c r="E66" s="117">
        <f>SUM(E63:E65)</f>
        <v>0</v>
      </c>
      <c r="F66" s="117">
        <f>SUM(F63:F65)</f>
        <v>0</v>
      </c>
      <c r="G66" s="117">
        <f>SUM(G63:G65)</f>
        <v>0</v>
      </c>
      <c r="H66" s="117">
        <f>SUM(H63:H65)</f>
        <v>0</v>
      </c>
    </row>
    <row r="67" s="75" customFormat="1" ht="18.75" spans="1:8">
      <c r="A67" s="118" t="s">
        <v>59</v>
      </c>
      <c r="B67" s="119"/>
      <c r="C67" s="120"/>
      <c r="D67" s="121">
        <f>D61+D66</f>
        <v>0</v>
      </c>
      <c r="E67" s="121">
        <f>E61+E66</f>
        <v>0</v>
      </c>
      <c r="F67" s="121">
        <f>F61+F66</f>
        <v>0</v>
      </c>
      <c r="G67" s="121">
        <f>G61+G66</f>
        <v>0</v>
      </c>
      <c r="H67" s="121">
        <f>H61+H66</f>
        <v>0</v>
      </c>
    </row>
    <row r="68" s="75" customFormat="1" ht="29.1" customHeight="1" spans="1:8">
      <c r="A68" s="126"/>
      <c r="B68" s="122" t="s">
        <v>60</v>
      </c>
      <c r="C68" s="122"/>
      <c r="D68" s="122"/>
      <c r="E68" s="122"/>
      <c r="F68" s="122"/>
      <c r="G68" s="122"/>
      <c r="H68" s="102"/>
    </row>
    <row r="69" s="75" customFormat="1" ht="56.25" spans="1:11">
      <c r="A69" s="103">
        <v>3</v>
      </c>
      <c r="B69" s="143" t="s">
        <v>61</v>
      </c>
      <c r="C69" s="143" t="s">
        <v>62</v>
      </c>
      <c r="D69" s="129">
        <f>ROUND(D67*1.9%,5)</f>
        <v>0</v>
      </c>
      <c r="E69" s="129">
        <f>ROUND(E67*1.9%,5)</f>
        <v>0</v>
      </c>
      <c r="F69" s="129"/>
      <c r="G69" s="129"/>
      <c r="H69" s="130">
        <f t="shared" ref="H69" si="1">SUM(D69:G69)</f>
        <v>0</v>
      </c>
      <c r="J69" s="136" t="s">
        <v>63</v>
      </c>
      <c r="K69" s="137">
        <f>ROUND((D31+E31)*1000*1.019+(H70+H71+H72+H73+H74)*1000,2)</f>
        <v>0</v>
      </c>
    </row>
    <row r="70" s="75" customFormat="1" ht="24.95" customHeight="1" spans="1:11">
      <c r="A70" s="131">
        <v>4</v>
      </c>
      <c r="B70" s="111" t="s">
        <v>64</v>
      </c>
      <c r="C70" s="112" t="str">
        <f>'ССР Т'!C70</f>
        <v>ПНР ВЛИ</v>
      </c>
      <c r="D70" s="134"/>
      <c r="E70" s="134"/>
      <c r="F70" s="134"/>
      <c r="G70" s="113"/>
      <c r="H70" s="116">
        <f>G70</f>
        <v>0</v>
      </c>
      <c r="I70" s="167"/>
      <c r="J70" s="136" t="s">
        <v>66</v>
      </c>
      <c r="K70" s="137">
        <f>F31*1000</f>
        <v>0</v>
      </c>
    </row>
    <row r="71" s="75" customFormat="1" ht="24.95" hidden="1" customHeight="1" spans="1:11">
      <c r="A71" s="103">
        <v>6</v>
      </c>
      <c r="B71" s="111" t="s">
        <v>67</v>
      </c>
      <c r="C71" s="112" t="str">
        <f>'ССР Т'!C71</f>
        <v>ПНР РЩ</v>
      </c>
      <c r="D71" s="134"/>
      <c r="E71" s="134"/>
      <c r="F71" s="134"/>
      <c r="G71" s="113"/>
      <c r="H71" s="116">
        <f>G71</f>
        <v>0</v>
      </c>
      <c r="J71" s="136" t="s">
        <v>66</v>
      </c>
      <c r="K71" s="137">
        <f>F30*1000</f>
        <v>0</v>
      </c>
    </row>
    <row r="72" s="75" customFormat="1" ht="24.95" hidden="1" customHeight="1" spans="1:8">
      <c r="A72" s="131">
        <v>10</v>
      </c>
      <c r="B72" s="111" t="s">
        <v>69</v>
      </c>
      <c r="C72" s="112" t="s">
        <v>70</v>
      </c>
      <c r="D72" s="134"/>
      <c r="E72" s="134"/>
      <c r="F72" s="134"/>
      <c r="G72" s="113"/>
      <c r="H72" s="116">
        <f>G72</f>
        <v>0</v>
      </c>
    </row>
    <row r="73" s="75" customFormat="1" ht="24.95" hidden="1" customHeight="1" spans="1:8">
      <c r="A73" s="131">
        <v>11</v>
      </c>
      <c r="B73" s="111" t="s">
        <v>71</v>
      </c>
      <c r="C73" s="112" t="s">
        <v>72</v>
      </c>
      <c r="D73" s="134"/>
      <c r="E73" s="134"/>
      <c r="F73" s="134"/>
      <c r="G73" s="113"/>
      <c r="H73" s="116">
        <f>G73</f>
        <v>0</v>
      </c>
    </row>
    <row r="74" s="75" customFormat="1" ht="24.95" hidden="1" customHeight="1" spans="1:8">
      <c r="A74" s="103">
        <v>12</v>
      </c>
      <c r="B74" s="111" t="s">
        <v>73</v>
      </c>
      <c r="C74" s="112" t="s">
        <v>74</v>
      </c>
      <c r="D74" s="134"/>
      <c r="E74" s="134"/>
      <c r="F74" s="134"/>
      <c r="G74" s="113"/>
      <c r="H74" s="116">
        <f>G74</f>
        <v>0</v>
      </c>
    </row>
    <row r="75" s="75" customFormat="1" ht="18.75" spans="1:10">
      <c r="A75" s="107" t="s">
        <v>75</v>
      </c>
      <c r="B75" s="108"/>
      <c r="C75" s="109"/>
      <c r="D75" s="117">
        <f>SUM(D69:D74)</f>
        <v>0</v>
      </c>
      <c r="E75" s="117">
        <f>SUM(E69:E74)</f>
        <v>0</v>
      </c>
      <c r="F75" s="117">
        <f>SUM(F69:F74)</f>
        <v>0</v>
      </c>
      <c r="G75" s="117">
        <f>SUM(G69:G74)</f>
        <v>0</v>
      </c>
      <c r="H75" s="117">
        <f>SUM(H69:H74)</f>
        <v>0</v>
      </c>
      <c r="I75" s="168" t="s">
        <v>63</v>
      </c>
      <c r="J75" s="168"/>
    </row>
    <row r="76" s="75" customFormat="1" ht="18.75" spans="1:10">
      <c r="A76" s="118" t="s">
        <v>76</v>
      </c>
      <c r="B76" s="119"/>
      <c r="C76" s="120"/>
      <c r="D76" s="121">
        <f>D67+D75</f>
        <v>0</v>
      </c>
      <c r="E76" s="121">
        <f>E67+E75</f>
        <v>0</v>
      </c>
      <c r="F76" s="121">
        <f>F67+F75</f>
        <v>0</v>
      </c>
      <c r="G76" s="121">
        <f>G67+G75</f>
        <v>0</v>
      </c>
      <c r="H76" s="144">
        <f>H67+H75</f>
        <v>0</v>
      </c>
      <c r="I76" s="169">
        <f>K69+K70</f>
        <v>0</v>
      </c>
      <c r="J76" s="170"/>
    </row>
    <row r="77" s="75" customFormat="1" ht="28.5" customHeight="1" spans="1:8">
      <c r="A77" s="126"/>
      <c r="B77" s="122" t="s">
        <v>77</v>
      </c>
      <c r="C77" s="122"/>
      <c r="D77" s="122"/>
      <c r="E77" s="122"/>
      <c r="F77" s="122"/>
      <c r="G77" s="122"/>
      <c r="H77" s="103"/>
    </row>
    <row r="78" s="75" customFormat="1" ht="56.25" spans="1:8">
      <c r="A78" s="103">
        <v>5</v>
      </c>
      <c r="B78" s="132" t="s">
        <v>78</v>
      </c>
      <c r="C78" s="145" t="s">
        <v>79</v>
      </c>
      <c r="D78" s="134"/>
      <c r="E78" s="134"/>
      <c r="F78" s="134"/>
      <c r="G78" s="134">
        <f>ROUND(H76*0.0214,5)</f>
        <v>0</v>
      </c>
      <c r="H78" s="116">
        <f>SUM(D78:G78)</f>
        <v>0</v>
      </c>
    </row>
    <row r="79" s="75" customFormat="1" ht="56.25" spans="1:8">
      <c r="A79" s="131">
        <v>6</v>
      </c>
      <c r="B79" s="132" t="s">
        <v>80</v>
      </c>
      <c r="C79" s="133" t="s">
        <v>81</v>
      </c>
      <c r="D79" s="134"/>
      <c r="E79" s="134"/>
      <c r="F79" s="134"/>
      <c r="G79" s="134">
        <f>ROUND((H76+H93)*0.0393,5)</f>
        <v>0</v>
      </c>
      <c r="H79" s="116">
        <f>SUM(D79:G79)</f>
        <v>0</v>
      </c>
    </row>
    <row r="80" s="75" customFormat="1" ht="18.75" hidden="1" spans="1:8">
      <c r="A80" s="131">
        <v>30</v>
      </c>
      <c r="B80" s="132"/>
      <c r="C80" s="133"/>
      <c r="D80" s="134"/>
      <c r="E80" s="134"/>
      <c r="F80" s="134"/>
      <c r="G80" s="134"/>
      <c r="H80" s="116">
        <f>SUM(D80:G80)</f>
        <v>0</v>
      </c>
    </row>
    <row r="81" s="75" customFormat="1" ht="18.75" spans="1:8">
      <c r="A81" s="107" t="s">
        <v>82</v>
      </c>
      <c r="B81" s="108"/>
      <c r="C81" s="109"/>
      <c r="D81" s="117">
        <f>SUM(D78:D80)</f>
        <v>0</v>
      </c>
      <c r="E81" s="117">
        <f>SUM(E78:E80)</f>
        <v>0</v>
      </c>
      <c r="F81" s="117">
        <f>SUM(F78:F80)</f>
        <v>0</v>
      </c>
      <c r="G81" s="117">
        <f>SUM(G78:G80)</f>
        <v>0</v>
      </c>
      <c r="H81" s="117">
        <f>SUM(D81:G81)</f>
        <v>0</v>
      </c>
    </row>
    <row r="82" s="75" customFormat="1" ht="18.75" spans="1:8">
      <c r="A82" s="118" t="s">
        <v>83</v>
      </c>
      <c r="B82" s="119"/>
      <c r="C82" s="120"/>
      <c r="D82" s="121">
        <f>D76+D81</f>
        <v>0</v>
      </c>
      <c r="E82" s="121">
        <f>E76+E81</f>
        <v>0</v>
      </c>
      <c r="F82" s="121">
        <f>F76+F81</f>
        <v>0</v>
      </c>
      <c r="G82" s="121">
        <f>G76+G81</f>
        <v>0</v>
      </c>
      <c r="H82" s="121">
        <f>H76+H81</f>
        <v>0</v>
      </c>
    </row>
    <row r="83" s="75" customFormat="1" ht="28.5" hidden="1" customHeight="1" spans="1:8">
      <c r="A83" s="126"/>
      <c r="B83" s="122" t="s">
        <v>84</v>
      </c>
      <c r="C83" s="122"/>
      <c r="D83" s="122"/>
      <c r="E83" s="122"/>
      <c r="F83" s="122"/>
      <c r="G83" s="122"/>
      <c r="H83" s="103"/>
    </row>
    <row r="84" s="75" customFormat="1" ht="18.75" hidden="1" spans="1:8">
      <c r="A84" s="131">
        <v>13</v>
      </c>
      <c r="B84" s="132"/>
      <c r="C84" s="133"/>
      <c r="D84" s="105"/>
      <c r="E84" s="105"/>
      <c r="F84" s="105"/>
      <c r="G84" s="105"/>
      <c r="H84" s="106">
        <f>SUM(D84:G84)</f>
        <v>0</v>
      </c>
    </row>
    <row r="85" s="75" customFormat="1" ht="18.75" hidden="1" spans="1:8">
      <c r="A85" s="131">
        <v>32</v>
      </c>
      <c r="B85" s="132"/>
      <c r="C85" s="133"/>
      <c r="D85" s="105"/>
      <c r="E85" s="105"/>
      <c r="F85" s="105"/>
      <c r="G85" s="105"/>
      <c r="H85" s="106">
        <f>SUM(D85:G85)</f>
        <v>0</v>
      </c>
    </row>
    <row r="86" s="75" customFormat="1" ht="18.75" hidden="1" spans="1:8">
      <c r="A86" s="131">
        <v>33</v>
      </c>
      <c r="B86" s="132"/>
      <c r="C86" s="133"/>
      <c r="D86" s="105"/>
      <c r="E86" s="105"/>
      <c r="F86" s="105"/>
      <c r="G86" s="105"/>
      <c r="H86" s="106">
        <f>SUM(D86:G86)</f>
        <v>0</v>
      </c>
    </row>
    <row r="87" s="75" customFormat="1" ht="18.75" hidden="1" spans="1:8">
      <c r="A87" s="107" t="s">
        <v>82</v>
      </c>
      <c r="B87" s="108"/>
      <c r="C87" s="109"/>
      <c r="D87" s="110">
        <f>SUM(D84:D86)</f>
        <v>0</v>
      </c>
      <c r="E87" s="110">
        <f>SUM(E84:E86)</f>
        <v>0</v>
      </c>
      <c r="F87" s="110">
        <f>SUM(F84:F86)</f>
        <v>0</v>
      </c>
      <c r="G87" s="110">
        <f>SUM(G84:G86)</f>
        <v>0</v>
      </c>
      <c r="H87" s="110">
        <f>SUM(D87:G87)</f>
        <v>0</v>
      </c>
    </row>
    <row r="88" s="75" customFormat="1" ht="18.75" hidden="1" spans="1:8">
      <c r="A88" s="118" t="s">
        <v>85</v>
      </c>
      <c r="B88" s="119"/>
      <c r="C88" s="120"/>
      <c r="D88" s="125">
        <f>D82+D87</f>
        <v>0</v>
      </c>
      <c r="E88" s="125">
        <f>E82+E87</f>
        <v>0</v>
      </c>
      <c r="F88" s="125">
        <f>F82+F87</f>
        <v>0</v>
      </c>
      <c r="G88" s="125">
        <f>G82+G87</f>
        <v>0</v>
      </c>
      <c r="H88" s="125">
        <f>H82+H87</f>
        <v>0</v>
      </c>
    </row>
    <row r="89" s="75" customFormat="1" ht="29.1" customHeight="1" spans="1:8">
      <c r="A89" s="126"/>
      <c r="B89" s="122" t="s">
        <v>86</v>
      </c>
      <c r="C89" s="122"/>
      <c r="D89" s="122"/>
      <c r="E89" s="122"/>
      <c r="F89" s="122"/>
      <c r="G89" s="122"/>
      <c r="H89" s="103"/>
    </row>
    <row r="90" s="75" customFormat="1" ht="21" spans="1:10">
      <c r="A90" s="103">
        <v>7</v>
      </c>
      <c r="B90" s="146">
        <f>D14</f>
        <v>0</v>
      </c>
      <c r="C90" s="147" t="s">
        <v>87</v>
      </c>
      <c r="D90" s="134"/>
      <c r="E90" s="134"/>
      <c r="F90" s="134"/>
      <c r="G90" s="113"/>
      <c r="H90" s="116">
        <f>SUM(D90:G90)</f>
        <v>0</v>
      </c>
      <c r="I90" s="161">
        <v>26278.5</v>
      </c>
      <c r="J90" s="171"/>
    </row>
    <row r="91" s="75" customFormat="1" ht="18.75" hidden="1" spans="1:8">
      <c r="A91" s="131">
        <v>14</v>
      </c>
      <c r="B91" s="103" t="s">
        <v>88</v>
      </c>
      <c r="C91" s="148" t="s">
        <v>89</v>
      </c>
      <c r="D91" s="134"/>
      <c r="E91" s="134"/>
      <c r="F91" s="134"/>
      <c r="G91" s="134">
        <v>0</v>
      </c>
      <c r="H91" s="116">
        <f>SUM(D91:G91)</f>
        <v>0</v>
      </c>
    </row>
    <row r="92" s="75" customFormat="1" ht="18.75" hidden="1" spans="1:8">
      <c r="A92" s="131">
        <v>36</v>
      </c>
      <c r="B92" s="103"/>
      <c r="C92" s="149"/>
      <c r="D92" s="134"/>
      <c r="E92" s="134"/>
      <c r="F92" s="134"/>
      <c r="G92" s="134"/>
      <c r="H92" s="116">
        <f>SUM(D92:G92)</f>
        <v>0</v>
      </c>
    </row>
    <row r="93" s="75" customFormat="1" ht="18.75" spans="1:9">
      <c r="A93" s="107" t="s">
        <v>90</v>
      </c>
      <c r="B93" s="108"/>
      <c r="C93" s="109"/>
      <c r="D93" s="117">
        <f>SUM(D90:D92)</f>
        <v>0</v>
      </c>
      <c r="E93" s="117">
        <f>SUM(E90:E92)</f>
        <v>0</v>
      </c>
      <c r="F93" s="117">
        <f>SUM(F90:F92)</f>
        <v>0</v>
      </c>
      <c r="G93" s="117">
        <f>SUM(G90:G92)</f>
        <v>0</v>
      </c>
      <c r="H93" s="117">
        <f>SUM(H90:H92)</f>
        <v>0</v>
      </c>
      <c r="I93" s="172"/>
    </row>
    <row r="94" s="75" customFormat="1" ht="19.5" spans="1:11">
      <c r="A94" s="118" t="s">
        <v>91</v>
      </c>
      <c r="B94" s="119"/>
      <c r="C94" s="120"/>
      <c r="D94" s="121">
        <f>D88+D93</f>
        <v>0</v>
      </c>
      <c r="E94" s="121">
        <f>E88+E93</f>
        <v>0</v>
      </c>
      <c r="F94" s="121">
        <f>F88+F93</f>
        <v>0</v>
      </c>
      <c r="G94" s="121">
        <f>G88+G93</f>
        <v>0</v>
      </c>
      <c r="H94" s="121">
        <f>H93+H88</f>
        <v>0</v>
      </c>
      <c r="I94" s="173"/>
      <c r="J94" s="168" t="s">
        <v>92</v>
      </c>
      <c r="K94" s="168" t="s">
        <v>93</v>
      </c>
    </row>
    <row r="95" s="75" customFormat="1" ht="28.5" customHeight="1" spans="1:11">
      <c r="A95" s="126"/>
      <c r="B95" s="122" t="s">
        <v>94</v>
      </c>
      <c r="C95" s="122"/>
      <c r="D95" s="122"/>
      <c r="E95" s="122"/>
      <c r="F95" s="122"/>
      <c r="G95" s="122"/>
      <c r="H95" s="103"/>
      <c r="I95" s="174" t="s">
        <v>95</v>
      </c>
      <c r="J95" s="175">
        <f>I76/1000+G90</f>
        <v>0</v>
      </c>
      <c r="K95" s="176">
        <f>J95*1.2</f>
        <v>0</v>
      </c>
    </row>
    <row r="96" s="75" customFormat="1" ht="37.5" spans="1:11">
      <c r="A96" s="103">
        <v>8</v>
      </c>
      <c r="B96" s="132" t="s">
        <v>96</v>
      </c>
      <c r="C96" s="145" t="s">
        <v>97</v>
      </c>
      <c r="D96" s="134">
        <f>ROUND(D94*0.03,5)</f>
        <v>0</v>
      </c>
      <c r="E96" s="134">
        <f t="shared" ref="E96:G96" si="2">ROUND(E94*0.03,5)</f>
        <v>0</v>
      </c>
      <c r="F96" s="134">
        <f t="shared" si="2"/>
        <v>0</v>
      </c>
      <c r="G96" s="134">
        <f t="shared" si="2"/>
        <v>0</v>
      </c>
      <c r="H96" s="116">
        <f>SUM(D96:G96)</f>
        <v>0</v>
      </c>
      <c r="I96" s="177"/>
      <c r="J96" s="136"/>
      <c r="K96" s="136"/>
    </row>
    <row r="97" s="75" customFormat="1" ht="21" hidden="1" spans="1:11">
      <c r="A97" s="103">
        <v>38</v>
      </c>
      <c r="B97" s="132"/>
      <c r="C97" s="145"/>
      <c r="D97" s="134"/>
      <c r="E97" s="134"/>
      <c r="F97" s="134"/>
      <c r="G97" s="134"/>
      <c r="H97" s="116">
        <f>SUM(D97:G97)</f>
        <v>0</v>
      </c>
      <c r="I97" s="136"/>
      <c r="J97" s="136"/>
      <c r="K97" s="136"/>
    </row>
    <row r="98" s="75" customFormat="1" ht="21" hidden="1" spans="1:11">
      <c r="A98" s="103">
        <v>39</v>
      </c>
      <c r="B98" s="132"/>
      <c r="C98" s="145"/>
      <c r="D98" s="134"/>
      <c r="E98" s="134"/>
      <c r="F98" s="134"/>
      <c r="G98" s="134"/>
      <c r="H98" s="116">
        <f>SUM(D98:G98)</f>
        <v>0</v>
      </c>
      <c r="I98" s="177"/>
      <c r="J98" s="136"/>
      <c r="K98" s="136"/>
    </row>
    <row r="99" s="75" customFormat="1" ht="20.25" customHeight="1" spans="1:11">
      <c r="A99" s="150"/>
      <c r="B99" s="150"/>
      <c r="C99" s="151" t="s">
        <v>98</v>
      </c>
      <c r="D99" s="152">
        <f>SUM(D96:D98)</f>
        <v>0</v>
      </c>
      <c r="E99" s="152">
        <f>SUM(E96:E98)</f>
        <v>0</v>
      </c>
      <c r="F99" s="152">
        <f>SUM(F96:F98)</f>
        <v>0</v>
      </c>
      <c r="G99" s="152">
        <f>SUM(G96:G98)</f>
        <v>0</v>
      </c>
      <c r="H99" s="152">
        <f>SUM(H96:H98)</f>
        <v>0</v>
      </c>
      <c r="I99" s="178"/>
      <c r="J99" s="179" t="s">
        <v>99</v>
      </c>
      <c r="K99" s="136"/>
    </row>
    <row r="100" s="75" customFormat="1" ht="21.75" spans="1:11">
      <c r="A100" s="153"/>
      <c r="B100" s="153"/>
      <c r="C100" s="153" t="s">
        <v>100</v>
      </c>
      <c r="D100" s="154">
        <f>D94+D99</f>
        <v>0</v>
      </c>
      <c r="E100" s="154">
        <f>E94+E99</f>
        <v>0</v>
      </c>
      <c r="F100" s="154">
        <f>F94+F99</f>
        <v>0</v>
      </c>
      <c r="G100" s="154">
        <f>G94+G99</f>
        <v>0</v>
      </c>
      <c r="H100" s="154">
        <f>H94+H99</f>
        <v>0</v>
      </c>
      <c r="I100" s="180"/>
      <c r="J100" s="181">
        <v>146.11628</v>
      </c>
      <c r="K100" s="161">
        <v>161342.13</v>
      </c>
    </row>
    <row r="101" s="75" customFormat="1" ht="21.75" spans="1:11">
      <c r="A101" s="150"/>
      <c r="B101" s="122" t="s">
        <v>101</v>
      </c>
      <c r="C101" s="122"/>
      <c r="D101" s="122"/>
      <c r="E101" s="122"/>
      <c r="F101" s="122"/>
      <c r="G101" s="122"/>
      <c r="H101" s="125"/>
      <c r="I101" s="136"/>
      <c r="J101" s="179" t="s">
        <v>102</v>
      </c>
      <c r="K101" s="136"/>
    </row>
    <row r="102" s="75" customFormat="1" ht="21.75" spans="1:10">
      <c r="A102" s="103">
        <v>9</v>
      </c>
      <c r="B102" s="150"/>
      <c r="C102" s="155" t="s">
        <v>103</v>
      </c>
      <c r="D102" s="134">
        <f>ROUND(D100*0.22,5)</f>
        <v>0</v>
      </c>
      <c r="E102" s="134">
        <f>ROUND(E100*0.22,5)</f>
        <v>0</v>
      </c>
      <c r="F102" s="134">
        <f>ROUND(F100*0.22,5)</f>
        <v>0</v>
      </c>
      <c r="G102" s="134">
        <f>ROUND(G100*0.22,5)</f>
        <v>0</v>
      </c>
      <c r="H102" s="121">
        <f>SUM(D102:G102)</f>
        <v>0</v>
      </c>
      <c r="I102" s="171"/>
      <c r="J102" s="182">
        <v>171.13091</v>
      </c>
    </row>
    <row r="103" s="75" customFormat="1" ht="37.5" hidden="1" spans="1:11">
      <c r="A103" s="103">
        <v>17</v>
      </c>
      <c r="B103" s="150"/>
      <c r="C103" s="155" t="s">
        <v>104</v>
      </c>
      <c r="D103" s="134"/>
      <c r="E103" s="134"/>
      <c r="F103" s="134"/>
      <c r="G103" s="134"/>
      <c r="H103" s="121">
        <f>SUM(D103:G103)</f>
        <v>0</v>
      </c>
      <c r="I103" s="136"/>
      <c r="J103" s="136"/>
      <c r="K103" s="136"/>
    </row>
    <row r="104" s="75" customFormat="1" ht="37.5" hidden="1" spans="1:11">
      <c r="A104" s="103">
        <v>42</v>
      </c>
      <c r="B104" s="150"/>
      <c r="C104" s="155" t="s">
        <v>105</v>
      </c>
      <c r="D104" s="134"/>
      <c r="E104" s="134"/>
      <c r="F104" s="134"/>
      <c r="G104" s="134"/>
      <c r="H104" s="121">
        <f>SUM(D104:G104)</f>
        <v>0</v>
      </c>
      <c r="I104" s="136"/>
      <c r="J104" s="136"/>
      <c r="K104" s="136"/>
    </row>
    <row r="105" s="75" customFormat="1" ht="23.25" spans="1:12">
      <c r="A105" s="150"/>
      <c r="B105" s="150"/>
      <c r="C105" s="156" t="s">
        <v>106</v>
      </c>
      <c r="D105" s="121">
        <f>SUM(D102:D104)</f>
        <v>0</v>
      </c>
      <c r="E105" s="121">
        <f>SUM(E102:E104)</f>
        <v>0</v>
      </c>
      <c r="F105" s="121">
        <f>SUM(F102:F104)</f>
        <v>0</v>
      </c>
      <c r="G105" s="121">
        <f>SUM(G102:G104)</f>
        <v>0</v>
      </c>
      <c r="H105" s="121">
        <f>SUM(H102:H104)</f>
        <v>0</v>
      </c>
      <c r="I105" s="183" t="s">
        <v>107</v>
      </c>
      <c r="J105" s="184">
        <f>(J102/1.03/1.0393-H90)/1.0214</f>
        <v>156.514455336928</v>
      </c>
      <c r="K105" s="171"/>
      <c r="L105" s="185">
        <f>K105*1.2</f>
        <v>0</v>
      </c>
    </row>
    <row r="106" s="75" customFormat="1" ht="21" spans="1:11">
      <c r="A106" s="150"/>
      <c r="B106" s="150"/>
      <c r="C106" s="156" t="s">
        <v>108</v>
      </c>
      <c r="D106" s="121">
        <f>D100+D105</f>
        <v>0</v>
      </c>
      <c r="E106" s="121">
        <f>E100+E105</f>
        <v>0</v>
      </c>
      <c r="F106" s="121">
        <f>F100+F105</f>
        <v>0</v>
      </c>
      <c r="G106" s="121">
        <f>G100+G105</f>
        <v>0</v>
      </c>
      <c r="H106" s="134">
        <f>H100+H105</f>
        <v>0</v>
      </c>
      <c r="I106" s="183" t="s">
        <v>109</v>
      </c>
      <c r="J106" s="186">
        <f>J100-H90</f>
        <v>146.11628</v>
      </c>
      <c r="K106" s="136"/>
    </row>
    <row r="107" s="75" customFormat="1" ht="21" spans="1:11">
      <c r="A107" s="157"/>
      <c r="B107" s="157"/>
      <c r="C107" s="158"/>
      <c r="D107" s="159"/>
      <c r="E107" s="159"/>
      <c r="F107" s="159"/>
      <c r="G107" s="159"/>
      <c r="H107" s="160"/>
      <c r="I107" s="183"/>
      <c r="J107" s="186"/>
      <c r="K107" s="136"/>
    </row>
    <row r="108" s="75" customFormat="1" ht="21" spans="1:11">
      <c r="A108" s="157"/>
      <c r="B108" s="157"/>
      <c r="C108" s="158"/>
      <c r="D108" s="159"/>
      <c r="E108" s="159"/>
      <c r="F108" s="159"/>
      <c r="G108" s="159"/>
      <c r="H108" s="160"/>
      <c r="I108" s="183"/>
      <c r="J108" s="186"/>
      <c r="K108" s="136"/>
    </row>
    <row r="109" s="75" customFormat="1" ht="21" spans="1:11">
      <c r="A109" s="157"/>
      <c r="B109" s="157"/>
      <c r="C109" s="158"/>
      <c r="D109" s="159"/>
      <c r="E109" s="159"/>
      <c r="F109" s="159"/>
      <c r="G109" s="159"/>
      <c r="H109" s="160"/>
      <c r="I109" s="183"/>
      <c r="J109" s="186"/>
      <c r="K109" s="136"/>
    </row>
    <row r="110" s="75" customFormat="1" ht="21" spans="1:11">
      <c r="A110" s="161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</row>
    <row r="111" s="77" customFormat="1" ht="41.25" customHeight="1" spans="1:8">
      <c r="A111" s="162"/>
      <c r="B111" s="163"/>
      <c r="C111" s="164" t="s">
        <v>110</v>
      </c>
      <c r="D111" s="165"/>
      <c r="E111" s="165"/>
      <c r="F111" s="166" t="s">
        <v>111</v>
      </c>
      <c r="G111" s="163"/>
      <c r="H111" s="163"/>
    </row>
    <row r="112" s="75" customFormat="1" ht="21" spans="1:8">
      <c r="A112" s="161"/>
      <c r="B112" s="163" t="s">
        <v>8</v>
      </c>
      <c r="C112" s="136"/>
      <c r="D112" s="136"/>
      <c r="E112" s="136"/>
      <c r="F112" s="136"/>
      <c r="G112" s="136"/>
      <c r="H112" s="136"/>
    </row>
    <row r="113" s="75" customFormat="1" ht="21" spans="2:6">
      <c r="B113" s="163"/>
      <c r="C113" s="136"/>
      <c r="D113" s="136"/>
      <c r="E113" s="136"/>
      <c r="F113" s="136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workbookViewId="0">
      <pane ySplit="2" topLeftCell="A3" activePane="bottomLeft" state="frozen"/>
      <selection/>
      <selection pane="bottomLeft" activeCell="C96" sqref="C96"/>
    </sheetView>
  </sheetViews>
  <sheetFormatPr defaultColWidth="9.33333333333333" defaultRowHeight="15" outlineLevelRow="3"/>
  <cols>
    <col min="1" max="1" width="16.1666666666667" style="2" customWidth="1"/>
    <col min="2" max="3" width="8.66666666666667" style="2" customWidth="1"/>
    <col min="4" max="4" width="9.33333333333333" style="2"/>
    <col min="5" max="5" width="14.5" style="2" customWidth="1"/>
    <col min="6" max="6" width="26.3333333333333" style="54" customWidth="1"/>
    <col min="7" max="7" width="32.1666666666667" style="2" customWidth="1"/>
    <col min="8" max="8" width="10.1666666666667" style="2" customWidth="1"/>
    <col min="9" max="10" width="10.3333333333333" style="2" customWidth="1"/>
    <col min="11" max="11" width="17" style="2" customWidth="1"/>
    <col min="12" max="12" width="17.8333333333333" style="2" customWidth="1"/>
    <col min="13" max="13" width="18.5" style="2" customWidth="1"/>
    <col min="14" max="14" width="22.8333333333333" style="2" customWidth="1"/>
    <col min="15" max="15" width="21.3333333333333" style="2" customWidth="1"/>
    <col min="16" max="16" width="17.6666666666667" style="2" customWidth="1"/>
    <col min="17" max="17" width="19" style="2" customWidth="1"/>
    <col min="18" max="16384" width="9.33333333333333" style="2"/>
  </cols>
  <sheetData>
    <row r="1" ht="49.5" customHeight="1" spans="1:17">
      <c r="A1" s="2">
        <v>185454</v>
      </c>
      <c r="L1" s="65" t="s">
        <v>112</v>
      </c>
      <c r="M1" s="66"/>
      <c r="N1" s="66"/>
      <c r="O1" s="66"/>
      <c r="P1" s="66"/>
      <c r="Q1" s="66"/>
    </row>
    <row r="2" ht="45" spans="1:17">
      <c r="A2" s="55" t="s">
        <v>113</v>
      </c>
      <c r="B2" s="56" t="s">
        <v>114</v>
      </c>
      <c r="C2" s="55" t="s">
        <v>115</v>
      </c>
      <c r="D2" s="57" t="s">
        <v>116</v>
      </c>
      <c r="E2" s="55" t="s">
        <v>117</v>
      </c>
      <c r="F2" s="58" t="s">
        <v>118</v>
      </c>
      <c r="G2" s="59" t="s">
        <v>119</v>
      </c>
      <c r="H2" s="59" t="s">
        <v>120</v>
      </c>
      <c r="I2" s="59" t="s">
        <v>121</v>
      </c>
      <c r="J2" s="59" t="s">
        <v>122</v>
      </c>
      <c r="K2" s="67"/>
      <c r="L2" s="68" t="s">
        <v>123</v>
      </c>
      <c r="M2" s="68" t="s">
        <v>124</v>
      </c>
      <c r="N2" s="68" t="s">
        <v>125</v>
      </c>
      <c r="O2" s="68" t="s">
        <v>126</v>
      </c>
      <c r="P2" s="68" t="s">
        <v>127</v>
      </c>
      <c r="Q2" s="68" t="s">
        <v>128</v>
      </c>
    </row>
    <row r="3" ht="18.75" spans="1:17">
      <c r="A3" s="60" t="str">
        <f>'ССР Т'!H15</f>
        <v>I-356122</v>
      </c>
      <c r="B3" s="61"/>
      <c r="C3" s="61" t="s">
        <v>129</v>
      </c>
      <c r="D3" s="62" t="s">
        <v>130</v>
      </c>
      <c r="E3" s="63"/>
      <c r="F3" s="60"/>
      <c r="G3" s="64" t="s">
        <v>131</v>
      </c>
      <c r="H3" s="61"/>
      <c r="I3" s="69">
        <v>2026</v>
      </c>
      <c r="J3" s="69">
        <v>3</v>
      </c>
      <c r="K3" s="61"/>
      <c r="L3" s="70"/>
      <c r="M3" s="70"/>
      <c r="N3" s="70"/>
      <c r="O3" s="70">
        <f>SUM('ССР позиции'!Y3:Y18)</f>
        <v>490281.4</v>
      </c>
      <c r="P3" s="70">
        <f>'ССР позиции'!Y19</f>
        <v>107861.91</v>
      </c>
      <c r="Q3" s="70">
        <f>SUM('ССР позиции'!Y3:Y19)</f>
        <v>598143.31</v>
      </c>
    </row>
    <row r="4" spans="12:17">
      <c r="L4" s="71"/>
      <c r="M4" s="71"/>
      <c r="N4" s="71"/>
      <c r="O4" s="71">
        <f>'ССР Т'!H100*1000</f>
        <v>490281.4</v>
      </c>
      <c r="P4" s="71">
        <f>'ССР Т'!H102*1000</f>
        <v>107861.91</v>
      </c>
      <c r="Q4" s="71">
        <f>'ССР Т'!H106*1000</f>
        <v>598143.31</v>
      </c>
    </row>
  </sheetData>
  <autoFilter xmlns:etc="http://www.wps.cn/officeDocument/2017/etCustomData" ref="A2:Q4" etc:filterBottomFollowUsedRange="0">
    <extLst/>
  </autoFilter>
  <pageMargins left="0.7" right="0.7" top="0.75" bottom="0.75" header="0.3" footer="0.3"/>
  <pageSetup paperSize="9" orientation="portrait" horizontalDpi="300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view="pageBreakPreview" zoomScale="85" zoomScaleNormal="100" workbookViewId="0">
      <pane xSplit="6" ySplit="2" topLeftCell="G3" activePane="bottomRight" state="frozen"/>
      <selection/>
      <selection pane="topRight"/>
      <selection pane="bottomLeft"/>
      <selection pane="bottomRight" activeCell="C96" sqref="C96"/>
    </sheetView>
  </sheetViews>
  <sheetFormatPr defaultColWidth="9.33333333333333" defaultRowHeight="15"/>
  <cols>
    <col min="1" max="1" width="9.33333333333333" style="6"/>
    <col min="2" max="2" width="7.5" style="6" customWidth="1"/>
    <col min="3" max="3" width="7.66666666666667" style="7" customWidth="1"/>
    <col min="4" max="4" width="10" style="7" customWidth="1"/>
    <col min="5" max="5" width="40.1666666666667" style="6" customWidth="1"/>
    <col min="6" max="6" width="50.7777777777778" style="6" customWidth="1"/>
    <col min="7" max="7" width="16" style="6" customWidth="1"/>
    <col min="8" max="8" width="13.3333333333333" style="6" customWidth="1"/>
    <col min="9" max="9" width="14" style="6" customWidth="1"/>
    <col min="10" max="10" width="12.8333333333333" style="6" customWidth="1"/>
    <col min="11" max="11" width="13" style="6" customWidth="1"/>
    <col min="12" max="12" width="12.5" style="6" customWidth="1"/>
    <col min="13" max="13" width="12.3333333333333" style="6" customWidth="1"/>
    <col min="14" max="14" width="15.3333333333333" style="6" customWidth="1"/>
    <col min="15" max="15" width="15" style="6" customWidth="1"/>
    <col min="16" max="16" width="14" style="6" customWidth="1"/>
    <col min="17" max="17" width="15.5" style="6" customWidth="1"/>
    <col min="18" max="18" width="17.6666666666667" style="6" customWidth="1"/>
    <col min="19" max="19" width="16.6666666666667" style="6" customWidth="1"/>
    <col min="20" max="20" width="15.8333333333333" style="6" customWidth="1"/>
    <col min="21" max="21" width="17.3333333333333" style="6" customWidth="1"/>
    <col min="22" max="22" width="16.5" style="6" customWidth="1"/>
    <col min="23" max="23" width="9.33333333333333" style="6"/>
    <col min="24" max="24" width="17.1666666666667" style="6" customWidth="1"/>
    <col min="25" max="25" width="19.1666666666667" style="6" customWidth="1"/>
    <col min="26" max="16384" width="9.33333333333333" style="6"/>
  </cols>
  <sheetData>
    <row r="1" ht="66.75" customHeight="1" spans="7:25">
      <c r="G1" s="8" t="s">
        <v>132</v>
      </c>
      <c r="H1" s="8"/>
      <c r="I1" s="8"/>
      <c r="J1" s="8"/>
      <c r="K1" s="8"/>
      <c r="L1" s="8"/>
      <c r="M1" s="8"/>
      <c r="N1" s="8"/>
      <c r="O1" s="24" t="s">
        <v>133</v>
      </c>
      <c r="P1" s="24"/>
      <c r="Q1" s="24"/>
      <c r="R1" s="24"/>
      <c r="S1" s="24"/>
      <c r="T1" s="24"/>
      <c r="U1" s="24"/>
      <c r="V1" s="24"/>
      <c r="X1" s="40" t="s">
        <v>112</v>
      </c>
      <c r="Y1" s="51"/>
    </row>
    <row r="2" ht="60.75" spans="1:25">
      <c r="A2" s="9" t="s">
        <v>113</v>
      </c>
      <c r="B2" s="10" t="s">
        <v>114</v>
      </c>
      <c r="C2" s="11" t="s">
        <v>134</v>
      </c>
      <c r="D2" s="11" t="s">
        <v>135</v>
      </c>
      <c r="E2" s="11" t="s">
        <v>17</v>
      </c>
      <c r="F2" s="11" t="s">
        <v>18</v>
      </c>
      <c r="G2" s="12" t="s">
        <v>136</v>
      </c>
      <c r="H2" s="12" t="s">
        <v>137</v>
      </c>
      <c r="I2" s="12" t="s">
        <v>138</v>
      </c>
      <c r="J2" s="25" t="s">
        <v>139</v>
      </c>
      <c r="K2" s="25" t="s">
        <v>140</v>
      </c>
      <c r="L2" s="25" t="s">
        <v>141</v>
      </c>
      <c r="M2" s="25" t="s">
        <v>142</v>
      </c>
      <c r="N2" s="25" t="s">
        <v>143</v>
      </c>
      <c r="O2" s="26" t="s">
        <v>136</v>
      </c>
      <c r="P2" s="27" t="s">
        <v>137</v>
      </c>
      <c r="Q2" s="27" t="s">
        <v>138</v>
      </c>
      <c r="R2" s="26" t="s">
        <v>139</v>
      </c>
      <c r="S2" s="26" t="s">
        <v>140</v>
      </c>
      <c r="T2" s="26" t="s">
        <v>141</v>
      </c>
      <c r="U2" s="26" t="s">
        <v>142</v>
      </c>
      <c r="V2" s="26" t="s">
        <v>143</v>
      </c>
      <c r="X2" s="41" t="s">
        <v>144</v>
      </c>
      <c r="Y2" s="52" t="s">
        <v>145</v>
      </c>
    </row>
    <row r="3" s="5" customFormat="1" spans="1:25">
      <c r="A3" s="13" t="str">
        <f>'ССР Т'!H15</f>
        <v>I-356122</v>
      </c>
      <c r="B3" s="13"/>
      <c r="C3" s="14">
        <v>2</v>
      </c>
      <c r="D3" s="14">
        <f>IF(A3=A2,D2+1,1)</f>
        <v>1</v>
      </c>
      <c r="E3" s="15" t="str">
        <f>'ССР Т'!B25</f>
        <v>02-01-01</v>
      </c>
      <c r="F3" s="16" t="str">
        <f>'ССР Т'!C25</f>
        <v>Строительство ВЛИ</v>
      </c>
      <c r="G3" s="17"/>
      <c r="H3" s="17"/>
      <c r="I3" s="17"/>
      <c r="J3" s="28"/>
      <c r="K3" s="28"/>
      <c r="L3" s="28"/>
      <c r="M3" s="28"/>
      <c r="N3" s="29"/>
      <c r="O3" s="30">
        <f>'ССР Т'!D25*1000</f>
        <v>352055.72</v>
      </c>
      <c r="P3" s="30">
        <f>'ССР Т'!E25*1000</f>
        <v>50255.96</v>
      </c>
      <c r="Q3" s="30">
        <f>'ССР Т'!F25*1000</f>
        <v>0</v>
      </c>
      <c r="R3" s="42">
        <v>0</v>
      </c>
      <c r="S3" s="42">
        <v>0</v>
      </c>
      <c r="T3" s="42">
        <v>0</v>
      </c>
      <c r="U3" s="42">
        <v>0</v>
      </c>
      <c r="V3" s="43">
        <v>0</v>
      </c>
      <c r="W3" s="44"/>
      <c r="X3" s="45"/>
      <c r="Y3" s="53">
        <f t="shared" ref="Y3:Y19" si="0">SUM(O3:V3)</f>
        <v>402311.68</v>
      </c>
    </row>
    <row r="4" s="5" customFormat="1" hidden="1" spans="1:25">
      <c r="A4" s="13" t="str">
        <f>A3</f>
        <v>I-356122</v>
      </c>
      <c r="B4" s="13"/>
      <c r="C4" s="14">
        <v>2</v>
      </c>
      <c r="D4" s="14">
        <f t="shared" ref="D4:D19" si="1">IF(A4=A3,D3+1,1)</f>
        <v>2</v>
      </c>
      <c r="E4" s="15" t="str">
        <f>'ССР Т'!B26</f>
        <v>02-01-02</v>
      </c>
      <c r="F4" s="16" t="str">
        <f>'ССР Т'!C26</f>
        <v>Установка РЩ</v>
      </c>
      <c r="G4" s="17"/>
      <c r="H4" s="17"/>
      <c r="I4" s="17"/>
      <c r="J4" s="31"/>
      <c r="K4" s="31"/>
      <c r="L4" s="31"/>
      <c r="M4" s="31"/>
      <c r="N4" s="32"/>
      <c r="O4" s="30">
        <f>'ССР Т'!D26*1000</f>
        <v>0</v>
      </c>
      <c r="P4" s="30">
        <f>'ССР Т'!E26*1000</f>
        <v>0</v>
      </c>
      <c r="Q4" s="30">
        <f>'ССР Т'!F26*1000</f>
        <v>0</v>
      </c>
      <c r="R4" s="46"/>
      <c r="S4" s="46"/>
      <c r="T4" s="46"/>
      <c r="U4" s="46"/>
      <c r="V4" s="47"/>
      <c r="X4" s="45"/>
      <c r="Y4" s="53">
        <f t="shared" si="0"/>
        <v>0</v>
      </c>
    </row>
    <row r="5" s="5" customFormat="1" hidden="1" spans="1:25">
      <c r="A5" s="13" t="str">
        <f>A4</f>
        <v>I-356122</v>
      </c>
      <c r="B5" s="13"/>
      <c r="C5" s="14">
        <v>2</v>
      </c>
      <c r="D5" s="14">
        <f t="shared" si="1"/>
        <v>3</v>
      </c>
      <c r="E5" s="15" t="str">
        <f>'ССР Т'!B27</f>
        <v>02-01-03</v>
      </c>
      <c r="F5" s="16" t="str">
        <f>'ССР Т'!C27</f>
        <v>Строительство ТП</v>
      </c>
      <c r="G5" s="17"/>
      <c r="H5" s="17"/>
      <c r="I5" s="17"/>
      <c r="J5" s="31"/>
      <c r="K5" s="31"/>
      <c r="L5" s="31"/>
      <c r="M5" s="31"/>
      <c r="N5" s="32"/>
      <c r="O5" s="30">
        <f>'ССР Т'!D27*1000</f>
        <v>0</v>
      </c>
      <c r="P5" s="30">
        <f>'ССР Т'!E27*1000</f>
        <v>0</v>
      </c>
      <c r="Q5" s="30">
        <f>'ССР Т'!F27*1000</f>
        <v>0</v>
      </c>
      <c r="R5" s="46"/>
      <c r="S5" s="46"/>
      <c r="T5" s="46"/>
      <c r="U5" s="46"/>
      <c r="V5" s="47"/>
      <c r="X5" s="45"/>
      <c r="Y5" s="53">
        <f t="shared" ref="Y5" si="2">SUM(O5:V5)</f>
        <v>0</v>
      </c>
    </row>
    <row r="6" s="5" customFormat="1" hidden="1" spans="1:25">
      <c r="A6" s="13" t="str">
        <f>A3</f>
        <v>I-356122</v>
      </c>
      <c r="B6" s="13"/>
      <c r="C6" s="14">
        <v>2</v>
      </c>
      <c r="D6" s="14">
        <f t="shared" si="1"/>
        <v>4</v>
      </c>
      <c r="E6" s="15" t="str">
        <f>'ССР Т'!B28</f>
        <v>02-01-04</v>
      </c>
      <c r="F6" s="16" t="str">
        <f>'ССР Т'!C28</f>
        <v>Монтаж КРН</v>
      </c>
      <c r="G6" s="17"/>
      <c r="H6" s="17"/>
      <c r="I6" s="17"/>
      <c r="J6" s="31"/>
      <c r="K6" s="31"/>
      <c r="L6" s="31"/>
      <c r="M6" s="31"/>
      <c r="N6" s="32"/>
      <c r="O6" s="30">
        <f>'ССР Т'!D28*1000</f>
        <v>0</v>
      </c>
      <c r="P6" s="30">
        <f>'ССР Т'!E28*1000</f>
        <v>0</v>
      </c>
      <c r="Q6" s="30">
        <f>'ССР Т'!F28*1000</f>
        <v>0</v>
      </c>
      <c r="R6" s="46"/>
      <c r="S6" s="46"/>
      <c r="T6" s="46"/>
      <c r="U6" s="46"/>
      <c r="V6" s="47"/>
      <c r="X6" s="45"/>
      <c r="Y6" s="53">
        <f t="shared" si="0"/>
        <v>0</v>
      </c>
    </row>
    <row r="7" s="5" customFormat="1" hidden="1" spans="1:25">
      <c r="A7" s="13" t="str">
        <f>A4</f>
        <v>I-356122</v>
      </c>
      <c r="B7" s="13"/>
      <c r="C7" s="14">
        <v>2</v>
      </c>
      <c r="D7" s="14">
        <f t="shared" si="1"/>
        <v>5</v>
      </c>
      <c r="E7" s="15" t="str">
        <f>'ССР Т'!B29</f>
        <v>02-01-05</v>
      </c>
      <c r="F7" s="16" t="str">
        <f>'ССР Т'!C29</f>
        <v>Монтаж ТМ</v>
      </c>
      <c r="G7" s="17"/>
      <c r="H7" s="17"/>
      <c r="I7" s="17"/>
      <c r="J7" s="31"/>
      <c r="K7" s="31"/>
      <c r="L7" s="31"/>
      <c r="M7" s="31"/>
      <c r="N7" s="32"/>
      <c r="O7" s="30">
        <f>'ССР Т'!D29*1000</f>
        <v>0</v>
      </c>
      <c r="P7" s="30">
        <f>'ССР Т'!E29*1000</f>
        <v>0</v>
      </c>
      <c r="Q7" s="30">
        <f>'ССР Т'!F29*1000</f>
        <v>0</v>
      </c>
      <c r="R7" s="46"/>
      <c r="S7" s="46"/>
      <c r="T7" s="46"/>
      <c r="U7" s="46"/>
      <c r="V7" s="47"/>
      <c r="X7" s="45"/>
      <c r="Y7" s="53">
        <f t="shared" ref="Y7" si="3">SUM(O7:V7)</f>
        <v>0</v>
      </c>
    </row>
    <row r="8" s="5" customFormat="1" ht="30" spans="1:25">
      <c r="A8" s="13" t="str">
        <f>A3</f>
        <v>I-356122</v>
      </c>
      <c r="B8" s="13"/>
      <c r="C8" s="14">
        <v>8</v>
      </c>
      <c r="D8" s="14">
        <v>2</v>
      </c>
      <c r="E8" s="18" t="s">
        <v>56</v>
      </c>
      <c r="F8" s="16" t="s">
        <v>57</v>
      </c>
      <c r="G8" s="17"/>
      <c r="H8" s="17"/>
      <c r="I8" s="17"/>
      <c r="J8" s="17"/>
      <c r="K8" s="17"/>
      <c r="L8" s="17"/>
      <c r="M8" s="17"/>
      <c r="N8" s="33"/>
      <c r="O8" s="30">
        <f>'ССР Т'!D63*1000</f>
        <v>8801.39</v>
      </c>
      <c r="P8" s="30">
        <f>'ССР Т'!E63*1000</f>
        <v>1256.4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48">
        <v>0</v>
      </c>
      <c r="X8" s="45"/>
      <c r="Y8" s="53">
        <f t="shared" si="0"/>
        <v>10057.79</v>
      </c>
    </row>
    <row r="9" s="5" customFormat="1" ht="40" customHeight="1" spans="1:25">
      <c r="A9" s="13" t="str">
        <f>A8</f>
        <v>I-356122</v>
      </c>
      <c r="B9" s="13"/>
      <c r="C9" s="14">
        <v>9</v>
      </c>
      <c r="D9" s="14">
        <f t="shared" si="1"/>
        <v>3</v>
      </c>
      <c r="E9" s="18" t="s">
        <v>61</v>
      </c>
      <c r="F9" s="16" t="s">
        <v>146</v>
      </c>
      <c r="G9" s="19"/>
      <c r="H9" s="17"/>
      <c r="I9" s="17"/>
      <c r="J9" s="17"/>
      <c r="K9" s="17"/>
      <c r="L9" s="17"/>
      <c r="M9" s="17"/>
      <c r="N9" s="34"/>
      <c r="O9" s="35">
        <f>'ССР Т'!D69*1000</f>
        <v>6856.29</v>
      </c>
      <c r="P9" s="30">
        <f>'ССР Т'!E69*1000</f>
        <v>978.73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48">
        <v>0</v>
      </c>
      <c r="X9" s="45"/>
      <c r="Y9" s="53">
        <f t="shared" si="0"/>
        <v>7835.02</v>
      </c>
    </row>
    <row r="10" s="5" customFormat="1" spans="1:25">
      <c r="A10" s="13" t="str">
        <f t="shared" ref="A10:A19" si="4">A9</f>
        <v>I-356122</v>
      </c>
      <c r="B10" s="13"/>
      <c r="C10" s="14">
        <v>9</v>
      </c>
      <c r="D10" s="14">
        <f t="shared" si="1"/>
        <v>4</v>
      </c>
      <c r="E10" s="15" t="str">
        <f>'ССР Т'!B70</f>
        <v>09-01-01</v>
      </c>
      <c r="F10" s="16" t="str">
        <f>'ССР Т'!C70</f>
        <v>ПНР ВЛИ</v>
      </c>
      <c r="G10" s="19"/>
      <c r="H10" s="17"/>
      <c r="I10" s="17"/>
      <c r="J10" s="17"/>
      <c r="K10" s="17"/>
      <c r="L10" s="17"/>
      <c r="M10" s="17"/>
      <c r="N10" s="34"/>
      <c r="O10" s="35">
        <v>0</v>
      </c>
      <c r="P10" s="30">
        <v>0</v>
      </c>
      <c r="Q10" s="30">
        <v>0</v>
      </c>
      <c r="R10" s="30">
        <v>0</v>
      </c>
      <c r="S10" s="30">
        <f>'ССР Т'!G70*1000</f>
        <v>20537.28</v>
      </c>
      <c r="T10" s="30">
        <v>0</v>
      </c>
      <c r="U10" s="30">
        <v>0</v>
      </c>
      <c r="V10" s="48">
        <v>0</v>
      </c>
      <c r="X10" s="45"/>
      <c r="Y10" s="53">
        <f t="shared" si="0"/>
        <v>20537.28</v>
      </c>
    </row>
    <row r="11" s="5" customFormat="1" hidden="1" spans="1:25">
      <c r="A11" s="13" t="str">
        <f>A3</f>
        <v>I-356122</v>
      </c>
      <c r="B11" s="13"/>
      <c r="C11" s="14">
        <v>9</v>
      </c>
      <c r="D11" s="14">
        <f t="shared" si="1"/>
        <v>5</v>
      </c>
      <c r="E11" s="15" t="str">
        <f>'ССР Т'!B71</f>
        <v>09-01-02</v>
      </c>
      <c r="F11" s="16" t="str">
        <f>'ССР Т'!C71</f>
        <v>ПНР РЩ</v>
      </c>
      <c r="G11" s="19"/>
      <c r="H11" s="17"/>
      <c r="I11" s="17"/>
      <c r="J11" s="17"/>
      <c r="K11" s="17"/>
      <c r="L11" s="17"/>
      <c r="M11" s="17"/>
      <c r="N11" s="34"/>
      <c r="O11" s="35"/>
      <c r="P11" s="30"/>
      <c r="Q11" s="30"/>
      <c r="R11" s="30"/>
      <c r="S11" s="30">
        <f>'ССР Т'!G71*1000</f>
        <v>0</v>
      </c>
      <c r="T11" s="30"/>
      <c r="U11" s="30"/>
      <c r="V11" s="48"/>
      <c r="X11" s="45"/>
      <c r="Y11" s="53">
        <f t="shared" si="0"/>
        <v>0</v>
      </c>
    </row>
    <row r="12" s="5" customFormat="1" hidden="1" customHeight="1" spans="1:25">
      <c r="A12" s="13" t="str">
        <f>A3</f>
        <v>I-356122</v>
      </c>
      <c r="B12" s="13"/>
      <c r="C12" s="14">
        <v>9</v>
      </c>
      <c r="D12" s="14">
        <f t="shared" si="1"/>
        <v>6</v>
      </c>
      <c r="E12" s="15" t="str">
        <f>'ССР Т'!B72</f>
        <v>09-01-03</v>
      </c>
      <c r="F12" s="16" t="str">
        <f>'ССР Т'!C72</f>
        <v>ПНР ТП</v>
      </c>
      <c r="G12" s="19"/>
      <c r="H12" s="17"/>
      <c r="I12" s="17"/>
      <c r="J12" s="17"/>
      <c r="K12" s="17"/>
      <c r="L12" s="17"/>
      <c r="M12" s="17"/>
      <c r="N12" s="34"/>
      <c r="O12" s="35"/>
      <c r="P12" s="30"/>
      <c r="Q12" s="30"/>
      <c r="R12" s="30"/>
      <c r="S12" s="30">
        <f>'ССР Т'!G72*1000</f>
        <v>0</v>
      </c>
      <c r="T12" s="30"/>
      <c r="U12" s="30"/>
      <c r="V12" s="48"/>
      <c r="X12" s="45"/>
      <c r="Y12" s="53">
        <f t="shared" si="0"/>
        <v>0</v>
      </c>
    </row>
    <row r="13" s="5" customFormat="1" hidden="1" customHeight="1" spans="1:25">
      <c r="A13" s="13" t="str">
        <f>A3</f>
        <v>I-356122</v>
      </c>
      <c r="B13" s="13"/>
      <c r="C13" s="14">
        <v>9</v>
      </c>
      <c r="D13" s="14">
        <f>IF(A13=A11,D11+1,1)</f>
        <v>6</v>
      </c>
      <c r="E13" s="15" t="str">
        <f>'ССР Т'!B73</f>
        <v>09-01-04</v>
      </c>
      <c r="F13" s="16" t="str">
        <f>'ССР Т'!C73</f>
        <v>ПНР КРН</v>
      </c>
      <c r="G13" s="19"/>
      <c r="H13" s="17"/>
      <c r="I13" s="17"/>
      <c r="J13" s="17"/>
      <c r="K13" s="17"/>
      <c r="L13" s="17"/>
      <c r="M13" s="17"/>
      <c r="N13" s="34"/>
      <c r="O13" s="35"/>
      <c r="P13" s="30"/>
      <c r="Q13" s="30"/>
      <c r="R13" s="30"/>
      <c r="S13" s="30">
        <f>'ССР Т'!G73*1000</f>
        <v>0</v>
      </c>
      <c r="T13" s="30"/>
      <c r="U13" s="30"/>
      <c r="V13" s="48"/>
      <c r="X13" s="45"/>
      <c r="Y13" s="53">
        <f t="shared" si="0"/>
        <v>0</v>
      </c>
    </row>
    <row r="14" s="5" customFormat="1" hidden="1" spans="1:25">
      <c r="A14" s="13" t="str">
        <f>A4</f>
        <v>I-356122</v>
      </c>
      <c r="B14" s="13"/>
      <c r="C14" s="14">
        <v>9</v>
      </c>
      <c r="D14" s="14">
        <f>IF(A14=A12,D12+1,1)</f>
        <v>7</v>
      </c>
      <c r="E14" s="15" t="str">
        <f>'ССР Т'!B74</f>
        <v>09-01-05</v>
      </c>
      <c r="F14" s="16" t="str">
        <f>'ССР Т'!C74</f>
        <v>ПНР ТМ</v>
      </c>
      <c r="G14" s="19"/>
      <c r="H14" s="17"/>
      <c r="I14" s="17"/>
      <c r="J14" s="17"/>
      <c r="K14" s="17"/>
      <c r="L14" s="17"/>
      <c r="M14" s="17"/>
      <c r="N14" s="34"/>
      <c r="O14" s="35"/>
      <c r="P14" s="30"/>
      <c r="Q14" s="30"/>
      <c r="R14" s="30"/>
      <c r="S14" s="30">
        <f>'ССР Т'!G74*1000</f>
        <v>0</v>
      </c>
      <c r="T14" s="30"/>
      <c r="U14" s="30"/>
      <c r="V14" s="48"/>
      <c r="X14" s="45"/>
      <c r="Y14" s="53">
        <f t="shared" ref="Y14" si="5">SUM(O14:V14)</f>
        <v>0</v>
      </c>
    </row>
    <row r="15" s="5" customFormat="1" ht="30" spans="1:25">
      <c r="A15" s="13" t="str">
        <f>A10</f>
        <v>I-356122</v>
      </c>
      <c r="B15" s="13"/>
      <c r="C15" s="14">
        <v>10</v>
      </c>
      <c r="D15" s="14">
        <v>5</v>
      </c>
      <c r="E15" s="20" t="s">
        <v>147</v>
      </c>
      <c r="F15" s="16" t="s">
        <v>148</v>
      </c>
      <c r="G15" s="19"/>
      <c r="H15" s="17"/>
      <c r="I15" s="17"/>
      <c r="J15" s="17"/>
      <c r="K15" s="17"/>
      <c r="L15" s="17"/>
      <c r="M15" s="17"/>
      <c r="N15" s="34"/>
      <c r="O15" s="35">
        <v>0</v>
      </c>
      <c r="P15" s="30">
        <v>0</v>
      </c>
      <c r="Q15" s="30">
        <v>0</v>
      </c>
      <c r="R15" s="30">
        <v>0</v>
      </c>
      <c r="S15" s="30">
        <v>0</v>
      </c>
      <c r="T15" s="30">
        <f>'ССР Т'!H78*1000</f>
        <v>9431.87</v>
      </c>
      <c r="U15" s="30">
        <v>0</v>
      </c>
      <c r="V15" s="48">
        <v>0</v>
      </c>
      <c r="X15" s="45"/>
      <c r="Y15" s="53">
        <f t="shared" si="0"/>
        <v>9431.87</v>
      </c>
    </row>
    <row r="16" s="5" customFormat="1" ht="30" spans="1:25">
      <c r="A16" s="13" t="str">
        <f t="shared" si="4"/>
        <v>I-356122</v>
      </c>
      <c r="B16" s="13"/>
      <c r="C16" s="14">
        <v>10</v>
      </c>
      <c r="D16" s="14">
        <f t="shared" si="1"/>
        <v>6</v>
      </c>
      <c r="E16" s="20" t="s">
        <v>80</v>
      </c>
      <c r="F16" s="16" t="s">
        <v>81</v>
      </c>
      <c r="G16" s="19"/>
      <c r="H16" s="17"/>
      <c r="I16" s="17"/>
      <c r="J16" s="17"/>
      <c r="K16" s="17"/>
      <c r="L16" s="17"/>
      <c r="M16" s="17"/>
      <c r="N16" s="34"/>
      <c r="O16" s="36">
        <v>0</v>
      </c>
      <c r="P16" s="37">
        <v>0</v>
      </c>
      <c r="Q16" s="37">
        <v>0</v>
      </c>
      <c r="R16" s="37">
        <v>0</v>
      </c>
      <c r="S16" s="37">
        <v>0</v>
      </c>
      <c r="T16" s="37">
        <f>'ССР Т'!G79*1000</f>
        <v>17642.82</v>
      </c>
      <c r="U16" s="37">
        <v>0</v>
      </c>
      <c r="V16" s="48">
        <v>0</v>
      </c>
      <c r="X16" s="45"/>
      <c r="Y16" s="53">
        <f t="shared" si="0"/>
        <v>17642.82</v>
      </c>
    </row>
    <row r="17" s="5" customFormat="1" spans="1:25">
      <c r="A17" s="13" t="str">
        <f t="shared" si="4"/>
        <v>I-356122</v>
      </c>
      <c r="B17" s="13"/>
      <c r="C17" s="14">
        <v>12</v>
      </c>
      <c r="D17" s="14">
        <f t="shared" si="1"/>
        <v>7</v>
      </c>
      <c r="E17" s="20" t="str">
        <f>'ССР Т'!D14</f>
        <v>Договор № 13-26-Ф-Ст от 13.02.2026</v>
      </c>
      <c r="F17" s="16" t="s">
        <v>149</v>
      </c>
      <c r="G17" s="19"/>
      <c r="H17" s="17"/>
      <c r="I17" s="17"/>
      <c r="J17" s="17"/>
      <c r="K17" s="17"/>
      <c r="L17" s="17"/>
      <c r="M17" s="17"/>
      <c r="N17" s="34"/>
      <c r="O17" s="36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f>'ССР Т'!G90*1000</f>
        <v>8184.9</v>
      </c>
      <c r="V17" s="48">
        <v>0</v>
      </c>
      <c r="X17" s="45"/>
      <c r="Y17" s="53">
        <f t="shared" si="0"/>
        <v>8184.9</v>
      </c>
    </row>
    <row r="18" s="5" customFormat="1" ht="30" spans="1:25">
      <c r="A18" s="13" t="str">
        <f t="shared" si="4"/>
        <v>I-356122</v>
      </c>
      <c r="B18" s="13"/>
      <c r="C18" s="14">
        <v>13</v>
      </c>
      <c r="D18" s="14">
        <f t="shared" si="1"/>
        <v>8</v>
      </c>
      <c r="E18" s="20" t="s">
        <v>150</v>
      </c>
      <c r="F18" s="21" t="str">
        <f>'ССР Т'!C96</f>
        <v>Непредвиденные затраты 3%</v>
      </c>
      <c r="G18" s="22"/>
      <c r="H18" s="22"/>
      <c r="I18" s="22"/>
      <c r="J18" s="22"/>
      <c r="K18" s="22"/>
      <c r="L18" s="22"/>
      <c r="M18" s="22"/>
      <c r="N18" s="22"/>
      <c r="O18" s="36">
        <f>ROUND(SUM(O3:O17)*0.03,2)*0</f>
        <v>0</v>
      </c>
      <c r="P18" s="36">
        <f t="shared" ref="P18:V18" si="6">ROUND(SUM(P3:P17)*0.03,2)*0</f>
        <v>0</v>
      </c>
      <c r="Q18" s="36">
        <f t="shared" si="6"/>
        <v>0</v>
      </c>
      <c r="R18" s="36">
        <f>'ССР Т'!H96*1000</f>
        <v>14280.04</v>
      </c>
      <c r="S18" s="36">
        <f t="shared" si="6"/>
        <v>0</v>
      </c>
      <c r="T18" s="36">
        <f t="shared" si="6"/>
        <v>0</v>
      </c>
      <c r="U18" s="36">
        <f t="shared" si="6"/>
        <v>0</v>
      </c>
      <c r="V18" s="36">
        <f t="shared" si="6"/>
        <v>0</v>
      </c>
      <c r="X18" s="45"/>
      <c r="Y18" s="53">
        <f t="shared" si="0"/>
        <v>14280.04</v>
      </c>
    </row>
    <row r="19" s="5" customFormat="1" ht="15.75" spans="1:25">
      <c r="A19" s="13" t="str">
        <f t="shared" si="4"/>
        <v>I-356122</v>
      </c>
      <c r="B19" s="13"/>
      <c r="C19" s="14">
        <v>14</v>
      </c>
      <c r="D19" s="14">
        <f t="shared" si="1"/>
        <v>9</v>
      </c>
      <c r="E19" s="18" t="s">
        <v>151</v>
      </c>
      <c r="F19" s="21" t="s">
        <v>151</v>
      </c>
      <c r="G19" s="23"/>
      <c r="H19" s="23"/>
      <c r="I19" s="23"/>
      <c r="J19" s="23"/>
      <c r="K19" s="23"/>
      <c r="L19" s="23"/>
      <c r="M19" s="23"/>
      <c r="N19" s="23"/>
      <c r="O19" s="38">
        <f>ROUND(SUMIFS(O$3:O$296915,$A$3:$A$296915,$A19,$C$3:$C$296915,"&lt;&gt;14")*0.22,2)</f>
        <v>80896.95</v>
      </c>
      <c r="P19" s="38">
        <f>ROUND(SUMIFS(P$3:P$296915,$A$3:$A$296915,$A19,$C$3:$C$296915,"&lt;&gt;14")*0.22,2)</f>
        <v>11548.04</v>
      </c>
      <c r="Q19" s="38">
        <f>ROUND(SUMIFS(Q$3:Q$296915,$A$3:$A$296915,$A19,$C$3:$C$296915,"&lt;&gt;14")*0.22,2)</f>
        <v>0</v>
      </c>
      <c r="R19" s="38">
        <f>ROUND(SUMIFS(R$3:R$296915,$A$3:$A$296915,$A19,$C$3:$C$296915,"&lt;&gt;14")*0.22,2)</f>
        <v>3141.61</v>
      </c>
      <c r="S19" s="38">
        <f>ROUND(SUMIFS(S$3:S$296915,$A$3:$A$296915,$A19,$C$3:$C$296915,"&lt;&gt;14")*0.22,2)</f>
        <v>4518.2</v>
      </c>
      <c r="T19" s="38">
        <f>ROUND(SUMIFS(T$3:T$296915,$A$3:$A$296915,$A19,$C$3:$C$296915,"&lt;&gt;14")*0.22,2)</f>
        <v>5956.43</v>
      </c>
      <c r="U19" s="38">
        <f>ROUND(SUMIFS(U$3:U$296915,$A$3:$A$296915,$A19,$C$3:$C$296915,"&lt;&gt;14")*0.22,2)</f>
        <v>1800.68</v>
      </c>
      <c r="V19" s="49">
        <f>ROUND(SUMIFS(V$3:V$296915,$A$3:$A$296915,$A19,$C$3:$C$296915,"&lt;&gt;14")*0.22,2)</f>
        <v>0</v>
      </c>
      <c r="X19" s="45"/>
      <c r="Y19" s="53">
        <f t="shared" si="0"/>
        <v>107861.91</v>
      </c>
    </row>
    <row r="20" spans="15:25">
      <c r="O20" s="39"/>
      <c r="P20" s="39"/>
      <c r="Q20" s="39"/>
      <c r="R20" s="39"/>
      <c r="S20" s="39"/>
      <c r="T20" s="39"/>
      <c r="U20" s="39"/>
      <c r="X20" s="50"/>
      <c r="Y20" s="50">
        <f>'ССР Т'!H105*1000</f>
        <v>107861.91</v>
      </c>
    </row>
  </sheetData>
  <autoFilter xmlns:etc="http://www.wps.cn/officeDocument/2017/etCustomData" ref="A2:Y20" etc:filterBottomFollowUsedRange="0">
    <extLst/>
  </autoFilter>
  <mergeCells count="2">
    <mergeCell ref="G1:N1"/>
    <mergeCell ref="O1:V1"/>
  </mergeCells>
  <pageMargins left="0.7" right="0.7" top="0.75" bottom="0.75" header="0.3" footer="0.3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57"/>
  <sheetViews>
    <sheetView workbookViewId="0">
      <selection activeCell="C96" sqref="C96"/>
    </sheetView>
  </sheetViews>
  <sheetFormatPr defaultColWidth="9.33333333333333" defaultRowHeight="15"/>
  <cols>
    <col min="1" max="1" width="17.1666666666667" style="2" customWidth="1"/>
    <col min="2" max="2" width="33" style="2" customWidth="1"/>
    <col min="3" max="3" width="4.66666666666667" style="2" customWidth="1"/>
    <col min="4" max="4" width="13.6666666666667" style="3" customWidth="1"/>
    <col min="5" max="5" width="124.666666666667" style="2" customWidth="1"/>
    <col min="6" max="16384" width="9.33333333333333" style="2"/>
  </cols>
  <sheetData>
    <row r="1" s="1" customFormat="1" spans="1:5">
      <c r="A1" s="1" t="s">
        <v>152</v>
      </c>
      <c r="D1" s="4" t="s">
        <v>153</v>
      </c>
      <c r="E1" s="1" t="s">
        <v>154</v>
      </c>
    </row>
    <row r="2" spans="1:5">
      <c r="A2" s="2" t="s">
        <v>155</v>
      </c>
      <c r="B2" s="2" t="s">
        <v>156</v>
      </c>
      <c r="D2" s="3">
        <v>1</v>
      </c>
      <c r="E2" s="2" t="s">
        <v>25</v>
      </c>
    </row>
    <row r="3" spans="1:5">
      <c r="A3" s="2" t="s">
        <v>129</v>
      </c>
      <c r="B3" s="2" t="s">
        <v>157</v>
      </c>
      <c r="D3" s="3">
        <v>2</v>
      </c>
      <c r="E3" s="2" t="s">
        <v>27</v>
      </c>
    </row>
    <row r="4" spans="4:5">
      <c r="D4" s="3">
        <v>3</v>
      </c>
      <c r="E4" s="2" t="s">
        <v>40</v>
      </c>
    </row>
    <row r="5" spans="4:5">
      <c r="D5" s="3">
        <v>4</v>
      </c>
      <c r="E5" s="2" t="s">
        <v>43</v>
      </c>
    </row>
    <row r="6" spans="4:5">
      <c r="D6" s="3">
        <v>5</v>
      </c>
      <c r="E6" s="2" t="s">
        <v>46</v>
      </c>
    </row>
    <row r="7" spans="4:5">
      <c r="D7" s="3">
        <v>6</v>
      </c>
      <c r="E7" s="2" t="s">
        <v>49</v>
      </c>
    </row>
    <row r="8" spans="4:5">
      <c r="D8" s="3">
        <v>7</v>
      </c>
      <c r="E8" s="2" t="s">
        <v>52</v>
      </c>
    </row>
    <row r="9" spans="4:5">
      <c r="D9" s="3">
        <v>8</v>
      </c>
      <c r="E9" s="2" t="s">
        <v>55</v>
      </c>
    </row>
    <row r="10" spans="4:5">
      <c r="D10" s="3">
        <v>9</v>
      </c>
      <c r="E10" s="2" t="s">
        <v>60</v>
      </c>
    </row>
    <row r="11" spans="4:5">
      <c r="D11" s="3">
        <v>10</v>
      </c>
      <c r="E11" s="2" t="s">
        <v>77</v>
      </c>
    </row>
    <row r="12" spans="4:5">
      <c r="D12" s="3">
        <v>11</v>
      </c>
      <c r="E12" s="2" t="s">
        <v>84</v>
      </c>
    </row>
    <row r="13" spans="4:5">
      <c r="D13" s="3">
        <v>12</v>
      </c>
      <c r="E13" s="2" t="s">
        <v>86</v>
      </c>
    </row>
    <row r="14" spans="4:5">
      <c r="D14" s="3">
        <v>13</v>
      </c>
      <c r="E14" s="2" t="s">
        <v>94</v>
      </c>
    </row>
    <row r="15" spans="4:5">
      <c r="D15" s="3">
        <v>14</v>
      </c>
      <c r="E15" s="2" t="s">
        <v>101</v>
      </c>
    </row>
    <row r="999" spans="17:17">
      <c r="Q999" s="2">
        <v>26883800</v>
      </c>
    </row>
    <row r="1000" spans="18:18">
      <c r="R1000" s="2">
        <v>825693.3</v>
      </c>
    </row>
    <row r="1001" spans="20:20">
      <c r="T1001" s="2">
        <v>2413079.8</v>
      </c>
    </row>
    <row r="1003" spans="18:18">
      <c r="R1003" s="2">
        <v>1371677.2</v>
      </c>
    </row>
    <row r="1053" spans="15:17">
      <c r="O1053" s="2">
        <v>380000</v>
      </c>
      <c r="Q1053" s="2">
        <v>2493300</v>
      </c>
    </row>
    <row r="1054" spans="18:18">
      <c r="R1054" s="2">
        <v>61488.62</v>
      </c>
    </row>
    <row r="1055" spans="20:20">
      <c r="T1055" s="2">
        <v>171363.61</v>
      </c>
    </row>
    <row r="1056" spans="21:21">
      <c r="U1056" s="2">
        <v>143665</v>
      </c>
    </row>
    <row r="1057" spans="18:18">
      <c r="R1057" s="2">
        <v>97494.52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ПЗ</vt:lpstr>
      <vt:lpstr>ССР Т</vt:lpstr>
      <vt:lpstr>ССР Т ВЫП</vt:lpstr>
      <vt:lpstr>ССР Т ОСТ</vt:lpstr>
      <vt:lpstr>ССР Б</vt:lpstr>
      <vt:lpstr>ССР заголовок</vt:lpstr>
      <vt:lpstr>ССР позиции</vt:lpstr>
      <vt:lpstr>справочник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Smeta6</dc:creator>
  <cp:lastModifiedBy>Marina</cp:lastModifiedBy>
  <dcterms:created xsi:type="dcterms:W3CDTF">2013-07-03T12:51:00Z</dcterms:created>
  <cp:lastPrinted>2024-04-10T12:13:00Z</cp:lastPrinted>
  <dcterms:modified xsi:type="dcterms:W3CDTF">2026-04-06T07:57:29Z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836D246C222A4392B654EAB4A945E1D6_12</vt:lpwstr>
  </property>
  <property fmtid="{D5CDD505-2E9C-101B-9397-08002B2CF9AE}" pid="3" name="KSOProductBuildVer">
    <vt:lpwstr>1049-12.2.0.23196</vt:lpwstr>
  </property>
</Properties>
</file>